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給付課\100_給付事務\300_市外施設・市外児童\000_庶務\040_市外ホームページ\2025(R7)年度\01_市外給付\20250930\"/>
    </mc:Choice>
  </mc:AlternateContent>
  <xr:revisionPtr revIDLastSave="0" documentId="13_ncr:1_{8AE7A26E-6601-4C31-B2C6-FBBFC1D5BC9C}" xr6:coauthVersionLast="47" xr6:coauthVersionMax="47" xr10:uidLastSave="{00000000-0000-0000-0000-000000000000}"/>
  <bookViews>
    <workbookView xWindow="-120" yWindow="-120" windowWidth="20730" windowHeight="11040" xr2:uid="{4ACCF370-1AAD-43E9-885F-DFC2B21032DE}"/>
  </bookViews>
  <sheets>
    <sheet name="施設情報" sheetId="20" r:id="rId1"/>
    <sheet name="児童情報 " sheetId="21" r:id="rId2"/>
    <sheet name="明細書【幼稚園】" sheetId="22" r:id="rId3"/>
    <sheet name="集計【幼稚園】" sheetId="23" r:id="rId4"/>
    <sheet name="保育単価１【幼稚園】" sheetId="17" state="hidden" r:id="rId5"/>
    <sheet name="保育単価2" sheetId="19" state="hidden" r:id="rId6"/>
  </sheets>
  <definedNames>
    <definedName name="_xlnm._FilterDatabase" localSheetId="4" hidden="1">保育単価１【幼稚園】!$B$2:$AB$354</definedName>
    <definedName name="_xlnm.Print_Area" localSheetId="0">施設情報!$A$1:$I$37</definedName>
    <definedName name="_xlnm.Print_Area" localSheetId="2">明細書【幼稚園】!$A$1:$CK$146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22" l="1"/>
  <c r="BT26" i="22"/>
  <c r="J19" i="22"/>
  <c r="J16" i="22"/>
  <c r="O12" i="22"/>
  <c r="C33" i="23"/>
  <c r="BA24" i="22" l="1"/>
  <c r="BB26" i="22" l="1"/>
  <c r="BS57" i="22" l="1"/>
  <c r="BS52" i="22"/>
  <c r="BS47" i="22"/>
  <c r="BS42" i="22"/>
  <c r="BS37" i="22"/>
  <c r="BS32" i="22"/>
  <c r="AB92" i="22"/>
  <c r="AB84" i="22"/>
  <c r="V82" i="22"/>
  <c r="AB77" i="22"/>
  <c r="V72" i="22"/>
  <c r="AB72" i="22"/>
  <c r="AB67" i="22"/>
  <c r="AB62" i="22"/>
  <c r="AB57" i="22"/>
  <c r="AB52" i="22"/>
  <c r="AB47" i="22"/>
  <c r="C18" i="23"/>
  <c r="C28" i="23"/>
  <c r="C25" i="23"/>
  <c r="C24" i="23"/>
  <c r="C8" i="23"/>
  <c r="C23" i="23"/>
  <c r="C27" i="23"/>
  <c r="C17" i="23"/>
  <c r="C19" i="23"/>
  <c r="C30" i="23"/>
  <c r="C31" i="23"/>
  <c r="C21" i="23"/>
  <c r="C10" i="23"/>
  <c r="C29" i="23"/>
  <c r="C20" i="23"/>
  <c r="G64" i="23" l="1"/>
  <c r="AK24" i="22" s="1"/>
  <c r="G63" i="23"/>
  <c r="Y24" i="22" s="1"/>
  <c r="G62" i="23"/>
  <c r="G61" i="23"/>
  <c r="G60" i="23"/>
  <c r="G59" i="23"/>
  <c r="G56" i="23"/>
  <c r="G55" i="23"/>
  <c r="G54" i="23"/>
  <c r="G50" i="23"/>
  <c r="G49" i="23"/>
  <c r="G47" i="23"/>
  <c r="G45" i="23"/>
  <c r="G44" i="23"/>
  <c r="G43" i="23"/>
  <c r="C26" i="23"/>
  <c r="G53" i="23" l="1"/>
  <c r="G52" i="23"/>
  <c r="BC6" i="22"/>
  <c r="C32" i="23"/>
  <c r="AB89" i="22" l="1"/>
  <c r="C22" i="23"/>
  <c r="BC15" i="22" l="1"/>
  <c r="AM141" i="22" l="1"/>
  <c r="BV116" i="22" s="1"/>
  <c r="AI26" i="22"/>
  <c r="W26" i="22"/>
  <c r="J26" i="22"/>
  <c r="BY21" i="22"/>
  <c r="BC21" i="22"/>
  <c r="AE20" i="22"/>
  <c r="AE17" i="22"/>
  <c r="AI12" i="22"/>
  <c r="BC8" i="22"/>
  <c r="O8" i="22"/>
  <c r="O6" i="22"/>
  <c r="CD2" i="22"/>
  <c r="BR2" i="22"/>
  <c r="J24" i="21"/>
  <c r="C4" i="23"/>
  <c r="C5" i="23"/>
  <c r="C6" i="23"/>
  <c r="C12" i="23"/>
  <c r="C7" i="23"/>
  <c r="C11" i="23"/>
  <c r="G58" i="23" l="1"/>
  <c r="G57" i="23"/>
  <c r="L24" i="22"/>
  <c r="G4" i="23"/>
  <c r="G48" i="23"/>
  <c r="G3" i="23"/>
  <c r="C13" i="23"/>
  <c r="C16" i="23"/>
  <c r="C14" i="23"/>
  <c r="C15" i="23"/>
  <c r="G5" i="23" l="1"/>
  <c r="G6" i="23" s="1"/>
  <c r="G65" i="23" s="1"/>
  <c r="G14" i="23"/>
  <c r="G13" i="23"/>
  <c r="K19" i="23"/>
  <c r="AI42" i="22" s="1"/>
  <c r="G46" i="23"/>
  <c r="C9" i="23"/>
  <c r="K14" i="23" l="1"/>
  <c r="AI92" i="22" s="1"/>
  <c r="K5" i="23"/>
  <c r="G8" i="23"/>
  <c r="G28" i="23" s="1"/>
  <c r="G9" i="23"/>
  <c r="G41" i="23" s="1"/>
  <c r="K21" i="23"/>
  <c r="BZ52" i="22" s="1"/>
  <c r="K18" i="23"/>
  <c r="BZ47" i="22" s="1"/>
  <c r="K16" i="23"/>
  <c r="BZ37" i="22" s="1"/>
  <c r="K15" i="23"/>
  <c r="BZ32" i="22" s="1"/>
  <c r="G39" i="23"/>
  <c r="G40" i="23"/>
  <c r="G35" i="23"/>
  <c r="G34" i="23"/>
  <c r="G33" i="23"/>
  <c r="G51" i="23"/>
  <c r="K17" i="23" s="1"/>
  <c r="BZ42" i="22" s="1"/>
  <c r="K20" i="23"/>
  <c r="BZ57" i="22" s="1"/>
  <c r="G7" i="23"/>
  <c r="G24" i="23" s="1"/>
  <c r="G37" i="23" l="1"/>
  <c r="G27" i="23"/>
  <c r="G38" i="23"/>
  <c r="G36" i="23"/>
  <c r="G42" i="23"/>
  <c r="K13" i="23" s="1"/>
  <c r="AI87" i="22" s="1"/>
  <c r="G29" i="23"/>
  <c r="G15" i="23"/>
  <c r="G22" i="23"/>
  <c r="G23" i="23"/>
  <c r="G30" i="23"/>
  <c r="K11" i="23"/>
  <c r="AI77" i="22" s="1"/>
  <c r="G32" i="23"/>
  <c r="G31" i="23"/>
  <c r="G25" i="23"/>
  <c r="G21" i="23"/>
  <c r="G26" i="23"/>
  <c r="G19" i="23"/>
  <c r="G20" i="23"/>
  <c r="G17" i="23"/>
  <c r="G18" i="23"/>
  <c r="G16" i="23"/>
  <c r="G12" i="23"/>
  <c r="G10" i="23"/>
  <c r="G11" i="23"/>
  <c r="K10" i="23" l="1"/>
  <c r="AI72" i="22" s="1"/>
  <c r="K12" i="23"/>
  <c r="AI82" i="22" s="1"/>
  <c r="K8" i="23"/>
  <c r="AI62" i="22" s="1"/>
  <c r="K9" i="23"/>
  <c r="AI67" i="22" s="1"/>
  <c r="K7" i="23"/>
  <c r="AI57" i="22" s="1"/>
  <c r="K6" i="23"/>
  <c r="AI52" i="22" s="1"/>
  <c r="K4" i="23"/>
  <c r="AI37" i="22" s="1"/>
  <c r="AI47" i="22"/>
  <c r="K3" i="23"/>
  <c r="AI32" i="22" s="1"/>
  <c r="AI97" i="22" l="1"/>
  <c r="BV106" i="22" s="1"/>
  <c r="BV141" i="22" s="1"/>
</calcChain>
</file>

<file path=xl/sharedStrings.xml><?xml version="1.0" encoding="utf-8"?>
<sst xmlns="http://schemas.openxmlformats.org/spreadsheetml/2006/main" count="18649" uniqueCount="750">
  <si>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</si>
  <si>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</si>
  <si>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2"/>
  </si>
  <si>
    <t>支給認定証番号</t>
    <rPh sb="0" eb="2">
      <t>シキュウ</t>
    </rPh>
    <rPh sb="2" eb="4">
      <t>ニンテイ</t>
    </rPh>
    <rPh sb="4" eb="5">
      <t>ショウ</t>
    </rPh>
    <rPh sb="5" eb="7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</si>
  <si>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</si>
  <si>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請求先市町村番号</t>
    <rPh sb="0" eb="2">
      <t>セイキュウ</t>
    </rPh>
    <rPh sb="2" eb="3">
      <t>サキ</t>
    </rPh>
    <rPh sb="3" eb="6">
      <t>シチョウソン</t>
    </rPh>
    <rPh sb="6" eb="8">
      <t>バンゴウ</t>
    </rPh>
    <phoneticPr fontId="2"/>
  </si>
  <si>
    <t>請求者</t>
    <rPh sb="0" eb="2">
      <t>セイキュウ</t>
    </rPh>
    <rPh sb="2" eb="3">
      <t>シャ</t>
    </rPh>
    <phoneticPr fontId="2"/>
  </si>
  <si>
    <t>クラス区分</t>
    <rPh sb="3" eb="5">
      <t>クブン</t>
    </rPh>
    <phoneticPr fontId="2"/>
  </si>
  <si>
    <t>児童生年月日</t>
    <rPh sb="0" eb="2">
      <t>ジドウ</t>
    </rPh>
    <rPh sb="2" eb="4">
      <t>セイネン</t>
    </rPh>
    <rPh sb="4" eb="6">
      <t>ガッピ</t>
    </rPh>
    <phoneticPr fontId="2"/>
  </si>
  <si>
    <t>児童氏名</t>
    <rPh sb="0" eb="2">
      <t>ジドウ</t>
    </rPh>
    <rPh sb="2" eb="4">
      <t>シメイ</t>
    </rPh>
    <phoneticPr fontId="2"/>
  </si>
  <si>
    <t>金額</t>
    <rPh sb="0" eb="2">
      <t>キンガク</t>
    </rPh>
    <phoneticPr fontId="2"/>
  </si>
  <si>
    <t>公定価格明細欄</t>
    <rPh sb="0" eb="2">
      <t>コウテイ</t>
    </rPh>
    <rPh sb="2" eb="4">
      <t>カカク</t>
    </rPh>
    <rPh sb="4" eb="6">
      <t>メイサイ</t>
    </rPh>
    <rPh sb="6" eb="7">
      <t>ラン</t>
    </rPh>
    <phoneticPr fontId="2"/>
  </si>
  <si>
    <t>公定価格総額</t>
    <rPh sb="0" eb="2">
      <t>コウテイ</t>
    </rPh>
    <rPh sb="2" eb="4">
      <t>カカク</t>
    </rPh>
    <phoneticPr fontId="2"/>
  </si>
  <si>
    <t>請求内容</t>
    <rPh sb="0" eb="2">
      <t>セイキュウ</t>
    </rPh>
    <rPh sb="2" eb="4">
      <t>ナイヨウ</t>
    </rPh>
    <phoneticPr fontId="2"/>
  </si>
  <si>
    <t>a.負担額</t>
    <rPh sb="2" eb="4">
      <t>フタン</t>
    </rPh>
    <rPh sb="4" eb="5">
      <t>ガク</t>
    </rPh>
    <phoneticPr fontId="2"/>
  </si>
  <si>
    <t>b.公定価格合計金額</t>
    <rPh sb="2" eb="4">
      <t>コウテイ</t>
    </rPh>
    <rPh sb="4" eb="6">
      <t>カカク</t>
    </rPh>
    <rPh sb="6" eb="8">
      <t>ゴウケイ</t>
    </rPh>
    <rPh sb="8" eb="9">
      <t>キン</t>
    </rPh>
    <rPh sb="9" eb="10">
      <t>ガク</t>
    </rPh>
    <phoneticPr fontId="2"/>
  </si>
  <si>
    <t>地域区分</t>
    <rPh sb="0" eb="2">
      <t>チイキ</t>
    </rPh>
    <rPh sb="2" eb="4">
      <t>クブン</t>
    </rPh>
    <phoneticPr fontId="2"/>
  </si>
  <si>
    <t>d</t>
    <phoneticPr fontId="2"/>
  </si>
  <si>
    <t>子ども・子育て支援教育・保育給付費等請求明細書（児童）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0">
      <t>セイキュウ</t>
    </rPh>
    <rPh sb="20" eb="23">
      <t>メイサイショ</t>
    </rPh>
    <rPh sb="24" eb="26">
      <t>ジドウ</t>
    </rPh>
    <phoneticPr fontId="2"/>
  </si>
  <si>
    <t>基本分単価</t>
    <rPh sb="0" eb="2">
      <t>キホン</t>
    </rPh>
    <rPh sb="2" eb="3">
      <t>ブン</t>
    </rPh>
    <rPh sb="3" eb="5">
      <t>タンカ</t>
    </rPh>
    <phoneticPr fontId="2"/>
  </si>
  <si>
    <t>b</t>
  </si>
  <si>
    <t>c</t>
  </si>
  <si>
    <t>給付額　【b － a】</t>
  </si>
  <si>
    <t>利用開始日</t>
    <rPh sb="0" eb="2">
      <t>リヨウ</t>
    </rPh>
    <rPh sb="2" eb="4">
      <t>カイシ</t>
    </rPh>
    <rPh sb="4" eb="5">
      <t>ビ</t>
    </rPh>
    <phoneticPr fontId="2"/>
  </si>
  <si>
    <t>公立私立区分</t>
    <rPh sb="0" eb="2">
      <t>コウリツ</t>
    </rPh>
    <rPh sb="2" eb="4">
      <t>シリツ</t>
    </rPh>
    <rPh sb="4" eb="6">
      <t>クブン</t>
    </rPh>
    <phoneticPr fontId="2"/>
  </si>
  <si>
    <t>事業所
名称</t>
    <rPh sb="0" eb="3">
      <t>ジギョウショ</t>
    </rPh>
    <rPh sb="4" eb="6">
      <t>メイショウ</t>
    </rPh>
    <phoneticPr fontId="2"/>
  </si>
  <si>
    <t>事業所
住所</t>
    <rPh sb="0" eb="3">
      <t>ジギョウショ</t>
    </rPh>
    <rPh sb="4" eb="6">
      <t>ジュウショ</t>
    </rPh>
    <phoneticPr fontId="2"/>
  </si>
  <si>
    <t>その他</t>
    <rPh sb="2" eb="3">
      <t>ホカ</t>
    </rPh>
    <phoneticPr fontId="2"/>
  </si>
  <si>
    <t>e</t>
    <phoneticPr fontId="2"/>
  </si>
  <si>
    <t>その他内訳</t>
    <rPh sb="2" eb="3">
      <t>ホカ</t>
    </rPh>
    <rPh sb="3" eb="5">
      <t>ウチワケ</t>
    </rPh>
    <phoneticPr fontId="2"/>
  </si>
  <si>
    <t>d.市町村助成合計金額</t>
    <rPh sb="2" eb="5">
      <t>シチョウソン</t>
    </rPh>
    <rPh sb="5" eb="7">
      <t>ジョセイ</t>
    </rPh>
    <rPh sb="7" eb="9">
      <t>ゴウケイ</t>
    </rPh>
    <rPh sb="9" eb="11">
      <t>キンガク</t>
    </rPh>
    <phoneticPr fontId="2"/>
  </si>
  <si>
    <t>市町村助成総額</t>
    <rPh sb="0" eb="3">
      <t>シチョウソン</t>
    </rPh>
    <rPh sb="3" eb="5">
      <t>ジョセイ</t>
    </rPh>
    <rPh sb="5" eb="7">
      <t>ソウガク</t>
    </rPh>
    <phoneticPr fontId="2"/>
  </si>
  <si>
    <t>市町村助成明細欄</t>
    <rPh sb="0" eb="3">
      <t>シチョウソン</t>
    </rPh>
    <rPh sb="3" eb="5">
      <t>ジョセイ</t>
    </rPh>
    <rPh sb="5" eb="7">
      <t>メイサイ</t>
    </rPh>
    <rPh sb="7" eb="8">
      <t>ラン</t>
    </rPh>
    <phoneticPr fontId="2"/>
  </si>
  <si>
    <t>月初の人数</t>
    <rPh sb="0" eb="2">
      <t>ゲッショ</t>
    </rPh>
    <rPh sb="3" eb="5">
      <t>ニンズウ</t>
    </rPh>
    <phoneticPr fontId="2"/>
  </si>
  <si>
    <t>人</t>
    <rPh sb="0" eb="1">
      <t>ニン</t>
    </rPh>
    <phoneticPr fontId="2"/>
  </si>
  <si>
    <t>人</t>
    <rPh sb="0" eb="1">
      <t>ヒト</t>
    </rPh>
    <phoneticPr fontId="2"/>
  </si>
  <si>
    <t>％</t>
    <phoneticPr fontId="2"/>
  </si>
  <si>
    <t>歳児</t>
    <phoneticPr fontId="2"/>
  </si>
  <si>
    <t>地域</t>
  </si>
  <si>
    <t>計</t>
    <rPh sb="0" eb="1">
      <t>ケイ</t>
    </rPh>
    <phoneticPr fontId="2"/>
  </si>
  <si>
    <t>基 礎 分</t>
    <rPh sb="0" eb="1">
      <t>モト</t>
    </rPh>
    <rPh sb="2" eb="3">
      <t>イシズエ</t>
    </rPh>
    <rPh sb="4" eb="5">
      <t>ブン</t>
    </rPh>
    <phoneticPr fontId="2"/>
  </si>
  <si>
    <t>賃金改善
要件分</t>
    <phoneticPr fontId="2"/>
  </si>
  <si>
    <t>Ａ</t>
    <phoneticPr fontId="2"/>
  </si>
  <si>
    <t>Ｂ</t>
    <phoneticPr fontId="2"/>
  </si>
  <si>
    <t>利用定員</t>
    <rPh sb="0" eb="2">
      <t>リヨウ</t>
    </rPh>
    <rPh sb="2" eb="4">
      <t>テイイン</t>
    </rPh>
    <phoneticPr fontId="2"/>
  </si>
  <si>
    <t>２号</t>
    <rPh sb="1" eb="2">
      <t>ゴウ</t>
    </rPh>
    <phoneticPr fontId="2"/>
  </si>
  <si>
    <t>３号</t>
    <rPh sb="1" eb="2">
      <t>ゴウ</t>
    </rPh>
    <phoneticPr fontId="2"/>
  </si>
  <si>
    <t>年齢区分</t>
    <rPh sb="0" eb="2">
      <t>ネンレイ</t>
    </rPh>
    <rPh sb="2" eb="4">
      <t>クブン</t>
    </rPh>
    <phoneticPr fontId="2"/>
  </si>
  <si>
    <t>４歳以上児</t>
    <rPh sb="1" eb="2">
      <t>サイ</t>
    </rPh>
    <rPh sb="2" eb="4">
      <t>イジョウ</t>
    </rPh>
    <rPh sb="4" eb="5">
      <t>ジ</t>
    </rPh>
    <phoneticPr fontId="2"/>
  </si>
  <si>
    <t>３歳児</t>
    <rPh sb="1" eb="3">
      <t>サイジ</t>
    </rPh>
    <phoneticPr fontId="2"/>
  </si>
  <si>
    <t>１、２歳児</t>
    <rPh sb="3" eb="5">
      <t>サイジ</t>
    </rPh>
    <phoneticPr fontId="2"/>
  </si>
  <si>
    <t>乳児</t>
    <rPh sb="0" eb="2">
      <t>ニュウジ</t>
    </rPh>
    <phoneticPr fontId="2"/>
  </si>
  <si>
    <t>データ集計</t>
    <rPh sb="3" eb="5">
      <t>シュウケイ</t>
    </rPh>
    <phoneticPr fontId="2"/>
  </si>
  <si>
    <t>シート名</t>
    <rPh sb="3" eb="4">
      <t>メイ</t>
    </rPh>
    <phoneticPr fontId="2"/>
  </si>
  <si>
    <t>認定区分</t>
    <rPh sb="0" eb="4">
      <t>ニンテイクブン</t>
    </rPh>
    <phoneticPr fontId="2"/>
  </si>
  <si>
    <t>歳児</t>
    <rPh sb="0" eb="2">
      <t>サイジ</t>
    </rPh>
    <phoneticPr fontId="2"/>
  </si>
  <si>
    <t>%</t>
    <phoneticPr fontId="2"/>
  </si>
  <si>
    <t>年齢区分</t>
    <rPh sb="0" eb="4">
      <t>ネンレイクブン</t>
    </rPh>
    <phoneticPr fontId="2"/>
  </si>
  <si>
    <t>年齢</t>
    <rPh sb="0" eb="2">
      <t>ネンレイ</t>
    </rPh>
    <phoneticPr fontId="2"/>
  </si>
  <si>
    <t>区分</t>
    <rPh sb="0" eb="2">
      <t>クブン</t>
    </rPh>
    <phoneticPr fontId="2"/>
  </si>
  <si>
    <t>定員合計</t>
    <rPh sb="0" eb="2">
      <t>テイイン</t>
    </rPh>
    <rPh sb="2" eb="4">
      <t>ゴウケイ</t>
    </rPh>
    <phoneticPr fontId="2"/>
  </si>
  <si>
    <t>人数区分</t>
    <rPh sb="0" eb="2">
      <t>ニンズウ</t>
    </rPh>
    <rPh sb="2" eb="4">
      <t>クブン</t>
    </rPh>
    <phoneticPr fontId="2"/>
  </si>
  <si>
    <t>人から</t>
    <rPh sb="0" eb="1">
      <t>ヒト</t>
    </rPh>
    <phoneticPr fontId="2"/>
  </si>
  <si>
    <t>人まで</t>
    <rPh sb="0" eb="1">
      <t>ヒト</t>
    </rPh>
    <phoneticPr fontId="2"/>
  </si>
  <si>
    <t>地域区分</t>
    <rPh sb="0" eb="4">
      <t>チイキクブン</t>
    </rPh>
    <phoneticPr fontId="2"/>
  </si>
  <si>
    <t>地域</t>
    <rPh sb="0" eb="2">
      <t>チイキ</t>
    </rPh>
    <phoneticPr fontId="2"/>
  </si>
  <si>
    <t>区分ID</t>
    <rPh sb="0" eb="2">
      <t>クブン</t>
    </rPh>
    <phoneticPr fontId="2"/>
  </si>
  <si>
    <t>保育単価参照結果</t>
    <rPh sb="0" eb="4">
      <t>ホイクタンカ</t>
    </rPh>
    <rPh sb="4" eb="6">
      <t>サンショウ</t>
    </rPh>
    <rPh sb="6" eb="8">
      <t>ケッカ</t>
    </rPh>
    <phoneticPr fontId="2"/>
  </si>
  <si>
    <t>計算結果</t>
    <rPh sb="0" eb="2">
      <t>ケイサン</t>
    </rPh>
    <rPh sb="2" eb="4">
      <t>ケッカ</t>
    </rPh>
    <phoneticPr fontId="2"/>
  </si>
  <si>
    <t>↓設定値</t>
    <rPh sb="1" eb="3">
      <t>セッテイ</t>
    </rPh>
    <rPh sb="3" eb="4">
      <t>チ</t>
    </rPh>
    <phoneticPr fontId="2"/>
  </si>
  <si>
    <t>↓自動計算</t>
    <rPh sb="1" eb="3">
      <t>ジドウ</t>
    </rPh>
    <rPh sb="3" eb="5">
      <t>ケイサン</t>
    </rPh>
    <phoneticPr fontId="2"/>
  </si>
  <si>
    <t>設定</t>
    <rPh sb="0" eb="2">
      <t>セッテイ</t>
    </rPh>
    <phoneticPr fontId="2"/>
  </si>
  <si>
    <t>基本額</t>
    <rPh sb="0" eb="3">
      <t>キホンガク</t>
    </rPh>
    <phoneticPr fontId="2"/>
  </si>
  <si>
    <t>円</t>
    <rPh sb="0" eb="1">
      <t>エン</t>
    </rPh>
    <phoneticPr fontId="2"/>
  </si>
  <si>
    <t>冷暖房費加算</t>
    <rPh sb="0" eb="4">
      <t>レイダンボウヒ</t>
    </rPh>
    <rPh sb="4" eb="6">
      <t>カサン</t>
    </rPh>
    <phoneticPr fontId="2"/>
  </si>
  <si>
    <t>その他地域</t>
    <rPh sb="2" eb="3">
      <t>タ</t>
    </rPh>
    <rPh sb="3" eb="5">
      <t>チイキ</t>
    </rPh>
    <phoneticPr fontId="2"/>
  </si>
  <si>
    <t>冷暖房加算</t>
    <rPh sb="0" eb="3">
      <t>レイダンボウ</t>
    </rPh>
    <rPh sb="3" eb="5">
      <t>カサン</t>
    </rPh>
    <phoneticPr fontId="2"/>
  </si>
  <si>
    <t>人から</t>
    <rPh sb="0" eb="1">
      <t>ニン</t>
    </rPh>
    <phoneticPr fontId="2"/>
  </si>
  <si>
    <t>定員区分1</t>
    <rPh sb="0" eb="2">
      <t>テイイン</t>
    </rPh>
    <rPh sb="2" eb="4">
      <t>クブン</t>
    </rPh>
    <phoneticPr fontId="2"/>
  </si>
  <si>
    <t>定員区分2</t>
    <rPh sb="0" eb="2">
      <t>テイイン</t>
    </rPh>
    <rPh sb="2" eb="4">
      <t>クブン</t>
    </rPh>
    <phoneticPr fontId="2"/>
  </si>
  <si>
    <t>人まで</t>
    <rPh sb="0" eb="1">
      <t>ニン</t>
    </rPh>
    <phoneticPr fontId="2"/>
  </si>
  <si>
    <t>↓取得結果</t>
    <rPh sb="1" eb="3">
      <t>シュトク</t>
    </rPh>
    <rPh sb="3" eb="5">
      <t>ケッカ</t>
    </rPh>
    <phoneticPr fontId="2"/>
  </si>
  <si>
    <t>施設情報</t>
    <rPh sb="0" eb="4">
      <t>シセツジョウホウ</t>
    </rPh>
    <phoneticPr fontId="2"/>
  </si>
  <si>
    <t>児童情報</t>
    <rPh sb="0" eb="4">
      <t>ジドウジョウホウ</t>
    </rPh>
    <phoneticPr fontId="2"/>
  </si>
  <si>
    <t>A</t>
    <phoneticPr fontId="2"/>
  </si>
  <si>
    <t>B</t>
    <phoneticPr fontId="2"/>
  </si>
  <si>
    <t>１号</t>
    <phoneticPr fontId="2"/>
  </si>
  <si>
    <t>２号</t>
  </si>
  <si>
    <t>３号</t>
  </si>
  <si>
    <t>適否</t>
    <rPh sb="0" eb="2">
      <t>テキヒ</t>
    </rPh>
    <phoneticPr fontId="2"/>
  </si>
  <si>
    <t>公立・私立</t>
    <rPh sb="0" eb="2">
      <t>コウリツ</t>
    </rPh>
    <rPh sb="3" eb="5">
      <t>シリツ</t>
    </rPh>
    <phoneticPr fontId="2"/>
  </si>
  <si>
    <t>事業所住所</t>
    <rPh sb="0" eb="3">
      <t>ジギョウショ</t>
    </rPh>
    <rPh sb="3" eb="5">
      <t>ジュウショ</t>
    </rPh>
    <phoneticPr fontId="2"/>
  </si>
  <si>
    <t>事業所名称</t>
    <rPh sb="0" eb="3">
      <t>ジギョウショ</t>
    </rPh>
    <rPh sb="3" eb="5">
      <t>メイショウ</t>
    </rPh>
    <phoneticPr fontId="2"/>
  </si>
  <si>
    <t>請求月</t>
    <rPh sb="0" eb="3">
      <t>セイキュウツキ</t>
    </rPh>
    <phoneticPr fontId="2"/>
  </si>
  <si>
    <t>月</t>
    <rPh sb="0" eb="1">
      <t>ガツ</t>
    </rPh>
    <phoneticPr fontId="2"/>
  </si>
  <si>
    <t>支給認定証番号</t>
    <rPh sb="0" eb="2">
      <t>シキュウ</t>
    </rPh>
    <rPh sb="2" eb="5">
      <t>ニンテイショウ</t>
    </rPh>
    <rPh sb="5" eb="7">
      <t>バンゴウ</t>
    </rPh>
    <phoneticPr fontId="2"/>
  </si>
  <si>
    <t>生年月日</t>
    <rPh sb="0" eb="4">
      <t>セイネンガッピ</t>
    </rPh>
    <phoneticPr fontId="2"/>
  </si>
  <si>
    <t>利用開始日</t>
    <rPh sb="0" eb="5">
      <t>リヨウカイシビ</t>
    </rPh>
    <phoneticPr fontId="2"/>
  </si>
  <si>
    <t>クラス</t>
    <phoneticPr fontId="2"/>
  </si>
  <si>
    <t>認定区分
標/短</t>
    <rPh sb="0" eb="2">
      <t>ニンテイ</t>
    </rPh>
    <rPh sb="2" eb="4">
      <t>クブン</t>
    </rPh>
    <rPh sb="5" eb="6">
      <t>シルベ</t>
    </rPh>
    <rPh sb="7" eb="8">
      <t>タン</t>
    </rPh>
    <phoneticPr fontId="2"/>
  </si>
  <si>
    <t>副食費徴収免除</t>
    <rPh sb="0" eb="3">
      <t>フクショクヒ</t>
    </rPh>
    <rPh sb="3" eb="5">
      <t>チョウシュウ</t>
    </rPh>
    <rPh sb="5" eb="7">
      <t>メンジョ</t>
    </rPh>
    <phoneticPr fontId="2"/>
  </si>
  <si>
    <t>副食費
徴収免除</t>
    <rPh sb="0" eb="3">
      <t>フクショクヒ</t>
    </rPh>
    <rPh sb="4" eb="6">
      <t>チョウシュウ</t>
    </rPh>
    <rPh sb="6" eb="8">
      <t>メンジョ</t>
    </rPh>
    <phoneticPr fontId="2"/>
  </si>
  <si>
    <t>療育支援加算</t>
    <rPh sb="0" eb="2">
      <t>リョウイク</t>
    </rPh>
    <rPh sb="2" eb="4">
      <t>シエン</t>
    </rPh>
    <rPh sb="4" eb="6">
      <t>カサン</t>
    </rPh>
    <phoneticPr fontId="2"/>
  </si>
  <si>
    <t>栄養管理加算</t>
    <rPh sb="0" eb="2">
      <t>エイヨウ</t>
    </rPh>
    <rPh sb="2" eb="4">
      <t>カンリ</t>
    </rPh>
    <rPh sb="4" eb="6">
      <t>カサン</t>
    </rPh>
    <phoneticPr fontId="2"/>
  </si>
  <si>
    <t>AI12</t>
    <phoneticPr fontId="2"/>
  </si>
  <si>
    <t>療育支援加算「A」</t>
    <phoneticPr fontId="2"/>
  </si>
  <si>
    <t>療育支援加算「B」</t>
    <phoneticPr fontId="2"/>
  </si>
  <si>
    <t>人数A</t>
    <rPh sb="0" eb="2">
      <t>ニンズウ</t>
    </rPh>
    <phoneticPr fontId="2"/>
  </si>
  <si>
    <t>人数B</t>
    <rPh sb="0" eb="2">
      <t>ニンズウ</t>
    </rPh>
    <phoneticPr fontId="2"/>
  </si>
  <si>
    <t>栄養管理（処遇係数）</t>
    <rPh sb="0" eb="2">
      <t>エイヨウ</t>
    </rPh>
    <rPh sb="2" eb="4">
      <t>カンリ</t>
    </rPh>
    <rPh sb="5" eb="9">
      <t>ショグウケイスウ</t>
    </rPh>
    <phoneticPr fontId="2"/>
  </si>
  <si>
    <t>処遇係数</t>
    <rPh sb="0" eb="2">
      <t>ショグウ</t>
    </rPh>
    <rPh sb="2" eb="4">
      <t>ケイスウ</t>
    </rPh>
    <phoneticPr fontId="2"/>
  </si>
  <si>
    <t>横浜　太郎</t>
    <rPh sb="0" eb="2">
      <t>ヨコハマ</t>
    </rPh>
    <rPh sb="3" eb="5">
      <t>タロウ</t>
    </rPh>
    <phoneticPr fontId="2"/>
  </si>
  <si>
    <t>無</t>
  </si>
  <si>
    <t>請求金額</t>
    <rPh sb="0" eb="4">
      <t>セイキュウキンガク</t>
    </rPh>
    <phoneticPr fontId="2"/>
  </si>
  <si>
    <t>請求合計額</t>
    <rPh sb="0" eb="2">
      <t>セイキュウ</t>
    </rPh>
    <rPh sb="2" eb="4">
      <t>ゴウケイ</t>
    </rPh>
    <rPh sb="4" eb="5">
      <t>ガク</t>
    </rPh>
    <phoneticPr fontId="2"/>
  </si>
  <si>
    <t>例</t>
    <rPh sb="0" eb="1">
      <t>レイ</t>
    </rPh>
    <phoneticPr fontId="2"/>
  </si>
  <si>
    <t>＜横浜市在住の児童が在籍している横浜市外の施設・事業者用＞</t>
    <rPh sb="1" eb="4">
      <t>ヨコハマシ</t>
    </rPh>
    <rPh sb="4" eb="6">
      <t>ザイジュウ</t>
    </rPh>
    <rPh sb="7" eb="9">
      <t>ジドウ</t>
    </rPh>
    <rPh sb="10" eb="12">
      <t>ザイセキ</t>
    </rPh>
    <rPh sb="16" eb="18">
      <t>ヨコハマ</t>
    </rPh>
    <rPh sb="18" eb="19">
      <t>シ</t>
    </rPh>
    <rPh sb="19" eb="20">
      <t>ガイ</t>
    </rPh>
    <rPh sb="21" eb="23">
      <t>シセツ</t>
    </rPh>
    <rPh sb="24" eb="27">
      <t>ジギョウシャ</t>
    </rPh>
    <rPh sb="27" eb="28">
      <t>ヨウ</t>
    </rPh>
    <phoneticPr fontId="2"/>
  </si>
  <si>
    <t>施設種別</t>
    <rPh sb="0" eb="2">
      <t>シセツ</t>
    </rPh>
    <rPh sb="2" eb="4">
      <t>シュベツ</t>
    </rPh>
    <phoneticPr fontId="2"/>
  </si>
  <si>
    <t>幼稚園</t>
    <rPh sb="0" eb="3">
      <t>ヨウチエン</t>
    </rPh>
    <phoneticPr fontId="2"/>
  </si>
  <si>
    <t>講師配置加算</t>
    <rPh sb="0" eb="2">
      <t>コウシ</t>
    </rPh>
    <rPh sb="2" eb="4">
      <t>ハイチ</t>
    </rPh>
    <rPh sb="4" eb="6">
      <t>カサン</t>
    </rPh>
    <phoneticPr fontId="2"/>
  </si>
  <si>
    <t>チーム保育加配加算</t>
    <rPh sb="3" eb="5">
      <t>ホイク</t>
    </rPh>
    <rPh sb="5" eb="7">
      <t>カハイ</t>
    </rPh>
    <rPh sb="7" eb="9">
      <t>カサン</t>
    </rPh>
    <phoneticPr fontId="2"/>
  </si>
  <si>
    <t>通園送迎加算</t>
    <rPh sb="0" eb="2">
      <t>ツウエン</t>
    </rPh>
    <rPh sb="2" eb="4">
      <t>ソウゲイ</t>
    </rPh>
    <rPh sb="4" eb="6">
      <t>カサン</t>
    </rPh>
    <phoneticPr fontId="2"/>
  </si>
  <si>
    <t>給食実施加算</t>
    <rPh sb="0" eb="2">
      <t>キュウショク</t>
    </rPh>
    <rPh sb="2" eb="4">
      <t>ジッシ</t>
    </rPh>
    <rPh sb="4" eb="6">
      <t>カサン</t>
    </rPh>
    <phoneticPr fontId="2"/>
  </si>
  <si>
    <t>週当たり実施日数</t>
    <phoneticPr fontId="2"/>
  </si>
  <si>
    <t>施設内ｏｒ外部</t>
    <rPh sb="0" eb="3">
      <t>シセツナイ</t>
    </rPh>
    <rPh sb="5" eb="7">
      <t>ガイブ</t>
    </rPh>
    <phoneticPr fontId="2"/>
  </si>
  <si>
    <t>１号</t>
  </si>
  <si>
    <t>自動集計【幼稚園】</t>
    <rPh sb="0" eb="2">
      <t>ジドウ</t>
    </rPh>
    <rPh sb="2" eb="4">
      <t>シュウケイ</t>
    </rPh>
    <rPh sb="5" eb="8">
      <t>ヨウチエン</t>
    </rPh>
    <phoneticPr fontId="2"/>
  </si>
  <si>
    <t>明細書【幼稚園】</t>
    <phoneticPr fontId="2"/>
  </si>
  <si>
    <t>１号</t>
    <rPh sb="1" eb="2">
      <t>ゴウ</t>
    </rPh>
    <phoneticPr fontId="2"/>
  </si>
  <si>
    <t>月初の全員の人数</t>
    <rPh sb="0" eb="2">
      <t>ゲッショ</t>
    </rPh>
    <rPh sb="3" eb="5">
      <t>ゼンイン</t>
    </rPh>
    <rPh sb="6" eb="8">
      <t>ニンズウ</t>
    </rPh>
    <phoneticPr fontId="2"/>
  </si>
  <si>
    <t>AE17</t>
    <phoneticPr fontId="2"/>
  </si>
  <si>
    <t>W26</t>
    <phoneticPr fontId="2"/>
  </si>
  <si>
    <t>AI26</t>
    <phoneticPr fontId="2"/>
  </si>
  <si>
    <t>BC21</t>
    <phoneticPr fontId="2"/>
  </si>
  <si>
    <t>合計（請求金額）ｃ＋d＋e</t>
    <rPh sb="0" eb="2">
      <t>ゴウケイ</t>
    </rPh>
    <rPh sb="3" eb="5">
      <t>セイキュウ</t>
    </rPh>
    <rPh sb="5" eb="7">
      <t>キンガク</t>
    </rPh>
    <phoneticPr fontId="2"/>
  </si>
  <si>
    <t>講師配置</t>
    <rPh sb="0" eb="2">
      <t>コウシ</t>
    </rPh>
    <rPh sb="2" eb="4">
      <t>ハイチ</t>
    </rPh>
    <phoneticPr fontId="2"/>
  </si>
  <si>
    <t>講師配置（処遇係数）</t>
    <rPh sb="0" eb="2">
      <t>コウシ</t>
    </rPh>
    <rPh sb="2" eb="4">
      <t>ハイチ</t>
    </rPh>
    <rPh sb="5" eb="7">
      <t>ショグウ</t>
    </rPh>
    <rPh sb="7" eb="9">
      <t>ケイスウ</t>
    </rPh>
    <phoneticPr fontId="2"/>
  </si>
  <si>
    <t>通園送迎</t>
    <rPh sb="0" eb="2">
      <t>ツウエン</t>
    </rPh>
    <rPh sb="2" eb="4">
      <t>ソウゲイ</t>
    </rPh>
    <phoneticPr fontId="2"/>
  </si>
  <si>
    <t>通園送迎（処遇係数）</t>
    <rPh sb="0" eb="2">
      <t>ツウエン</t>
    </rPh>
    <rPh sb="2" eb="4">
      <t>ソウゲイ</t>
    </rPh>
    <rPh sb="5" eb="7">
      <t>ショグウ</t>
    </rPh>
    <rPh sb="7" eb="9">
      <t>ケイスウ</t>
    </rPh>
    <phoneticPr fontId="2"/>
  </si>
  <si>
    <t>給食（施設内）</t>
    <rPh sb="0" eb="2">
      <t>キュウショク</t>
    </rPh>
    <rPh sb="3" eb="6">
      <t>シセツナイ</t>
    </rPh>
    <phoneticPr fontId="2"/>
  </si>
  <si>
    <t>給食（施設内）（処遇係数）</t>
    <rPh sb="0" eb="2">
      <t>キュウショク</t>
    </rPh>
    <rPh sb="3" eb="6">
      <t>シセツナイ</t>
    </rPh>
    <rPh sb="8" eb="10">
      <t>ショグウ</t>
    </rPh>
    <rPh sb="10" eb="12">
      <t>ケイスウ</t>
    </rPh>
    <phoneticPr fontId="2"/>
  </si>
  <si>
    <t>給食（外部）</t>
    <rPh sb="0" eb="2">
      <t>キュウショク</t>
    </rPh>
    <rPh sb="3" eb="5">
      <t>ガイブ</t>
    </rPh>
    <phoneticPr fontId="2"/>
  </si>
  <si>
    <t>給食（外部）（処遇係数）</t>
    <rPh sb="0" eb="2">
      <t>キュウショク</t>
    </rPh>
    <rPh sb="3" eb="5">
      <t>ガイブ</t>
    </rPh>
    <rPh sb="7" eb="9">
      <t>ショグウ</t>
    </rPh>
    <rPh sb="9" eb="11">
      <t>ケイスウ</t>
    </rPh>
    <phoneticPr fontId="2"/>
  </si>
  <si>
    <t>副食費徴収免除</t>
    <rPh sb="0" eb="2">
      <t>フクショク</t>
    </rPh>
    <rPh sb="2" eb="3">
      <t>ヒ</t>
    </rPh>
    <rPh sb="3" eb="5">
      <t>チョウシュウ</t>
    </rPh>
    <rPh sb="5" eb="7">
      <t>メンジョ</t>
    </rPh>
    <phoneticPr fontId="2"/>
  </si>
  <si>
    <t>療育支援</t>
    <rPh sb="0" eb="2">
      <t>リョウイク</t>
    </rPh>
    <rPh sb="2" eb="4">
      <t>シエン</t>
    </rPh>
    <phoneticPr fontId="2"/>
  </si>
  <si>
    <t>事務職員配置</t>
    <rPh sb="0" eb="4">
      <t>ジムショクイン</t>
    </rPh>
    <rPh sb="4" eb="6">
      <t>ハイチ</t>
    </rPh>
    <phoneticPr fontId="2"/>
  </si>
  <si>
    <t>事務負担対応</t>
    <rPh sb="0" eb="4">
      <t>ジムフタン</t>
    </rPh>
    <rPh sb="4" eb="6">
      <t>タイオウ</t>
    </rPh>
    <phoneticPr fontId="2"/>
  </si>
  <si>
    <t>療育支援（処遇係数）</t>
    <rPh sb="0" eb="2">
      <t>リョウイク</t>
    </rPh>
    <rPh sb="2" eb="4">
      <t>シエン</t>
    </rPh>
    <phoneticPr fontId="2"/>
  </si>
  <si>
    <t>事務職員配置（処遇係数）</t>
    <rPh sb="0" eb="4">
      <t>ジムショクイン</t>
    </rPh>
    <rPh sb="4" eb="6">
      <t>ハイチ</t>
    </rPh>
    <phoneticPr fontId="2"/>
  </si>
  <si>
    <t>事務負担対応（処遇係数）</t>
    <rPh sb="0" eb="4">
      <t>ジムフタン</t>
    </rPh>
    <rPh sb="4" eb="6">
      <t>タイオウ</t>
    </rPh>
    <phoneticPr fontId="2"/>
  </si>
  <si>
    <t>栄養管理</t>
    <rPh sb="0" eb="2">
      <t>エイヨウ</t>
    </rPh>
    <rPh sb="2" eb="4">
      <t>カンリ</t>
    </rPh>
    <phoneticPr fontId="2"/>
  </si>
  <si>
    <t>子育て支援</t>
    <rPh sb="0" eb="2">
      <t>コソダ</t>
    </rPh>
    <rPh sb="3" eb="5">
      <t>シエン</t>
    </rPh>
    <phoneticPr fontId="4"/>
  </si>
  <si>
    <t>子育て支援（処遇係数）</t>
    <rPh sb="0" eb="2">
      <t>コソダ</t>
    </rPh>
    <rPh sb="3" eb="5">
      <t>シエン</t>
    </rPh>
    <phoneticPr fontId="4"/>
  </si>
  <si>
    <t>L24</t>
    <phoneticPr fontId="2"/>
  </si>
  <si>
    <t>チーム保育加配</t>
    <rPh sb="3" eb="5">
      <t>ホイク</t>
    </rPh>
    <rPh sb="5" eb="7">
      <t>カハイ</t>
    </rPh>
    <phoneticPr fontId="2"/>
  </si>
  <si>
    <t>チーム保育加配（処遇係数）</t>
    <rPh sb="3" eb="5">
      <t>ホイク</t>
    </rPh>
    <rPh sb="5" eb="7">
      <t>カハイ</t>
    </rPh>
    <rPh sb="8" eb="10">
      <t>ショグウ</t>
    </rPh>
    <rPh sb="10" eb="12">
      <t>ケイスウ</t>
    </rPh>
    <phoneticPr fontId="2"/>
  </si>
  <si>
    <t>チーム保育加配加算</t>
    <rPh sb="3" eb="5">
      <t>ホイク</t>
    </rPh>
    <rPh sb="5" eb="7">
      <t>カハイ</t>
    </rPh>
    <rPh sb="7" eb="9">
      <t>カサン</t>
    </rPh>
    <phoneticPr fontId="2"/>
  </si>
  <si>
    <t>副食費徴収免除加算</t>
    <rPh sb="0" eb="2">
      <t>フクショク</t>
    </rPh>
    <rPh sb="2" eb="3">
      <t>ヒ</t>
    </rPh>
    <rPh sb="3" eb="5">
      <t>チョウシュウ</t>
    </rPh>
    <rPh sb="5" eb="7">
      <t>メンジョ</t>
    </rPh>
    <rPh sb="7" eb="9">
      <t>カサン</t>
    </rPh>
    <phoneticPr fontId="2"/>
  </si>
  <si>
    <t>子育て支援活動費加算</t>
    <rPh sb="0" eb="2">
      <t>コソダ</t>
    </rPh>
    <rPh sb="3" eb="5">
      <t>シエン</t>
    </rPh>
    <rPh sb="5" eb="8">
      <t>カツドウヒ</t>
    </rPh>
    <rPh sb="8" eb="10">
      <t>カサン</t>
    </rPh>
    <phoneticPr fontId="4"/>
  </si>
  <si>
    <t>事務職員配置加算</t>
    <rPh sb="0" eb="4">
      <t>ジムショクイン</t>
    </rPh>
    <rPh sb="4" eb="6">
      <t>ハイチ</t>
    </rPh>
    <rPh sb="6" eb="8">
      <t>カサン</t>
    </rPh>
    <phoneticPr fontId="2"/>
  </si>
  <si>
    <t>事務負担対応加配加算</t>
    <rPh sb="0" eb="4">
      <t>ジムフタン</t>
    </rPh>
    <rPh sb="4" eb="6">
      <t>タイオウ</t>
    </rPh>
    <rPh sb="6" eb="8">
      <t>カハイ</t>
    </rPh>
    <rPh sb="8" eb="10">
      <t>カサン</t>
    </rPh>
    <phoneticPr fontId="2"/>
  </si>
  <si>
    <t>冷暖房費加算</t>
    <rPh sb="0" eb="3">
      <t>レイダンボウ</t>
    </rPh>
    <rPh sb="3" eb="4">
      <t>ヒ</t>
    </rPh>
    <rPh sb="4" eb="6">
      <t>カサン</t>
    </rPh>
    <phoneticPr fontId="2"/>
  </si>
  <si>
    <t>副食費徴収免除加算</t>
    <rPh sb="0" eb="2">
      <t>フクショ</t>
    </rPh>
    <rPh sb="2" eb="3">
      <t>ヒ</t>
    </rPh>
    <rPh sb="3" eb="5">
      <t>チョウシュウ</t>
    </rPh>
    <rPh sb="5" eb="7">
      <t>メンジョ</t>
    </rPh>
    <rPh sb="7" eb="9">
      <t>カサン</t>
    </rPh>
    <phoneticPr fontId="2"/>
  </si>
  <si>
    <t>栄養管理加算「配置」</t>
    <rPh sb="0" eb="4">
      <t>エイヨウカンリ</t>
    </rPh>
    <rPh sb="4" eb="6">
      <t>カサン</t>
    </rPh>
    <rPh sb="7" eb="9">
      <t>ハイチ</t>
    </rPh>
    <phoneticPr fontId="2"/>
  </si>
  <si>
    <t>栄養管理加算「兼務」</t>
    <rPh sb="0" eb="4">
      <t>エイヨウカンリ</t>
    </rPh>
    <rPh sb="4" eb="6">
      <t>カサン</t>
    </rPh>
    <rPh sb="7" eb="9">
      <t>ケンム</t>
    </rPh>
    <phoneticPr fontId="2"/>
  </si>
  <si>
    <t>栄養管理加算「嘱託」</t>
    <rPh sb="0" eb="4">
      <t>エイヨウカンリ</t>
    </rPh>
    <rPh sb="4" eb="6">
      <t>カサン</t>
    </rPh>
    <rPh sb="7" eb="9">
      <t>ショクタク</t>
    </rPh>
    <phoneticPr fontId="2"/>
  </si>
  <si>
    <t>利用定員1号</t>
    <rPh sb="0" eb="4">
      <t>リヨウテイイン</t>
    </rPh>
    <rPh sb="5" eb="6">
      <t>ゴウ</t>
    </rPh>
    <phoneticPr fontId="2"/>
  </si>
  <si>
    <t>J19</t>
    <phoneticPr fontId="2"/>
  </si>
  <si>
    <t>AE20</t>
    <phoneticPr fontId="2"/>
  </si>
  <si>
    <t>加配人数</t>
    <rPh sb="0" eb="2">
      <t>カハイ</t>
    </rPh>
    <rPh sb="2" eb="4">
      <t>ニンズウ</t>
    </rPh>
    <phoneticPr fontId="2"/>
  </si>
  <si>
    <t>対象</t>
    <rPh sb="0" eb="2">
      <t>タイショウ</t>
    </rPh>
    <phoneticPr fontId="2"/>
  </si>
  <si>
    <t>週当たり実施日数</t>
    <rPh sb="0" eb="1">
      <t>シュウ</t>
    </rPh>
    <rPh sb="1" eb="2">
      <t>ア</t>
    </rPh>
    <rPh sb="4" eb="6">
      <t>ジッシ</t>
    </rPh>
    <rPh sb="6" eb="8">
      <t>ニッスウ</t>
    </rPh>
    <phoneticPr fontId="2"/>
  </si>
  <si>
    <t>各月の給食実施日数</t>
    <rPh sb="0" eb="2">
      <t>カクツキ</t>
    </rPh>
    <rPh sb="3" eb="5">
      <t>キュウショク</t>
    </rPh>
    <rPh sb="5" eb="7">
      <t>ジッシ</t>
    </rPh>
    <rPh sb="7" eb="9">
      <t>ニッスウ</t>
    </rPh>
    <phoneticPr fontId="2"/>
  </si>
  <si>
    <t>各月の給食実施日数</t>
    <rPh sb="0" eb="2">
      <t>カクツキ</t>
    </rPh>
    <rPh sb="3" eb="5">
      <t>キュウショク</t>
    </rPh>
    <rPh sb="5" eb="7">
      <t>ジッシ</t>
    </rPh>
    <rPh sb="7" eb="9">
      <t>ニッスウ</t>
    </rPh>
    <phoneticPr fontId="2"/>
  </si>
  <si>
    <t>チーム保育加配加算（加配人数）</t>
    <rPh sb="3" eb="5">
      <t>ホイク</t>
    </rPh>
    <rPh sb="5" eb="7">
      <t>カハイ</t>
    </rPh>
    <rPh sb="7" eb="9">
      <t>カサン</t>
    </rPh>
    <rPh sb="10" eb="12">
      <t>カハイ</t>
    </rPh>
    <rPh sb="12" eb="14">
      <t>ニンズウ</t>
    </rPh>
    <phoneticPr fontId="2"/>
  </si>
  <si>
    <t>人</t>
    <rPh sb="0" eb="1">
      <t>ニン</t>
    </rPh>
    <phoneticPr fontId="2"/>
  </si>
  <si>
    <t>日</t>
    <rPh sb="0" eb="1">
      <t>ニチ</t>
    </rPh>
    <phoneticPr fontId="2"/>
  </si>
  <si>
    <t>給食実施加算（週当たり実施日数）</t>
    <rPh sb="0" eb="2">
      <t>キュウショク</t>
    </rPh>
    <rPh sb="2" eb="4">
      <t>ジッシ</t>
    </rPh>
    <rPh sb="4" eb="6">
      <t>カサン</t>
    </rPh>
    <rPh sb="7" eb="8">
      <t>シュウ</t>
    </rPh>
    <rPh sb="8" eb="9">
      <t>ア</t>
    </rPh>
    <rPh sb="11" eb="13">
      <t>ジッシ</t>
    </rPh>
    <rPh sb="13" eb="15">
      <t>ニッスウ</t>
    </rPh>
    <phoneticPr fontId="2"/>
  </si>
  <si>
    <t>10円未満切り捨て</t>
    <rPh sb="2" eb="3">
      <t>エン</t>
    </rPh>
    <rPh sb="3" eb="5">
      <t>ミマン</t>
    </rPh>
    <rPh sb="5" eb="6">
      <t>キ</t>
    </rPh>
    <rPh sb="7" eb="8">
      <t>ス</t>
    </rPh>
    <phoneticPr fontId="2"/>
  </si>
  <si>
    <t>主幹教諭等専任加算</t>
    <rPh sb="0" eb="2">
      <t>シュカン</t>
    </rPh>
    <rPh sb="2" eb="4">
      <t>キョウユ</t>
    </rPh>
    <rPh sb="4" eb="5">
      <t>トウ</t>
    </rPh>
    <rPh sb="5" eb="7">
      <t>センニン</t>
    </rPh>
    <rPh sb="7" eb="9">
      <t>カサン</t>
    </rPh>
    <phoneticPr fontId="2"/>
  </si>
  <si>
    <t>主幹教諭等専任加算</t>
    <rPh sb="2" eb="4">
      <t>キョウユ</t>
    </rPh>
    <rPh sb="4" eb="5">
      <t>トウ</t>
    </rPh>
    <rPh sb="5" eb="7">
      <t>センニン</t>
    </rPh>
    <rPh sb="7" eb="9">
      <t>カサン</t>
    </rPh>
    <phoneticPr fontId="2"/>
  </si>
  <si>
    <t>主幹教諭専任</t>
    <rPh sb="2" eb="4">
      <t>キョウユ</t>
    </rPh>
    <rPh sb="4" eb="6">
      <t>センニン</t>
    </rPh>
    <phoneticPr fontId="2"/>
  </si>
  <si>
    <t>主幹教諭専任（処遇係数）</t>
    <rPh sb="2" eb="4">
      <t>キョウユ</t>
    </rPh>
    <rPh sb="4" eb="6">
      <t>センニン</t>
    </rPh>
    <phoneticPr fontId="2"/>
  </si>
  <si>
    <t>副園長・教頭配置加算</t>
    <rPh sb="5" eb="6">
      <t>アタマ</t>
    </rPh>
    <phoneticPr fontId="2"/>
  </si>
  <si>
    <t>副園長・教頭配置加算</t>
    <rPh sb="0" eb="3">
      <t>フクエンチョウ</t>
    </rPh>
    <rPh sb="6" eb="8">
      <t>ハイチ</t>
    </rPh>
    <rPh sb="8" eb="10">
      <t>カサン</t>
    </rPh>
    <phoneticPr fontId="2"/>
  </si>
  <si>
    <t>副園長・教頭配置</t>
    <rPh sb="0" eb="3">
      <t>フクエンチョウ</t>
    </rPh>
    <rPh sb="6" eb="8">
      <t>ハイチ</t>
    </rPh>
    <phoneticPr fontId="2"/>
  </si>
  <si>
    <t>副園長・教頭配置（処遇係数）</t>
    <rPh sb="0" eb="3">
      <t>フクエンチョウ</t>
    </rPh>
    <rPh sb="6" eb="8">
      <t>ハイチ</t>
    </rPh>
    <rPh sb="9" eb="11">
      <t>ショグウ</t>
    </rPh>
    <rPh sb="11" eb="13">
      <t>ケイスウ</t>
    </rPh>
    <phoneticPr fontId="2"/>
  </si>
  <si>
    <t>１級地</t>
    <phoneticPr fontId="2"/>
  </si>
  <si>
    <t>２級地</t>
    <phoneticPr fontId="2"/>
  </si>
  <si>
    <t>３級地</t>
    <phoneticPr fontId="2"/>
  </si>
  <si>
    <t>４級地</t>
    <phoneticPr fontId="2"/>
  </si>
  <si>
    <t>施設番号</t>
    <rPh sb="0" eb="4">
      <t>シセツバンゴウ</t>
    </rPh>
    <phoneticPr fontId="2"/>
  </si>
  <si>
    <t>（分かれば記入してください）</t>
    <phoneticPr fontId="2"/>
  </si>
  <si>
    <t>人</t>
    <rPh sb="0" eb="1">
      <t>ニン</t>
    </rPh>
    <phoneticPr fontId="2"/>
  </si>
  <si>
    <t>利用定員271人以上</t>
    <rPh sb="0" eb="4">
      <t>リヨウテイイン</t>
    </rPh>
    <rPh sb="7" eb="10">
      <t>ニンイジョウ</t>
    </rPh>
    <phoneticPr fontId="2"/>
  </si>
  <si>
    <t>利用定員271人未満</t>
    <rPh sb="0" eb="2">
      <t>リヨウ</t>
    </rPh>
    <rPh sb="2" eb="4">
      <t>テイイン</t>
    </rPh>
    <rPh sb="7" eb="8">
      <t>ニン</t>
    </rPh>
    <rPh sb="8" eb="10">
      <t>ミマン</t>
    </rPh>
    <phoneticPr fontId="2"/>
  </si>
  <si>
    <t>○</t>
    <phoneticPr fontId="2"/>
  </si>
  <si>
    <t>利用定員91人以上</t>
    <rPh sb="0" eb="4">
      <t>リヨウテイイン</t>
    </rPh>
    <rPh sb="6" eb="9">
      <t>ニンイジョウ</t>
    </rPh>
    <phoneticPr fontId="2"/>
  </si>
  <si>
    <t>利用定員91人未満</t>
    <rPh sb="0" eb="2">
      <t>リヨウ</t>
    </rPh>
    <rPh sb="2" eb="4">
      <t>テイイン</t>
    </rPh>
    <rPh sb="6" eb="7">
      <t>ニン</t>
    </rPh>
    <rPh sb="7" eb="9">
      <t>ミマン</t>
    </rPh>
    <phoneticPr fontId="2"/>
  </si>
  <si>
    <t>３歳児配置改善加算</t>
    <rPh sb="1" eb="3">
      <t>サイジ</t>
    </rPh>
    <rPh sb="3" eb="9">
      <t>ハイチカイゼンカサン</t>
    </rPh>
    <phoneticPr fontId="2"/>
  </si>
  <si>
    <t>3歳児配置改善加算</t>
    <rPh sb="1" eb="9">
      <t>サイジハイチカイゼンカサン</t>
    </rPh>
    <phoneticPr fontId="2"/>
  </si>
  <si>
    <t>3歳児配置改善加算（処遇係数）</t>
    <rPh sb="1" eb="9">
      <t>サイジハイチカイゼンカサン</t>
    </rPh>
    <rPh sb="10" eb="14">
      <t>ショグウケイスウ</t>
    </rPh>
    <phoneticPr fontId="2"/>
  </si>
  <si>
    <t>私立</t>
    <rPh sb="0" eb="2">
      <t>シリツ</t>
    </rPh>
    <phoneticPr fontId="2"/>
  </si>
  <si>
    <t>－</t>
  </si>
  <si>
    <t>激変緩和地域</t>
    <rPh sb="0" eb="6">
      <t>ゲキヘンカンワチイキ</t>
    </rPh>
    <phoneticPr fontId="2"/>
  </si>
  <si>
    <t>職員の平均経験年数／人</t>
    <phoneticPr fontId="2"/>
  </si>
  <si>
    <t>年</t>
    <rPh sb="0" eb="1">
      <t>ネン</t>
    </rPh>
    <phoneticPr fontId="2"/>
  </si>
  <si>
    <t>処遇区分１および２</t>
    <rPh sb="0" eb="2">
      <t>ショグウ</t>
    </rPh>
    <rPh sb="2" eb="4">
      <t>クブン</t>
    </rPh>
    <phoneticPr fontId="2"/>
  </si>
  <si>
    <t>職員一人当たりの平均経験年数</t>
    <rPh sb="0" eb="5">
      <t>ショクインヒトリア</t>
    </rPh>
    <rPh sb="8" eb="14">
      <t>ヘイキンケイケンネンスウ</t>
    </rPh>
    <phoneticPr fontId="2"/>
  </si>
  <si>
    <t>年（１年以下は切り捨て）</t>
    <rPh sb="0" eb="1">
      <t>ネン</t>
    </rPh>
    <rPh sb="3" eb="6">
      <t>ネンイカ</t>
    </rPh>
    <rPh sb="7" eb="8">
      <t>キ</t>
    </rPh>
    <rPh sb="9" eb="10">
      <t>ス</t>
    </rPh>
    <phoneticPr fontId="2"/>
  </si>
  <si>
    <t>職員平均経験年数</t>
    <rPh sb="0" eb="2">
      <t>ショクイン</t>
    </rPh>
    <rPh sb="2" eb="4">
      <t>ヘイキン</t>
    </rPh>
    <rPh sb="4" eb="6">
      <t>ケイケン</t>
    </rPh>
    <rPh sb="6" eb="8">
      <t>ネンスウ</t>
    </rPh>
    <phoneticPr fontId="2"/>
  </si>
  <si>
    <t>BB26</t>
  </si>
  <si>
    <t>加算率区分</t>
    <rPh sb="0" eb="3">
      <t>カサンリツ</t>
    </rPh>
    <rPh sb="3" eb="5">
      <t>クブン</t>
    </rPh>
    <phoneticPr fontId="2"/>
  </si>
  <si>
    <t>年以上</t>
    <rPh sb="0" eb="3">
      <t>ネンイジョウ</t>
    </rPh>
    <phoneticPr fontId="2"/>
  </si>
  <si>
    <t>加算率a</t>
    <rPh sb="0" eb="3">
      <t>カサンリツ</t>
    </rPh>
    <phoneticPr fontId="2"/>
  </si>
  <si>
    <t>加算率b</t>
    <rPh sb="0" eb="3">
      <t>カサンリツ</t>
    </rPh>
    <phoneticPr fontId="2"/>
  </si>
  <si>
    <t>加算率a</t>
    <rPh sb="0" eb="3">
      <t>カサンリツ</t>
    </rPh>
    <phoneticPr fontId="2"/>
  </si>
  <si>
    <t>%</t>
    <phoneticPr fontId="2"/>
  </si>
  <si>
    <t>加算率b</t>
    <rPh sb="0" eb="3">
      <t>カサンリツ</t>
    </rPh>
    <phoneticPr fontId="2"/>
  </si>
  <si>
    <t>加算率c</t>
    <rPh sb="0" eb="3">
      <t>カサンリツ</t>
    </rPh>
    <phoneticPr fontId="2"/>
  </si>
  <si>
    <t>地域
区分</t>
    <rPh sb="0" eb="2">
      <t>チイキ</t>
    </rPh>
    <rPh sb="3" eb="5">
      <t>クブン</t>
    </rPh>
    <phoneticPr fontId="2"/>
  </si>
  <si>
    <t>定員区分</t>
    <rPh sb="0" eb="2">
      <t>テイイン</t>
    </rPh>
    <rPh sb="2" eb="4">
      <t>クブン</t>
    </rPh>
    <phoneticPr fontId="2"/>
  </si>
  <si>
    <t>認定
区分</t>
    <rPh sb="0" eb="2">
      <t>ニンテイ</t>
    </rPh>
    <rPh sb="3" eb="5">
      <t>クブン</t>
    </rPh>
    <phoneticPr fontId="39"/>
  </si>
  <si>
    <t>基本分単価</t>
    <rPh sb="0" eb="2">
      <t>キホン</t>
    </rPh>
    <rPh sb="2" eb="3">
      <t>ブン</t>
    </rPh>
    <rPh sb="3" eb="4">
      <t>タン</t>
    </rPh>
    <rPh sb="4" eb="5">
      <t>アタイ</t>
    </rPh>
    <phoneticPr fontId="2"/>
  </si>
  <si>
    <t>処遇改善等加算（区分１及び区分２）</t>
    <phoneticPr fontId="39"/>
  </si>
  <si>
    <t>副園長・教頭配置加算</t>
    <rPh sb="0" eb="3">
      <t>フクエンチョウ</t>
    </rPh>
    <rPh sb="4" eb="6">
      <t>キョウトウ</t>
    </rPh>
    <rPh sb="6" eb="8">
      <t>ハイチ</t>
    </rPh>
    <rPh sb="8" eb="10">
      <t>カサン</t>
    </rPh>
    <phoneticPr fontId="39"/>
  </si>
  <si>
    <t>３歳児配置改善加算</t>
    <rPh sb="1" eb="3">
      <t>サイジ</t>
    </rPh>
    <rPh sb="3" eb="5">
      <t>ハイチ</t>
    </rPh>
    <rPh sb="5" eb="7">
      <t>カイゼン</t>
    </rPh>
    <rPh sb="7" eb="9">
      <t>カサン</t>
    </rPh>
    <phoneticPr fontId="39"/>
  </si>
  <si>
    <t>４歳以上児配置改善加算</t>
    <rPh sb="1" eb="4">
      <t>サイイジョウ</t>
    </rPh>
    <rPh sb="4" eb="5">
      <t>ジ</t>
    </rPh>
    <rPh sb="5" eb="7">
      <t>ハイチ</t>
    </rPh>
    <rPh sb="7" eb="9">
      <t>カイゼン</t>
    </rPh>
    <rPh sb="9" eb="11">
      <t>カサン</t>
    </rPh>
    <phoneticPr fontId="39"/>
  </si>
  <si>
    <t>満３歳児対応加配加算(３歳児配置改善加算無し)</t>
    <rPh sb="0" eb="1">
      <t>マン</t>
    </rPh>
    <rPh sb="2" eb="4">
      <t>サイジ</t>
    </rPh>
    <rPh sb="4" eb="6">
      <t>タイオウ</t>
    </rPh>
    <rPh sb="6" eb="8">
      <t>カハイ</t>
    </rPh>
    <rPh sb="8" eb="10">
      <t>カサン</t>
    </rPh>
    <rPh sb="12" eb="14">
      <t>サイジ</t>
    </rPh>
    <rPh sb="14" eb="16">
      <t>ハイチ</t>
    </rPh>
    <rPh sb="16" eb="18">
      <t>カイゼン</t>
    </rPh>
    <rPh sb="18" eb="20">
      <t>カサン</t>
    </rPh>
    <rPh sb="20" eb="21">
      <t>ナ</t>
    </rPh>
    <rPh sb="21" eb="22">
      <t>ヨウナ</t>
    </rPh>
    <phoneticPr fontId="39"/>
  </si>
  <si>
    <t>満３歳児対応加配加算(３歳児配置改善加算有り)</t>
    <rPh sb="0" eb="1">
      <t>マン</t>
    </rPh>
    <rPh sb="2" eb="4">
      <t>サイジ</t>
    </rPh>
    <rPh sb="4" eb="6">
      <t>タイオウ</t>
    </rPh>
    <rPh sb="6" eb="8">
      <t>カハイ</t>
    </rPh>
    <rPh sb="8" eb="10">
      <t>カサン</t>
    </rPh>
    <rPh sb="12" eb="14">
      <t>サイジ</t>
    </rPh>
    <rPh sb="14" eb="16">
      <t>ハイチ</t>
    </rPh>
    <rPh sb="16" eb="18">
      <t>カイゼン</t>
    </rPh>
    <rPh sb="18" eb="20">
      <t>カサン</t>
    </rPh>
    <rPh sb="20" eb="21">
      <t>ア</t>
    </rPh>
    <phoneticPr fontId="39"/>
  </si>
  <si>
    <t>講師配置加算</t>
    <rPh sb="0" eb="2">
      <t>コウシ</t>
    </rPh>
    <rPh sb="2" eb="4">
      <t>ハイチ</t>
    </rPh>
    <rPh sb="4" eb="6">
      <t>カサン</t>
    </rPh>
    <phoneticPr fontId="39"/>
  </si>
  <si>
    <t>チーム保育加配加算
※加配１人当たり単価</t>
    <rPh sb="3" eb="5">
      <t>ホイク</t>
    </rPh>
    <rPh sb="5" eb="7">
      <t>カハイ</t>
    </rPh>
    <rPh sb="7" eb="9">
      <t>カサン</t>
    </rPh>
    <phoneticPr fontId="39"/>
  </si>
  <si>
    <t>通園送迎加算</t>
    <rPh sb="0" eb="2">
      <t>ツウエン</t>
    </rPh>
    <rPh sb="2" eb="4">
      <t>ソウゲイ</t>
    </rPh>
    <rPh sb="4" eb="6">
      <t>カサン</t>
    </rPh>
    <phoneticPr fontId="39"/>
  </si>
  <si>
    <t>給食実施加算（施設内調理）</t>
    <rPh sb="0" eb="2">
      <t>キュウショク</t>
    </rPh>
    <rPh sb="2" eb="4">
      <t>ジッシ</t>
    </rPh>
    <rPh sb="4" eb="6">
      <t>カサン</t>
    </rPh>
    <rPh sb="7" eb="9">
      <t>シセツ</t>
    </rPh>
    <rPh sb="9" eb="10">
      <t>ナイ</t>
    </rPh>
    <rPh sb="10" eb="12">
      <t>チョウリ</t>
    </rPh>
    <phoneticPr fontId="39"/>
  </si>
  <si>
    <t>給食実施加算（外部搬入）</t>
    <rPh sb="0" eb="2">
      <t>キュウショク</t>
    </rPh>
    <rPh sb="2" eb="4">
      <t>ジッシ</t>
    </rPh>
    <rPh sb="4" eb="6">
      <t>カサン</t>
    </rPh>
    <rPh sb="7" eb="9">
      <t>ガイブ</t>
    </rPh>
    <rPh sb="9" eb="11">
      <t>ハンニュウ</t>
    </rPh>
    <phoneticPr fontId="39"/>
  </si>
  <si>
    <t>外部監査費
加算</t>
    <rPh sb="0" eb="2">
      <t>ガイブ</t>
    </rPh>
    <rPh sb="2" eb="4">
      <t>カンサ</t>
    </rPh>
    <rPh sb="4" eb="5">
      <t>ヒ</t>
    </rPh>
    <rPh sb="6" eb="8">
      <t>カサン</t>
    </rPh>
    <phoneticPr fontId="39"/>
  </si>
  <si>
    <r>
      <t xml:space="preserve">副食費徴収
免除加算
</t>
    </r>
    <r>
      <rPr>
        <sz val="6"/>
        <color theme="1"/>
        <rFont val="HGｺﾞｼｯｸM"/>
        <family val="3"/>
        <charset val="128"/>
      </rPr>
      <t>※副食費の徴収が免除される
子どもの単価に加算</t>
    </r>
    <rPh sb="0" eb="3">
      <t>フクショクヒ</t>
    </rPh>
    <rPh sb="3" eb="5">
      <t>チョウシュウ</t>
    </rPh>
    <rPh sb="6" eb="8">
      <t>メンジョ</t>
    </rPh>
    <rPh sb="8" eb="10">
      <t>カサン</t>
    </rPh>
    <phoneticPr fontId="30"/>
  </si>
  <si>
    <t>年齢別配置基準を
下回る場合</t>
    <rPh sb="0" eb="2">
      <t>ネンレイ</t>
    </rPh>
    <rPh sb="2" eb="3">
      <t>ベツ</t>
    </rPh>
    <rPh sb="3" eb="5">
      <t>ハイチ</t>
    </rPh>
    <rPh sb="5" eb="7">
      <t>キジュン</t>
    </rPh>
    <rPh sb="9" eb="11">
      <t>シタマワ</t>
    </rPh>
    <rPh sb="12" eb="14">
      <t>バアイ</t>
    </rPh>
    <phoneticPr fontId="39"/>
  </si>
  <si>
    <t>定員を恒常的に
超過する場合</t>
    <phoneticPr fontId="39"/>
  </si>
  <si>
    <t>基本分
単価</t>
    <rPh sb="0" eb="3">
      <t>キホンブン</t>
    </rPh>
    <rPh sb="4" eb="6">
      <t>タンカ</t>
    </rPh>
    <phoneticPr fontId="39"/>
  </si>
  <si>
    <t>所長</t>
    <rPh sb="0" eb="2">
      <t>ショチョウ</t>
    </rPh>
    <phoneticPr fontId="39"/>
  </si>
  <si>
    <t>利用定員</t>
    <rPh sb="0" eb="2">
      <t>リヨウ</t>
    </rPh>
    <rPh sb="2" eb="4">
      <t>テイイン</t>
    </rPh>
    <phoneticPr fontId="39"/>
  </si>
  <si>
    <t>加算率（注２）</t>
    <rPh sb="0" eb="3">
      <t>カサンリツ</t>
    </rPh>
    <rPh sb="4" eb="5">
      <t>チュウ</t>
    </rPh>
    <phoneticPr fontId="39"/>
  </si>
  <si>
    <t>処遇改善等加算（区分１及び区分２）</t>
  </si>
  <si>
    <t>（a）</t>
    <phoneticPr fontId="39"/>
  </si>
  <si>
    <t>（b）</t>
    <phoneticPr fontId="39"/>
  </si>
  <si>
    <t>（c）</t>
    <phoneticPr fontId="39"/>
  </si>
  <si>
    <t>加算率（注２）</t>
    <phoneticPr fontId="39"/>
  </si>
  <si>
    <t>（注１）</t>
    <phoneticPr fontId="39"/>
  </si>
  <si>
    <t>（注１）</t>
    <rPh sb="1" eb="2">
      <t>チュウ</t>
    </rPh>
    <phoneticPr fontId="2"/>
  </si>
  <si>
    <t>（a）</t>
  </si>
  <si>
    <t>①</t>
    <phoneticPr fontId="39"/>
  </si>
  <si>
    <t>②</t>
    <phoneticPr fontId="39"/>
  </si>
  <si>
    <t>③</t>
    <phoneticPr fontId="39"/>
  </si>
  <si>
    <t>④</t>
    <phoneticPr fontId="39"/>
  </si>
  <si>
    <t>⑤</t>
    <phoneticPr fontId="39"/>
  </si>
  <si>
    <t>⑥</t>
    <phoneticPr fontId="39"/>
  </si>
  <si>
    <t>⑦</t>
    <phoneticPr fontId="39"/>
  </si>
  <si>
    <t>⑧</t>
    <phoneticPr fontId="39"/>
  </si>
  <si>
    <t>⑨</t>
    <phoneticPr fontId="39"/>
  </si>
  <si>
    <t>⑩</t>
    <phoneticPr fontId="39"/>
  </si>
  <si>
    <t>⑩’</t>
    <phoneticPr fontId="39"/>
  </si>
  <si>
    <t>⑪</t>
    <phoneticPr fontId="39"/>
  </si>
  <si>
    <t>⑫</t>
    <phoneticPr fontId="39"/>
  </si>
  <si>
    <t>⑬</t>
    <phoneticPr fontId="39"/>
  </si>
  <si>
    <t>⑭</t>
    <phoneticPr fontId="39"/>
  </si>
  <si>
    <t>⑭'</t>
    <phoneticPr fontId="39"/>
  </si>
  <si>
    <t>⑮</t>
    <phoneticPr fontId="39"/>
  </si>
  <si>
    <t>⑯</t>
    <phoneticPr fontId="30"/>
  </si>
  <si>
    <t>⑰</t>
    <phoneticPr fontId="39"/>
  </si>
  <si>
    <t>⑱</t>
    <phoneticPr fontId="39"/>
  </si>
  <si>
    <t>20/100
地域</t>
    <phoneticPr fontId="2"/>
  </si>
  <si>
    <t>　15人
　　まで</t>
    <rPh sb="3" eb="4">
      <t>ニン</t>
    </rPh>
    <phoneticPr fontId="2"/>
  </si>
  <si>
    <t>1号</t>
    <rPh sb="1" eb="2">
      <t>ゴウ</t>
    </rPh>
    <phoneticPr fontId="39"/>
  </si>
  <si>
    <t>＋</t>
    <phoneticPr fontId="39"/>
  </si>
  <si>
    <t>×</t>
    <phoneticPr fontId="39"/>
  </si>
  <si>
    <t>（加算率（a）</t>
    <rPh sb="1" eb="3">
      <t>カサン</t>
    </rPh>
    <rPh sb="3" eb="4">
      <t>リツ</t>
    </rPh>
    <phoneticPr fontId="39"/>
  </si>
  <si>
    <t>加算率（b）</t>
    <rPh sb="0" eb="3">
      <t>カサンリツ</t>
    </rPh>
    <phoneticPr fontId="39"/>
  </si>
  <si>
    <t>×</t>
  </si>
  <si>
    <t>加算率（b））</t>
    <phoneticPr fontId="39"/>
  </si>
  <si>
    <t>加算率（b）</t>
    <phoneticPr fontId="39"/>
  </si>
  <si>
    <t>）</t>
    <phoneticPr fontId="39"/>
  </si>
  <si>
    <t>＋</t>
    <phoneticPr fontId="30"/>
  </si>
  <si>
    <t/>
  </si>
  <si>
    <t>＋</t>
  </si>
  <si>
    <t>×加配人数</t>
    <rPh sb="1" eb="5">
      <t>カハイニンズウ</t>
    </rPh>
    <phoneticPr fontId="39"/>
  </si>
  <si>
    <t>－</t>
    <phoneticPr fontId="39"/>
  </si>
  <si>
    <t>×人数</t>
    <rPh sb="1" eb="3">
      <t>ニンズウ</t>
    </rPh>
    <phoneticPr fontId="39"/>
  </si>
  <si>
    <t>(⑤～⑰（⑯を除く。）)
×別に定める調整率</t>
    <phoneticPr fontId="30"/>
  </si>
  <si>
    <t>×週当たり実施日数</t>
    <rPh sb="1" eb="2">
      <t>シュウ</t>
    </rPh>
    <rPh sb="2" eb="3">
      <t>ア</t>
    </rPh>
    <rPh sb="5" eb="7">
      <t>ジッシ</t>
    </rPh>
    <rPh sb="7" eb="9">
      <t>ニッスウ</t>
    </rPh>
    <phoneticPr fontId="30"/>
  </si>
  <si>
    <t>×週当たり実施日数
×（加算率（a）＋加算率（b））</t>
    <rPh sb="1" eb="2">
      <t>シュウ</t>
    </rPh>
    <rPh sb="2" eb="3">
      <t>ア</t>
    </rPh>
    <rPh sb="5" eb="7">
      <t>ジッシ</t>
    </rPh>
    <rPh sb="7" eb="9">
      <t>ニッスウ</t>
    </rPh>
    <rPh sb="19" eb="22">
      <t>カサンリツ</t>
    </rPh>
    <phoneticPr fontId="30"/>
  </si>
  <si>
    <t xml:space="preserve">   実施日数　　</t>
    <rPh sb="3" eb="5">
      <t>ジッシ</t>
    </rPh>
    <rPh sb="5" eb="7">
      <t>ニッスウ</t>
    </rPh>
    <phoneticPr fontId="30"/>
  </si>
  <si>
    <t>　16人
　　から
　20人
　　まで</t>
    <rPh sb="3" eb="4">
      <t>ニン</t>
    </rPh>
    <rPh sb="13" eb="14">
      <t>ニン</t>
    </rPh>
    <phoneticPr fontId="2"/>
  </si>
  <si>
    <t>　21人
　　から
　25人
　　まで</t>
    <rPh sb="3" eb="4">
      <t>ニン</t>
    </rPh>
    <rPh sb="13" eb="14">
      <t>ニン</t>
    </rPh>
    <phoneticPr fontId="2"/>
  </si>
  <si>
    <t>　26人
　　から
　30人
　　まで</t>
    <rPh sb="3" eb="4">
      <t>ニン</t>
    </rPh>
    <rPh sb="13" eb="14">
      <t>ニン</t>
    </rPh>
    <phoneticPr fontId="2"/>
  </si>
  <si>
    <t>　31人
　　から
　35人
　　まで</t>
    <rPh sb="3" eb="4">
      <t>ニン</t>
    </rPh>
    <rPh sb="13" eb="14">
      <t>ニン</t>
    </rPh>
    <phoneticPr fontId="2"/>
  </si>
  <si>
    <t>　36人
　　から
　40人
　　まで</t>
    <rPh sb="3" eb="4">
      <t>ニン</t>
    </rPh>
    <rPh sb="13" eb="14">
      <t>ニン</t>
    </rPh>
    <phoneticPr fontId="2"/>
  </si>
  <si>
    <t>－</t>
    <phoneticPr fontId="30"/>
  </si>
  <si>
    <t>　41人
　　から
　45人
　　まで</t>
    <rPh sb="3" eb="4">
      <t>ニン</t>
    </rPh>
    <rPh sb="13" eb="14">
      <t>ニン</t>
    </rPh>
    <phoneticPr fontId="2"/>
  </si>
  <si>
    <t>　46人
　　から
　50人
　　まで</t>
    <rPh sb="3" eb="4">
      <t>ニン</t>
    </rPh>
    <rPh sb="13" eb="14">
      <t>ニン</t>
    </rPh>
    <phoneticPr fontId="2"/>
  </si>
  <si>
    <t>　51人
　　から
　55人
　　まで</t>
    <rPh sb="3" eb="4">
      <t>ニン</t>
    </rPh>
    <rPh sb="13" eb="14">
      <t>ニン</t>
    </rPh>
    <phoneticPr fontId="2"/>
  </si>
  <si>
    <t>　56人
　　から
　60人
　　まで</t>
    <rPh sb="3" eb="4">
      <t>ニン</t>
    </rPh>
    <rPh sb="13" eb="14">
      <t>ニン</t>
    </rPh>
    <phoneticPr fontId="2"/>
  </si>
  <si>
    <t>　61人
　　から
　75人
　　まで</t>
    <rPh sb="3" eb="4">
      <t>ニン</t>
    </rPh>
    <rPh sb="13" eb="14">
      <t>ニン</t>
    </rPh>
    <phoneticPr fontId="2"/>
  </si>
  <si>
    <t>　76人
　　から
　90人
　　まで</t>
    <rPh sb="3" eb="4">
      <t>ニン</t>
    </rPh>
    <rPh sb="13" eb="14">
      <t>ニン</t>
    </rPh>
    <phoneticPr fontId="2"/>
  </si>
  <si>
    <t>　91人
　　から
　105人
　　まで</t>
    <rPh sb="3" eb="4">
      <t>ニン</t>
    </rPh>
    <rPh sb="14" eb="15">
      <t>ニン</t>
    </rPh>
    <phoneticPr fontId="2"/>
  </si>
  <si>
    <t>　106人
　　から
　120人
　　まで</t>
    <rPh sb="4" eb="5">
      <t>ニン</t>
    </rPh>
    <rPh sb="15" eb="16">
      <t>ニン</t>
    </rPh>
    <phoneticPr fontId="2"/>
  </si>
  <si>
    <t>　121人
　　から
　135人
　　まで</t>
    <rPh sb="4" eb="5">
      <t>ニン</t>
    </rPh>
    <rPh sb="15" eb="16">
      <t>ニン</t>
    </rPh>
    <phoneticPr fontId="2"/>
  </si>
  <si>
    <t>　136人
　　から
　150人
　　まで</t>
    <rPh sb="4" eb="5">
      <t>ニン</t>
    </rPh>
    <rPh sb="15" eb="16">
      <t>ニン</t>
    </rPh>
    <phoneticPr fontId="2"/>
  </si>
  <si>
    <t>　151人
　　から
　180人
　　まで</t>
    <rPh sb="4" eb="5">
      <t>ニン</t>
    </rPh>
    <rPh sb="15" eb="16">
      <t>ニン</t>
    </rPh>
    <phoneticPr fontId="2"/>
  </si>
  <si>
    <t>　181人
　　から
　210人
　　まで</t>
    <rPh sb="4" eb="5">
      <t>ニン</t>
    </rPh>
    <rPh sb="15" eb="16">
      <t>ニン</t>
    </rPh>
    <phoneticPr fontId="2"/>
  </si>
  <si>
    <t>　211人
　　から
　240人
　　まで</t>
    <rPh sb="4" eb="5">
      <t>ニン</t>
    </rPh>
    <rPh sb="15" eb="16">
      <t>ニン</t>
    </rPh>
    <phoneticPr fontId="2"/>
  </si>
  <si>
    <t>　241人
　　から
　270人
　　まで</t>
    <rPh sb="4" eb="5">
      <t>ニン</t>
    </rPh>
    <rPh sb="15" eb="16">
      <t>ニン</t>
    </rPh>
    <phoneticPr fontId="2"/>
  </si>
  <si>
    <t>　271人
　　から
　300人
　　まで</t>
    <rPh sb="4" eb="5">
      <t>ニン</t>
    </rPh>
    <rPh sb="15" eb="16">
      <t>ニン</t>
    </rPh>
    <phoneticPr fontId="2"/>
  </si>
  <si>
    <t>　301人
　　以上</t>
    <phoneticPr fontId="2"/>
  </si>
  <si>
    <t>16/100
地域</t>
    <phoneticPr fontId="2"/>
  </si>
  <si>
    <t>×週当たり実施日数</t>
    <phoneticPr fontId="30"/>
  </si>
  <si>
    <t>15/100
地域</t>
    <phoneticPr fontId="2"/>
  </si>
  <si>
    <t>12/100
地域</t>
    <phoneticPr fontId="2"/>
  </si>
  <si>
    <t>10/100
地域</t>
    <phoneticPr fontId="2"/>
  </si>
  <si>
    <t>6/100
地域</t>
    <phoneticPr fontId="2"/>
  </si>
  <si>
    <t>3/100
地域</t>
    <phoneticPr fontId="2"/>
  </si>
  <si>
    <t>その他
地域</t>
    <rPh sb="2" eb="3">
      <t>ホカ</t>
    </rPh>
    <phoneticPr fontId="2"/>
  </si>
  <si>
    <t>20/100-1-４歳以上児</t>
  </si>
  <si>
    <t>20/100-1-３歳児</t>
  </si>
  <si>
    <t>20/100-16-４歳以上児</t>
  </si>
  <si>
    <t>20/100-16-３歳児</t>
  </si>
  <si>
    <t>20/100-21-４歳以上児</t>
  </si>
  <si>
    <t>20/100-21-３歳児</t>
  </si>
  <si>
    <t>20/100-26-４歳以上児</t>
  </si>
  <si>
    <t>20/100-26-３歳児</t>
  </si>
  <si>
    <t>20/100-31-４歳以上児</t>
  </si>
  <si>
    <t>20/100-31-３歳児</t>
  </si>
  <si>
    <t>20/100-36-４歳以上児</t>
  </si>
  <si>
    <t>20/100-36-３歳児</t>
  </si>
  <si>
    <t>20/100-41-４歳以上児</t>
  </si>
  <si>
    <t>20/100-41-３歳児</t>
  </si>
  <si>
    <t>20/100-46-４歳以上児</t>
  </si>
  <si>
    <t>20/100-46-３歳児</t>
  </si>
  <si>
    <t>20/100-51-４歳以上児</t>
  </si>
  <si>
    <t>20/100-51-３歳児</t>
  </si>
  <si>
    <t>20/100-56-４歳以上児</t>
  </si>
  <si>
    <t>20/100-56-３歳児</t>
  </si>
  <si>
    <t>20/100-61-４歳以上児</t>
  </si>
  <si>
    <t>20/100-61-３歳児</t>
  </si>
  <si>
    <t>20/100-76-４歳以上児</t>
  </si>
  <si>
    <t>20/100-76-３歳児</t>
  </si>
  <si>
    <t>20/100-91-４歳以上児</t>
  </si>
  <si>
    <t>20/100-91-３歳児</t>
  </si>
  <si>
    <t>20/100-106-４歳以上児</t>
  </si>
  <si>
    <t>20/100-106-３歳児</t>
  </si>
  <si>
    <t>20/100-121-４歳以上児</t>
  </si>
  <si>
    <t>20/100-121-３歳児</t>
  </si>
  <si>
    <t>20/100-136-４歳以上児</t>
  </si>
  <si>
    <t>20/100-136-３歳児</t>
  </si>
  <si>
    <t>20/100-151-４歳以上児</t>
  </si>
  <si>
    <t>20/100-151-３歳児</t>
  </si>
  <si>
    <t>20/100-181-４歳以上児</t>
  </si>
  <si>
    <t>20/100-181-３歳児</t>
  </si>
  <si>
    <t>20/100-211-４歳以上児</t>
  </si>
  <si>
    <t>20/100-211-３歳児</t>
  </si>
  <si>
    <t>20/100-241-４歳以上児</t>
  </si>
  <si>
    <t>20/100-241-３歳児</t>
  </si>
  <si>
    <t>20/100-271-４歳以上児</t>
  </si>
  <si>
    <t>20/100-271-３歳児</t>
  </si>
  <si>
    <t>20/100-301-４歳以上児</t>
  </si>
  <si>
    <t>20/100-301-３歳児</t>
  </si>
  <si>
    <t>16/100-1-４歳以上児</t>
  </si>
  <si>
    <t>16/100-1-３歳児</t>
  </si>
  <si>
    <t>16/100-16-４歳以上児</t>
  </si>
  <si>
    <t>16/100-16-３歳児</t>
  </si>
  <si>
    <t>16/100-21-４歳以上児</t>
  </si>
  <si>
    <t>16/100-21-３歳児</t>
  </si>
  <si>
    <t>16/100-26-４歳以上児</t>
  </si>
  <si>
    <t>16/100-26-３歳児</t>
  </si>
  <si>
    <t>16/100-31-４歳以上児</t>
  </si>
  <si>
    <t>16/100-31-３歳児</t>
  </si>
  <si>
    <t>16/100-36-４歳以上児</t>
  </si>
  <si>
    <t>16/100-36-３歳児</t>
  </si>
  <si>
    <t>16/100-41-４歳以上児</t>
  </si>
  <si>
    <t>16/100-41-３歳児</t>
  </si>
  <si>
    <t>16/100-46-４歳以上児</t>
  </si>
  <si>
    <t>16/100-46-３歳児</t>
  </si>
  <si>
    <t>16/100-51-４歳以上児</t>
  </si>
  <si>
    <t>16/100-51-３歳児</t>
  </si>
  <si>
    <t>16/100-56-４歳以上児</t>
  </si>
  <si>
    <t>16/100-56-３歳児</t>
  </si>
  <si>
    <t>16/100-61-４歳以上児</t>
  </si>
  <si>
    <t>16/100-61-３歳児</t>
  </si>
  <si>
    <t>16/100-76-４歳以上児</t>
  </si>
  <si>
    <t>16/100-76-３歳児</t>
  </si>
  <si>
    <t>16/100-91-４歳以上児</t>
  </si>
  <si>
    <t>16/100-91-３歳児</t>
  </si>
  <si>
    <t>16/100-106-４歳以上児</t>
  </si>
  <si>
    <t>16/100-106-３歳児</t>
  </si>
  <si>
    <t>16/100-121-４歳以上児</t>
  </si>
  <si>
    <t>16/100-121-３歳児</t>
  </si>
  <si>
    <t>16/100-136-４歳以上児</t>
  </si>
  <si>
    <t>16/100-136-３歳児</t>
  </si>
  <si>
    <t>16/100-151-４歳以上児</t>
  </si>
  <si>
    <t>16/100-151-３歳児</t>
  </si>
  <si>
    <t>16/100-181-４歳以上児</t>
  </si>
  <si>
    <t>16/100-181-３歳児</t>
  </si>
  <si>
    <t>16/100-211-４歳以上児</t>
  </si>
  <si>
    <t>16/100-211-３歳児</t>
  </si>
  <si>
    <t>16/100-241-４歳以上児</t>
  </si>
  <si>
    <t>16/100-241-３歳児</t>
  </si>
  <si>
    <t>16/100-271-４歳以上児</t>
  </si>
  <si>
    <t>16/100-271-３歳児</t>
  </si>
  <si>
    <t>16/100-301-４歳以上児</t>
  </si>
  <si>
    <t>16/100-301-３歳児</t>
  </si>
  <si>
    <t>15/100-1-４歳以上児</t>
  </si>
  <si>
    <t>15/100-1-３歳児</t>
  </si>
  <si>
    <t>15/100-16-４歳以上児</t>
  </si>
  <si>
    <t>15/100-16-３歳児</t>
  </si>
  <si>
    <t>15/100-21-４歳以上児</t>
  </si>
  <si>
    <t>15/100-21-３歳児</t>
  </si>
  <si>
    <t>15/100-26-４歳以上児</t>
  </si>
  <si>
    <t>15/100-26-３歳児</t>
  </si>
  <si>
    <t>15/100-31-４歳以上児</t>
  </si>
  <si>
    <t>15/100-31-３歳児</t>
  </si>
  <si>
    <t>15/100-36-４歳以上児</t>
  </si>
  <si>
    <t>15/100-36-３歳児</t>
  </si>
  <si>
    <t>15/100-41-４歳以上児</t>
  </si>
  <si>
    <t>15/100-41-３歳児</t>
  </si>
  <si>
    <t>15/100-46-４歳以上児</t>
  </si>
  <si>
    <t>15/100-46-３歳児</t>
  </si>
  <si>
    <t>15/100-51-４歳以上児</t>
  </si>
  <si>
    <t>15/100-51-３歳児</t>
  </si>
  <si>
    <t>15/100-56-４歳以上児</t>
  </si>
  <si>
    <t>15/100-56-３歳児</t>
  </si>
  <si>
    <t>15/100-61-４歳以上児</t>
  </si>
  <si>
    <t>15/100-61-３歳児</t>
  </si>
  <si>
    <t>15/100-76-４歳以上児</t>
  </si>
  <si>
    <t>15/100-76-３歳児</t>
  </si>
  <si>
    <t>15/100-91-４歳以上児</t>
  </si>
  <si>
    <t>15/100-91-３歳児</t>
  </si>
  <si>
    <t>15/100-106-４歳以上児</t>
  </si>
  <si>
    <t>15/100-106-３歳児</t>
  </si>
  <si>
    <t>15/100-121-４歳以上児</t>
  </si>
  <si>
    <t>15/100-121-３歳児</t>
  </si>
  <si>
    <t>15/100-136-４歳以上児</t>
  </si>
  <si>
    <t>15/100-136-３歳児</t>
  </si>
  <si>
    <t>15/100-151-４歳以上児</t>
  </si>
  <si>
    <t>15/100-151-３歳児</t>
  </si>
  <si>
    <t>15/100-181-４歳以上児</t>
  </si>
  <si>
    <t>15/100-181-３歳児</t>
  </si>
  <si>
    <t>15/100-211-４歳以上児</t>
  </si>
  <si>
    <t>15/100-211-３歳児</t>
  </si>
  <si>
    <t>15/100-241-４歳以上児</t>
  </si>
  <si>
    <t>15/100-241-３歳児</t>
  </si>
  <si>
    <t>15/100-271-４歳以上児</t>
  </si>
  <si>
    <t>15/100-271-３歳児</t>
  </si>
  <si>
    <t>15/100-301-４歳以上児</t>
  </si>
  <si>
    <t>15/100-301-３歳児</t>
  </si>
  <si>
    <t>12/100-1-４歳以上児</t>
  </si>
  <si>
    <t>12/100-1-３歳児</t>
  </si>
  <si>
    <t>12/100-16-４歳以上児</t>
  </si>
  <si>
    <t>12/100-16-３歳児</t>
  </si>
  <si>
    <t>12/100-21-４歳以上児</t>
  </si>
  <si>
    <t>12/100-21-３歳児</t>
  </si>
  <si>
    <t>12/100-26-４歳以上児</t>
  </si>
  <si>
    <t>12/100-26-３歳児</t>
  </si>
  <si>
    <t>12/100-31-４歳以上児</t>
  </si>
  <si>
    <t>12/100-31-３歳児</t>
  </si>
  <si>
    <t>12/100-36-４歳以上児</t>
  </si>
  <si>
    <t>12/100-36-３歳児</t>
  </si>
  <si>
    <t>12/100-41-４歳以上児</t>
  </si>
  <si>
    <t>12/100-41-３歳児</t>
  </si>
  <si>
    <t>12/100-46-４歳以上児</t>
  </si>
  <si>
    <t>12/100-46-３歳児</t>
  </si>
  <si>
    <t>12/100-51-４歳以上児</t>
  </si>
  <si>
    <t>12/100-51-３歳児</t>
  </si>
  <si>
    <t>12/100-56-４歳以上児</t>
  </si>
  <si>
    <t>12/100-56-３歳児</t>
  </si>
  <si>
    <t>12/100-61-４歳以上児</t>
  </si>
  <si>
    <t>12/100-61-３歳児</t>
  </si>
  <si>
    <t>12/100-76-４歳以上児</t>
  </si>
  <si>
    <t>12/100-76-３歳児</t>
  </si>
  <si>
    <t>12/100-91-４歳以上児</t>
  </si>
  <si>
    <t>12/100-91-３歳児</t>
  </si>
  <si>
    <t>12/100-106-４歳以上児</t>
  </si>
  <si>
    <t>12/100-106-３歳児</t>
  </si>
  <si>
    <t>12/100-121-４歳以上児</t>
  </si>
  <si>
    <t>12/100-121-３歳児</t>
  </si>
  <si>
    <t>12/100-136-４歳以上児</t>
  </si>
  <si>
    <t>12/100-136-３歳児</t>
  </si>
  <si>
    <t>12/100-151-４歳以上児</t>
  </si>
  <si>
    <t>12/100-151-３歳児</t>
  </si>
  <si>
    <t>12/100-181-４歳以上児</t>
  </si>
  <si>
    <t>12/100-181-３歳児</t>
  </si>
  <si>
    <t>12/100-211-４歳以上児</t>
  </si>
  <si>
    <t>12/100-211-３歳児</t>
  </si>
  <si>
    <t>12/100-241-４歳以上児</t>
  </si>
  <si>
    <t>12/100-241-３歳児</t>
  </si>
  <si>
    <t>12/100-271-４歳以上児</t>
  </si>
  <si>
    <t>12/100-271-３歳児</t>
  </si>
  <si>
    <t>12/100-301-４歳以上児</t>
  </si>
  <si>
    <t>12/100-301-３歳児</t>
  </si>
  <si>
    <t>10/100-1-４歳以上児</t>
  </si>
  <si>
    <t>10/100-1-３歳児</t>
  </si>
  <si>
    <t>10/100-16-４歳以上児</t>
  </si>
  <si>
    <t>10/100-16-３歳児</t>
  </si>
  <si>
    <t>10/100-21-４歳以上児</t>
  </si>
  <si>
    <t>10/100-21-３歳児</t>
  </si>
  <si>
    <t>10/100-26-４歳以上児</t>
  </si>
  <si>
    <t>10/100-26-３歳児</t>
  </si>
  <si>
    <t>10/100-31-４歳以上児</t>
  </si>
  <si>
    <t>10/100-31-３歳児</t>
  </si>
  <si>
    <t>10/100-36-４歳以上児</t>
  </si>
  <si>
    <t>10/100-36-３歳児</t>
  </si>
  <si>
    <t>10/100-41-４歳以上児</t>
  </si>
  <si>
    <t>10/100-41-３歳児</t>
  </si>
  <si>
    <t>10/100-46-４歳以上児</t>
  </si>
  <si>
    <t>10/100-46-３歳児</t>
  </si>
  <si>
    <t>10/100-51-４歳以上児</t>
  </si>
  <si>
    <t>10/100-51-３歳児</t>
  </si>
  <si>
    <t>10/100-56-４歳以上児</t>
  </si>
  <si>
    <t>10/100-56-３歳児</t>
  </si>
  <si>
    <t>10/100-61-４歳以上児</t>
  </si>
  <si>
    <t>10/100-61-３歳児</t>
  </si>
  <si>
    <t>10/100-76-４歳以上児</t>
  </si>
  <si>
    <t>10/100-76-３歳児</t>
  </si>
  <si>
    <t>10/100-91-４歳以上児</t>
  </si>
  <si>
    <t>10/100-91-３歳児</t>
  </si>
  <si>
    <t>10/100-106-４歳以上児</t>
  </si>
  <si>
    <t>10/100-106-３歳児</t>
  </si>
  <si>
    <t>10/100-121-４歳以上児</t>
  </si>
  <si>
    <t>10/100-121-３歳児</t>
  </si>
  <si>
    <t>10/100-136-４歳以上児</t>
  </si>
  <si>
    <t>10/100-136-３歳児</t>
  </si>
  <si>
    <t>10/100-151-４歳以上児</t>
  </si>
  <si>
    <t>10/100-151-３歳児</t>
  </si>
  <si>
    <t>10/100-181-４歳以上児</t>
  </si>
  <si>
    <t>10/100-181-３歳児</t>
  </si>
  <si>
    <t>10/100-211-４歳以上児</t>
  </si>
  <si>
    <t>10/100-211-３歳児</t>
  </si>
  <si>
    <t>10/100-241-４歳以上児</t>
  </si>
  <si>
    <t>10/100-241-３歳児</t>
  </si>
  <si>
    <t>10/100-271-４歳以上児</t>
  </si>
  <si>
    <t>10/100-271-３歳児</t>
  </si>
  <si>
    <t>10/100-301-４歳以上児</t>
  </si>
  <si>
    <t>10/100-301-３歳児</t>
  </si>
  <si>
    <t>6/100-1-４歳以上児</t>
  </si>
  <si>
    <t>6/100-1-３歳児</t>
  </si>
  <si>
    <t>6/100-16-４歳以上児</t>
  </si>
  <si>
    <t>6/100-16-３歳児</t>
  </si>
  <si>
    <t>6/100-21-４歳以上児</t>
  </si>
  <si>
    <t>6/100-21-３歳児</t>
  </si>
  <si>
    <t>6/100-26-４歳以上児</t>
  </si>
  <si>
    <t>6/100-26-３歳児</t>
  </si>
  <si>
    <t>6/100-31-４歳以上児</t>
  </si>
  <si>
    <t>6/100-31-３歳児</t>
  </si>
  <si>
    <t>6/100-36-４歳以上児</t>
  </si>
  <si>
    <t>6/100-36-３歳児</t>
  </si>
  <si>
    <t>6/100-41-４歳以上児</t>
  </si>
  <si>
    <t>6/100-41-３歳児</t>
  </si>
  <si>
    <t>6/100-46-４歳以上児</t>
  </si>
  <si>
    <t>6/100-46-３歳児</t>
  </si>
  <si>
    <t>6/100-51-４歳以上児</t>
  </si>
  <si>
    <t>6/100-51-３歳児</t>
  </si>
  <si>
    <t>6/100-56-４歳以上児</t>
  </si>
  <si>
    <t>6/100-56-３歳児</t>
  </si>
  <si>
    <t>6/100-61-４歳以上児</t>
  </si>
  <si>
    <t>6/100-61-３歳児</t>
  </si>
  <si>
    <t>6/100-76-４歳以上児</t>
  </si>
  <si>
    <t>6/100-76-３歳児</t>
  </si>
  <si>
    <t>6/100-91-４歳以上児</t>
  </si>
  <si>
    <t>6/100-91-３歳児</t>
  </si>
  <si>
    <t>6/100-106-４歳以上児</t>
  </si>
  <si>
    <t>6/100-106-３歳児</t>
  </si>
  <si>
    <t>6/100-121-４歳以上児</t>
  </si>
  <si>
    <t>6/100-121-３歳児</t>
  </si>
  <si>
    <t>6/100-136-４歳以上児</t>
  </si>
  <si>
    <t>6/100-136-３歳児</t>
  </si>
  <si>
    <t>6/100-151-４歳以上児</t>
  </si>
  <si>
    <t>6/100-151-３歳児</t>
  </si>
  <si>
    <t>6/100-181-４歳以上児</t>
  </si>
  <si>
    <t>6/100-181-３歳児</t>
  </si>
  <si>
    <t>6/100-211-４歳以上児</t>
  </si>
  <si>
    <t>6/100-211-３歳児</t>
  </si>
  <si>
    <t>6/100-241-４歳以上児</t>
  </si>
  <si>
    <t>6/100-241-３歳児</t>
  </si>
  <si>
    <t>6/100-271-４歳以上児</t>
  </si>
  <si>
    <t>6/100-271-３歳児</t>
  </si>
  <si>
    <t>6/100-301-４歳以上児</t>
  </si>
  <si>
    <t>6/100-301-３歳児</t>
  </si>
  <si>
    <t>3/100-1-４歳以上児</t>
  </si>
  <si>
    <t>3/100-1-３歳児</t>
  </si>
  <si>
    <t>3/100-16-４歳以上児</t>
  </si>
  <si>
    <t>3/100-16-３歳児</t>
  </si>
  <si>
    <t>3/100-21-４歳以上児</t>
  </si>
  <si>
    <t>3/100-21-３歳児</t>
  </si>
  <si>
    <t>3/100-26-４歳以上児</t>
  </si>
  <si>
    <t>3/100-26-３歳児</t>
  </si>
  <si>
    <t>3/100-31-４歳以上児</t>
  </si>
  <si>
    <t>3/100-31-３歳児</t>
  </si>
  <si>
    <t>3/100-36-４歳以上児</t>
  </si>
  <si>
    <t>3/100-36-３歳児</t>
  </si>
  <si>
    <t>3/100-41-４歳以上児</t>
  </si>
  <si>
    <t>3/100-41-３歳児</t>
  </si>
  <si>
    <t>3/100-46-４歳以上児</t>
  </si>
  <si>
    <t>3/100-46-３歳児</t>
  </si>
  <si>
    <t>3/100-51-４歳以上児</t>
  </si>
  <si>
    <t>3/100-51-３歳児</t>
  </si>
  <si>
    <t>3/100-56-４歳以上児</t>
  </si>
  <si>
    <t>3/100-56-３歳児</t>
  </si>
  <si>
    <t>3/100-61-４歳以上児</t>
  </si>
  <si>
    <t>3/100-61-３歳児</t>
  </si>
  <si>
    <t>3/100-76-４歳以上児</t>
  </si>
  <si>
    <t>3/100-76-３歳児</t>
  </si>
  <si>
    <t>3/100-91-４歳以上児</t>
  </si>
  <si>
    <t>3/100-91-３歳児</t>
  </si>
  <si>
    <t>3/100-106-４歳以上児</t>
  </si>
  <si>
    <t>3/100-106-３歳児</t>
  </si>
  <si>
    <t>3/100-121-４歳以上児</t>
  </si>
  <si>
    <t>3/100-121-３歳児</t>
  </si>
  <si>
    <t>3/100-136-４歳以上児</t>
  </si>
  <si>
    <t>3/100-136-３歳児</t>
  </si>
  <si>
    <t>3/100-151-４歳以上児</t>
  </si>
  <si>
    <t>3/100-151-３歳児</t>
  </si>
  <si>
    <t>3/100-181-４歳以上児</t>
  </si>
  <si>
    <t>3/100-181-３歳児</t>
  </si>
  <si>
    <t>3/100-211-４歳以上児</t>
  </si>
  <si>
    <t>3/100-211-３歳児</t>
  </si>
  <si>
    <t>3/100-241-４歳以上児</t>
  </si>
  <si>
    <t>3/100-241-３歳児</t>
  </si>
  <si>
    <t>3/100-271-４歳以上児</t>
  </si>
  <si>
    <t>3/100-271-３歳児</t>
  </si>
  <si>
    <t>3/100-301-４歳以上児</t>
  </si>
  <si>
    <t>3/100-301-３歳児</t>
  </si>
  <si>
    <t>その他-1-４歳以上児</t>
  </si>
  <si>
    <t>その他-1-３歳児</t>
  </si>
  <si>
    <t>その他-16-４歳以上児</t>
  </si>
  <si>
    <t>その他-16-３歳児</t>
  </si>
  <si>
    <t>その他-21-４歳以上児</t>
  </si>
  <si>
    <t>その他-21-３歳児</t>
  </si>
  <si>
    <t>その他-26-４歳以上児</t>
  </si>
  <si>
    <t>その他-26-３歳児</t>
  </si>
  <si>
    <t>その他-31-４歳以上児</t>
  </si>
  <si>
    <t>その他-31-３歳児</t>
  </si>
  <si>
    <t>その他-36-４歳以上児</t>
  </si>
  <si>
    <t>その他-36-３歳児</t>
  </si>
  <si>
    <t>その他-41-４歳以上児</t>
  </si>
  <si>
    <t>その他-41-３歳児</t>
  </si>
  <si>
    <t>その他-46-４歳以上児</t>
  </si>
  <si>
    <t>その他-46-３歳児</t>
  </si>
  <si>
    <t>その他-51-４歳以上児</t>
  </si>
  <si>
    <t>その他-51-３歳児</t>
  </si>
  <si>
    <t>その他-56-４歳以上児</t>
  </si>
  <si>
    <t>その他-56-３歳児</t>
  </si>
  <si>
    <t>その他-61-４歳以上児</t>
  </si>
  <si>
    <t>その他-61-３歳児</t>
  </si>
  <si>
    <t>その他-76-４歳以上児</t>
  </si>
  <si>
    <t>その他-76-３歳児</t>
  </si>
  <si>
    <t>その他-91-４歳以上児</t>
  </si>
  <si>
    <t>その他-91-３歳児</t>
  </si>
  <si>
    <t>その他-106-４歳以上児</t>
  </si>
  <si>
    <t>その他-106-３歳児</t>
  </si>
  <si>
    <t>その他-121-４歳以上児</t>
  </si>
  <si>
    <t>その他-121-３歳児</t>
  </si>
  <si>
    <t>その他-136-４歳以上児</t>
  </si>
  <si>
    <t>その他-136-３歳児</t>
  </si>
  <si>
    <t>その他-151-４歳以上児</t>
  </si>
  <si>
    <t>その他-151-３歳児</t>
  </si>
  <si>
    <t>その他-181-４歳以上児</t>
  </si>
  <si>
    <t>その他-181-３歳児</t>
  </si>
  <si>
    <t>その他-211-４歳以上児</t>
  </si>
  <si>
    <t>その他-211-３歳児</t>
  </si>
  <si>
    <t>その他-241-４歳以上児</t>
  </si>
  <si>
    <t>その他-241-３歳児</t>
  </si>
  <si>
    <t>その他-271-４歳以上児</t>
  </si>
  <si>
    <t>その他-271-３歳児</t>
  </si>
  <si>
    <t>その他-301-４歳以上児</t>
  </si>
  <si>
    <t>その他-301-３歳児</t>
  </si>
  <si>
    <t>処遇区分３</t>
    <rPh sb="0" eb="2">
      <t>ショグウ</t>
    </rPh>
    <rPh sb="2" eb="4">
      <t>クブン</t>
    </rPh>
    <phoneticPr fontId="2"/>
  </si>
  <si>
    <t>４歳以上児配置改善加算</t>
    <rPh sb="1" eb="4">
      <t>サイイジョウ</t>
    </rPh>
    <rPh sb="4" eb="5">
      <t>ジ</t>
    </rPh>
    <rPh sb="5" eb="11">
      <t>ハイチカイゼンカサン</t>
    </rPh>
    <phoneticPr fontId="2"/>
  </si>
  <si>
    <t>満３歳児配置改善加算</t>
    <rPh sb="0" eb="1">
      <t>マン</t>
    </rPh>
    <rPh sb="2" eb="4">
      <t>サイジ</t>
    </rPh>
    <rPh sb="4" eb="10">
      <t>ハイチカイゼンカサン</t>
    </rPh>
    <phoneticPr fontId="2"/>
  </si>
  <si>
    <t>処遇区分
１及び２</t>
    <rPh sb="0" eb="2">
      <t>ショグウ</t>
    </rPh>
    <rPh sb="2" eb="4">
      <t>クブン</t>
    </rPh>
    <rPh sb="6" eb="7">
      <t>オヨ</t>
    </rPh>
    <phoneticPr fontId="2"/>
  </si>
  <si>
    <t>処遇改善等加算区分１及び２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rPh sb="10" eb="11">
      <t>オヨ</t>
    </rPh>
    <phoneticPr fontId="2"/>
  </si>
  <si>
    <t>処遇改善等加算区分３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phoneticPr fontId="2"/>
  </si>
  <si>
    <t>３歳児配置改善加算</t>
    <rPh sb="1" eb="9">
      <t>サイジハイチカイゼンカサン</t>
    </rPh>
    <phoneticPr fontId="2"/>
  </si>
  <si>
    <t>４歳以上児配置改善加算</t>
    <rPh sb="1" eb="4">
      <t>サイイジョウ</t>
    </rPh>
    <rPh sb="4" eb="5">
      <t>ジ</t>
    </rPh>
    <rPh sb="5" eb="7">
      <t>ハイチ</t>
    </rPh>
    <rPh sb="7" eb="9">
      <t>カイゼン</t>
    </rPh>
    <rPh sb="9" eb="11">
      <t>カサン</t>
    </rPh>
    <phoneticPr fontId="2"/>
  </si>
  <si>
    <t>満３歳児配置改善加算</t>
    <rPh sb="0" eb="1">
      <t>マン</t>
    </rPh>
    <rPh sb="2" eb="4">
      <t>サイジ</t>
    </rPh>
    <rPh sb="3" eb="4">
      <t>ジ</t>
    </rPh>
    <rPh sb="4" eb="6">
      <t>ハイチ</t>
    </rPh>
    <rPh sb="6" eb="8">
      <t>カイゼン</t>
    </rPh>
    <rPh sb="8" eb="10">
      <t>カサン</t>
    </rPh>
    <phoneticPr fontId="2"/>
  </si>
  <si>
    <t>講師配置加算</t>
    <rPh sb="0" eb="6">
      <t>コウシハイチカサン</t>
    </rPh>
    <phoneticPr fontId="2"/>
  </si>
  <si>
    <t>年</t>
    <rPh sb="0" eb="1">
      <t>ネン</t>
    </rPh>
    <phoneticPr fontId="2"/>
  </si>
  <si>
    <t>処遇区分１及び２（加算率a/b）合計</t>
    <rPh sb="0" eb="2">
      <t>ショグウ</t>
    </rPh>
    <rPh sb="2" eb="4">
      <t>クブン</t>
    </rPh>
    <rPh sb="5" eb="6">
      <t>オヨ</t>
    </rPh>
    <rPh sb="9" eb="11">
      <t>カサン</t>
    </rPh>
    <rPh sb="11" eb="12">
      <t>リツ</t>
    </rPh>
    <rPh sb="16" eb="18">
      <t>ゴウケイ</t>
    </rPh>
    <phoneticPr fontId="2"/>
  </si>
  <si>
    <t>処遇区分３（A）</t>
    <rPh sb="0" eb="2">
      <t>ショグウ</t>
    </rPh>
    <rPh sb="2" eb="4">
      <t>クブン</t>
    </rPh>
    <phoneticPr fontId="2"/>
  </si>
  <si>
    <t>処遇区分３（B）</t>
    <rPh sb="0" eb="2">
      <t>ショグウ</t>
    </rPh>
    <rPh sb="2" eb="4">
      <t>クブン</t>
    </rPh>
    <phoneticPr fontId="2"/>
  </si>
  <si>
    <t>キャリアパス要件</t>
    <rPh sb="6" eb="8">
      <t>ヨウケン</t>
    </rPh>
    <phoneticPr fontId="2"/>
  </si>
  <si>
    <t>処遇区分１及び２キャリアパス要件</t>
    <rPh sb="0" eb="2">
      <t>ショグウ</t>
    </rPh>
    <rPh sb="2" eb="4">
      <t>クブン</t>
    </rPh>
    <rPh sb="5" eb="6">
      <t>オヨ</t>
    </rPh>
    <rPh sb="14" eb="16">
      <t>ヨウケン</t>
    </rPh>
    <phoneticPr fontId="2"/>
  </si>
  <si>
    <t>キャリアパス要件</t>
    <rPh sb="6" eb="8">
      <t>ヨウケン</t>
    </rPh>
    <phoneticPr fontId="2"/>
  </si>
  <si>
    <t>BA24</t>
  </si>
  <si>
    <t>AB47</t>
  </si>
  <si>
    <t>AB67</t>
  </si>
  <si>
    <t>V72</t>
  </si>
  <si>
    <t>AB72</t>
  </si>
  <si>
    <t>AB77</t>
  </si>
  <si>
    <t>V82</t>
  </si>
  <si>
    <t>AB84</t>
  </si>
  <si>
    <t>AB89</t>
  </si>
  <si>
    <t>AB92</t>
  </si>
  <si>
    <t>BS32</t>
  </si>
  <si>
    <t>BS37</t>
  </si>
  <si>
    <t>BS42</t>
  </si>
  <si>
    <t>BS47</t>
  </si>
  <si>
    <t>BS57</t>
  </si>
  <si>
    <t>BS52</t>
  </si>
  <si>
    <t>AB52</t>
  </si>
  <si>
    <t>4歳以上児配置改善加算</t>
    <phoneticPr fontId="2"/>
  </si>
  <si>
    <t>満3歳児配置改善加算</t>
    <phoneticPr fontId="2"/>
  </si>
  <si>
    <t>AB57</t>
  </si>
  <si>
    <t>AB62</t>
  </si>
  <si>
    <t>処遇区分１及び２</t>
    <rPh sb="0" eb="2">
      <t>ショグウ</t>
    </rPh>
    <rPh sb="2" eb="4">
      <t>クブン</t>
    </rPh>
    <rPh sb="5" eb="6">
      <t>オヨ</t>
    </rPh>
    <phoneticPr fontId="2"/>
  </si>
  <si>
    <t>処遇区分１及び２（加算率c)</t>
    <rPh sb="0" eb="2">
      <t>ショグウ</t>
    </rPh>
    <rPh sb="2" eb="4">
      <t>クブン</t>
    </rPh>
    <rPh sb="5" eb="6">
      <t>オヨ</t>
    </rPh>
    <rPh sb="9" eb="12">
      <t>カサンリツ</t>
    </rPh>
    <phoneticPr fontId="2"/>
  </si>
  <si>
    <t>3歳児配置改善加算(加算率c）</t>
    <rPh sb="1" eb="9">
      <t>サイジハイチカイゼンカサン</t>
    </rPh>
    <rPh sb="10" eb="13">
      <t>カサンリツ</t>
    </rPh>
    <phoneticPr fontId="2"/>
  </si>
  <si>
    <t>4歳以上児対応加配加算</t>
    <rPh sb="1" eb="4">
      <t>サイイジョウ</t>
    </rPh>
    <rPh sb="4" eb="5">
      <t>ジ</t>
    </rPh>
    <rPh sb="5" eb="7">
      <t>タイオウ</t>
    </rPh>
    <rPh sb="7" eb="9">
      <t>カハイ</t>
    </rPh>
    <rPh sb="9" eb="11">
      <t>カサン</t>
    </rPh>
    <phoneticPr fontId="2"/>
  </si>
  <si>
    <t>4歳以上児対応加配加算（処遇係数）</t>
    <rPh sb="1" eb="4">
      <t>サイイジョウ</t>
    </rPh>
    <rPh sb="4" eb="5">
      <t>ジ</t>
    </rPh>
    <rPh sb="5" eb="7">
      <t>タイオウ</t>
    </rPh>
    <rPh sb="7" eb="9">
      <t>カハイ</t>
    </rPh>
    <rPh sb="9" eb="11">
      <t>カサン</t>
    </rPh>
    <rPh sb="12" eb="16">
      <t>ショグウケイスウ</t>
    </rPh>
    <phoneticPr fontId="2"/>
  </si>
  <si>
    <t>4歳以上児対応加配加算(加算率c）</t>
    <rPh sb="1" eb="4">
      <t>サイイジョウ</t>
    </rPh>
    <rPh sb="4" eb="5">
      <t>ジ</t>
    </rPh>
    <rPh sb="5" eb="9">
      <t>タイオウカハイ</t>
    </rPh>
    <rPh sb="9" eb="11">
      <t>カサン</t>
    </rPh>
    <rPh sb="12" eb="15">
      <t>カサンリツ</t>
    </rPh>
    <phoneticPr fontId="2"/>
  </si>
  <si>
    <t>講師配置（加算率c）</t>
    <rPh sb="0" eb="2">
      <t>コウシ</t>
    </rPh>
    <rPh sb="2" eb="4">
      <t>ハイチ</t>
    </rPh>
    <rPh sb="5" eb="8">
      <t>カサンリツ</t>
    </rPh>
    <phoneticPr fontId="2"/>
  </si>
  <si>
    <t>チーム保育加配（加算率c）</t>
    <rPh sb="3" eb="5">
      <t>ホイク</t>
    </rPh>
    <rPh sb="5" eb="7">
      <t>カハイ</t>
    </rPh>
    <rPh sb="8" eb="11">
      <t>カサンリツ</t>
    </rPh>
    <phoneticPr fontId="2"/>
  </si>
  <si>
    <t>通園送迎（加算率c）</t>
    <rPh sb="0" eb="2">
      <t>ツウエン</t>
    </rPh>
    <rPh sb="2" eb="4">
      <t>ソウゲイ</t>
    </rPh>
    <rPh sb="5" eb="8">
      <t>カサンリツ</t>
    </rPh>
    <phoneticPr fontId="2"/>
  </si>
  <si>
    <t>満3歳児（3歳児配置無）</t>
    <rPh sb="0" eb="1">
      <t>マン</t>
    </rPh>
    <rPh sb="2" eb="4">
      <t>サイジ</t>
    </rPh>
    <rPh sb="3" eb="4">
      <t>ジ</t>
    </rPh>
    <rPh sb="6" eb="8">
      <t>サイジ</t>
    </rPh>
    <rPh sb="8" eb="10">
      <t>ハイチ</t>
    </rPh>
    <rPh sb="10" eb="11">
      <t>ナ</t>
    </rPh>
    <phoneticPr fontId="2"/>
  </si>
  <si>
    <t>満3歳児（3歳児配置無）（処遇係数）</t>
    <rPh sb="0" eb="1">
      <t>マン</t>
    </rPh>
    <rPh sb="2" eb="4">
      <t>サイジ</t>
    </rPh>
    <rPh sb="13" eb="17">
      <t>ショグウケイスウ</t>
    </rPh>
    <phoneticPr fontId="2"/>
  </si>
  <si>
    <t>満3歳児（3歳児配置無）(加算率c）</t>
    <rPh sb="0" eb="1">
      <t>マン</t>
    </rPh>
    <rPh sb="2" eb="4">
      <t>サイジ</t>
    </rPh>
    <rPh sb="13" eb="16">
      <t>カサンリツ</t>
    </rPh>
    <phoneticPr fontId="2"/>
  </si>
  <si>
    <t>満3歳児（3歳児配置有）</t>
    <rPh sb="0" eb="1">
      <t>マン</t>
    </rPh>
    <rPh sb="2" eb="4">
      <t>サイジ</t>
    </rPh>
    <rPh sb="3" eb="4">
      <t>ジ</t>
    </rPh>
    <rPh sb="6" eb="8">
      <t>サイジ</t>
    </rPh>
    <rPh sb="8" eb="10">
      <t>ハイチ</t>
    </rPh>
    <rPh sb="10" eb="11">
      <t>アリ</t>
    </rPh>
    <phoneticPr fontId="2"/>
  </si>
  <si>
    <t>満3歳児（3歳児配置有）（処遇係数）</t>
    <rPh sb="0" eb="1">
      <t>マン</t>
    </rPh>
    <rPh sb="2" eb="4">
      <t>サイジ</t>
    </rPh>
    <rPh sb="10" eb="11">
      <t>アリ</t>
    </rPh>
    <rPh sb="13" eb="17">
      <t>ショグウケイスウ</t>
    </rPh>
    <phoneticPr fontId="2"/>
  </si>
  <si>
    <t>満3歳児（3歳児配置有）(加算率c）</t>
    <rPh sb="0" eb="1">
      <t>マン</t>
    </rPh>
    <rPh sb="2" eb="4">
      <t>サイジ</t>
    </rPh>
    <rPh sb="10" eb="11">
      <t>アリ</t>
    </rPh>
    <rPh sb="13" eb="16">
      <t>カサンリツ</t>
    </rPh>
    <phoneticPr fontId="2"/>
  </si>
  <si>
    <t>給食（施設内）（加算率c）</t>
    <rPh sb="0" eb="2">
      <t>キュウショク</t>
    </rPh>
    <rPh sb="3" eb="6">
      <t>シセツナイ</t>
    </rPh>
    <rPh sb="8" eb="11">
      <t>カサンリツ</t>
    </rPh>
    <phoneticPr fontId="2"/>
  </si>
  <si>
    <t>区分ID（セル結合↑参照用）</t>
    <rPh sb="0" eb="2">
      <t>クブン</t>
    </rPh>
    <rPh sb="7" eb="9">
      <t>ケツゴウ</t>
    </rPh>
    <rPh sb="10" eb="12">
      <t>サンショウ</t>
    </rPh>
    <rPh sb="12" eb="13">
      <t>ヨウ</t>
    </rPh>
    <phoneticPr fontId="2"/>
  </si>
  <si>
    <t>区分ID（セル結合↓参照用）</t>
    <rPh sb="0" eb="2">
      <t>クブン</t>
    </rPh>
    <rPh sb="7" eb="9">
      <t>ケツゴウ</t>
    </rPh>
    <rPh sb="10" eb="12">
      <t>サンショウ</t>
    </rPh>
    <rPh sb="12" eb="13">
      <t>ヨウ</t>
    </rPh>
    <phoneticPr fontId="2"/>
  </si>
  <si>
    <t>給食（外部）（加算率c）</t>
    <rPh sb="0" eb="2">
      <t>キュウショク</t>
    </rPh>
    <rPh sb="3" eb="5">
      <t>ガイブ</t>
    </rPh>
    <rPh sb="7" eb="10">
      <t>カサンリツ</t>
    </rPh>
    <phoneticPr fontId="2"/>
  </si>
  <si>
    <t>主幹教諭専任（加算率c）</t>
    <rPh sb="2" eb="4">
      <t>キョウユ</t>
    </rPh>
    <rPh sb="4" eb="6">
      <t>センニン</t>
    </rPh>
    <rPh sb="7" eb="10">
      <t>カサンリツ</t>
    </rPh>
    <phoneticPr fontId="2"/>
  </si>
  <si>
    <t>療育支援（加算率c）</t>
    <rPh sb="0" eb="2">
      <t>リョウイク</t>
    </rPh>
    <rPh sb="2" eb="4">
      <t>シエン</t>
    </rPh>
    <rPh sb="5" eb="8">
      <t>カサンリツ</t>
    </rPh>
    <phoneticPr fontId="2"/>
  </si>
  <si>
    <t>事務負担対応（加算率c）</t>
    <rPh sb="0" eb="4">
      <t>ジムフタン</t>
    </rPh>
    <rPh sb="4" eb="6">
      <t>タイオウ</t>
    </rPh>
    <rPh sb="7" eb="10">
      <t>カサンリツ</t>
    </rPh>
    <phoneticPr fontId="2"/>
  </si>
  <si>
    <t>処遇改善等加算区分３</t>
    <rPh sb="7" eb="9">
      <t>クブン</t>
    </rPh>
    <phoneticPr fontId="2"/>
  </si>
  <si>
    <t>J26</t>
  </si>
  <si>
    <t>栄養管理（加算率c）</t>
    <rPh sb="0" eb="2">
      <t>エイヨウ</t>
    </rPh>
    <rPh sb="2" eb="4">
      <t>カンリ</t>
    </rPh>
    <rPh sb="5" eb="8">
      <t>カサンリツ</t>
    </rPh>
    <phoneticPr fontId="2"/>
  </si>
  <si>
    <t>満3歳児対応加配加算</t>
    <phoneticPr fontId="2"/>
  </si>
  <si>
    <t>事務職員配置（加算率c）</t>
    <rPh sb="0" eb="4">
      <t>ジムショクイン</t>
    </rPh>
    <rPh sb="4" eb="6">
      <t>ハイチ</t>
    </rPh>
    <rPh sb="7" eb="10">
      <t>カサンリツ</t>
    </rPh>
    <phoneticPr fontId="2"/>
  </si>
  <si>
    <t>人</t>
    <rPh sb="0" eb="1">
      <t>ニン</t>
    </rPh>
    <phoneticPr fontId="2"/>
  </si>
  <si>
    <t>チーム保育加算加配上限</t>
    <rPh sb="3" eb="5">
      <t>ホイク</t>
    </rPh>
    <rPh sb="5" eb="7">
      <t>カサン</t>
    </rPh>
    <rPh sb="7" eb="9">
      <t>カハイ</t>
    </rPh>
    <rPh sb="9" eb="11">
      <t>ジョウゲン</t>
    </rPh>
    <phoneticPr fontId="2"/>
  </si>
  <si>
    <t>チーム保育加配</t>
    <rPh sb="3" eb="7">
      <t>ホイクカハイ</t>
    </rPh>
    <phoneticPr fontId="2"/>
  </si>
  <si>
    <t>令和７年４月～請求用</t>
    <rPh sb="0" eb="2">
      <t>レイワ</t>
    </rPh>
    <rPh sb="3" eb="4">
      <t>ネン</t>
    </rPh>
    <rPh sb="5" eb="6">
      <t>ガツ</t>
    </rPh>
    <rPh sb="7" eb="9">
      <t>セイキュウ</t>
    </rPh>
    <rPh sb="9" eb="10">
      <t>ヨウ</t>
    </rPh>
    <phoneticPr fontId="2"/>
  </si>
  <si>
    <t>20250401_幼稚園_公定価格保育単価表２【10/1更新後】</t>
    <rPh sb="9" eb="12">
      <t>ヨウチエン</t>
    </rPh>
    <rPh sb="13" eb="17">
      <t>コウテイカカク</t>
    </rPh>
    <rPh sb="17" eb="22">
      <t>ホイクタンカヒョウ</t>
    </rPh>
    <rPh sb="28" eb="31">
      <t>コウシンゴ</t>
    </rPh>
    <phoneticPr fontId="2"/>
  </si>
  <si>
    <r>
      <t xml:space="preserve">満３歳児
</t>
    </r>
    <r>
      <rPr>
        <sz val="8"/>
        <color theme="0"/>
        <rFont val="ＭＳ Ｐゴシック"/>
        <family val="3"/>
        <charset val="128"/>
      </rPr>
      <t>※該当の場合は〇</t>
    </r>
    <rPh sb="0" eb="1">
      <t>マン</t>
    </rPh>
    <rPh sb="2" eb="4">
      <t>サイジ</t>
    </rPh>
    <rPh sb="6" eb="8">
      <t>ガイトウ</t>
    </rPh>
    <rPh sb="9" eb="11">
      <t>バアイ</t>
    </rPh>
    <phoneticPr fontId="2"/>
  </si>
  <si>
    <t>〇</t>
  </si>
  <si>
    <t>満３歳児</t>
    <rPh sb="0" eb="1">
      <t>マン</t>
    </rPh>
    <rPh sb="2" eb="4">
      <t>サイジ</t>
    </rPh>
    <phoneticPr fontId="2"/>
  </si>
  <si>
    <t>満3歳児配置改善加算（児童別）</t>
    <rPh sb="11" eb="14">
      <t>ジドウベツ</t>
    </rPh>
    <phoneticPr fontId="2"/>
  </si>
  <si>
    <t>J22</t>
  </si>
  <si>
    <t>Ver.2.1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</si>
</sst>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76" formatCode="[$-411]ge\.m\.d;@"/>
    <numFmt numFmtId="177" formatCode="#,#\ #\ #,\ #\ #\ #"/>
    <numFmt numFmtId="178" formatCode="#,##0;&quot;▲ &quot;#,##0"/>
    <numFmt numFmtId="179" formatCode="0_);[Red]\(0\)"/>
    <numFmt numFmtId="180" formatCode="#&quot;日&quot;"/>
    <numFmt numFmtId="181" formatCode="#,##0.0;[Red]\-#,##0.0"/>
    <numFmt numFmtId="182" formatCode="\(#,##0\)"/>
    <numFmt numFmtId="183" formatCode="#,##0.0&quot;）&quot;"/>
    <numFmt numFmtId="184" formatCode="#,##0\×&quot;加&quot;&quot;算&quot;&quot;率&quot;"/>
    <numFmt numFmtId="185" formatCode="#,##0.0&quot;（c）&quot;"/>
    <numFmt numFmtId="186" formatCode="\(#,##0.0&quot;（c）））&quot;"/>
    <numFmt numFmtId="187" formatCode="\(#,##0"/>
    <numFmt numFmtId="188" formatCode="#,##0.0&quot;（c））&quot;"/>
    <numFmt numFmtId="189" formatCode="#,##0.0&quot;（C））)&quot;"/>
    <numFmt numFmtId="190" formatCode="#,##0&quot;×加配人数&quot;"/>
    <numFmt numFmtId="191" formatCode="#,##0\×&quot;加&quot;&quot;算&quot;&quot;率&quot;&quot;×加配人数&quot;"/>
    <numFmt numFmtId="192" formatCode="#,##0_ "/>
    <numFmt numFmtId="193" formatCode="#,##0_ &quot;×各月の給食&quot;"/>
    <numFmt numFmtId="194" formatCode="&quot;（&quot;#,##0"/>
    <numFmt numFmtId="195" formatCode="#,##0.0&quot;（c）））&quot;"/>
    <numFmt numFmtId="196" formatCode="#,##0&quot;×週当たり実施日数&quot;"/>
    <numFmt numFmtId="197" formatCode="&quot;×&quot;#,##0.0&quot;（c）&quot;"/>
    <numFmt numFmtId="198" formatCode="#,##0.0&quot;（C））&quot;"/>
    <numFmt numFmtId="199" formatCode="0.0"/>
    <numFmt numFmtId="200" formatCode="#,##0.0"/>
  </numFmts>
  <fonts count="4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HG創英角ﾎﾟｯﾌﾟ体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8"/>
      <color theme="1"/>
      <name val="HGｺﾞｼｯｸM"/>
      <family val="3"/>
      <charset val="128"/>
    </font>
    <font>
      <sz val="6"/>
      <name val="明朝"/>
      <family val="3"/>
      <charset val="128"/>
    </font>
    <font>
      <sz val="6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8.5"/>
      <color theme="1"/>
      <name val="HGｺﾞｼｯｸM"/>
      <family val="3"/>
      <charset val="128"/>
    </font>
    <font>
      <sz val="8.5"/>
      <name val="HGｺﾞｼｯｸM"/>
      <family val="3"/>
      <charset val="128"/>
    </font>
    <font>
      <sz val="8.5"/>
      <color theme="1"/>
      <name val="ＭＳ Ｐゴシック"/>
      <family val="2"/>
      <charset val="128"/>
      <scheme val="minor"/>
    </font>
    <font>
      <sz val="8"/>
      <color theme="0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Up="1">
      <left style="thin">
        <color indexed="64"/>
      </left>
      <right/>
      <top/>
      <bottom style="thin">
        <color auto="1"/>
      </bottom>
      <diagonal style="thin">
        <color indexed="64"/>
      </diagonal>
    </border>
    <border diagonalUp="1">
      <left/>
      <right/>
      <top/>
      <bottom style="thin">
        <color auto="1"/>
      </bottom>
      <diagonal style="thin">
        <color indexed="64"/>
      </diagonal>
    </border>
    <border diagonalUp="1">
      <left/>
      <right style="thin">
        <color auto="1"/>
      </right>
      <top/>
      <bottom style="thin">
        <color auto="1"/>
      </bottom>
      <diagonal style="thin">
        <color indexed="64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auto="1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 style="thin">
        <color auto="1"/>
      </right>
      <top/>
      <bottom/>
      <diagonal style="thin">
        <color auto="1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85"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3" fontId="13" fillId="0" borderId="18" xfId="3" applyNumberFormat="1" applyFont="1" applyBorder="1" applyAlignment="1">
      <alignment horizontal="left" vertical="top"/>
    </xf>
    <xf numFmtId="38" fontId="0" fillId="0" borderId="18" xfId="2" applyFont="1" applyBorder="1">
      <alignment vertical="center"/>
    </xf>
    <xf numFmtId="178" fontId="14" fillId="7" borderId="18" xfId="3" applyNumberFormat="1" applyFont="1" applyFill="1" applyBorder="1" applyAlignment="1">
      <alignment vertical="top" wrapText="1"/>
    </xf>
    <xf numFmtId="0" fontId="14" fillId="7" borderId="18" xfId="3" applyFont="1" applyFill="1" applyBorder="1" applyAlignment="1">
      <alignment horizontal="left" vertical="top" shrinkToFit="1"/>
    </xf>
    <xf numFmtId="38" fontId="0" fillId="0" borderId="18" xfId="2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3" fillId="9" borderId="18" xfId="0" applyFont="1" applyFill="1" applyBorder="1" applyAlignment="1">
      <alignment horizontal="center" vertical="center"/>
    </xf>
    <xf numFmtId="0" fontId="16" fillId="8" borderId="0" xfId="0" applyFont="1" applyFill="1">
      <alignment vertical="center"/>
    </xf>
    <xf numFmtId="0" fontId="16" fillId="0" borderId="0" xfId="0" applyFont="1">
      <alignment vertical="center"/>
    </xf>
    <xf numFmtId="178" fontId="15" fillId="10" borderId="0" xfId="3" applyNumberFormat="1" applyFont="1" applyFill="1" applyAlignment="1">
      <alignment vertical="top" wrapText="1"/>
    </xf>
    <xf numFmtId="0" fontId="0" fillId="11" borderId="0" xfId="0" applyFill="1" applyAlignment="1">
      <alignment horizontal="center" vertical="center"/>
    </xf>
    <xf numFmtId="0" fontId="16" fillId="12" borderId="0" xfId="0" applyFont="1" applyFill="1">
      <alignment vertical="center"/>
    </xf>
    <xf numFmtId="0" fontId="0" fillId="12" borderId="0" xfId="0" applyFill="1">
      <alignment vertical="center"/>
    </xf>
    <xf numFmtId="38" fontId="0" fillId="0" borderId="18" xfId="2" applyFont="1" applyFill="1" applyBorder="1">
      <alignment vertical="center"/>
    </xf>
    <xf numFmtId="38" fontId="0" fillId="0" borderId="18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13" fillId="9" borderId="1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179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right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178" fontId="14" fillId="7" borderId="37" xfId="3" applyNumberFormat="1" applyFont="1" applyFill="1" applyBorder="1" applyAlignment="1">
      <alignment vertical="top" wrapText="1"/>
    </xf>
    <xf numFmtId="38" fontId="0" fillId="0" borderId="37" xfId="2" applyFont="1" applyBorder="1" applyAlignment="1">
      <alignment horizontal="center" vertical="center"/>
    </xf>
    <xf numFmtId="0" fontId="14" fillId="7" borderId="47" xfId="3" applyFont="1" applyFill="1" applyBorder="1" applyAlignment="1">
      <alignment horizontal="left" vertical="top" shrinkToFit="1"/>
    </xf>
    <xf numFmtId="38" fontId="0" fillId="0" borderId="47" xfId="2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37" xfId="0" applyBorder="1">
      <alignment vertical="center"/>
    </xf>
    <xf numFmtId="0" fontId="0" fillId="9" borderId="37" xfId="0" applyFill="1" applyBorder="1" applyAlignment="1">
      <alignment horizontal="center" vertical="center"/>
    </xf>
    <xf numFmtId="3" fontId="0" fillId="0" borderId="18" xfId="0" applyNumberFormat="1" applyBorder="1">
      <alignment vertical="center"/>
    </xf>
    <xf numFmtId="3" fontId="1" fillId="0" borderId="18" xfId="3" applyNumberFormat="1" applyBorder="1">
      <alignment vertical="center"/>
    </xf>
    <xf numFmtId="0" fontId="3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6" borderId="18" xfId="0" applyFill="1" applyBorder="1" applyProtection="1">
      <alignment vertical="center"/>
      <protection locked="0"/>
    </xf>
    <xf numFmtId="0" fontId="0" fillId="6" borderId="47" xfId="0" applyFill="1" applyBorder="1" applyProtection="1">
      <alignment vertical="center"/>
      <protection locked="0"/>
    </xf>
    <xf numFmtId="0" fontId="20" fillId="6" borderId="18" xfId="0" applyFont="1" applyFill="1" applyBorder="1" applyAlignment="1" applyProtection="1">
      <alignment horizontal="center" vertical="center"/>
      <protection locked="0"/>
    </xf>
    <xf numFmtId="180" fontId="0" fillId="6" borderId="18" xfId="0" applyNumberFormat="1" applyFill="1" applyBorder="1" applyAlignment="1" applyProtection="1">
      <alignment horizontal="center" vertical="center"/>
      <protection locked="0"/>
    </xf>
    <xf numFmtId="180" fontId="13" fillId="6" borderId="18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>
      <alignment vertical="center"/>
      <protection locked="0"/>
    </xf>
    <xf numFmtId="0" fontId="13" fillId="0" borderId="18" xfId="0" applyFont="1" applyBorder="1">
      <alignment vertical="center"/>
    </xf>
    <xf numFmtId="0" fontId="13" fillId="0" borderId="21" xfId="0" applyFont="1" applyBorder="1">
      <alignment vertical="center"/>
    </xf>
    <xf numFmtId="179" fontId="0" fillId="6" borderId="18" xfId="0" applyNumberFormat="1" applyFill="1" applyBorder="1" applyAlignment="1" applyProtection="1">
      <alignment horizontal="left" vertical="center"/>
      <protection locked="0"/>
    </xf>
    <xf numFmtId="49" fontId="0" fillId="6" borderId="18" xfId="0" applyNumberFormat="1" applyFill="1" applyBorder="1" applyAlignment="1" applyProtection="1">
      <alignment horizontal="left" vertical="center"/>
      <protection locked="0"/>
    </xf>
    <xf numFmtId="176" fontId="0" fillId="6" borderId="18" xfId="0" applyNumberFormat="1" applyFill="1" applyBorder="1" applyAlignment="1" applyProtection="1">
      <alignment horizontal="left" vertical="center"/>
      <protection locked="0"/>
    </xf>
    <xf numFmtId="38" fontId="0" fillId="6" borderId="18" xfId="2" applyFont="1" applyFill="1" applyBorder="1" applyAlignment="1" applyProtection="1">
      <alignment horizontal="left" vertical="center"/>
      <protection locked="0"/>
    </xf>
    <xf numFmtId="38" fontId="0" fillId="18" borderId="18" xfId="2" applyFont="1" applyFill="1" applyBorder="1" applyAlignment="1" applyProtection="1">
      <alignment horizontal="right" vertical="center"/>
      <protection locked="0"/>
    </xf>
    <xf numFmtId="38" fontId="13" fillId="18" borderId="18" xfId="2" applyFont="1" applyFill="1" applyBorder="1" applyAlignment="1" applyProtection="1">
      <alignment horizontal="right" vertical="center"/>
      <protection locked="0"/>
    </xf>
    <xf numFmtId="0" fontId="0" fillId="13" borderId="0" xfId="0" applyFill="1">
      <alignment vertical="center"/>
    </xf>
    <xf numFmtId="0" fontId="17" fillId="14" borderId="18" xfId="0" applyFont="1" applyFill="1" applyBorder="1">
      <alignment vertical="center"/>
    </xf>
    <xf numFmtId="0" fontId="17" fillId="14" borderId="37" xfId="0" applyFont="1" applyFill="1" applyBorder="1" applyAlignment="1">
      <alignment horizontal="center" vertical="center"/>
    </xf>
    <xf numFmtId="0" fontId="17" fillId="14" borderId="0" xfId="0" applyFont="1" applyFill="1" applyAlignment="1">
      <alignment horizontal="center" vertical="center" wrapText="1"/>
    </xf>
    <xf numFmtId="0" fontId="17" fillId="14" borderId="0" xfId="0" applyFont="1" applyFill="1" applyAlignment="1">
      <alignment horizontal="center" vertical="center"/>
    </xf>
    <xf numFmtId="179" fontId="0" fillId="0" borderId="18" xfId="0" applyNumberFormat="1" applyBorder="1" applyAlignment="1">
      <alignment horizontal="left" vertical="center"/>
    </xf>
    <xf numFmtId="49" fontId="0" fillId="0" borderId="18" xfId="0" applyNumberFormat="1" applyBorder="1" applyAlignment="1">
      <alignment horizontal="left" vertical="center"/>
    </xf>
    <xf numFmtId="176" fontId="0" fillId="0" borderId="18" xfId="0" applyNumberFormat="1" applyBorder="1" applyAlignment="1">
      <alignment horizontal="left" vertical="center"/>
    </xf>
    <xf numFmtId="38" fontId="0" fillId="0" borderId="18" xfId="2" applyFon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right" vertical="center"/>
    </xf>
    <xf numFmtId="0" fontId="23" fillId="0" borderId="0" xfId="0" applyFont="1" applyAlignment="1">
      <alignment horizontal="right" vertical="center"/>
    </xf>
    <xf numFmtId="38" fontId="23" fillId="0" borderId="0" xfId="0" applyNumberFormat="1" applyFont="1">
      <alignment vertical="center"/>
    </xf>
    <xf numFmtId="0" fontId="3" fillId="4" borderId="22" xfId="0" applyFont="1" applyFill="1" applyBorder="1" applyAlignment="1">
      <alignment vertical="center" shrinkToFit="1"/>
    </xf>
    <xf numFmtId="0" fontId="3" fillId="4" borderId="1" xfId="0" applyFont="1" applyFill="1" applyBorder="1" applyAlignment="1">
      <alignment vertical="center" shrinkToFit="1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48" xfId="0" applyBorder="1">
      <alignment vertical="center"/>
    </xf>
    <xf numFmtId="0" fontId="0" fillId="0" borderId="47" xfId="0" applyBorder="1">
      <alignment vertical="center"/>
    </xf>
    <xf numFmtId="0" fontId="29" fillId="0" borderId="0" xfId="0" applyFont="1">
      <alignment vertical="center"/>
    </xf>
    <xf numFmtId="0" fontId="17" fillId="0" borderId="0" xfId="0" applyFont="1">
      <alignment vertical="center"/>
    </xf>
    <xf numFmtId="0" fontId="6" fillId="2" borderId="0" xfId="0" applyFont="1" applyFill="1">
      <alignment vertical="center"/>
    </xf>
    <xf numFmtId="38" fontId="0" fillId="0" borderId="18" xfId="2" applyFont="1" applyFill="1" applyBorder="1" applyAlignment="1">
      <alignment horizontal="center" vertical="center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47" xfId="0" applyBorder="1" applyAlignment="1">
      <alignment horizontal="left" vertical="center" wrapText="1"/>
    </xf>
    <xf numFmtId="0" fontId="7" fillId="2" borderId="0" xfId="0" applyFont="1" applyFill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6" fillId="2" borderId="0" xfId="0" applyFont="1" applyFill="1" applyProtection="1">
      <alignment vertical="center"/>
      <protection locked="0"/>
    </xf>
    <xf numFmtId="0" fontId="3" fillId="4" borderId="0" xfId="0" applyFont="1" applyFill="1" applyProtection="1">
      <alignment vertical="center"/>
      <protection locked="0"/>
    </xf>
    <xf numFmtId="0" fontId="6" fillId="4" borderId="0" xfId="0" applyFont="1" applyFill="1" applyAlignment="1" applyProtection="1">
      <alignment vertical="center" textRotation="255"/>
      <protection locked="0"/>
    </xf>
    <xf numFmtId="0" fontId="5" fillId="4" borderId="0" xfId="0" applyFont="1" applyFill="1" applyAlignment="1" applyProtection="1">
      <alignment vertical="center" shrinkToFit="1"/>
      <protection locked="0"/>
    </xf>
    <xf numFmtId="0" fontId="6" fillId="4" borderId="0" xfId="0" applyFont="1" applyFill="1" applyProtection="1">
      <alignment vertical="center"/>
      <protection locked="0"/>
    </xf>
    <xf numFmtId="0" fontId="6" fillId="4" borderId="0" xfId="0" applyFont="1" applyFill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5" fillId="4" borderId="0" xfId="0" applyFont="1" applyFill="1" applyProtection="1">
      <alignment vertical="center"/>
      <protection locked="0"/>
    </xf>
    <xf numFmtId="0" fontId="33" fillId="2" borderId="0" xfId="0" applyFont="1" applyFill="1" applyProtection="1">
      <alignment vertical="center"/>
      <protection locked="0"/>
    </xf>
    <xf numFmtId="0" fontId="36" fillId="2" borderId="0" xfId="0" applyFont="1" applyFill="1" applyProtection="1">
      <alignment vertical="center"/>
      <protection locked="0"/>
    </xf>
    <xf numFmtId="38" fontId="19" fillId="4" borderId="0" xfId="0" applyNumberFormat="1" applyFont="1" applyFill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7" fillId="4" borderId="0" xfId="0" applyFont="1" applyFill="1" applyProtection="1">
      <alignment vertical="center"/>
      <protection locked="0"/>
    </xf>
    <xf numFmtId="0" fontId="3" fillId="4" borderId="9" xfId="0" applyFont="1" applyFill="1" applyBorder="1" applyProtection="1">
      <alignment vertical="center"/>
      <protection locked="0"/>
    </xf>
    <xf numFmtId="0" fontId="34" fillId="4" borderId="0" xfId="0" applyFont="1" applyFill="1" applyProtection="1">
      <alignment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38" fontId="0" fillId="16" borderId="0" xfId="2" applyFont="1" applyFill="1" applyBorder="1" applyAlignment="1" applyProtection="1">
      <alignment vertical="center"/>
      <protection locked="0"/>
    </xf>
    <xf numFmtId="0" fontId="19" fillId="15" borderId="0" xfId="0" applyFont="1" applyFill="1" applyProtection="1">
      <alignment vertical="center"/>
      <protection locked="0"/>
    </xf>
    <xf numFmtId="0" fontId="6" fillId="3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6" fillId="4" borderId="0" xfId="1" applyFont="1" applyFill="1" applyProtection="1">
      <alignment vertical="center"/>
      <protection locked="0"/>
    </xf>
    <xf numFmtId="0" fontId="19" fillId="15" borderId="0" xfId="0" applyFont="1" applyFill="1" applyAlignment="1" applyProtection="1">
      <alignment vertical="center" shrinkToFit="1"/>
      <protection locked="0"/>
    </xf>
    <xf numFmtId="180" fontId="19" fillId="0" borderId="0" xfId="0" applyNumberFormat="1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4" borderId="0" xfId="0" applyFont="1" applyFill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textRotation="255"/>
      <protection locked="0"/>
    </xf>
    <xf numFmtId="0" fontId="0" fillId="6" borderId="18" xfId="0" applyFill="1" applyBorder="1" applyAlignment="1" applyProtection="1">
      <alignment horizontal="right" vertical="center"/>
      <protection locked="0"/>
    </xf>
    <xf numFmtId="0" fontId="13" fillId="0" borderId="19" xfId="0" applyFont="1" applyBorder="1">
      <alignment vertical="center"/>
    </xf>
    <xf numFmtId="0" fontId="0" fillId="0" borderId="21" xfId="0" applyBorder="1">
      <alignment vertical="center"/>
    </xf>
    <xf numFmtId="181" fontId="0" fillId="0" borderId="18" xfId="2" applyNumberFormat="1" applyFont="1" applyBorder="1">
      <alignment vertical="center"/>
    </xf>
    <xf numFmtId="181" fontId="0" fillId="0" borderId="18" xfId="2" applyNumberFormat="1" applyFont="1" applyFill="1" applyBorder="1">
      <alignment vertical="center"/>
    </xf>
    <xf numFmtId="0" fontId="6" fillId="3" borderId="0" xfId="0" applyFont="1" applyFill="1" applyAlignment="1">
      <alignment horizontal="center" vertical="center"/>
    </xf>
    <xf numFmtId="3" fontId="38" fillId="0" borderId="108" xfId="3" applyNumberFormat="1" applyFont="1" applyBorder="1" applyAlignment="1">
      <alignment horizontal="center" vertical="center" wrapText="1"/>
    </xf>
    <xf numFmtId="3" fontId="38" fillId="0" borderId="0" xfId="3" applyNumberFormat="1" applyFont="1" applyAlignment="1">
      <alignment horizontal="center" vertical="center"/>
    </xf>
    <xf numFmtId="3" fontId="38" fillId="0" borderId="0" xfId="3" applyNumberFormat="1" applyFont="1" applyAlignment="1">
      <alignment horizontal="left" vertical="center"/>
    </xf>
    <xf numFmtId="0" fontId="38" fillId="0" borderId="0" xfId="3" applyFont="1" applyAlignment="1">
      <alignment horizontal="center" vertical="center"/>
    </xf>
    <xf numFmtId="3" fontId="41" fillId="0" borderId="0" xfId="3" applyNumberFormat="1" applyFont="1" applyAlignment="1">
      <alignment horizontal="left" vertical="center"/>
    </xf>
    <xf numFmtId="182" fontId="38" fillId="0" borderId="0" xfId="3" applyNumberFormat="1" applyFont="1" applyAlignment="1">
      <alignment horizontal="center" vertical="center"/>
    </xf>
    <xf numFmtId="182" fontId="38" fillId="0" borderId="0" xfId="3" applyNumberFormat="1" applyFont="1" applyAlignment="1">
      <alignment horizontal="left" vertical="center"/>
    </xf>
    <xf numFmtId="3" fontId="38" fillId="0" borderId="67" xfId="3" applyNumberFormat="1" applyFont="1" applyBorder="1" applyAlignment="1">
      <alignment horizontal="center" vertical="center" wrapText="1"/>
    </xf>
    <xf numFmtId="3" fontId="38" fillId="0" borderId="0" xfId="3" applyNumberFormat="1" applyFont="1" applyAlignment="1">
      <alignment horizontal="center" vertical="center" wrapText="1"/>
    </xf>
    <xf numFmtId="178" fontId="38" fillId="0" borderId="67" xfId="3" applyNumberFormat="1" applyFont="1" applyBorder="1" applyAlignment="1">
      <alignment vertical="center" wrapText="1"/>
    </xf>
    <xf numFmtId="182" fontId="38" fillId="0" borderId="0" xfId="3" applyNumberFormat="1" applyFont="1" applyAlignment="1">
      <alignment vertical="center" wrapText="1"/>
    </xf>
    <xf numFmtId="182" fontId="38" fillId="0" borderId="0" xfId="3" applyNumberFormat="1" applyFont="1" applyAlignment="1">
      <alignment horizontal="left" vertical="center" wrapText="1"/>
    </xf>
    <xf numFmtId="182" fontId="38" fillId="0" borderId="0" xfId="3" applyNumberFormat="1" applyFont="1" applyAlignment="1">
      <alignment horizontal="center" vertical="center" wrapText="1"/>
    </xf>
    <xf numFmtId="178" fontId="38" fillId="0" borderId="67" xfId="3" applyNumberFormat="1" applyFont="1" applyBorder="1" applyAlignment="1">
      <alignment horizontal="center" vertical="center" wrapText="1"/>
    </xf>
    <xf numFmtId="3" fontId="38" fillId="0" borderId="66" xfId="3" applyNumberFormat="1" applyFont="1" applyBorder="1" applyAlignment="1">
      <alignment horizontal="center" vertical="center" wrapText="1"/>
    </xf>
    <xf numFmtId="3" fontId="38" fillId="0" borderId="66" xfId="3" applyNumberFormat="1" applyFont="1" applyBorder="1" applyAlignment="1">
      <alignment horizontal="center" vertical="top" wrapText="1"/>
    </xf>
    <xf numFmtId="178" fontId="38" fillId="0" borderId="0" xfId="3" applyNumberFormat="1" applyFont="1" applyAlignment="1">
      <alignment vertical="center" wrapText="1"/>
    </xf>
    <xf numFmtId="178" fontId="38" fillId="0" borderId="67" xfId="3" applyNumberFormat="1" applyFont="1" applyBorder="1" applyAlignment="1">
      <alignment horizontal="right" vertical="center" wrapText="1"/>
    </xf>
    <xf numFmtId="178" fontId="38" fillId="0" borderId="108" xfId="3" applyNumberFormat="1" applyFont="1" applyBorder="1" applyAlignment="1">
      <alignment horizontal="center" vertical="center" wrapText="1"/>
    </xf>
    <xf numFmtId="178" fontId="38" fillId="0" borderId="0" xfId="3" applyNumberFormat="1" applyFont="1" applyAlignment="1">
      <alignment horizontal="left" vertical="center" wrapText="1"/>
    </xf>
    <xf numFmtId="178" fontId="38" fillId="0" borderId="66" xfId="3" applyNumberFormat="1" applyFont="1" applyBorder="1" applyAlignment="1">
      <alignment vertical="center" wrapText="1"/>
    </xf>
    <xf numFmtId="178" fontId="38" fillId="0" borderId="108" xfId="3" applyNumberFormat="1" applyFont="1" applyBorder="1" applyAlignment="1">
      <alignment vertical="center" wrapText="1"/>
    </xf>
    <xf numFmtId="0" fontId="41" fillId="0" borderId="0" xfId="3" applyFont="1">
      <alignment vertical="center"/>
    </xf>
    <xf numFmtId="0" fontId="41" fillId="0" borderId="0" xfId="3" applyFont="1" applyAlignment="1">
      <alignment horizontal="left" vertical="center"/>
    </xf>
    <xf numFmtId="3" fontId="40" fillId="0" borderId="0" xfId="3" applyNumberFormat="1" applyFont="1" applyAlignment="1">
      <alignment vertical="center" wrapText="1" shrinkToFit="1"/>
    </xf>
    <xf numFmtId="3" fontId="38" fillId="0" borderId="67" xfId="3" applyNumberFormat="1" applyFont="1" applyBorder="1" applyAlignment="1">
      <alignment vertical="center" shrinkToFit="1"/>
    </xf>
    <xf numFmtId="3" fontId="38" fillId="0" borderId="0" xfId="3" applyNumberFormat="1" applyFont="1" applyAlignment="1">
      <alignment horizontal="left" vertical="center" shrinkToFit="1"/>
    </xf>
    <xf numFmtId="182" fontId="38" fillId="0" borderId="66" xfId="3" applyNumberFormat="1" applyFont="1" applyBorder="1" applyAlignment="1">
      <alignment horizontal="center" vertical="center" wrapText="1"/>
    </xf>
    <xf numFmtId="3" fontId="38" fillId="0" borderId="67" xfId="3" applyNumberFormat="1" applyFont="1" applyBorder="1" applyAlignment="1">
      <alignment horizontal="right" vertical="center" shrinkToFit="1"/>
    </xf>
    <xf numFmtId="3" fontId="38" fillId="0" borderId="0" xfId="3" applyNumberFormat="1" applyFont="1" applyAlignment="1">
      <alignment vertical="center" shrinkToFit="1"/>
    </xf>
    <xf numFmtId="182" fontId="38" fillId="0" borderId="112" xfId="3" applyNumberFormat="1" applyFont="1" applyBorder="1" applyAlignment="1">
      <alignment horizontal="center" vertical="center"/>
    </xf>
    <xf numFmtId="182" fontId="38" fillId="0" borderId="66" xfId="3" applyNumberFormat="1" applyFont="1" applyBorder="1" applyAlignment="1">
      <alignment horizontal="center" vertical="center"/>
    </xf>
    <xf numFmtId="182" fontId="38" fillId="0" borderId="110" xfId="3" applyNumberFormat="1" applyFont="1" applyBorder="1" applyAlignment="1">
      <alignment horizontal="center" vertical="center"/>
    </xf>
    <xf numFmtId="0" fontId="41" fillId="0" borderId="32" xfId="3" applyFont="1" applyBorder="1">
      <alignment vertical="center"/>
    </xf>
    <xf numFmtId="182" fontId="38" fillId="0" borderId="112" xfId="3" applyNumberFormat="1" applyFont="1" applyBorder="1" applyAlignment="1">
      <alignment horizontal="center" vertical="center" wrapText="1"/>
    </xf>
    <xf numFmtId="3" fontId="40" fillId="0" borderId="67" xfId="3" applyNumberFormat="1" applyFont="1" applyBorder="1" applyAlignment="1">
      <alignment vertical="center" wrapText="1" shrinkToFit="1"/>
    </xf>
    <xf numFmtId="182" fontId="38" fillId="0" borderId="109" xfId="3" applyNumberFormat="1" applyFont="1" applyBorder="1" applyAlignment="1">
      <alignment horizontal="center" vertical="center" wrapText="1"/>
    </xf>
    <xf numFmtId="183" fontId="38" fillId="0" borderId="112" xfId="3" applyNumberFormat="1" applyFont="1" applyBorder="1" applyAlignment="1">
      <alignment horizontal="center" vertical="center" wrapText="1"/>
    </xf>
    <xf numFmtId="182" fontId="38" fillId="0" borderId="67" xfId="3" applyNumberFormat="1" applyFont="1" applyBorder="1" applyAlignment="1">
      <alignment vertical="center" shrinkToFit="1"/>
    </xf>
    <xf numFmtId="182" fontId="38" fillId="0" borderId="66" xfId="3" applyNumberFormat="1" applyFont="1" applyBorder="1" applyAlignment="1">
      <alignment horizontal="left" vertical="center" shrinkToFit="1"/>
    </xf>
    <xf numFmtId="183" fontId="38" fillId="0" borderId="110" xfId="3" applyNumberFormat="1" applyFont="1" applyBorder="1" applyAlignment="1">
      <alignment horizontal="center" vertical="center" wrapText="1"/>
    </xf>
    <xf numFmtId="183" fontId="38" fillId="0" borderId="66" xfId="3" applyNumberFormat="1" applyFont="1" applyBorder="1" applyAlignment="1">
      <alignment horizontal="center" vertical="center" wrapText="1"/>
    </xf>
    <xf numFmtId="182" fontId="38" fillId="0" borderId="66" xfId="3" applyNumberFormat="1" applyFont="1" applyBorder="1" applyAlignment="1">
      <alignment horizontal="center" vertical="top"/>
    </xf>
    <xf numFmtId="182" fontId="38" fillId="0" borderId="67" xfId="3" applyNumberFormat="1" applyFont="1" applyBorder="1" applyAlignment="1">
      <alignment horizontal="right" vertical="center" shrinkToFit="1"/>
    </xf>
    <xf numFmtId="182" fontId="38" fillId="0" borderId="66" xfId="3" applyNumberFormat="1" applyFont="1" applyBorder="1" applyAlignment="1">
      <alignment vertical="center" shrinkToFit="1"/>
    </xf>
    <xf numFmtId="178" fontId="38" fillId="0" borderId="0" xfId="3" applyNumberFormat="1" applyFont="1" applyAlignment="1">
      <alignment horizontal="center" vertical="center" wrapText="1"/>
    </xf>
    <xf numFmtId="0" fontId="38" fillId="0" borderId="0" xfId="3" applyFont="1" applyAlignment="1">
      <alignment horizontal="center" vertical="center" wrapText="1"/>
    </xf>
    <xf numFmtId="3" fontId="38" fillId="0" borderId="47" xfId="3" applyNumberFormat="1" applyFont="1" applyBorder="1" applyAlignment="1">
      <alignment horizontal="center" vertical="center" wrapText="1"/>
    </xf>
    <xf numFmtId="3" fontId="38" fillId="0" borderId="43" xfId="3" applyNumberFormat="1" applyFont="1" applyBorder="1" applyAlignment="1">
      <alignment horizontal="center" vertical="center" wrapText="1"/>
    </xf>
    <xf numFmtId="178" fontId="38" fillId="0" borderId="47" xfId="3" applyNumberFormat="1" applyFont="1" applyBorder="1" applyAlignment="1">
      <alignment horizontal="center" vertical="center" wrapText="1"/>
    </xf>
    <xf numFmtId="0" fontId="42" fillId="0" borderId="0" xfId="3" applyFont="1">
      <alignment vertical="center"/>
    </xf>
    <xf numFmtId="3" fontId="38" fillId="0" borderId="0" xfId="3" applyNumberFormat="1" applyFont="1">
      <alignment vertical="center"/>
    </xf>
    <xf numFmtId="182" fontId="38" fillId="0" borderId="0" xfId="3" applyNumberFormat="1" applyFont="1" applyAlignment="1">
      <alignment horizontal="center" vertical="top"/>
    </xf>
    <xf numFmtId="3" fontId="44" fillId="0" borderId="115" xfId="3" applyNumberFormat="1" applyFont="1" applyBorder="1" applyAlignment="1">
      <alignment horizontal="distributed" vertical="center"/>
    </xf>
    <xf numFmtId="3" fontId="43" fillId="0" borderId="67" xfId="3" applyNumberFormat="1" applyFont="1" applyBorder="1" applyAlignment="1">
      <alignment horizontal="distributed" vertical="center"/>
    </xf>
    <xf numFmtId="178" fontId="43" fillId="0" borderId="116" xfId="3" applyNumberFormat="1" applyFont="1" applyBorder="1" applyAlignment="1">
      <alignment horizontal="right" vertical="center"/>
    </xf>
    <xf numFmtId="182" fontId="43" fillId="0" borderId="117" xfId="3" applyNumberFormat="1" applyFont="1" applyBorder="1" applyAlignment="1">
      <alignment horizontal="right" vertical="center"/>
    </xf>
    <xf numFmtId="182" fontId="43" fillId="0" borderId="66" xfId="3" applyNumberFormat="1" applyFont="1" applyBorder="1" applyAlignment="1">
      <alignment horizontal="center" vertical="center"/>
    </xf>
    <xf numFmtId="178" fontId="43" fillId="0" borderId="116" xfId="3" applyNumberFormat="1" applyFont="1" applyBorder="1" applyAlignment="1">
      <alignment horizontal="right" vertical="center" wrapText="1"/>
    </xf>
    <xf numFmtId="182" fontId="43" fillId="0" borderId="93" xfId="3" applyNumberFormat="1" applyFont="1" applyBorder="1" applyAlignment="1">
      <alignment horizontal="right" vertical="center" wrapText="1"/>
    </xf>
    <xf numFmtId="182" fontId="43" fillId="0" borderId="118" xfId="3" applyNumberFormat="1" applyFont="1" applyBorder="1" applyAlignment="1">
      <alignment horizontal="left" vertical="center" wrapText="1"/>
    </xf>
    <xf numFmtId="182" fontId="43" fillId="0" borderId="119" xfId="3" applyNumberFormat="1" applyFont="1" applyBorder="1" applyAlignment="1">
      <alignment horizontal="center" vertical="center" wrapText="1"/>
    </xf>
    <xf numFmtId="182" fontId="43" fillId="0" borderId="119" xfId="3" applyNumberFormat="1" applyFont="1" applyBorder="1" applyAlignment="1">
      <alignment horizontal="left" vertical="center" wrapText="1"/>
    </xf>
    <xf numFmtId="49" fontId="43" fillId="0" borderId="119" xfId="3" applyNumberFormat="1" applyFont="1" applyBorder="1" applyAlignment="1">
      <alignment horizontal="center" vertical="center" wrapText="1"/>
    </xf>
    <xf numFmtId="185" fontId="43" fillId="0" borderId="22" xfId="3" applyNumberFormat="1" applyFont="1" applyBorder="1" applyAlignment="1">
      <alignment horizontal="left" vertical="center" wrapText="1"/>
    </xf>
    <xf numFmtId="186" fontId="43" fillId="0" borderId="120" xfId="3" applyNumberFormat="1" applyFont="1" applyBorder="1" applyAlignment="1">
      <alignment horizontal="left" vertical="center" wrapText="1"/>
    </xf>
    <xf numFmtId="182" fontId="43" fillId="0" borderId="116" xfId="3" applyNumberFormat="1" applyFont="1" applyBorder="1" applyAlignment="1">
      <alignment horizontal="right" vertical="center" wrapText="1"/>
    </xf>
    <xf numFmtId="187" fontId="43" fillId="0" borderId="116" xfId="3" applyNumberFormat="1" applyFont="1" applyBorder="1" applyAlignment="1">
      <alignment horizontal="center" vertical="center" wrapText="1"/>
    </xf>
    <xf numFmtId="182" fontId="43" fillId="0" borderId="22" xfId="3" applyNumberFormat="1" applyFont="1" applyBorder="1" applyAlignment="1">
      <alignment horizontal="left" vertical="center" wrapText="1"/>
    </xf>
    <xf numFmtId="182" fontId="43" fillId="0" borderId="119" xfId="3" applyNumberFormat="1" applyFont="1" applyBorder="1" applyAlignment="1">
      <alignment vertical="center" wrapText="1"/>
    </xf>
    <xf numFmtId="188" fontId="43" fillId="0" borderId="119" xfId="3" applyNumberFormat="1" applyFont="1" applyBorder="1" applyAlignment="1">
      <alignment horizontal="left" vertical="center" wrapText="1"/>
    </xf>
    <xf numFmtId="189" fontId="43" fillId="0" borderId="120" xfId="3" applyNumberFormat="1" applyFont="1" applyBorder="1" applyAlignment="1">
      <alignment horizontal="left" vertical="center" wrapText="1"/>
    </xf>
    <xf numFmtId="182" fontId="43" fillId="0" borderId="67" xfId="3" applyNumberFormat="1" applyFont="1" applyBorder="1">
      <alignment vertical="center"/>
    </xf>
    <xf numFmtId="178" fontId="43" fillId="0" borderId="18" xfId="3" applyNumberFormat="1" applyFont="1" applyBorder="1" applyAlignment="1">
      <alignment horizontal="right" vertical="center" wrapText="1"/>
    </xf>
    <xf numFmtId="3" fontId="43" fillId="0" borderId="19" xfId="3" applyNumberFormat="1" applyFont="1" applyBorder="1" applyAlignment="1">
      <alignment horizontal="right" vertical="center" wrapText="1"/>
    </xf>
    <xf numFmtId="182" fontId="43" fillId="0" borderId="20" xfId="3" applyNumberFormat="1" applyFont="1" applyBorder="1" applyAlignment="1">
      <alignment horizontal="left" vertical="center" wrapText="1"/>
    </xf>
    <xf numFmtId="182" fontId="43" fillId="0" borderId="20" xfId="3" applyNumberFormat="1" applyFont="1" applyBorder="1" applyAlignment="1">
      <alignment horizontal="center" vertical="center" wrapText="1"/>
    </xf>
    <xf numFmtId="49" fontId="43" fillId="0" borderId="20" xfId="3" applyNumberFormat="1" applyFont="1" applyBorder="1" applyAlignment="1">
      <alignment horizontal="left" vertical="center" wrapText="1"/>
    </xf>
    <xf numFmtId="188" fontId="43" fillId="0" borderId="21" xfId="3" applyNumberFormat="1" applyFont="1" applyBorder="1" applyAlignment="1">
      <alignment horizontal="left" vertical="center" wrapText="1"/>
    </xf>
    <xf numFmtId="182" fontId="43" fillId="0" borderId="0" xfId="3" applyNumberFormat="1" applyFont="1">
      <alignment vertical="center"/>
    </xf>
    <xf numFmtId="178" fontId="43" fillId="0" borderId="0" xfId="3" applyNumberFormat="1" applyFont="1">
      <alignment vertical="center"/>
    </xf>
    <xf numFmtId="184" fontId="43" fillId="0" borderId="0" xfId="3" applyNumberFormat="1" applyFont="1" applyAlignment="1">
      <alignment horizontal="right" vertical="center" shrinkToFit="1"/>
    </xf>
    <xf numFmtId="184" fontId="43" fillId="0" borderId="0" xfId="3" applyNumberFormat="1" applyFont="1" applyAlignment="1">
      <alignment vertical="center" shrinkToFit="1"/>
    </xf>
    <xf numFmtId="184" fontId="43" fillId="0" borderId="0" xfId="3" applyNumberFormat="1" applyFont="1" applyAlignment="1">
      <alignment horizontal="left" vertical="center" shrinkToFit="1"/>
    </xf>
    <xf numFmtId="184" fontId="43" fillId="0" borderId="43" xfId="3" applyNumberFormat="1" applyFont="1" applyBorder="1" applyAlignment="1">
      <alignment horizontal="right" vertical="center" shrinkToFit="1"/>
    </xf>
    <xf numFmtId="192" fontId="43" fillId="0" borderId="37" xfId="3" applyNumberFormat="1" applyFont="1" applyBorder="1" applyAlignment="1">
      <alignment horizontal="left" wrapText="1" indent="1"/>
    </xf>
    <xf numFmtId="192" fontId="43" fillId="0" borderId="37" xfId="3" applyNumberFormat="1" applyFont="1" applyBorder="1" applyAlignment="1">
      <alignment horizontal="left" indent="1"/>
    </xf>
    <xf numFmtId="193" fontId="43" fillId="0" borderId="37" xfId="3" applyNumberFormat="1" applyFont="1" applyBorder="1" applyAlignment="1">
      <alignment horizontal="left" wrapText="1" indent="1"/>
    </xf>
    <xf numFmtId="0" fontId="43" fillId="0" borderId="0" xfId="3" applyFont="1">
      <alignment vertical="center"/>
    </xf>
    <xf numFmtId="0" fontId="44" fillId="0" borderId="0" xfId="3" applyFont="1" applyAlignment="1">
      <alignment horizontal="center" vertical="center" wrapText="1"/>
    </xf>
    <xf numFmtId="3" fontId="44" fillId="0" borderId="0" xfId="3" applyNumberFormat="1" applyFont="1" applyAlignment="1">
      <alignment horizontal="center" vertical="center"/>
    </xf>
    <xf numFmtId="3" fontId="44" fillId="0" borderId="122" xfId="3" applyNumberFormat="1" applyFont="1" applyBorder="1" applyAlignment="1">
      <alignment horizontal="distributed" vertical="center"/>
    </xf>
    <xf numFmtId="178" fontId="43" fillId="0" borderId="123" xfId="3" applyNumberFormat="1" applyFont="1" applyBorder="1" applyAlignment="1">
      <alignment horizontal="right" vertical="center"/>
    </xf>
    <xf numFmtId="182" fontId="43" fillId="0" borderId="124" xfId="3" applyNumberFormat="1" applyFont="1" applyBorder="1" applyAlignment="1">
      <alignment horizontal="right" vertical="center"/>
    </xf>
    <xf numFmtId="178" fontId="43" fillId="0" borderId="123" xfId="3" applyNumberFormat="1" applyFont="1" applyBorder="1" applyAlignment="1">
      <alignment horizontal="right" vertical="center" wrapText="1"/>
    </xf>
    <xf numFmtId="182" fontId="43" fillId="0" borderId="125" xfId="3" applyNumberFormat="1" applyFont="1" applyBorder="1" applyAlignment="1">
      <alignment horizontal="right" vertical="center" wrapText="1"/>
    </xf>
    <xf numFmtId="182" fontId="43" fillId="0" borderId="46" xfId="3" applyNumberFormat="1" applyFont="1" applyBorder="1" applyAlignment="1">
      <alignment horizontal="left" vertical="center" wrapText="1"/>
    </xf>
    <xf numFmtId="182" fontId="43" fillId="0" borderId="43" xfId="3" applyNumberFormat="1" applyFont="1" applyBorder="1" applyAlignment="1">
      <alignment horizontal="center" vertical="center" wrapText="1"/>
    </xf>
    <xf numFmtId="182" fontId="43" fillId="0" borderId="43" xfId="3" applyNumberFormat="1" applyFont="1" applyBorder="1" applyAlignment="1">
      <alignment horizontal="left" vertical="center" wrapText="1"/>
    </xf>
    <xf numFmtId="49" fontId="43" fillId="0" borderId="64" xfId="3" applyNumberFormat="1" applyFont="1" applyBorder="1" applyAlignment="1">
      <alignment horizontal="center" vertical="center" wrapText="1"/>
    </xf>
    <xf numFmtId="188" fontId="43" fillId="0" borderId="125" xfId="3" applyNumberFormat="1" applyFont="1" applyBorder="1" applyAlignment="1">
      <alignment horizontal="left" vertical="center" wrapText="1"/>
    </xf>
    <xf numFmtId="188" fontId="43" fillId="0" borderId="44" xfId="3" applyNumberFormat="1" applyFont="1" applyBorder="1" applyAlignment="1">
      <alignment horizontal="left" vertical="center" wrapText="1"/>
    </xf>
    <xf numFmtId="3" fontId="43" fillId="0" borderId="123" xfId="3" applyNumberFormat="1" applyFont="1" applyBorder="1" applyAlignment="1">
      <alignment horizontal="center" vertical="center" wrapText="1"/>
    </xf>
    <xf numFmtId="182" fontId="43" fillId="0" borderId="125" xfId="3" applyNumberFormat="1" applyFont="1" applyBorder="1" applyAlignment="1">
      <alignment horizontal="left" vertical="center" wrapText="1"/>
    </xf>
    <xf numFmtId="182" fontId="43" fillId="0" borderId="43" xfId="3" applyNumberFormat="1" applyFont="1" applyBorder="1" applyAlignment="1">
      <alignment vertical="center" wrapText="1"/>
    </xf>
    <xf numFmtId="49" fontId="43" fillId="0" borderId="43" xfId="3" applyNumberFormat="1" applyFont="1" applyBorder="1" applyAlignment="1">
      <alignment horizontal="center" vertical="center" wrapText="1"/>
    </xf>
    <xf numFmtId="188" fontId="43" fillId="0" borderId="43" xfId="3" applyNumberFormat="1" applyFont="1" applyBorder="1" applyAlignment="1">
      <alignment horizontal="left" vertical="center" wrapText="1"/>
    </xf>
    <xf numFmtId="189" fontId="43" fillId="0" borderId="44" xfId="3" applyNumberFormat="1" applyFont="1" applyBorder="1" applyAlignment="1">
      <alignment horizontal="left" vertical="center" wrapText="1"/>
    </xf>
    <xf numFmtId="0" fontId="43" fillId="0" borderId="20" xfId="3" applyFont="1" applyBorder="1">
      <alignment vertical="center"/>
    </xf>
    <xf numFmtId="0" fontId="43" fillId="0" borderId="43" xfId="3" applyFont="1" applyBorder="1" applyAlignment="1">
      <alignment horizontal="right" vertical="center"/>
    </xf>
    <xf numFmtId="0" fontId="43" fillId="0" borderId="0" xfId="3" applyFont="1" applyAlignment="1">
      <alignment horizontal="left" vertical="center"/>
    </xf>
    <xf numFmtId="182" fontId="43" fillId="0" borderId="66" xfId="3" applyNumberFormat="1" applyFont="1" applyBorder="1">
      <alignment vertical="center"/>
    </xf>
    <xf numFmtId="182" fontId="43" fillId="0" borderId="20" xfId="3" applyNumberFormat="1" applyFont="1" applyBorder="1" applyAlignment="1">
      <alignment vertical="center" wrapText="1"/>
    </xf>
    <xf numFmtId="196" fontId="43" fillId="0" borderId="47" xfId="3" applyNumberFormat="1" applyFont="1" applyBorder="1" applyAlignment="1">
      <alignment horizontal="right" vertical="top" wrapText="1"/>
    </xf>
    <xf numFmtId="197" fontId="43" fillId="0" borderId="47" xfId="3" applyNumberFormat="1" applyFont="1" applyBorder="1" applyAlignment="1">
      <alignment horizontal="right" vertical="top" wrapText="1"/>
    </xf>
    <xf numFmtId="3" fontId="43" fillId="0" borderId="47" xfId="3" applyNumberFormat="1" applyFont="1" applyBorder="1" applyAlignment="1">
      <alignment horizontal="left" vertical="top" wrapText="1" indent="2"/>
    </xf>
    <xf numFmtId="182" fontId="43" fillId="0" borderId="0" xfId="3" applyNumberFormat="1" applyFont="1" applyAlignment="1">
      <alignment horizontal="center" vertical="center" wrapText="1"/>
    </xf>
    <xf numFmtId="3" fontId="43" fillId="0" borderId="115" xfId="3" applyNumberFormat="1" applyFont="1" applyBorder="1" applyAlignment="1">
      <alignment horizontal="distributed" vertical="center"/>
    </xf>
    <xf numFmtId="3" fontId="43" fillId="0" borderId="122" xfId="3" applyNumberFormat="1" applyFont="1" applyBorder="1" applyAlignment="1">
      <alignment horizontal="distributed" vertical="center"/>
    </xf>
    <xf numFmtId="0" fontId="44" fillId="0" borderId="0" xfId="3" applyFont="1">
      <alignment vertical="center"/>
    </xf>
    <xf numFmtId="182" fontId="43" fillId="0" borderId="0" xfId="3" applyNumberFormat="1" applyFont="1" applyAlignment="1">
      <alignment horizontal="center" vertical="center"/>
    </xf>
    <xf numFmtId="0" fontId="44" fillId="0" borderId="0" xfId="3" applyFont="1" applyAlignment="1">
      <alignment horizontal="center" vertical="center"/>
    </xf>
    <xf numFmtId="3" fontId="43" fillId="0" borderId="0" xfId="3" applyNumberFormat="1" applyFont="1">
      <alignment vertical="center"/>
    </xf>
    <xf numFmtId="0" fontId="45" fillId="0" borderId="0" xfId="0" applyFont="1">
      <alignment vertical="center"/>
    </xf>
    <xf numFmtId="0" fontId="45" fillId="0" borderId="0" xfId="0" applyFont="1" applyAlignment="1">
      <alignment horizontal="left" vertical="center"/>
    </xf>
    <xf numFmtId="178" fontId="38" fillId="0" borderId="0" xfId="3" applyNumberFormat="1" applyFont="1">
      <alignment vertical="center"/>
    </xf>
    <xf numFmtId="182" fontId="38" fillId="0" borderId="0" xfId="3" applyNumberFormat="1" applyFont="1">
      <alignment vertical="center"/>
    </xf>
    <xf numFmtId="178" fontId="42" fillId="0" borderId="0" xfId="3" applyNumberFormat="1" applyFont="1">
      <alignment vertical="center"/>
    </xf>
    <xf numFmtId="178" fontId="38" fillId="0" borderId="0" xfId="3" applyNumberFormat="1" applyFont="1" applyAlignment="1">
      <alignment vertical="center" shrinkToFit="1"/>
    </xf>
    <xf numFmtId="178" fontId="38" fillId="0" borderId="0" xfId="3" applyNumberFormat="1" applyFont="1" applyAlignment="1">
      <alignment horizontal="left" vertical="center" shrinkToFit="1"/>
    </xf>
    <xf numFmtId="184" fontId="38" fillId="0" borderId="0" xfId="3" applyNumberFormat="1" applyFont="1" applyAlignment="1">
      <alignment vertical="center" shrinkToFit="1"/>
    </xf>
    <xf numFmtId="184" fontId="38" fillId="0" borderId="0" xfId="3" applyNumberFormat="1" applyFont="1" applyAlignment="1">
      <alignment horizontal="left" vertical="center" shrinkToFit="1"/>
    </xf>
    <xf numFmtId="184" fontId="38" fillId="0" borderId="0" xfId="3" applyNumberFormat="1" applyFont="1" applyAlignment="1">
      <alignment horizontal="center" vertical="center" shrinkToFit="1"/>
    </xf>
    <xf numFmtId="184" fontId="38" fillId="0" borderId="0" xfId="3" applyNumberFormat="1" applyFont="1" applyAlignment="1">
      <alignment horizontal="right" vertical="center"/>
    </xf>
    <xf numFmtId="184" fontId="38" fillId="0" borderId="0" xfId="3" applyNumberFormat="1" applyFont="1" applyAlignment="1">
      <alignment horizontal="left" vertical="center"/>
    </xf>
    <xf numFmtId="184" fontId="38" fillId="0" borderId="0" xfId="3" applyNumberFormat="1" applyFont="1">
      <alignment vertical="center"/>
    </xf>
    <xf numFmtId="178" fontId="38" fillId="0" borderId="0" xfId="3" applyNumberFormat="1" applyFont="1" applyAlignment="1">
      <alignment horizontal="right" vertical="center" shrinkToFit="1"/>
    </xf>
    <xf numFmtId="178" fontId="38" fillId="0" borderId="0" xfId="3" applyNumberFormat="1" applyFont="1" applyAlignment="1">
      <alignment horizontal="right" vertical="center"/>
    </xf>
    <xf numFmtId="178" fontId="42" fillId="0" borderId="0" xfId="3" applyNumberFormat="1" applyFont="1" applyAlignment="1">
      <alignment horizontal="right" vertical="center"/>
    </xf>
    <xf numFmtId="178" fontId="38" fillId="0" borderId="0" xfId="3" applyNumberFormat="1" applyFont="1" applyAlignment="1">
      <alignment horizontal="left" vertical="center"/>
    </xf>
    <xf numFmtId="0" fontId="38" fillId="0" borderId="0" xfId="3" applyFont="1" applyAlignment="1">
      <alignment horizontal="left" vertical="center"/>
    </xf>
    <xf numFmtId="3" fontId="38" fillId="0" borderId="0" xfId="3" applyNumberFormat="1" applyFont="1" applyAlignment="1">
      <alignment horizontal="right" vertical="center"/>
    </xf>
    <xf numFmtId="3" fontId="42" fillId="0" borderId="0" xfId="3" applyNumberFormat="1" applyFont="1">
      <alignment vertical="center"/>
    </xf>
    <xf numFmtId="3" fontId="41" fillId="0" borderId="0" xfId="3" applyNumberFormat="1" applyFont="1" applyAlignment="1">
      <alignment horizontal="left" vertical="center" wrapText="1"/>
    </xf>
    <xf numFmtId="0" fontId="41" fillId="0" borderId="0" xfId="3" applyFont="1" applyAlignment="1">
      <alignment vertical="center" wrapText="1"/>
    </xf>
    <xf numFmtId="0" fontId="43" fillId="0" borderId="0" xfId="3" applyFont="1" applyAlignment="1">
      <alignment vertical="center" wrapText="1"/>
    </xf>
    <xf numFmtId="3" fontId="43" fillId="0" borderId="0" xfId="3" applyNumberFormat="1" applyFont="1" applyAlignment="1">
      <alignment vertical="center" wrapText="1"/>
    </xf>
    <xf numFmtId="3" fontId="42" fillId="0" borderId="0" xfId="3" applyNumberFormat="1" applyFont="1" applyAlignment="1">
      <alignment vertical="center" wrapText="1"/>
    </xf>
    <xf numFmtId="0" fontId="13" fillId="0" borderId="42" xfId="0" applyFont="1" applyBorder="1" applyAlignment="1">
      <alignment horizontal="left" vertical="center"/>
    </xf>
    <xf numFmtId="0" fontId="28" fillId="4" borderId="8" xfId="0" applyFont="1" applyFill="1" applyBorder="1" applyAlignment="1" applyProtection="1">
      <alignment horizontal="center" vertical="center"/>
      <protection locked="0"/>
    </xf>
    <xf numFmtId="0" fontId="13" fillId="0" borderId="108" xfId="0" applyFont="1" applyBorder="1" applyAlignment="1">
      <alignment horizontal="left" vertical="center"/>
    </xf>
    <xf numFmtId="181" fontId="0" fillId="0" borderId="18" xfId="2" applyNumberFormat="1" applyFont="1" applyBorder="1" applyAlignment="1">
      <alignment horizontal="center" vertical="center"/>
    </xf>
    <xf numFmtId="199" fontId="0" fillId="0" borderId="18" xfId="0" applyNumberFormat="1" applyBorder="1" applyAlignment="1">
      <alignment horizontal="center" vertical="center"/>
    </xf>
    <xf numFmtId="181" fontId="0" fillId="0" borderId="18" xfId="0" applyNumberFormat="1" applyBorder="1" applyAlignment="1">
      <alignment horizontal="center" vertical="center"/>
    </xf>
    <xf numFmtId="179" fontId="0" fillId="0" borderId="18" xfId="0" applyNumberFormat="1" applyBorder="1" applyAlignment="1">
      <alignment horizontal="center" vertical="center"/>
    </xf>
    <xf numFmtId="200" fontId="0" fillId="0" borderId="18" xfId="0" applyNumberFormat="1" applyBorder="1">
      <alignment vertical="center"/>
    </xf>
    <xf numFmtId="38" fontId="38" fillId="0" borderId="67" xfId="2" applyFont="1" applyBorder="1" applyAlignment="1">
      <alignment horizontal="center" vertical="center" wrapText="1"/>
    </xf>
    <xf numFmtId="38" fontId="38" fillId="0" borderId="67" xfId="2" applyFont="1" applyBorder="1" applyAlignment="1">
      <alignment vertical="center" wrapText="1"/>
    </xf>
    <xf numFmtId="38" fontId="41" fillId="0" borderId="0" xfId="2" applyFont="1" applyAlignment="1">
      <alignment vertical="center" wrapText="1"/>
    </xf>
    <xf numFmtId="38" fontId="43" fillId="0" borderId="0" xfId="2" applyFont="1">
      <alignment vertical="center"/>
    </xf>
    <xf numFmtId="38" fontId="43" fillId="0" borderId="18" xfId="2" applyFont="1" applyBorder="1">
      <alignment vertical="center"/>
    </xf>
    <xf numFmtId="38" fontId="42" fillId="0" borderId="0" xfId="2" applyFont="1">
      <alignment vertical="center"/>
    </xf>
    <xf numFmtId="0" fontId="17" fillId="14" borderId="37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/>
    </xf>
    <xf numFmtId="0" fontId="47" fillId="2" borderId="0" xfId="0" applyFont="1" applyFill="1" applyProtection="1">
      <alignment vertical="center"/>
      <protection locked="0"/>
    </xf>
    <xf numFmtId="0" fontId="0" fillId="0" borderId="18" xfId="0" applyBorder="1" applyAlignment="1">
      <alignment horizontal="left" vertical="center"/>
    </xf>
    <xf numFmtId="179" fontId="0" fillId="6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47" xfId="0" applyFont="1" applyBorder="1" applyAlignment="1">
      <alignment horizontal="left" vertical="center"/>
    </xf>
    <xf numFmtId="0" fontId="13" fillId="0" borderId="18" xfId="0" applyFont="1" applyBorder="1">
      <alignment vertical="center"/>
    </xf>
    <xf numFmtId="0" fontId="0" fillId="0" borderId="18" xfId="0" applyBorder="1">
      <alignment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19" fillId="15" borderId="28" xfId="0" applyFont="1" applyFill="1" applyBorder="1" applyAlignment="1">
      <alignment horizontal="center" vertical="center"/>
    </xf>
    <xf numFmtId="0" fontId="19" fillId="15" borderId="20" xfId="0" applyFont="1" applyFill="1" applyBorder="1" applyAlignment="1">
      <alignment horizontal="center" vertical="center"/>
    </xf>
    <xf numFmtId="0" fontId="19" fillId="15" borderId="76" xfId="0" applyFont="1" applyFill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8" fillId="4" borderId="16" xfId="0" applyFont="1" applyFill="1" applyBorder="1" applyAlignment="1" applyProtection="1">
      <alignment horizontal="center" vertical="center" wrapText="1"/>
      <protection locked="0"/>
    </xf>
    <xf numFmtId="0" fontId="28" fillId="4" borderId="17" xfId="0" applyFont="1" applyFill="1" applyBorder="1" applyAlignment="1" applyProtection="1">
      <alignment horizontal="center" vertical="center" wrapText="1"/>
      <protection locked="0"/>
    </xf>
    <xf numFmtId="0" fontId="28" fillId="4" borderId="26" xfId="0" applyFont="1" applyFill="1" applyBorder="1" applyAlignment="1" applyProtection="1">
      <alignment horizontal="center" vertical="center" wrapText="1"/>
      <protection locked="0"/>
    </xf>
    <xf numFmtId="0" fontId="28" fillId="4" borderId="24" xfId="0" applyFont="1" applyFill="1" applyBorder="1" applyAlignment="1" applyProtection="1">
      <alignment horizontal="center" vertical="center" wrapText="1"/>
      <protection locked="0"/>
    </xf>
    <xf numFmtId="0" fontId="3" fillId="15" borderId="17" xfId="0" applyFont="1" applyFill="1" applyBorder="1" applyAlignment="1" applyProtection="1">
      <alignment horizontal="center" vertical="center"/>
      <protection locked="0"/>
    </xf>
    <xf numFmtId="0" fontId="3" fillId="15" borderId="24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4" borderId="126" xfId="0" applyFont="1" applyFill="1" applyBorder="1" applyAlignment="1" applyProtection="1">
      <alignment horizontal="center" vertical="center"/>
      <protection locked="0"/>
    </xf>
    <xf numFmtId="0" fontId="6" fillId="4" borderId="24" xfId="0" applyFont="1" applyFill="1" applyBorder="1" applyAlignment="1" applyProtection="1">
      <alignment horizontal="center" vertical="center"/>
      <protection locked="0"/>
    </xf>
    <xf numFmtId="0" fontId="6" fillId="4" borderId="107" xfId="0" applyFont="1" applyFill="1" applyBorder="1" applyAlignment="1" applyProtection="1">
      <alignment horizontal="center" vertical="center"/>
      <protection locked="0"/>
    </xf>
    <xf numFmtId="0" fontId="28" fillId="3" borderId="6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3" borderId="60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29" xfId="0" applyFont="1" applyFill="1" applyBorder="1" applyAlignment="1">
      <alignment horizontal="center" vertical="center" wrapText="1"/>
    </xf>
    <xf numFmtId="0" fontId="19" fillId="17" borderId="61" xfId="0" applyFont="1" applyFill="1" applyBorder="1" applyAlignment="1">
      <alignment horizontal="center" vertical="center" wrapText="1"/>
    </xf>
    <xf numFmtId="0" fontId="19" fillId="17" borderId="13" xfId="0" applyFont="1" applyFill="1" applyBorder="1" applyAlignment="1">
      <alignment horizontal="center" vertical="center" wrapText="1"/>
    </xf>
    <xf numFmtId="0" fontId="19" fillId="17" borderId="7" xfId="0" applyFont="1" applyFill="1" applyBorder="1" applyAlignment="1">
      <alignment horizontal="center" vertical="center" wrapText="1"/>
    </xf>
    <xf numFmtId="0" fontId="19" fillId="17" borderId="30" xfId="0" applyFont="1" applyFill="1" applyBorder="1" applyAlignment="1">
      <alignment horizontal="center" vertical="center" wrapText="1"/>
    </xf>
    <xf numFmtId="0" fontId="19" fillId="17" borderId="1" xfId="0" applyFont="1" applyFill="1" applyBorder="1" applyAlignment="1">
      <alignment horizontal="center" vertical="center" wrapText="1"/>
    </xf>
    <xf numFmtId="0" fontId="19" fillId="17" borderId="11" xfId="0" applyFont="1" applyFill="1" applyBorder="1" applyAlignment="1">
      <alignment horizontal="center" vertical="center" wrapText="1"/>
    </xf>
    <xf numFmtId="38" fontId="0" fillId="16" borderId="56" xfId="2" applyFont="1" applyFill="1" applyBorder="1" applyAlignment="1" applyProtection="1">
      <alignment horizontal="right" vertical="center"/>
    </xf>
    <xf numFmtId="38" fontId="0" fillId="16" borderId="22" xfId="2" applyFont="1" applyFill="1" applyBorder="1" applyAlignment="1" applyProtection="1">
      <alignment horizontal="right" vertical="center"/>
    </xf>
    <xf numFmtId="38" fontId="0" fillId="16" borderId="51" xfId="2" applyFont="1" applyFill="1" applyBorder="1" applyAlignment="1" applyProtection="1">
      <alignment horizontal="right" vertical="center"/>
    </xf>
    <xf numFmtId="38" fontId="0" fillId="16" borderId="8" xfId="2" applyFont="1" applyFill="1" applyBorder="1" applyAlignment="1" applyProtection="1">
      <alignment horizontal="right" vertical="center"/>
    </xf>
    <xf numFmtId="38" fontId="0" fillId="16" borderId="0" xfId="2" applyFont="1" applyFill="1" applyBorder="1" applyAlignment="1" applyProtection="1">
      <alignment horizontal="right" vertical="center"/>
    </xf>
    <xf numFmtId="38" fontId="0" fillId="16" borderId="9" xfId="2" applyFont="1" applyFill="1" applyBorder="1" applyAlignment="1" applyProtection="1">
      <alignment horizontal="right" vertical="center"/>
    </xf>
    <xf numFmtId="38" fontId="0" fillId="16" borderId="57" xfId="2" applyFont="1" applyFill="1" applyBorder="1" applyAlignment="1" applyProtection="1">
      <alignment horizontal="right" vertical="center"/>
    </xf>
    <xf numFmtId="38" fontId="0" fillId="16" borderId="43" xfId="2" applyFont="1" applyFill="1" applyBorder="1" applyAlignment="1" applyProtection="1">
      <alignment horizontal="right" vertical="center"/>
    </xf>
    <xf numFmtId="38" fontId="0" fillId="16" borderId="52" xfId="2" applyFont="1" applyFill="1" applyBorder="1" applyAlignment="1" applyProtection="1">
      <alignment horizontal="right" vertical="center"/>
    </xf>
    <xf numFmtId="38" fontId="0" fillId="16" borderId="25" xfId="2" applyFont="1" applyFill="1" applyBorder="1" applyAlignment="1" applyProtection="1">
      <alignment horizontal="right" vertical="center"/>
    </xf>
    <xf numFmtId="38" fontId="0" fillId="16" borderId="18" xfId="2" applyFont="1" applyFill="1" applyBorder="1" applyAlignment="1" applyProtection="1">
      <alignment horizontal="right" vertical="center"/>
    </xf>
    <xf numFmtId="38" fontId="0" fillId="16" borderId="106" xfId="2" applyFont="1" applyFill="1" applyBorder="1" applyAlignment="1" applyProtection="1">
      <alignment horizontal="righ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38" fontId="0" fillId="16" borderId="6" xfId="2" applyFont="1" applyFill="1" applyBorder="1" applyAlignment="1" applyProtection="1">
      <alignment horizontal="right" vertical="center"/>
    </xf>
    <xf numFmtId="38" fontId="0" fillId="16" borderId="13" xfId="2" applyFont="1" applyFill="1" applyBorder="1" applyAlignment="1" applyProtection="1">
      <alignment horizontal="right" vertical="center"/>
    </xf>
    <xf numFmtId="38" fontId="0" fillId="16" borderId="7" xfId="2" applyFont="1" applyFill="1" applyBorder="1" applyAlignment="1" applyProtection="1">
      <alignment horizontal="right" vertical="center"/>
    </xf>
    <xf numFmtId="0" fontId="19" fillId="15" borderId="18" xfId="0" applyFont="1" applyFill="1" applyBorder="1" applyAlignment="1">
      <alignment horizontal="center" vertical="center"/>
    </xf>
    <xf numFmtId="0" fontId="19" fillId="15" borderId="19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38" fontId="0" fillId="0" borderId="75" xfId="2" applyFont="1" applyFill="1" applyBorder="1" applyAlignment="1" applyProtection="1">
      <alignment horizontal="right" vertical="center"/>
    </xf>
    <xf numFmtId="38" fontId="0" fillId="0" borderId="20" xfId="2" applyFont="1" applyFill="1" applyBorder="1" applyAlignment="1" applyProtection="1">
      <alignment horizontal="right" vertical="center"/>
    </xf>
    <xf numFmtId="38" fontId="0" fillId="0" borderId="76" xfId="2" applyFont="1" applyFill="1" applyBorder="1" applyAlignment="1" applyProtection="1">
      <alignment horizontal="right" vertical="center"/>
    </xf>
    <xf numFmtId="0" fontId="6" fillId="0" borderId="56" xfId="0" applyFont="1" applyBorder="1">
      <alignment vertical="center"/>
    </xf>
    <xf numFmtId="0" fontId="0" fillId="0" borderId="22" xfId="0" applyBorder="1">
      <alignment vertical="center"/>
    </xf>
    <xf numFmtId="0" fontId="0" fillId="0" borderId="8" xfId="0" applyBorder="1">
      <alignment vertical="center"/>
    </xf>
    <xf numFmtId="0" fontId="0" fillId="0" borderId="0" xfId="0">
      <alignment vertical="center"/>
    </xf>
    <xf numFmtId="0" fontId="0" fillId="0" borderId="57" xfId="0" applyBorder="1">
      <alignment vertical="center"/>
    </xf>
    <xf numFmtId="0" fontId="0" fillId="0" borderId="43" xfId="0" applyBorder="1">
      <alignment vertical="center"/>
    </xf>
    <xf numFmtId="0" fontId="35" fillId="2" borderId="0" xfId="0" applyFont="1" applyFill="1" applyAlignment="1" applyProtection="1">
      <alignment horizontal="center" vertical="center"/>
      <protection locked="0"/>
    </xf>
    <xf numFmtId="0" fontId="35" fillId="2" borderId="9" xfId="0" applyFont="1" applyFill="1" applyBorder="1" applyAlignment="1" applyProtection="1">
      <alignment horizontal="center" vertical="center"/>
      <protection locked="0"/>
    </xf>
    <xf numFmtId="0" fontId="19" fillId="15" borderId="80" xfId="0" applyFont="1" applyFill="1" applyBorder="1" applyAlignment="1">
      <alignment horizontal="left" vertical="center"/>
    </xf>
    <xf numFmtId="0" fontId="19" fillId="15" borderId="2" xfId="0" applyFont="1" applyFill="1" applyBorder="1" applyAlignment="1">
      <alignment horizontal="left" vertical="center"/>
    </xf>
    <xf numFmtId="0" fontId="19" fillId="15" borderId="8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9" fillId="15" borderId="15" xfId="0" applyFont="1" applyFill="1" applyBorder="1" applyAlignment="1">
      <alignment horizontal="left" vertical="center"/>
    </xf>
    <xf numFmtId="0" fontId="19" fillId="15" borderId="12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35" fillId="2" borderId="0" xfId="0" applyFont="1" applyFill="1" applyAlignment="1" applyProtection="1">
      <alignment horizontal="center" vertical="center" wrapText="1"/>
      <protection locked="0"/>
    </xf>
    <xf numFmtId="179" fontId="19" fillId="15" borderId="40" xfId="0" applyNumberFormat="1" applyFont="1" applyFill="1" applyBorder="1" applyAlignment="1">
      <alignment horizontal="center" vertical="center" wrapText="1"/>
    </xf>
    <xf numFmtId="179" fontId="19" fillId="15" borderId="22" xfId="0" applyNumberFormat="1" applyFont="1" applyFill="1" applyBorder="1" applyAlignment="1">
      <alignment horizontal="center" vertical="center" wrapText="1"/>
    </xf>
    <xf numFmtId="179" fontId="19" fillId="15" borderId="51" xfId="0" applyNumberFormat="1" applyFont="1" applyFill="1" applyBorder="1" applyAlignment="1">
      <alignment horizontal="center" vertical="center" wrapText="1"/>
    </xf>
    <xf numFmtId="179" fontId="19" fillId="15" borderId="67" xfId="0" applyNumberFormat="1" applyFont="1" applyFill="1" applyBorder="1" applyAlignment="1">
      <alignment horizontal="center" vertical="center" wrapText="1"/>
    </xf>
    <xf numFmtId="179" fontId="19" fillId="15" borderId="0" xfId="0" applyNumberFormat="1" applyFont="1" applyFill="1" applyAlignment="1">
      <alignment horizontal="center" vertical="center" wrapText="1"/>
    </xf>
    <xf numFmtId="179" fontId="19" fillId="15" borderId="9" xfId="0" applyNumberFormat="1" applyFont="1" applyFill="1" applyBorder="1" applyAlignment="1">
      <alignment horizontal="center" vertical="center" wrapText="1"/>
    </xf>
    <xf numFmtId="179" fontId="19" fillId="15" borderId="42" xfId="0" applyNumberFormat="1" applyFont="1" applyFill="1" applyBorder="1" applyAlignment="1">
      <alignment horizontal="center" vertical="center" wrapText="1"/>
    </xf>
    <xf numFmtId="179" fontId="19" fillId="15" borderId="43" xfId="0" applyNumberFormat="1" applyFont="1" applyFill="1" applyBorder="1" applyAlignment="1">
      <alignment horizontal="center" vertical="center" wrapText="1"/>
    </xf>
    <xf numFmtId="179" fontId="19" fillId="15" borderId="52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176" fontId="19" fillId="17" borderId="40" xfId="0" applyNumberFormat="1" applyFont="1" applyFill="1" applyBorder="1" applyAlignment="1">
      <alignment horizontal="center" vertical="center"/>
    </xf>
    <xf numFmtId="176" fontId="19" fillId="17" borderId="22" xfId="0" applyNumberFormat="1" applyFont="1" applyFill="1" applyBorder="1" applyAlignment="1">
      <alignment horizontal="center" vertical="center"/>
    </xf>
    <xf numFmtId="176" fontId="19" fillId="17" borderId="41" xfId="0" applyNumberFormat="1" applyFont="1" applyFill="1" applyBorder="1" applyAlignment="1">
      <alignment horizontal="center" vertical="center"/>
    </xf>
    <xf numFmtId="176" fontId="19" fillId="17" borderId="67" xfId="0" applyNumberFormat="1" applyFont="1" applyFill="1" applyBorder="1" applyAlignment="1">
      <alignment horizontal="center" vertical="center"/>
    </xf>
    <xf numFmtId="176" fontId="19" fillId="17" borderId="0" xfId="0" applyNumberFormat="1" applyFont="1" applyFill="1" applyAlignment="1">
      <alignment horizontal="center" vertical="center"/>
    </xf>
    <xf numFmtId="176" fontId="19" fillId="17" borderId="66" xfId="0" applyNumberFormat="1" applyFont="1" applyFill="1" applyBorder="1" applyAlignment="1">
      <alignment horizontal="center" vertical="center"/>
    </xf>
    <xf numFmtId="176" fontId="19" fillId="17" borderId="30" xfId="0" applyNumberFormat="1" applyFont="1" applyFill="1" applyBorder="1" applyAlignment="1">
      <alignment horizontal="center" vertical="center"/>
    </xf>
    <xf numFmtId="176" fontId="19" fillId="17" borderId="1" xfId="0" applyNumberFormat="1" applyFont="1" applyFill="1" applyBorder="1" applyAlignment="1">
      <alignment horizontal="center" vertical="center"/>
    </xf>
    <xf numFmtId="176" fontId="19" fillId="17" borderId="29" xfId="0" applyNumberFormat="1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19" fillId="17" borderId="40" xfId="0" applyFont="1" applyFill="1" applyBorder="1" applyAlignment="1">
      <alignment horizontal="center" vertical="center"/>
    </xf>
    <xf numFmtId="0" fontId="19" fillId="17" borderId="22" xfId="0" applyFont="1" applyFill="1" applyBorder="1" applyAlignment="1">
      <alignment horizontal="center" vertical="center"/>
    </xf>
    <xf numFmtId="0" fontId="19" fillId="17" borderId="67" xfId="0" applyFont="1" applyFill="1" applyBorder="1" applyAlignment="1">
      <alignment horizontal="center" vertical="center"/>
    </xf>
    <xf numFmtId="0" fontId="19" fillId="17" borderId="0" xfId="0" applyFont="1" applyFill="1" applyAlignment="1">
      <alignment horizontal="center" vertical="center"/>
    </xf>
    <xf numFmtId="0" fontId="19" fillId="17" borderId="30" xfId="0" applyFont="1" applyFill="1" applyBorder="1" applyAlignment="1">
      <alignment horizontal="center" vertical="center"/>
    </xf>
    <xf numFmtId="0" fontId="19" fillId="17" borderId="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18" fillId="6" borderId="82" xfId="0" applyFont="1" applyFill="1" applyBorder="1" applyAlignment="1" applyProtection="1">
      <alignment horizontal="center" vertical="center"/>
      <protection locked="0"/>
    </xf>
    <xf numFmtId="0" fontId="18" fillId="6" borderId="83" xfId="0" applyFont="1" applyFill="1" applyBorder="1" applyAlignment="1" applyProtection="1">
      <alignment horizontal="center" vertical="center"/>
      <protection locked="0"/>
    </xf>
    <xf numFmtId="0" fontId="18" fillId="6" borderId="84" xfId="0" applyFont="1" applyFill="1" applyBorder="1" applyAlignment="1" applyProtection="1">
      <alignment horizontal="center" vertical="center"/>
      <protection locked="0"/>
    </xf>
    <xf numFmtId="0" fontId="18" fillId="6" borderId="127" xfId="0" applyFont="1" applyFill="1" applyBorder="1" applyAlignment="1" applyProtection="1">
      <alignment horizontal="center" vertical="center"/>
      <protection locked="0"/>
    </xf>
    <xf numFmtId="0" fontId="18" fillId="6" borderId="0" xfId="0" applyFont="1" applyFill="1" applyAlignment="1" applyProtection="1">
      <alignment horizontal="center" vertical="center"/>
      <protection locked="0"/>
    </xf>
    <xf numFmtId="0" fontId="18" fillId="6" borderId="128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/>
    </xf>
    <xf numFmtId="179" fontId="19" fillId="17" borderId="61" xfId="0" applyNumberFormat="1" applyFont="1" applyFill="1" applyBorder="1" applyAlignment="1">
      <alignment horizontal="center" vertical="center"/>
    </xf>
    <xf numFmtId="179" fontId="19" fillId="17" borderId="13" xfId="0" applyNumberFormat="1" applyFont="1" applyFill="1" applyBorder="1" applyAlignment="1">
      <alignment horizontal="center" vertical="center"/>
    </xf>
    <xf numFmtId="179" fontId="19" fillId="17" borderId="7" xfId="0" applyNumberFormat="1" applyFont="1" applyFill="1" applyBorder="1" applyAlignment="1">
      <alignment horizontal="center" vertical="center"/>
    </xf>
    <xf numFmtId="179" fontId="19" fillId="17" borderId="42" xfId="0" applyNumberFormat="1" applyFont="1" applyFill="1" applyBorder="1" applyAlignment="1">
      <alignment horizontal="center" vertical="center"/>
    </xf>
    <xf numFmtId="179" fontId="19" fillId="17" borderId="43" xfId="0" applyNumberFormat="1" applyFont="1" applyFill="1" applyBorder="1" applyAlignment="1">
      <alignment horizontal="center" vertical="center"/>
    </xf>
    <xf numFmtId="179" fontId="19" fillId="17" borderId="52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textRotation="255"/>
    </xf>
    <xf numFmtId="0" fontId="6" fillId="3" borderId="7" xfId="0" applyFont="1" applyFill="1" applyBorder="1" applyAlignment="1">
      <alignment horizontal="center" vertical="center" textRotation="255"/>
    </xf>
    <xf numFmtId="0" fontId="6" fillId="3" borderId="8" xfId="0" applyFont="1" applyFill="1" applyBorder="1" applyAlignment="1">
      <alignment horizontal="center" vertical="center" textRotation="255"/>
    </xf>
    <xf numFmtId="0" fontId="6" fillId="3" borderId="9" xfId="0" applyFont="1" applyFill="1" applyBorder="1" applyAlignment="1">
      <alignment horizontal="center" vertical="center" textRotation="255"/>
    </xf>
    <xf numFmtId="0" fontId="6" fillId="3" borderId="10" xfId="0" applyFont="1" applyFill="1" applyBorder="1" applyAlignment="1">
      <alignment horizontal="center" vertical="center" textRotation="255"/>
    </xf>
    <xf numFmtId="0" fontId="6" fillId="3" borderId="11" xfId="0" applyFont="1" applyFill="1" applyBorder="1" applyAlignment="1">
      <alignment horizontal="center" vertical="center" textRotation="255"/>
    </xf>
    <xf numFmtId="0" fontId="5" fillId="3" borderId="6" xfId="0" applyFont="1" applyFill="1" applyBorder="1" applyAlignment="1">
      <alignment horizontal="center" vertical="center" wrapText="1" shrinkToFit="1"/>
    </xf>
    <xf numFmtId="0" fontId="5" fillId="3" borderId="13" xfId="0" applyFont="1" applyFill="1" applyBorder="1" applyAlignment="1">
      <alignment horizontal="center" vertical="center" wrapText="1" shrinkToFit="1"/>
    </xf>
    <xf numFmtId="0" fontId="5" fillId="3" borderId="60" xfId="0" applyFont="1" applyFill="1" applyBorder="1" applyAlignment="1">
      <alignment horizontal="center" vertical="center" wrapText="1" shrinkToFit="1"/>
    </xf>
    <xf numFmtId="0" fontId="5" fillId="3" borderId="57" xfId="0" applyFont="1" applyFill="1" applyBorder="1" applyAlignment="1">
      <alignment horizontal="center" vertical="center" wrapText="1" shrinkToFit="1"/>
    </xf>
    <xf numFmtId="0" fontId="5" fillId="3" borderId="43" xfId="0" applyFont="1" applyFill="1" applyBorder="1" applyAlignment="1">
      <alignment horizontal="center" vertical="center" wrapText="1" shrinkToFit="1"/>
    </xf>
    <xf numFmtId="0" fontId="5" fillId="3" borderId="44" xfId="0" applyFont="1" applyFill="1" applyBorder="1" applyAlignment="1">
      <alignment horizontal="center" vertical="center" wrapText="1" shrinkToFit="1"/>
    </xf>
    <xf numFmtId="179" fontId="6" fillId="15" borderId="61" xfId="0" applyNumberFormat="1" applyFont="1" applyFill="1" applyBorder="1" applyAlignment="1">
      <alignment horizontal="center" vertical="center"/>
    </xf>
    <xf numFmtId="179" fontId="6" fillId="15" borderId="13" xfId="0" applyNumberFormat="1" applyFont="1" applyFill="1" applyBorder="1" applyAlignment="1">
      <alignment horizontal="center" vertical="center"/>
    </xf>
    <xf numFmtId="179" fontId="6" fillId="15" borderId="60" xfId="0" applyNumberFormat="1" applyFont="1" applyFill="1" applyBorder="1" applyAlignment="1">
      <alignment horizontal="center" vertical="center"/>
    </xf>
    <xf numFmtId="179" fontId="6" fillId="15" borderId="42" xfId="0" applyNumberFormat="1" applyFont="1" applyFill="1" applyBorder="1" applyAlignment="1">
      <alignment horizontal="center" vertical="center"/>
    </xf>
    <xf numFmtId="179" fontId="6" fillId="15" borderId="43" xfId="0" applyNumberFormat="1" applyFont="1" applyFill="1" applyBorder="1" applyAlignment="1">
      <alignment horizontal="center" vertical="center"/>
    </xf>
    <xf numFmtId="179" fontId="6" fillId="15" borderId="44" xfId="0" applyNumberFormat="1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129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66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179" fontId="24" fillId="17" borderId="40" xfId="0" applyNumberFormat="1" applyFont="1" applyFill="1" applyBorder="1" applyAlignment="1">
      <alignment horizontal="center" vertical="center"/>
    </xf>
    <xf numFmtId="179" fontId="24" fillId="17" borderId="22" xfId="0" applyNumberFormat="1" applyFont="1" applyFill="1" applyBorder="1" applyAlignment="1">
      <alignment horizontal="center" vertical="center"/>
    </xf>
    <xf numFmtId="179" fontId="24" fillId="17" borderId="51" xfId="0" applyNumberFormat="1" applyFont="1" applyFill="1" applyBorder="1" applyAlignment="1">
      <alignment horizontal="center" vertical="center"/>
    </xf>
    <xf numFmtId="179" fontId="24" fillId="17" borderId="67" xfId="0" applyNumberFormat="1" applyFont="1" applyFill="1" applyBorder="1" applyAlignment="1">
      <alignment horizontal="center" vertical="center"/>
    </xf>
    <xf numFmtId="179" fontId="24" fillId="17" borderId="0" xfId="0" applyNumberFormat="1" applyFont="1" applyFill="1" applyAlignment="1">
      <alignment horizontal="center" vertical="center"/>
    </xf>
    <xf numFmtId="179" fontId="24" fillId="17" borderId="9" xfId="0" applyNumberFormat="1" applyFont="1" applyFill="1" applyBorder="1" applyAlignment="1">
      <alignment horizontal="center" vertical="center"/>
    </xf>
    <xf numFmtId="179" fontId="24" fillId="17" borderId="42" xfId="0" applyNumberFormat="1" applyFont="1" applyFill="1" applyBorder="1" applyAlignment="1">
      <alignment horizontal="center" vertical="center"/>
    </xf>
    <xf numFmtId="179" fontId="24" fillId="17" borderId="43" xfId="0" applyNumberFormat="1" applyFont="1" applyFill="1" applyBorder="1" applyAlignment="1">
      <alignment horizontal="center" vertical="center"/>
    </xf>
    <xf numFmtId="179" fontId="24" fillId="17" borderId="52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3" borderId="66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19" fillId="15" borderId="40" xfId="0" applyFont="1" applyFill="1" applyBorder="1" applyAlignment="1">
      <alignment horizontal="center" vertical="center"/>
    </xf>
    <xf numFmtId="0" fontId="19" fillId="15" borderId="22" xfId="0" applyFont="1" applyFill="1" applyBorder="1" applyAlignment="1">
      <alignment horizontal="center" vertical="center"/>
    </xf>
    <xf numFmtId="0" fontId="19" fillId="15" borderId="67" xfId="0" applyFont="1" applyFill="1" applyBorder="1" applyAlignment="1">
      <alignment horizontal="center" vertical="center"/>
    </xf>
    <xf numFmtId="0" fontId="19" fillId="15" borderId="0" xfId="0" applyFont="1" applyFill="1" applyAlignment="1">
      <alignment horizontal="center" vertical="center"/>
    </xf>
    <xf numFmtId="0" fontId="19" fillId="15" borderId="30" xfId="0" applyFont="1" applyFill="1" applyBorder="1" applyAlignment="1">
      <alignment horizontal="center" vertical="center"/>
    </xf>
    <xf numFmtId="0" fontId="19" fillId="15" borderId="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6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57" fontId="11" fillId="4" borderId="61" xfId="0" applyNumberFormat="1" applyFont="1" applyFill="1" applyBorder="1" applyAlignment="1">
      <alignment horizontal="center" vertical="center"/>
    </xf>
    <xf numFmtId="57" fontId="11" fillId="4" borderId="13" xfId="0" applyNumberFormat="1" applyFont="1" applyFill="1" applyBorder="1" applyAlignment="1">
      <alignment horizontal="center" vertical="center"/>
    </xf>
    <xf numFmtId="57" fontId="11" fillId="4" borderId="7" xfId="0" applyNumberFormat="1" applyFont="1" applyFill="1" applyBorder="1" applyAlignment="1">
      <alignment horizontal="center" vertical="center"/>
    </xf>
    <xf numFmtId="0" fontId="19" fillId="15" borderId="41" xfId="0" applyFont="1" applyFill="1" applyBorder="1" applyAlignment="1">
      <alignment horizontal="center" vertical="center"/>
    </xf>
    <xf numFmtId="0" fontId="19" fillId="15" borderId="42" xfId="0" applyFont="1" applyFill="1" applyBorder="1" applyAlignment="1">
      <alignment horizontal="center" vertical="center"/>
    </xf>
    <xf numFmtId="0" fontId="19" fillId="15" borderId="43" xfId="0" applyFont="1" applyFill="1" applyBorder="1" applyAlignment="1">
      <alignment horizontal="center" vertical="center"/>
    </xf>
    <xf numFmtId="0" fontId="19" fillId="15" borderId="44" xfId="0" applyFont="1" applyFill="1" applyBorder="1" applyAlignment="1">
      <alignment horizontal="center" vertical="center"/>
    </xf>
    <xf numFmtId="0" fontId="12" fillId="4" borderId="88" xfId="0" applyFont="1" applyFill="1" applyBorder="1" applyAlignment="1">
      <alignment horizontal="center" vertical="center"/>
    </xf>
    <xf numFmtId="0" fontId="12" fillId="4" borderId="89" xfId="0" applyFont="1" applyFill="1" applyBorder="1" applyAlignment="1">
      <alignment horizontal="center" vertical="center"/>
    </xf>
    <xf numFmtId="0" fontId="12" fillId="4" borderId="90" xfId="0" applyFont="1" applyFill="1" applyBorder="1" applyAlignment="1">
      <alignment horizontal="center" vertical="center"/>
    </xf>
    <xf numFmtId="0" fontId="12" fillId="4" borderId="85" xfId="0" applyFont="1" applyFill="1" applyBorder="1" applyAlignment="1">
      <alignment horizontal="center" vertical="center"/>
    </xf>
    <xf numFmtId="0" fontId="12" fillId="4" borderId="86" xfId="0" applyFont="1" applyFill="1" applyBorder="1" applyAlignment="1">
      <alignment horizontal="center" vertical="center"/>
    </xf>
    <xf numFmtId="0" fontId="12" fillId="4" borderId="87" xfId="0" applyFont="1" applyFill="1" applyBorder="1" applyAlignment="1">
      <alignment horizontal="center" vertical="center"/>
    </xf>
    <xf numFmtId="0" fontId="12" fillId="4" borderId="91" xfId="0" applyFont="1" applyFill="1" applyBorder="1" applyAlignment="1">
      <alignment horizontal="center" vertical="center"/>
    </xf>
    <xf numFmtId="0" fontId="12" fillId="4" borderId="92" xfId="0" applyFont="1" applyFill="1" applyBorder="1" applyAlignment="1">
      <alignment horizontal="center" vertical="center"/>
    </xf>
    <xf numFmtId="0" fontId="37" fillId="6" borderId="18" xfId="0" applyFont="1" applyFill="1" applyBorder="1" applyAlignment="1" applyProtection="1">
      <alignment horizontal="center" vertical="center"/>
      <protection locked="0"/>
    </xf>
    <xf numFmtId="0" fontId="37" fillId="6" borderId="37" xfId="0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19" fillId="15" borderId="51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19" fillId="15" borderId="11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 shrinkToFit="1"/>
    </xf>
    <xf numFmtId="0" fontId="6" fillId="3" borderId="41" xfId="0" applyFont="1" applyFill="1" applyBorder="1" applyAlignment="1">
      <alignment horizontal="center" vertical="center" shrinkToFit="1"/>
    </xf>
    <xf numFmtId="0" fontId="6" fillId="3" borderId="57" xfId="0" applyFont="1" applyFill="1" applyBorder="1" applyAlignment="1">
      <alignment horizontal="center" vertical="center" shrinkToFit="1"/>
    </xf>
    <xf numFmtId="0" fontId="6" fillId="3" borderId="43" xfId="0" applyFont="1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 shrinkToFit="1"/>
    </xf>
    <xf numFmtId="0" fontId="6" fillId="17" borderId="40" xfId="0" applyFont="1" applyFill="1" applyBorder="1" applyAlignment="1">
      <alignment horizontal="center" vertical="center"/>
    </xf>
    <xf numFmtId="0" fontId="6" fillId="17" borderId="22" xfId="0" applyFont="1" applyFill="1" applyBorder="1" applyAlignment="1">
      <alignment horizontal="center" vertical="center"/>
    </xf>
    <xf numFmtId="0" fontId="6" fillId="17" borderId="41" xfId="0" applyFont="1" applyFill="1" applyBorder="1" applyAlignment="1">
      <alignment horizontal="center" vertical="center"/>
    </xf>
    <xf numFmtId="0" fontId="6" fillId="17" borderId="42" xfId="0" applyFont="1" applyFill="1" applyBorder="1" applyAlignment="1">
      <alignment horizontal="center" vertical="center"/>
    </xf>
    <xf numFmtId="0" fontId="6" fillId="17" borderId="43" xfId="0" applyFont="1" applyFill="1" applyBorder="1" applyAlignment="1">
      <alignment horizontal="center" vertical="center"/>
    </xf>
    <xf numFmtId="0" fontId="6" fillId="17" borderId="44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38" fontId="19" fillId="0" borderId="88" xfId="2" applyFont="1" applyFill="1" applyBorder="1" applyAlignment="1" applyProtection="1">
      <alignment horizontal="center" vertical="center"/>
    </xf>
    <xf numFmtId="38" fontId="19" fillId="0" borderId="89" xfId="2" applyFont="1" applyFill="1" applyBorder="1" applyAlignment="1" applyProtection="1">
      <alignment horizontal="center" vertical="center"/>
    </xf>
    <xf numFmtId="38" fontId="19" fillId="0" borderId="91" xfId="2" applyFont="1" applyFill="1" applyBorder="1" applyAlignment="1" applyProtection="1">
      <alignment horizontal="center" vertical="center"/>
    </xf>
    <xf numFmtId="38" fontId="19" fillId="0" borderId="85" xfId="2" applyFont="1" applyFill="1" applyBorder="1" applyAlignment="1" applyProtection="1">
      <alignment horizontal="center" vertical="center"/>
    </xf>
    <xf numFmtId="38" fontId="19" fillId="0" borderId="86" xfId="2" applyFont="1" applyFill="1" applyBorder="1" applyAlignment="1" applyProtection="1">
      <alignment horizontal="center" vertical="center"/>
    </xf>
    <xf numFmtId="38" fontId="19" fillId="0" borderId="92" xfId="2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 wrapText="1"/>
    </xf>
    <xf numFmtId="0" fontId="22" fillId="15" borderId="22" xfId="0" applyFont="1" applyFill="1" applyBorder="1" applyAlignment="1">
      <alignment horizontal="center" vertical="center" wrapText="1"/>
    </xf>
    <xf numFmtId="0" fontId="22" fillId="15" borderId="51" xfId="0" applyFont="1" applyFill="1" applyBorder="1" applyAlignment="1">
      <alignment horizontal="center" vertical="center" wrapText="1"/>
    </xf>
    <xf numFmtId="0" fontId="22" fillId="15" borderId="67" xfId="0" applyFont="1" applyFill="1" applyBorder="1" applyAlignment="1">
      <alignment horizontal="center" vertical="center" wrapText="1"/>
    </xf>
    <xf numFmtId="0" fontId="22" fillId="15" borderId="0" xfId="0" applyFont="1" applyFill="1" applyAlignment="1">
      <alignment horizontal="center" vertical="center" wrapText="1"/>
    </xf>
    <xf numFmtId="0" fontId="22" fillId="15" borderId="9" xfId="0" applyFont="1" applyFill="1" applyBorder="1" applyAlignment="1">
      <alignment horizontal="center" vertical="center" wrapText="1"/>
    </xf>
    <xf numFmtId="0" fontId="22" fillId="15" borderId="42" xfId="0" applyFont="1" applyFill="1" applyBorder="1" applyAlignment="1">
      <alignment horizontal="center" vertical="center" wrapText="1"/>
    </xf>
    <xf numFmtId="0" fontId="22" fillId="15" borderId="43" xfId="0" applyFont="1" applyFill="1" applyBorder="1" applyAlignment="1">
      <alignment horizontal="center" vertical="center" wrapText="1"/>
    </xf>
    <xf numFmtId="0" fontId="22" fillId="15" borderId="52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shrinkToFit="1"/>
    </xf>
    <xf numFmtId="0" fontId="9" fillId="3" borderId="17" xfId="0" applyFont="1" applyFill="1" applyBorder="1" applyAlignment="1">
      <alignment horizontal="center" vertical="center" shrinkToFit="1"/>
    </xf>
    <xf numFmtId="0" fontId="9" fillId="3" borderId="53" xfId="0" applyFont="1" applyFill="1" applyBorder="1" applyAlignment="1">
      <alignment horizontal="center" vertical="center" shrinkToFit="1"/>
    </xf>
    <xf numFmtId="0" fontId="9" fillId="3" borderId="47" xfId="0" applyFont="1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0" fontId="9" fillId="3" borderId="18" xfId="0" applyFont="1" applyFill="1" applyBorder="1" applyAlignment="1">
      <alignment horizontal="center" vertical="center" shrinkToFit="1"/>
    </xf>
    <xf numFmtId="176" fontId="19" fillId="17" borderId="17" xfId="0" applyNumberFormat="1" applyFont="1" applyFill="1" applyBorder="1" applyAlignment="1">
      <alignment horizontal="center" vertical="center" shrinkToFit="1"/>
    </xf>
    <xf numFmtId="176" fontId="19" fillId="17" borderId="47" xfId="0" applyNumberFormat="1" applyFont="1" applyFill="1" applyBorder="1" applyAlignment="1">
      <alignment horizontal="center" vertical="center" shrinkToFit="1"/>
    </xf>
    <xf numFmtId="176" fontId="19" fillId="17" borderId="18" xfId="0" applyNumberFormat="1" applyFont="1" applyFill="1" applyBorder="1" applyAlignment="1">
      <alignment horizontal="center" vertical="center" shrinkToFit="1"/>
    </xf>
    <xf numFmtId="0" fontId="9" fillId="3" borderId="61" xfId="0" applyFont="1" applyFill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60" xfId="0" applyFont="1" applyFill="1" applyBorder="1" applyAlignment="1">
      <alignment horizontal="center" vertical="center" shrinkToFit="1"/>
    </xf>
    <xf numFmtId="0" fontId="9" fillId="3" borderId="67" xfId="0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9" fillId="3" borderId="66" xfId="0" applyFont="1" applyFill="1" applyBorder="1" applyAlignment="1">
      <alignment horizontal="center" vertical="center" shrinkToFit="1"/>
    </xf>
    <xf numFmtId="0" fontId="9" fillId="3" borderId="42" xfId="0" applyFont="1" applyFill="1" applyBorder="1" applyAlignment="1">
      <alignment horizontal="center" vertical="center" shrinkToFit="1"/>
    </xf>
    <xf numFmtId="0" fontId="9" fillId="3" borderId="43" xfId="0" applyFont="1" applyFill="1" applyBorder="1" applyAlignment="1">
      <alignment horizontal="center" vertical="center" shrinkToFit="1"/>
    </xf>
    <xf numFmtId="0" fontId="9" fillId="3" borderId="44" xfId="0" applyFont="1" applyFill="1" applyBorder="1" applyAlignment="1">
      <alignment horizontal="center" vertical="center" shrinkToFit="1"/>
    </xf>
    <xf numFmtId="0" fontId="6" fillId="3" borderId="56" xfId="0" applyFont="1" applyFill="1" applyBorder="1" applyAlignment="1">
      <alignment horizontal="center" vertical="center" wrapText="1" shrinkToFit="1"/>
    </xf>
    <xf numFmtId="0" fontId="6" fillId="3" borderId="22" xfId="0" applyFont="1" applyFill="1" applyBorder="1" applyAlignment="1">
      <alignment horizontal="center" vertical="center" wrapText="1" shrinkToFit="1"/>
    </xf>
    <xf numFmtId="0" fontId="6" fillId="3" borderId="41" xfId="0" applyFont="1" applyFill="1" applyBorder="1" applyAlignment="1">
      <alignment horizontal="center" vertical="center" wrapText="1" shrinkToFit="1"/>
    </xf>
    <xf numFmtId="0" fontId="6" fillId="3" borderId="8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wrapText="1" shrinkToFit="1"/>
    </xf>
    <xf numFmtId="0" fontId="6" fillId="3" borderId="66" xfId="0" applyFont="1" applyFill="1" applyBorder="1" applyAlignment="1">
      <alignment horizontal="center" vertical="center" wrapText="1" shrinkToFit="1"/>
    </xf>
    <xf numFmtId="0" fontId="6" fillId="3" borderId="57" xfId="0" applyFont="1" applyFill="1" applyBorder="1" applyAlignment="1">
      <alignment horizontal="center" vertical="center" wrapText="1" shrinkToFit="1"/>
    </xf>
    <xf numFmtId="0" fontId="6" fillId="3" borderId="43" xfId="0" applyFont="1" applyFill="1" applyBorder="1" applyAlignment="1">
      <alignment horizontal="center" vertical="center" wrapText="1" shrinkToFit="1"/>
    </xf>
    <xf numFmtId="0" fontId="6" fillId="3" borderId="44" xfId="0" applyFont="1" applyFill="1" applyBorder="1" applyAlignment="1">
      <alignment horizontal="center" vertical="center" wrapText="1" shrinkToFit="1"/>
    </xf>
    <xf numFmtId="0" fontId="19" fillId="17" borderId="40" xfId="0" applyFont="1" applyFill="1" applyBorder="1" applyAlignment="1">
      <alignment horizontal="center" vertical="center" shrinkToFit="1"/>
    </xf>
    <xf numFmtId="0" fontId="19" fillId="17" borderId="22" xfId="0" applyFont="1" applyFill="1" applyBorder="1" applyAlignment="1">
      <alignment horizontal="center" vertical="center" shrinkToFit="1"/>
    </xf>
    <xf numFmtId="0" fontId="19" fillId="17" borderId="41" xfId="0" applyFont="1" applyFill="1" applyBorder="1" applyAlignment="1">
      <alignment horizontal="center" vertical="center" shrinkToFit="1"/>
    </xf>
    <xf numFmtId="0" fontId="19" fillId="17" borderId="67" xfId="0" applyFont="1" applyFill="1" applyBorder="1" applyAlignment="1">
      <alignment horizontal="center" vertical="center" shrinkToFit="1"/>
    </xf>
    <xf numFmtId="0" fontId="19" fillId="17" borderId="0" xfId="0" applyFont="1" applyFill="1" applyAlignment="1">
      <alignment horizontal="center" vertical="center" shrinkToFit="1"/>
    </xf>
    <xf numFmtId="0" fontId="19" fillId="17" borderId="66" xfId="0" applyFont="1" applyFill="1" applyBorder="1" applyAlignment="1">
      <alignment horizontal="center" vertical="center" shrinkToFit="1"/>
    </xf>
    <xf numFmtId="0" fontId="19" fillId="17" borderId="42" xfId="0" applyFont="1" applyFill="1" applyBorder="1" applyAlignment="1">
      <alignment horizontal="center" vertical="center" shrinkToFit="1"/>
    </xf>
    <xf numFmtId="0" fontId="19" fillId="17" borderId="43" xfId="0" applyFont="1" applyFill="1" applyBorder="1" applyAlignment="1">
      <alignment horizontal="center" vertical="center" shrinkToFit="1"/>
    </xf>
    <xf numFmtId="0" fontId="19" fillId="17" borderId="44" xfId="0" applyFont="1" applyFill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103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" fillId="0" borderId="86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57" fontId="11" fillId="4" borderId="67" xfId="0" applyNumberFormat="1" applyFont="1" applyFill="1" applyBorder="1" applyAlignment="1">
      <alignment horizontal="center" vertical="center"/>
    </xf>
    <xf numFmtId="57" fontId="11" fillId="4" borderId="0" xfId="0" applyNumberFormat="1" applyFont="1" applyFill="1" applyAlignment="1">
      <alignment horizontal="center" vertical="center"/>
    </xf>
    <xf numFmtId="57" fontId="11" fillId="4" borderId="66" xfId="0" applyNumberFormat="1" applyFont="1" applyFill="1" applyBorder="1" applyAlignment="1">
      <alignment horizontal="center" vertical="center"/>
    </xf>
    <xf numFmtId="57" fontId="11" fillId="4" borderId="9" xfId="0" applyNumberFormat="1" applyFont="1" applyFill="1" applyBorder="1" applyAlignment="1">
      <alignment horizontal="center" vertical="center"/>
    </xf>
    <xf numFmtId="57" fontId="11" fillId="4" borderId="60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shrinkToFit="1"/>
    </xf>
    <xf numFmtId="0" fontId="6" fillId="4" borderId="43" xfId="0" applyFont="1" applyFill="1" applyBorder="1" applyAlignment="1">
      <alignment horizontal="center" vertical="center" shrinkToFit="1"/>
    </xf>
    <xf numFmtId="0" fontId="32" fillId="4" borderId="40" xfId="0" applyFont="1" applyFill="1" applyBorder="1" applyAlignment="1">
      <alignment horizontal="center" vertical="center" wrapText="1" shrinkToFit="1"/>
    </xf>
    <xf numFmtId="0" fontId="32" fillId="4" borderId="22" xfId="0" applyFont="1" applyFill="1" applyBorder="1" applyAlignment="1">
      <alignment horizontal="center" vertical="center" wrapText="1" shrinkToFit="1"/>
    </xf>
    <xf numFmtId="0" fontId="32" fillId="4" borderId="42" xfId="0" applyFont="1" applyFill="1" applyBorder="1" applyAlignment="1">
      <alignment horizontal="center" vertical="center" wrapText="1" shrinkToFit="1"/>
    </xf>
    <xf numFmtId="0" fontId="32" fillId="4" borderId="43" xfId="0" applyFont="1" applyFill="1" applyBorder="1" applyAlignment="1">
      <alignment horizontal="center" vertical="center" wrapText="1" shrinkToFit="1"/>
    </xf>
    <xf numFmtId="38" fontId="19" fillId="15" borderId="22" xfId="0" applyNumberFormat="1" applyFont="1" applyFill="1" applyBorder="1" applyAlignment="1">
      <alignment horizontal="center" vertical="center" shrinkToFit="1"/>
    </xf>
    <xf numFmtId="0" fontId="19" fillId="15" borderId="22" xfId="0" applyFont="1" applyFill="1" applyBorder="1" applyAlignment="1">
      <alignment horizontal="center" vertical="center" shrinkToFit="1"/>
    </xf>
    <xf numFmtId="0" fontId="19" fillId="15" borderId="43" xfId="0" applyFont="1" applyFill="1" applyBorder="1" applyAlignment="1">
      <alignment horizontal="center" vertical="center" shrinkToFit="1"/>
    </xf>
    <xf numFmtId="0" fontId="6" fillId="4" borderId="51" xfId="0" applyFont="1" applyFill="1" applyBorder="1" applyAlignment="1">
      <alignment horizontal="center" vertical="center" shrinkToFit="1"/>
    </xf>
    <xf numFmtId="0" fontId="6" fillId="4" borderId="52" xfId="0" applyFont="1" applyFill="1" applyBorder="1" applyAlignment="1">
      <alignment horizontal="center" vertical="center" shrinkToFit="1"/>
    </xf>
    <xf numFmtId="0" fontId="34" fillId="3" borderId="56" xfId="0" applyFont="1" applyFill="1" applyBorder="1" applyAlignment="1">
      <alignment horizontal="center" vertical="center"/>
    </xf>
    <xf numFmtId="0" fontId="34" fillId="3" borderId="22" xfId="0" applyFont="1" applyFill="1" applyBorder="1" applyAlignment="1">
      <alignment horizontal="center" vertical="center"/>
    </xf>
    <xf numFmtId="0" fontId="34" fillId="3" borderId="41" xfId="0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19" fillId="15" borderId="29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 shrinkToFit="1"/>
    </xf>
    <xf numFmtId="0" fontId="3" fillId="4" borderId="22" xfId="0" applyFont="1" applyFill="1" applyBorder="1" applyAlignment="1">
      <alignment horizontal="center" vertical="center" shrinkToFit="1"/>
    </xf>
    <xf numFmtId="0" fontId="3" fillId="4" borderId="30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19" fillId="15" borderId="1" xfId="0" applyFont="1" applyFill="1" applyBorder="1" applyAlignment="1">
      <alignment horizontal="center" vertical="center" shrinkToFit="1"/>
    </xf>
    <xf numFmtId="0" fontId="28" fillId="3" borderId="56" xfId="0" applyFont="1" applyFill="1" applyBorder="1" applyAlignment="1">
      <alignment horizontal="center" vertical="center" wrapText="1"/>
    </xf>
    <xf numFmtId="0" fontId="28" fillId="3" borderId="22" xfId="0" applyFont="1" applyFill="1" applyBorder="1" applyAlignment="1">
      <alignment horizontal="center" vertical="center" wrapText="1"/>
    </xf>
    <xf numFmtId="0" fontId="28" fillId="3" borderId="41" xfId="0" applyFont="1" applyFill="1" applyBorder="1" applyAlignment="1">
      <alignment horizontal="center" vertical="center" wrapText="1"/>
    </xf>
    <xf numFmtId="0" fontId="28" fillId="3" borderId="57" xfId="0" applyFont="1" applyFill="1" applyBorder="1" applyAlignment="1">
      <alignment horizontal="center" vertical="center" wrapText="1"/>
    </xf>
    <xf numFmtId="0" fontId="28" fillId="3" borderId="43" xfId="0" applyFont="1" applyFill="1" applyBorder="1" applyAlignment="1">
      <alignment horizontal="center" vertical="center" wrapText="1"/>
    </xf>
    <xf numFmtId="0" fontId="28" fillId="3" borderId="44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shrinkToFit="1"/>
    </xf>
    <xf numFmtId="0" fontId="3" fillId="4" borderId="43" xfId="0" applyFont="1" applyFill="1" applyBorder="1" applyAlignment="1">
      <alignment horizontal="center" vertical="center" shrinkToFit="1"/>
    </xf>
    <xf numFmtId="0" fontId="19" fillId="16" borderId="22" xfId="0" applyFont="1" applyFill="1" applyBorder="1" applyAlignment="1">
      <alignment horizontal="center" vertical="center" shrinkToFit="1"/>
    </xf>
    <xf numFmtId="0" fontId="19" fillId="16" borderId="43" xfId="0" applyFont="1" applyFill="1" applyBorder="1" applyAlignment="1">
      <alignment horizontal="center" vertical="center" shrinkToFit="1"/>
    </xf>
    <xf numFmtId="0" fontId="3" fillId="4" borderId="41" xfId="0" applyFont="1" applyFill="1" applyBorder="1" applyAlignment="1">
      <alignment horizontal="center" vertical="center" shrinkToFit="1"/>
    </xf>
    <xf numFmtId="0" fontId="3" fillId="4" borderId="44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 textRotation="255"/>
    </xf>
    <xf numFmtId="0" fontId="6" fillId="3" borderId="1" xfId="0" applyFont="1" applyFill="1" applyBorder="1" applyAlignment="1">
      <alignment horizontal="center" vertical="center" textRotation="255"/>
    </xf>
    <xf numFmtId="38" fontId="0" fillId="16" borderId="75" xfId="2" applyFont="1" applyFill="1" applyBorder="1" applyAlignment="1" applyProtection="1">
      <alignment horizontal="right" vertical="center"/>
    </xf>
    <xf numFmtId="38" fontId="0" fillId="16" borderId="20" xfId="2" applyFont="1" applyFill="1" applyBorder="1" applyAlignment="1" applyProtection="1">
      <alignment horizontal="right" vertical="center"/>
    </xf>
    <xf numFmtId="38" fontId="0" fillId="16" borderId="76" xfId="2" applyFont="1" applyFill="1" applyBorder="1" applyAlignment="1" applyProtection="1">
      <alignment horizontal="right" vertical="center"/>
    </xf>
    <xf numFmtId="0" fontId="6" fillId="0" borderId="75" xfId="0" applyFont="1" applyBorder="1" applyAlignment="1">
      <alignment horizontal="left" vertical="center"/>
    </xf>
    <xf numFmtId="38" fontId="0" fillId="16" borderId="10" xfId="2" applyFont="1" applyFill="1" applyBorder="1" applyAlignment="1" applyProtection="1">
      <alignment horizontal="right" vertical="center"/>
    </xf>
    <xf numFmtId="38" fontId="0" fillId="16" borderId="1" xfId="2" applyFont="1" applyFill="1" applyBorder="1" applyAlignment="1" applyProtection="1">
      <alignment horizontal="right" vertical="center"/>
    </xf>
    <xf numFmtId="38" fontId="0" fillId="16" borderId="11" xfId="2" applyFont="1" applyFill="1" applyBorder="1" applyAlignment="1" applyProtection="1">
      <alignment horizontal="right" vertical="center"/>
    </xf>
    <xf numFmtId="0" fontId="6" fillId="0" borderId="77" xfId="0" applyFont="1" applyBorder="1" applyAlignment="1">
      <alignment horizontal="left" vertical="center"/>
    </xf>
    <xf numFmtId="0" fontId="6" fillId="0" borderId="78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19" fillId="15" borderId="54" xfId="0" applyFont="1" applyFill="1" applyBorder="1" applyAlignment="1">
      <alignment horizontal="center" vertical="center"/>
    </xf>
    <xf numFmtId="0" fontId="19" fillId="15" borderId="32" xfId="0" applyFont="1" applyFill="1" applyBorder="1" applyAlignment="1">
      <alignment horizontal="center" vertical="center"/>
    </xf>
    <xf numFmtId="0" fontId="19" fillId="15" borderId="46" xfId="0" applyFont="1" applyFill="1" applyBorder="1" applyAlignment="1">
      <alignment horizontal="center" vertical="center"/>
    </xf>
    <xf numFmtId="0" fontId="19" fillId="15" borderId="52" xfId="0" applyFont="1" applyFill="1" applyBorder="1" applyAlignment="1">
      <alignment horizontal="center" vertical="center"/>
    </xf>
    <xf numFmtId="0" fontId="6" fillId="0" borderId="72" xfId="0" applyFont="1" applyBorder="1" applyAlignment="1">
      <alignment horizontal="left" vertical="center"/>
    </xf>
    <xf numFmtId="0" fontId="6" fillId="0" borderId="73" xfId="0" applyFont="1" applyBorder="1" applyAlignment="1">
      <alignment horizontal="left" vertical="center"/>
    </xf>
    <xf numFmtId="0" fontId="6" fillId="0" borderId="74" xfId="0" applyFont="1" applyBorder="1" applyAlignment="1">
      <alignment horizontal="left" vertical="center"/>
    </xf>
    <xf numFmtId="0" fontId="6" fillId="0" borderId="76" xfId="0" applyFont="1" applyBorder="1" applyAlignment="1">
      <alignment horizontal="left" vertical="center"/>
    </xf>
    <xf numFmtId="38" fontId="0" fillId="16" borderId="72" xfId="2" applyFont="1" applyFill="1" applyBorder="1" applyAlignment="1" applyProtection="1">
      <alignment horizontal="right" vertical="center"/>
    </xf>
    <xf numFmtId="38" fontId="0" fillId="16" borderId="73" xfId="2" applyFont="1" applyFill="1" applyBorder="1" applyAlignment="1" applyProtection="1">
      <alignment horizontal="right" vertical="center"/>
    </xf>
    <xf numFmtId="38" fontId="0" fillId="16" borderId="74" xfId="2" applyFont="1" applyFill="1" applyBorder="1" applyAlignment="1" applyProtection="1">
      <alignment horizontal="right" vertical="center"/>
    </xf>
    <xf numFmtId="0" fontId="19" fillId="15" borderId="28" xfId="0" applyFont="1" applyFill="1" applyBorder="1" applyAlignment="1">
      <alignment horizontal="center" vertical="center" shrinkToFit="1"/>
    </xf>
    <xf numFmtId="0" fontId="19" fillId="15" borderId="20" xfId="0" applyFont="1" applyFill="1" applyBorder="1" applyAlignment="1">
      <alignment horizontal="center" vertical="center" shrinkToFit="1"/>
    </xf>
    <xf numFmtId="0" fontId="19" fillId="15" borderId="55" xfId="0" applyFont="1" applyFill="1" applyBorder="1" applyAlignment="1">
      <alignment horizontal="center" vertical="center"/>
    </xf>
    <xf numFmtId="0" fontId="19" fillId="15" borderId="31" xfId="0" applyFont="1" applyFill="1" applyBorder="1" applyAlignment="1">
      <alignment horizontal="center" vertical="center"/>
    </xf>
    <xf numFmtId="0" fontId="19" fillId="15" borderId="45" xfId="0" applyFont="1" applyFill="1" applyBorder="1" applyAlignment="1">
      <alignment horizontal="center" vertical="center"/>
    </xf>
    <xf numFmtId="38" fontId="0" fillId="0" borderId="56" xfId="2" applyFont="1" applyFill="1" applyBorder="1" applyAlignment="1" applyProtection="1">
      <alignment horizontal="right" vertical="center"/>
    </xf>
    <xf numFmtId="38" fontId="0" fillId="0" borderId="22" xfId="2" applyFont="1" applyFill="1" applyBorder="1" applyAlignment="1" applyProtection="1">
      <alignment horizontal="right" vertical="center"/>
    </xf>
    <xf numFmtId="38" fontId="0" fillId="0" borderId="51" xfId="2" applyFont="1" applyFill="1" applyBorder="1" applyAlignment="1" applyProtection="1">
      <alignment horizontal="right" vertical="center"/>
    </xf>
    <xf numFmtId="38" fontId="0" fillId="0" borderId="8" xfId="2" applyFont="1" applyFill="1" applyBorder="1" applyAlignment="1" applyProtection="1">
      <alignment horizontal="right" vertical="center"/>
    </xf>
    <xf numFmtId="38" fontId="0" fillId="0" borderId="0" xfId="2" applyFont="1" applyFill="1" applyBorder="1" applyAlignment="1" applyProtection="1">
      <alignment horizontal="right" vertical="center"/>
    </xf>
    <xf numFmtId="38" fontId="0" fillId="0" borderId="9" xfId="2" applyFont="1" applyFill="1" applyBorder="1" applyAlignment="1" applyProtection="1">
      <alignment horizontal="right" vertical="center"/>
    </xf>
    <xf numFmtId="38" fontId="0" fillId="0" borderId="10" xfId="2" applyFont="1" applyFill="1" applyBorder="1" applyAlignment="1" applyProtection="1">
      <alignment horizontal="right" vertical="center"/>
    </xf>
    <xf numFmtId="38" fontId="0" fillId="0" borderId="1" xfId="2" applyFont="1" applyFill="1" applyBorder="1" applyAlignment="1" applyProtection="1">
      <alignment horizontal="right" vertical="center"/>
    </xf>
    <xf numFmtId="38" fontId="0" fillId="0" borderId="11" xfId="2" applyFont="1" applyFill="1" applyBorder="1" applyAlignment="1" applyProtection="1">
      <alignment horizontal="right" vertical="center"/>
    </xf>
    <xf numFmtId="38" fontId="0" fillId="0" borderId="57" xfId="2" applyFont="1" applyFill="1" applyBorder="1" applyAlignment="1" applyProtection="1">
      <alignment horizontal="right" vertical="center"/>
    </xf>
    <xf numFmtId="38" fontId="0" fillId="0" borderId="43" xfId="2" applyFont="1" applyFill="1" applyBorder="1" applyAlignment="1" applyProtection="1">
      <alignment horizontal="right" vertical="center"/>
    </xf>
    <xf numFmtId="38" fontId="0" fillId="0" borderId="52" xfId="2" applyFont="1" applyFill="1" applyBorder="1" applyAlignment="1" applyProtection="1">
      <alignment horizontal="right" vertical="center"/>
    </xf>
    <xf numFmtId="0" fontId="19" fillId="15" borderId="102" xfId="0" applyFont="1" applyFill="1" applyBorder="1" applyAlignment="1">
      <alignment horizontal="center" vertical="center"/>
    </xf>
    <xf numFmtId="0" fontId="19" fillId="15" borderId="78" xfId="0" applyFont="1" applyFill="1" applyBorder="1" applyAlignment="1">
      <alignment horizontal="center" vertical="center"/>
    </xf>
    <xf numFmtId="0" fontId="19" fillId="15" borderId="79" xfId="0" applyFont="1" applyFill="1" applyBorder="1" applyAlignment="1">
      <alignment horizontal="center" vertical="center"/>
    </xf>
    <xf numFmtId="0" fontId="19" fillId="0" borderId="102" xfId="0" applyFont="1" applyBorder="1" applyAlignment="1">
      <alignment horizontal="center" vertical="center"/>
    </xf>
    <xf numFmtId="0" fontId="19" fillId="0" borderId="78" xfId="0" applyFont="1" applyBorder="1" applyAlignment="1">
      <alignment horizontal="center" vertical="center"/>
    </xf>
    <xf numFmtId="0" fontId="19" fillId="15" borderId="93" xfId="0" applyFont="1" applyFill="1" applyBorder="1" applyAlignment="1">
      <alignment horizontal="center" vertical="center" shrinkToFit="1"/>
    </xf>
    <xf numFmtId="0" fontId="19" fillId="15" borderId="95" xfId="0" applyFont="1" applyFill="1" applyBorder="1" applyAlignment="1">
      <alignment horizontal="center" vertical="center" shrinkToFit="1"/>
    </xf>
    <xf numFmtId="0" fontId="19" fillId="15" borderId="97" xfId="0" applyFont="1" applyFill="1" applyBorder="1" applyAlignment="1">
      <alignment horizontal="center" vertical="center" shrinkToFit="1"/>
    </xf>
    <xf numFmtId="180" fontId="19" fillId="0" borderId="93" xfId="0" applyNumberFormat="1" applyFont="1" applyBorder="1" applyAlignment="1">
      <alignment horizontal="center" vertical="center" shrinkToFit="1"/>
    </xf>
    <xf numFmtId="180" fontId="19" fillId="0" borderId="94" xfId="0" applyNumberFormat="1" applyFont="1" applyBorder="1" applyAlignment="1">
      <alignment horizontal="center" vertical="center" shrinkToFit="1"/>
    </xf>
    <xf numFmtId="180" fontId="19" fillId="0" borderId="95" xfId="0" applyNumberFormat="1" applyFont="1" applyBorder="1" applyAlignment="1">
      <alignment horizontal="center" vertical="center" shrinkToFit="1"/>
    </xf>
    <xf numFmtId="180" fontId="19" fillId="0" borderId="96" xfId="0" applyNumberFormat="1" applyFont="1" applyBorder="1" applyAlignment="1">
      <alignment horizontal="center" vertical="center" shrinkToFit="1"/>
    </xf>
    <xf numFmtId="0" fontId="19" fillId="15" borderId="98" xfId="0" applyFont="1" applyFill="1" applyBorder="1" applyAlignment="1">
      <alignment horizontal="center" vertical="center" shrinkToFit="1"/>
    </xf>
    <xf numFmtId="0" fontId="19" fillId="15" borderId="65" xfId="0" applyFont="1" applyFill="1" applyBorder="1" applyAlignment="1">
      <alignment horizontal="center" vertical="center" shrinkToFit="1"/>
    </xf>
    <xf numFmtId="0" fontId="19" fillId="15" borderId="32" xfId="0" applyFont="1" applyFill="1" applyBorder="1" applyAlignment="1">
      <alignment horizontal="center" vertical="center" shrinkToFit="1"/>
    </xf>
    <xf numFmtId="0" fontId="19" fillId="15" borderId="0" xfId="0" applyFont="1" applyFill="1" applyAlignment="1">
      <alignment horizontal="center" vertical="center" shrinkToFit="1"/>
    </xf>
    <xf numFmtId="0" fontId="19" fillId="15" borderId="46" xfId="0" applyFont="1" applyFill="1" applyBorder="1" applyAlignment="1">
      <alignment horizontal="center" vertical="center" shrinkToFit="1"/>
    </xf>
    <xf numFmtId="0" fontId="19" fillId="15" borderId="62" xfId="0" applyFont="1" applyFill="1" applyBorder="1" applyAlignment="1">
      <alignment horizontal="center" vertical="center" shrinkToFit="1"/>
    </xf>
    <xf numFmtId="0" fontId="19" fillId="15" borderId="9" xfId="0" applyFont="1" applyFill="1" applyBorder="1" applyAlignment="1">
      <alignment horizontal="center" vertical="center" shrinkToFit="1"/>
    </xf>
    <xf numFmtId="0" fontId="19" fillId="15" borderId="52" xfId="0" applyFont="1" applyFill="1" applyBorder="1" applyAlignment="1">
      <alignment horizontal="center" vertical="center" shrinkToFit="1"/>
    </xf>
    <xf numFmtId="180" fontId="19" fillId="0" borderId="54" xfId="0" applyNumberFormat="1" applyFont="1" applyBorder="1" applyAlignment="1">
      <alignment horizontal="center" vertical="center" shrinkToFit="1"/>
    </xf>
    <xf numFmtId="180" fontId="19" fillId="0" borderId="22" xfId="0" applyNumberFormat="1" applyFont="1" applyBorder="1" applyAlignment="1">
      <alignment horizontal="center" vertical="center" shrinkToFit="1"/>
    </xf>
    <xf numFmtId="180" fontId="19" fillId="0" borderId="51" xfId="0" applyNumberFormat="1" applyFont="1" applyBorder="1" applyAlignment="1">
      <alignment horizontal="center" vertical="center" shrinkToFit="1"/>
    </xf>
    <xf numFmtId="180" fontId="19" fillId="0" borderId="32" xfId="0" applyNumberFormat="1" applyFont="1" applyBorder="1" applyAlignment="1">
      <alignment horizontal="center" vertical="center" shrinkToFit="1"/>
    </xf>
    <xf numFmtId="180" fontId="19" fillId="0" borderId="0" xfId="0" applyNumberFormat="1" applyFont="1" applyAlignment="1">
      <alignment horizontal="center" vertical="center" shrinkToFit="1"/>
    </xf>
    <xf numFmtId="180" fontId="19" fillId="0" borderId="9" xfId="0" applyNumberFormat="1" applyFont="1" applyBorder="1" applyAlignment="1">
      <alignment horizontal="center" vertical="center" shrinkToFit="1"/>
    </xf>
    <xf numFmtId="0" fontId="6" fillId="4" borderId="22" xfId="0" applyFont="1" applyFill="1" applyBorder="1" applyAlignment="1" applyProtection="1">
      <alignment horizontal="left" vertical="center" indent="1"/>
      <protection locked="0"/>
    </xf>
    <xf numFmtId="0" fontId="6" fillId="4" borderId="51" xfId="0" applyFont="1" applyFill="1" applyBorder="1" applyAlignment="1" applyProtection="1">
      <alignment horizontal="left" vertical="center" indent="1"/>
      <protection locked="0"/>
    </xf>
    <xf numFmtId="0" fontId="6" fillId="4" borderId="0" xfId="0" applyFont="1" applyFill="1" applyAlignment="1" applyProtection="1">
      <alignment horizontal="left" vertical="center" indent="1"/>
      <protection locked="0"/>
    </xf>
    <xf numFmtId="0" fontId="6" fillId="4" borderId="9" xfId="0" applyFont="1" applyFill="1" applyBorder="1" applyAlignment="1" applyProtection="1">
      <alignment horizontal="left" vertical="center" indent="1"/>
      <protection locked="0"/>
    </xf>
    <xf numFmtId="38" fontId="0" fillId="16" borderId="77" xfId="2" applyFont="1" applyFill="1" applyBorder="1" applyAlignment="1" applyProtection="1">
      <alignment horizontal="right" vertical="center"/>
    </xf>
    <xf numFmtId="38" fontId="0" fillId="16" borderId="78" xfId="2" applyFont="1" applyFill="1" applyBorder="1" applyAlignment="1" applyProtection="1">
      <alignment horizontal="right" vertical="center"/>
    </xf>
    <xf numFmtId="38" fontId="0" fillId="16" borderId="79" xfId="2" applyFont="1" applyFill="1" applyBorder="1" applyAlignment="1" applyProtection="1">
      <alignment horizontal="right" vertical="center"/>
    </xf>
    <xf numFmtId="0" fontId="6" fillId="3" borderId="6" xfId="0" applyFont="1" applyFill="1" applyBorder="1" applyAlignment="1" applyProtection="1">
      <alignment horizontal="center" vertical="center" textRotation="255"/>
      <protection locked="0"/>
    </xf>
    <xf numFmtId="0" fontId="6" fillId="3" borderId="7" xfId="0" applyFont="1" applyFill="1" applyBorder="1" applyAlignment="1" applyProtection="1">
      <alignment horizontal="center" vertical="center" textRotation="255"/>
      <protection locked="0"/>
    </xf>
    <xf numFmtId="0" fontId="6" fillId="3" borderId="8" xfId="0" applyFont="1" applyFill="1" applyBorder="1" applyAlignment="1" applyProtection="1">
      <alignment horizontal="center" vertical="center" textRotation="255"/>
      <protection locked="0"/>
    </xf>
    <xf numFmtId="0" fontId="6" fillId="3" borderId="9" xfId="0" applyFont="1" applyFill="1" applyBorder="1" applyAlignment="1" applyProtection="1">
      <alignment horizontal="center" vertical="center" textRotation="255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vertical="center" indent="1"/>
      <protection locked="0"/>
    </xf>
    <xf numFmtId="0" fontId="6" fillId="4" borderId="7" xfId="0" applyFont="1" applyFill="1" applyBorder="1" applyAlignment="1" applyProtection="1">
      <alignment horizontal="left" vertical="center" indent="1"/>
      <protection locked="0"/>
    </xf>
    <xf numFmtId="177" fontId="10" fillId="4" borderId="75" xfId="0" applyNumberFormat="1" applyFont="1" applyFill="1" applyBorder="1" applyAlignment="1" applyProtection="1">
      <alignment horizontal="right" vertical="center"/>
      <protection locked="0"/>
    </xf>
    <xf numFmtId="177" fontId="10" fillId="4" borderId="20" xfId="0" applyNumberFormat="1" applyFont="1" applyFill="1" applyBorder="1" applyAlignment="1" applyProtection="1">
      <alignment horizontal="right" vertical="center"/>
      <protection locked="0"/>
    </xf>
    <xf numFmtId="177" fontId="10" fillId="4" borderId="76" xfId="0" applyNumberFormat="1" applyFont="1" applyFill="1" applyBorder="1" applyAlignment="1" applyProtection="1">
      <alignment horizontal="right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3" fillId="4" borderId="40" xfId="0" applyFont="1" applyFill="1" applyBorder="1" applyAlignment="1" applyProtection="1">
      <alignment horizontal="center" vertical="center" readingOrder="1"/>
      <protection locked="0"/>
    </xf>
    <xf numFmtId="0" fontId="3" fillId="4" borderId="22" xfId="0" applyFont="1" applyFill="1" applyBorder="1" applyAlignment="1" applyProtection="1">
      <alignment horizontal="center" vertical="center" readingOrder="1"/>
      <protection locked="0"/>
    </xf>
    <xf numFmtId="0" fontId="3" fillId="4" borderId="51" xfId="0" applyFont="1" applyFill="1" applyBorder="1" applyAlignment="1" applyProtection="1">
      <alignment horizontal="center" vertical="center" readingOrder="1"/>
      <protection locked="0"/>
    </xf>
    <xf numFmtId="0" fontId="3" fillId="4" borderId="67" xfId="0" applyFont="1" applyFill="1" applyBorder="1" applyAlignment="1" applyProtection="1">
      <alignment horizontal="center" vertical="center" readingOrder="1"/>
      <protection locked="0"/>
    </xf>
    <xf numFmtId="0" fontId="3" fillId="4" borderId="0" xfId="0" applyFont="1" applyFill="1" applyAlignment="1" applyProtection="1">
      <alignment horizontal="center" vertical="center" readingOrder="1"/>
      <protection locked="0"/>
    </xf>
    <xf numFmtId="0" fontId="3" fillId="4" borderId="9" xfId="0" applyFont="1" applyFill="1" applyBorder="1" applyAlignment="1" applyProtection="1">
      <alignment horizontal="center" vertical="center" readingOrder="1"/>
      <protection locked="0"/>
    </xf>
    <xf numFmtId="0" fontId="3" fillId="4" borderId="42" xfId="0" applyFont="1" applyFill="1" applyBorder="1" applyAlignment="1" applyProtection="1">
      <alignment horizontal="center" vertical="center" readingOrder="1"/>
      <protection locked="0"/>
    </xf>
    <xf numFmtId="0" fontId="3" fillId="4" borderId="43" xfId="0" applyFont="1" applyFill="1" applyBorder="1" applyAlignment="1" applyProtection="1">
      <alignment horizontal="center" vertical="center" readingOrder="1"/>
      <protection locked="0"/>
    </xf>
    <xf numFmtId="0" fontId="3" fillId="4" borderId="52" xfId="0" applyFont="1" applyFill="1" applyBorder="1" applyAlignment="1" applyProtection="1">
      <alignment horizontal="center" vertical="center" readingOrder="1"/>
      <protection locked="0"/>
    </xf>
    <xf numFmtId="177" fontId="0" fillId="4" borderId="56" xfId="0" applyNumberFormat="1" applyFill="1" applyBorder="1" applyAlignment="1" applyProtection="1">
      <alignment horizontal="right" vertical="center"/>
      <protection locked="0"/>
    </xf>
    <xf numFmtId="177" fontId="0" fillId="4" borderId="22" xfId="0" applyNumberFormat="1" applyFill="1" applyBorder="1" applyAlignment="1" applyProtection="1">
      <alignment horizontal="right" vertical="center"/>
      <protection locked="0"/>
    </xf>
    <xf numFmtId="177" fontId="0" fillId="4" borderId="51" xfId="0" applyNumberFormat="1" applyFill="1" applyBorder="1" applyAlignment="1" applyProtection="1">
      <alignment horizontal="right" vertical="center"/>
      <protection locked="0"/>
    </xf>
    <xf numFmtId="177" fontId="0" fillId="4" borderId="8" xfId="0" applyNumberFormat="1" applyFill="1" applyBorder="1" applyAlignment="1" applyProtection="1">
      <alignment horizontal="right" vertical="center"/>
      <protection locked="0"/>
    </xf>
    <xf numFmtId="177" fontId="0" fillId="4" borderId="0" xfId="0" applyNumberFormat="1" applyFill="1" applyAlignment="1" applyProtection="1">
      <alignment horizontal="right" vertical="center"/>
      <protection locked="0"/>
    </xf>
    <xf numFmtId="177" fontId="0" fillId="4" borderId="9" xfId="0" applyNumberFormat="1" applyFill="1" applyBorder="1" applyAlignment="1" applyProtection="1">
      <alignment horizontal="right" vertical="center"/>
      <protection locked="0"/>
    </xf>
    <xf numFmtId="177" fontId="0" fillId="4" borderId="57" xfId="0" applyNumberFormat="1" applyFill="1" applyBorder="1" applyAlignment="1" applyProtection="1">
      <alignment horizontal="right" vertical="center"/>
      <protection locked="0"/>
    </xf>
    <xf numFmtId="177" fontId="0" fillId="4" borderId="43" xfId="0" applyNumberFormat="1" applyFill="1" applyBorder="1" applyAlignment="1" applyProtection="1">
      <alignment horizontal="right" vertical="center"/>
      <protection locked="0"/>
    </xf>
    <xf numFmtId="177" fontId="0" fillId="4" borderId="52" xfId="0" applyNumberFormat="1" applyFill="1" applyBorder="1" applyAlignment="1" applyProtection="1">
      <alignment horizontal="right" vertical="center"/>
      <protection locked="0"/>
    </xf>
    <xf numFmtId="177" fontId="0" fillId="16" borderId="72" xfId="0" applyNumberFormat="1" applyFill="1" applyBorder="1" applyAlignment="1">
      <alignment horizontal="right" vertical="center"/>
    </xf>
    <xf numFmtId="177" fontId="0" fillId="16" borderId="73" xfId="0" applyNumberFormat="1" applyFill="1" applyBorder="1" applyAlignment="1">
      <alignment horizontal="right" vertical="center"/>
    </xf>
    <xf numFmtId="177" fontId="0" fillId="16" borderId="74" xfId="0" applyNumberFormat="1" applyFill="1" applyBorder="1" applyAlignment="1">
      <alignment horizontal="right" vertical="center"/>
    </xf>
    <xf numFmtId="177" fontId="0" fillId="16" borderId="75" xfId="0" applyNumberFormat="1" applyFill="1" applyBorder="1" applyAlignment="1">
      <alignment horizontal="right" vertical="center"/>
    </xf>
    <xf numFmtId="177" fontId="0" fillId="16" borderId="20" xfId="0" applyNumberFormat="1" applyFill="1" applyBorder="1" applyAlignment="1">
      <alignment horizontal="right" vertical="center"/>
    </xf>
    <xf numFmtId="177" fontId="0" fillId="16" borderId="76" xfId="0" applyNumberFormat="1" applyFill="1" applyBorder="1" applyAlignment="1">
      <alignment horizontal="right" vertical="center"/>
    </xf>
    <xf numFmtId="177" fontId="0" fillId="16" borderId="77" xfId="0" applyNumberFormat="1" applyFill="1" applyBorder="1" applyAlignment="1">
      <alignment horizontal="right" vertical="center"/>
    </xf>
    <xf numFmtId="177" fontId="0" fillId="16" borderId="78" xfId="0" applyNumberFormat="1" applyFill="1" applyBorder="1" applyAlignment="1">
      <alignment horizontal="right" vertical="center"/>
    </xf>
    <xf numFmtId="177" fontId="0" fillId="16" borderId="79" xfId="0" applyNumberForma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177" fontId="0" fillId="16" borderId="6" xfId="0" applyNumberFormat="1" applyFill="1" applyBorder="1" applyAlignment="1">
      <alignment horizontal="right" vertical="center"/>
    </xf>
    <xf numFmtId="0" fontId="0" fillId="16" borderId="13" xfId="0" applyFill="1" applyBorder="1" applyAlignment="1">
      <alignment horizontal="right" vertical="center"/>
    </xf>
    <xf numFmtId="0" fontId="0" fillId="16" borderId="7" xfId="0" applyFill="1" applyBorder="1" applyAlignment="1">
      <alignment horizontal="right" vertical="center"/>
    </xf>
    <xf numFmtId="0" fontId="0" fillId="16" borderId="8" xfId="0" applyFill="1" applyBorder="1" applyAlignment="1">
      <alignment horizontal="right" vertical="center"/>
    </xf>
    <xf numFmtId="0" fontId="0" fillId="16" borderId="0" xfId="0" applyFill="1" applyAlignment="1">
      <alignment horizontal="right" vertical="center"/>
    </xf>
    <xf numFmtId="0" fontId="0" fillId="16" borderId="9" xfId="0" applyFill="1" applyBorder="1" applyAlignment="1">
      <alignment horizontal="right" vertical="center"/>
    </xf>
    <xf numFmtId="0" fontId="0" fillId="16" borderId="10" xfId="0" applyFill="1" applyBorder="1" applyAlignment="1">
      <alignment horizontal="right" vertical="center"/>
    </xf>
    <xf numFmtId="0" fontId="0" fillId="16" borderId="1" xfId="0" applyFill="1" applyBorder="1" applyAlignment="1">
      <alignment horizontal="right" vertical="center"/>
    </xf>
    <xf numFmtId="0" fontId="0" fillId="16" borderId="11" xfId="0" applyFill="1" applyBorder="1" applyAlignment="1">
      <alignment horizontal="right" vertical="center"/>
    </xf>
    <xf numFmtId="177" fontId="10" fillId="4" borderId="56" xfId="0" applyNumberFormat="1" applyFont="1" applyFill="1" applyBorder="1" applyAlignment="1" applyProtection="1">
      <alignment horizontal="right" vertical="center"/>
      <protection locked="0"/>
    </xf>
    <xf numFmtId="177" fontId="10" fillId="4" borderId="22" xfId="0" applyNumberFormat="1" applyFont="1" applyFill="1" applyBorder="1" applyAlignment="1" applyProtection="1">
      <alignment horizontal="right" vertical="center"/>
      <protection locked="0"/>
    </xf>
    <xf numFmtId="177" fontId="10" fillId="4" borderId="51" xfId="0" applyNumberFormat="1" applyFont="1" applyFill="1" applyBorder="1" applyAlignment="1" applyProtection="1">
      <alignment horizontal="right" vertical="center"/>
      <protection locked="0"/>
    </xf>
    <xf numFmtId="0" fontId="6" fillId="5" borderId="71" xfId="0" applyFont="1" applyFill="1" applyBorder="1" applyAlignment="1" applyProtection="1">
      <alignment horizontal="center" vertical="center" textRotation="255"/>
      <protection locked="0"/>
    </xf>
    <xf numFmtId="0" fontId="6" fillId="5" borderId="65" xfId="0" applyFont="1" applyFill="1" applyBorder="1" applyAlignment="1" applyProtection="1">
      <alignment horizontal="center" vertical="center" textRotation="255"/>
      <protection locked="0"/>
    </xf>
    <xf numFmtId="0" fontId="6" fillId="5" borderId="62" xfId="0" applyFont="1" applyFill="1" applyBorder="1" applyAlignment="1" applyProtection="1">
      <alignment horizontal="center" vertical="center" textRotation="255"/>
      <protection locked="0"/>
    </xf>
    <xf numFmtId="0" fontId="6" fillId="5" borderId="67" xfId="0" applyFont="1" applyFill="1" applyBorder="1" applyAlignment="1" applyProtection="1">
      <alignment horizontal="center" vertical="center" textRotation="255"/>
      <protection locked="0"/>
    </xf>
    <xf numFmtId="0" fontId="6" fillId="5" borderId="0" xfId="0" applyFont="1" applyFill="1" applyAlignment="1" applyProtection="1">
      <alignment horizontal="center" vertical="center" textRotation="255"/>
      <protection locked="0"/>
    </xf>
    <xf numFmtId="0" fontId="6" fillId="5" borderId="9" xfId="0" applyFont="1" applyFill="1" applyBorder="1" applyAlignment="1" applyProtection="1">
      <alignment horizontal="center" vertical="center" textRotation="255"/>
      <protection locked="0"/>
    </xf>
    <xf numFmtId="0" fontId="6" fillId="5" borderId="70" xfId="0" applyFont="1" applyFill="1" applyBorder="1" applyAlignment="1" applyProtection="1">
      <alignment horizontal="center" vertical="center" textRotation="255"/>
      <protection locked="0"/>
    </xf>
    <xf numFmtId="0" fontId="6" fillId="5" borderId="64" xfId="0" applyFont="1" applyFill="1" applyBorder="1" applyAlignment="1" applyProtection="1">
      <alignment horizontal="center" vertical="center" textRotation="255"/>
      <protection locked="0"/>
    </xf>
    <xf numFmtId="0" fontId="6" fillId="5" borderId="63" xfId="0" applyFont="1" applyFill="1" applyBorder="1" applyAlignment="1" applyProtection="1">
      <alignment horizontal="center" vertical="center" textRotation="255"/>
      <protection locked="0"/>
    </xf>
    <xf numFmtId="0" fontId="3" fillId="5" borderId="71" xfId="0" applyFont="1" applyFill="1" applyBorder="1" applyAlignment="1" applyProtection="1">
      <alignment horizontal="center" vertical="center" readingOrder="1"/>
      <protection locked="0"/>
    </xf>
    <xf numFmtId="0" fontId="3" fillId="5" borderId="65" xfId="0" applyFont="1" applyFill="1" applyBorder="1" applyAlignment="1" applyProtection="1">
      <alignment horizontal="center" vertical="center" readingOrder="1"/>
      <protection locked="0"/>
    </xf>
    <xf numFmtId="0" fontId="3" fillId="5" borderId="62" xfId="0" applyFont="1" applyFill="1" applyBorder="1" applyAlignment="1" applyProtection="1">
      <alignment horizontal="center" vertical="center" readingOrder="1"/>
      <protection locked="0"/>
    </xf>
    <xf numFmtId="0" fontId="3" fillId="5" borderId="67" xfId="0" applyFont="1" applyFill="1" applyBorder="1" applyAlignment="1" applyProtection="1">
      <alignment horizontal="center" vertical="center" readingOrder="1"/>
      <protection locked="0"/>
    </xf>
    <xf numFmtId="0" fontId="3" fillId="5" borderId="0" xfId="0" applyFont="1" applyFill="1" applyAlignment="1" applyProtection="1">
      <alignment horizontal="center" vertical="center" readingOrder="1"/>
      <protection locked="0"/>
    </xf>
    <xf numFmtId="0" fontId="3" fillId="5" borderId="9" xfId="0" applyFont="1" applyFill="1" applyBorder="1" applyAlignment="1" applyProtection="1">
      <alignment horizontal="center" vertical="center" readingOrder="1"/>
      <protection locked="0"/>
    </xf>
    <xf numFmtId="0" fontId="3" fillId="5" borderId="70" xfId="0" applyFont="1" applyFill="1" applyBorder="1" applyAlignment="1" applyProtection="1">
      <alignment horizontal="center" vertical="center" readingOrder="1"/>
      <protection locked="0"/>
    </xf>
    <xf numFmtId="0" fontId="3" fillId="5" borderId="64" xfId="0" applyFont="1" applyFill="1" applyBorder="1" applyAlignment="1" applyProtection="1">
      <alignment horizontal="center" vertical="center" readingOrder="1"/>
      <protection locked="0"/>
    </xf>
    <xf numFmtId="0" fontId="3" fillId="5" borderId="63" xfId="0" applyFont="1" applyFill="1" applyBorder="1" applyAlignment="1" applyProtection="1">
      <alignment horizontal="center" vertical="center" readingOrder="1"/>
      <protection locked="0"/>
    </xf>
    <xf numFmtId="0" fontId="6" fillId="3" borderId="13" xfId="0" applyFont="1" applyFill="1" applyBorder="1" applyAlignment="1" applyProtection="1">
      <alignment horizontal="center" vertical="center" textRotation="255"/>
      <protection locked="0"/>
    </xf>
    <xf numFmtId="0" fontId="6" fillId="3" borderId="0" xfId="0" applyFont="1" applyFill="1" applyAlignment="1" applyProtection="1">
      <alignment horizontal="center" vertical="center" textRotation="255"/>
      <protection locked="0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 readingOrder="1"/>
    </xf>
    <xf numFmtId="0" fontId="3" fillId="4" borderId="13" xfId="0" applyFont="1" applyFill="1" applyBorder="1" applyAlignment="1">
      <alignment horizontal="center" vertical="center" readingOrder="1"/>
    </xf>
    <xf numFmtId="0" fontId="3" fillId="4" borderId="7" xfId="0" applyFont="1" applyFill="1" applyBorder="1" applyAlignment="1">
      <alignment horizontal="center" vertical="center" readingOrder="1"/>
    </xf>
    <xf numFmtId="0" fontId="3" fillId="4" borderId="67" xfId="0" applyFont="1" applyFill="1" applyBorder="1" applyAlignment="1">
      <alignment horizontal="center" vertical="center" readingOrder="1"/>
    </xf>
    <xf numFmtId="0" fontId="3" fillId="4" borderId="0" xfId="0" applyFont="1" applyFill="1" applyAlignment="1">
      <alignment horizontal="center" vertical="center" readingOrder="1"/>
    </xf>
    <xf numFmtId="0" fontId="3" fillId="4" borderId="9" xfId="0" applyFont="1" applyFill="1" applyBorder="1" applyAlignment="1">
      <alignment horizontal="center" vertical="center" readingOrder="1"/>
    </xf>
    <xf numFmtId="0" fontId="3" fillId="4" borderId="42" xfId="0" applyFont="1" applyFill="1" applyBorder="1" applyAlignment="1">
      <alignment horizontal="center" vertical="center" readingOrder="1"/>
    </xf>
    <xf numFmtId="0" fontId="3" fillId="4" borderId="43" xfId="0" applyFont="1" applyFill="1" applyBorder="1" applyAlignment="1">
      <alignment horizontal="center" vertical="center" readingOrder="1"/>
    </xf>
    <xf numFmtId="0" fontId="3" fillId="4" borderId="52" xfId="0" applyFont="1" applyFill="1" applyBorder="1" applyAlignment="1">
      <alignment horizontal="center" vertical="center" readingOrder="1"/>
    </xf>
    <xf numFmtId="0" fontId="3" fillId="4" borderId="40" xfId="0" applyFont="1" applyFill="1" applyBorder="1" applyAlignment="1">
      <alignment horizontal="center" vertical="center" readingOrder="1"/>
    </xf>
    <xf numFmtId="0" fontId="3" fillId="4" borderId="22" xfId="0" applyFont="1" applyFill="1" applyBorder="1" applyAlignment="1">
      <alignment horizontal="center" vertical="center" readingOrder="1"/>
    </xf>
    <xf numFmtId="0" fontId="3" fillId="4" borderId="51" xfId="0" applyFont="1" applyFill="1" applyBorder="1" applyAlignment="1">
      <alignment horizontal="center" vertical="center" readingOrder="1"/>
    </xf>
    <xf numFmtId="177" fontId="0" fillId="0" borderId="99" xfId="0" applyNumberFormat="1" applyBorder="1" applyAlignment="1">
      <alignment horizontal="right" vertical="center"/>
    </xf>
    <xf numFmtId="0" fontId="0" fillId="0" borderId="89" xfId="0" applyBorder="1" applyAlignment="1">
      <alignment horizontal="right" vertical="center"/>
    </xf>
    <xf numFmtId="0" fontId="0" fillId="0" borderId="91" xfId="0" applyBorder="1" applyAlignment="1">
      <alignment horizontal="right" vertical="center"/>
    </xf>
    <xf numFmtId="0" fontId="0" fillId="0" borderId="100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0" fillId="0" borderId="101" xfId="0" applyBorder="1" applyAlignment="1">
      <alignment horizontal="right" vertical="center"/>
    </xf>
    <xf numFmtId="0" fontId="0" fillId="0" borderId="86" xfId="0" applyBorder="1" applyAlignment="1">
      <alignment horizontal="right" vertical="center"/>
    </xf>
    <xf numFmtId="0" fontId="0" fillId="0" borderId="92" xfId="0" applyBorder="1" applyAlignment="1">
      <alignment horizontal="right" vertical="center"/>
    </xf>
    <xf numFmtId="0" fontId="6" fillId="5" borderId="40" xfId="0" applyFont="1" applyFill="1" applyBorder="1" applyAlignment="1" applyProtection="1">
      <alignment horizontal="center" vertical="center" textRotation="255"/>
      <protection locked="0"/>
    </xf>
    <xf numFmtId="0" fontId="6" fillId="5" borderId="41" xfId="0" applyFont="1" applyFill="1" applyBorder="1" applyAlignment="1" applyProtection="1">
      <alignment horizontal="center" vertical="center" textRotation="255"/>
      <protection locked="0"/>
    </xf>
    <xf numFmtId="0" fontId="6" fillId="5" borderId="66" xfId="0" applyFont="1" applyFill="1" applyBorder="1" applyAlignment="1" applyProtection="1">
      <alignment horizontal="center" vertical="center" textRotation="255"/>
      <protection locked="0"/>
    </xf>
    <xf numFmtId="0" fontId="3" fillId="5" borderId="40" xfId="0" applyFont="1" applyFill="1" applyBorder="1" applyAlignment="1" applyProtection="1">
      <alignment horizontal="center" vertical="center" readingOrder="1"/>
      <protection locked="0"/>
    </xf>
    <xf numFmtId="0" fontId="3" fillId="5" borderId="22" xfId="0" applyFont="1" applyFill="1" applyBorder="1" applyAlignment="1" applyProtection="1">
      <alignment horizontal="center" vertical="center" readingOrder="1"/>
      <protection locked="0"/>
    </xf>
    <xf numFmtId="0" fontId="3" fillId="5" borderId="51" xfId="0" applyFont="1" applyFill="1" applyBorder="1" applyAlignment="1" applyProtection="1">
      <alignment horizontal="center" vertical="center" readingOrder="1"/>
      <protection locked="0"/>
    </xf>
    <xf numFmtId="0" fontId="6" fillId="4" borderId="40" xfId="0" applyFont="1" applyFill="1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/>
    </xf>
    <xf numFmtId="0" fontId="6" fillId="4" borderId="6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4" borderId="52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 textRotation="255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28" fillId="3" borderId="16" xfId="0" applyFont="1" applyFill="1" applyBorder="1" applyAlignment="1" applyProtection="1">
      <alignment horizontal="center" vertical="center"/>
      <protection locked="0"/>
    </xf>
    <xf numFmtId="0" fontId="28" fillId="3" borderId="17" xfId="0" applyFont="1" applyFill="1" applyBorder="1" applyAlignment="1" applyProtection="1">
      <alignment horizontal="center" vertical="center"/>
      <protection locked="0"/>
    </xf>
    <xf numFmtId="0" fontId="28" fillId="3" borderId="26" xfId="0" applyFont="1" applyFill="1" applyBorder="1" applyAlignment="1" applyProtection="1">
      <alignment horizontal="center" vertical="center"/>
      <protection locked="0"/>
    </xf>
    <xf numFmtId="0" fontId="28" fillId="3" borderId="24" xfId="0" applyFont="1" applyFill="1" applyBorder="1" applyAlignment="1" applyProtection="1">
      <alignment horizontal="center" vertical="center"/>
      <protection locked="0"/>
    </xf>
    <xf numFmtId="0" fontId="6" fillId="15" borderId="17" xfId="0" applyFont="1" applyFill="1" applyBorder="1" applyAlignment="1">
      <alignment horizontal="center" vertical="center"/>
    </xf>
    <xf numFmtId="0" fontId="6" fillId="15" borderId="126" xfId="0" applyFont="1" applyFill="1" applyBorder="1" applyAlignment="1">
      <alignment horizontal="center" vertical="center"/>
    </xf>
    <xf numFmtId="0" fontId="6" fillId="15" borderId="24" xfId="0" applyFont="1" applyFill="1" applyBorder="1" applyAlignment="1">
      <alignment horizontal="center" vertical="center"/>
    </xf>
    <xf numFmtId="0" fontId="6" fillId="15" borderId="107" xfId="0" applyFont="1" applyFill="1" applyBorder="1" applyAlignment="1">
      <alignment horizontal="center" vertical="center"/>
    </xf>
    <xf numFmtId="38" fontId="0" fillId="5" borderId="104" xfId="2" applyFont="1" applyFill="1" applyBorder="1" applyAlignment="1" applyProtection="1">
      <alignment horizontal="right" vertical="center"/>
      <protection locked="0"/>
    </xf>
    <xf numFmtId="38" fontId="0" fillId="5" borderId="65" xfId="2" applyFont="1" applyFill="1" applyBorder="1" applyAlignment="1" applyProtection="1">
      <alignment horizontal="right" vertical="center"/>
      <protection locked="0"/>
    </xf>
    <xf numFmtId="38" fontId="0" fillId="5" borderId="62" xfId="2" applyFont="1" applyFill="1" applyBorder="1" applyAlignment="1" applyProtection="1">
      <alignment horizontal="right" vertical="center"/>
      <protection locked="0"/>
    </xf>
    <xf numFmtId="38" fontId="0" fillId="5" borderId="8" xfId="2" applyFont="1" applyFill="1" applyBorder="1" applyAlignment="1" applyProtection="1">
      <alignment horizontal="right" vertical="center"/>
      <protection locked="0"/>
    </xf>
    <xf numFmtId="38" fontId="0" fillId="5" borderId="0" xfId="2" applyFont="1" applyFill="1" applyBorder="1" applyAlignment="1" applyProtection="1">
      <alignment horizontal="right" vertical="center"/>
      <protection locked="0"/>
    </xf>
    <xf numFmtId="38" fontId="0" fillId="5" borderId="9" xfId="2" applyFont="1" applyFill="1" applyBorder="1" applyAlignment="1" applyProtection="1">
      <alignment horizontal="right" vertical="center"/>
      <protection locked="0"/>
    </xf>
    <xf numFmtId="38" fontId="0" fillId="5" borderId="10" xfId="2" applyFont="1" applyFill="1" applyBorder="1" applyAlignment="1" applyProtection="1">
      <alignment horizontal="right" vertical="center"/>
      <protection locked="0"/>
    </xf>
    <xf numFmtId="38" fontId="0" fillId="5" borderId="1" xfId="2" applyFont="1" applyFill="1" applyBorder="1" applyAlignment="1" applyProtection="1">
      <alignment horizontal="right" vertical="center"/>
      <protection locked="0"/>
    </xf>
    <xf numFmtId="38" fontId="0" fillId="5" borderId="11" xfId="2" applyFont="1" applyFill="1" applyBorder="1" applyAlignment="1" applyProtection="1">
      <alignment horizontal="right" vertical="center"/>
      <protection locked="0"/>
    </xf>
    <xf numFmtId="38" fontId="0" fillId="5" borderId="105" xfId="2" applyFont="1" applyFill="1" applyBorder="1" applyAlignment="1" applyProtection="1">
      <alignment horizontal="right" vertical="center"/>
      <protection locked="0"/>
    </xf>
    <xf numFmtId="38" fontId="0" fillId="5" borderId="64" xfId="2" applyFont="1" applyFill="1" applyBorder="1" applyAlignment="1" applyProtection="1">
      <alignment horizontal="right" vertical="center"/>
      <protection locked="0"/>
    </xf>
    <xf numFmtId="38" fontId="0" fillId="5" borderId="63" xfId="2" applyFont="1" applyFill="1" applyBorder="1" applyAlignment="1" applyProtection="1">
      <alignment horizontal="right" vertical="center"/>
      <protection locked="0"/>
    </xf>
    <xf numFmtId="38" fontId="0" fillId="5" borderId="56" xfId="2" applyFont="1" applyFill="1" applyBorder="1" applyAlignment="1" applyProtection="1">
      <alignment horizontal="right" vertical="center"/>
      <protection locked="0"/>
    </xf>
    <xf numFmtId="38" fontId="0" fillId="5" borderId="22" xfId="2" applyFont="1" applyFill="1" applyBorder="1" applyAlignment="1" applyProtection="1">
      <alignment horizontal="right" vertical="center"/>
      <protection locked="0"/>
    </xf>
    <xf numFmtId="38" fontId="0" fillId="5" borderId="51" xfId="2" applyFont="1" applyFill="1" applyBorder="1" applyAlignment="1" applyProtection="1">
      <alignment horizontal="right" vertical="center"/>
      <protection locked="0"/>
    </xf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 applyProtection="1">
      <alignment horizontal="center" vertical="center"/>
      <protection locked="0"/>
    </xf>
    <xf numFmtId="177" fontId="0" fillId="16" borderId="56" xfId="0" applyNumberFormat="1" applyFill="1" applyBorder="1" applyAlignment="1">
      <alignment horizontal="right" vertical="center"/>
    </xf>
    <xf numFmtId="0" fontId="0" fillId="16" borderId="22" xfId="0" applyFill="1" applyBorder="1" applyAlignment="1">
      <alignment horizontal="right" vertical="center"/>
    </xf>
    <xf numFmtId="0" fontId="0" fillId="16" borderId="51" xfId="0" applyFill="1" applyBorder="1" applyAlignment="1">
      <alignment horizontal="right" vertical="center"/>
    </xf>
    <xf numFmtId="0" fontId="0" fillId="16" borderId="57" xfId="0" applyFill="1" applyBorder="1" applyAlignment="1">
      <alignment horizontal="right" vertical="center"/>
    </xf>
    <xf numFmtId="0" fontId="0" fillId="16" borderId="43" xfId="0" applyFill="1" applyBorder="1" applyAlignment="1">
      <alignment horizontal="right" vertical="center"/>
    </xf>
    <xf numFmtId="0" fontId="0" fillId="16" borderId="52" xfId="0" applyFill="1" applyBorder="1" applyAlignment="1">
      <alignment horizontal="right" vertical="center"/>
    </xf>
    <xf numFmtId="0" fontId="6" fillId="2" borderId="0" xfId="0" applyFont="1" applyFill="1" applyAlignment="1" applyProtection="1">
      <alignment horizontal="center" vertical="center" shrinkToFit="1"/>
      <protection locked="0"/>
    </xf>
    <xf numFmtId="177" fontId="0" fillId="16" borderId="13" xfId="0" applyNumberFormat="1" applyFill="1" applyBorder="1" applyAlignment="1">
      <alignment horizontal="right" vertical="center"/>
    </xf>
    <xf numFmtId="177" fontId="0" fillId="16" borderId="7" xfId="0" applyNumberFormat="1" applyFill="1" applyBorder="1" applyAlignment="1">
      <alignment horizontal="right" vertical="center"/>
    </xf>
    <xf numFmtId="177" fontId="0" fillId="16" borderId="8" xfId="0" applyNumberFormat="1" applyFill="1" applyBorder="1" applyAlignment="1">
      <alignment horizontal="right" vertical="center"/>
    </xf>
    <xf numFmtId="177" fontId="0" fillId="16" borderId="0" xfId="0" applyNumberFormat="1" applyFill="1" applyAlignment="1">
      <alignment horizontal="right" vertical="center"/>
    </xf>
    <xf numFmtId="177" fontId="0" fillId="16" borderId="9" xfId="0" applyNumberFormat="1" applyFill="1" applyBorder="1" applyAlignment="1">
      <alignment horizontal="right" vertical="center"/>
    </xf>
    <xf numFmtId="177" fontId="0" fillId="16" borderId="57" xfId="0" applyNumberFormat="1" applyFill="1" applyBorder="1" applyAlignment="1">
      <alignment horizontal="right" vertical="center"/>
    </xf>
    <xf numFmtId="177" fontId="0" fillId="16" borderId="43" xfId="0" applyNumberFormat="1" applyFill="1" applyBorder="1" applyAlignment="1">
      <alignment horizontal="right" vertical="center"/>
    </xf>
    <xf numFmtId="177" fontId="0" fillId="16" borderId="52" xfId="0" applyNumberFormat="1" applyFill="1" applyBorder="1" applyAlignment="1">
      <alignment horizontal="right" vertical="center"/>
    </xf>
    <xf numFmtId="182" fontId="43" fillId="0" borderId="108" xfId="3" applyNumberFormat="1" applyFont="1" applyBorder="1" applyAlignment="1">
      <alignment horizontal="left" vertical="center"/>
    </xf>
    <xf numFmtId="194" fontId="43" fillId="0" borderId="40" xfId="3" applyNumberFormat="1" applyFont="1" applyBorder="1" applyAlignment="1">
      <alignment horizontal="center" vertical="center" wrapText="1"/>
    </xf>
    <xf numFmtId="194" fontId="43" fillId="0" borderId="42" xfId="3" applyNumberFormat="1" applyFont="1" applyBorder="1" applyAlignment="1">
      <alignment horizontal="center" vertical="center" wrapText="1"/>
    </xf>
    <xf numFmtId="182" fontId="43" fillId="0" borderId="22" xfId="3" applyNumberFormat="1" applyFont="1" applyBorder="1" applyAlignment="1">
      <alignment vertical="center" wrapText="1"/>
    </xf>
    <xf numFmtId="182" fontId="43" fillId="0" borderId="43" xfId="3" applyNumberFormat="1" applyFont="1" applyBorder="1" applyAlignment="1">
      <alignment vertical="center" wrapText="1"/>
    </xf>
    <xf numFmtId="182" fontId="43" fillId="0" borderId="108" xfId="3" applyNumberFormat="1" applyFont="1" applyBorder="1" applyAlignment="1">
      <alignment horizontal="center" vertical="center"/>
    </xf>
    <xf numFmtId="182" fontId="43" fillId="0" borderId="22" xfId="3" applyNumberFormat="1" applyFont="1" applyBorder="1" applyAlignment="1">
      <alignment horizontal="center" vertical="center" wrapText="1"/>
    </xf>
    <xf numFmtId="182" fontId="43" fillId="0" borderId="43" xfId="3" applyNumberFormat="1" applyFont="1" applyBorder="1" applyAlignment="1">
      <alignment horizontal="center" vertical="center" wrapText="1"/>
    </xf>
    <xf numFmtId="49" fontId="43" fillId="0" borderId="22" xfId="3" applyNumberFormat="1" applyFont="1" applyBorder="1" applyAlignment="1">
      <alignment horizontal="center" vertical="center" wrapText="1"/>
    </xf>
    <xf numFmtId="49" fontId="43" fillId="0" borderId="43" xfId="3" applyNumberFormat="1" applyFont="1" applyBorder="1" applyAlignment="1">
      <alignment horizontal="center" vertical="center" wrapText="1"/>
    </xf>
    <xf numFmtId="188" fontId="43" fillId="0" borderId="41" xfId="3" applyNumberFormat="1" applyFont="1" applyBorder="1" applyAlignment="1">
      <alignment horizontal="center" vertical="center" wrapText="1"/>
    </xf>
    <xf numFmtId="188" fontId="43" fillId="0" borderId="44" xfId="3" applyNumberFormat="1" applyFont="1" applyBorder="1" applyAlignment="1">
      <alignment horizontal="center" vertical="center" wrapText="1"/>
    </xf>
    <xf numFmtId="188" fontId="43" fillId="0" borderId="22" xfId="3" applyNumberFormat="1" applyFont="1" applyBorder="1" applyAlignment="1">
      <alignment horizontal="center" vertical="center" wrapText="1"/>
    </xf>
    <xf numFmtId="188" fontId="43" fillId="0" borderId="43" xfId="3" applyNumberFormat="1" applyFont="1" applyBorder="1" applyAlignment="1">
      <alignment horizontal="center" vertical="center" wrapText="1"/>
    </xf>
    <xf numFmtId="191" fontId="43" fillId="0" borderId="41" xfId="3" applyNumberFormat="1" applyFont="1" applyBorder="1" applyAlignment="1">
      <alignment horizontal="center" vertical="center"/>
    </xf>
    <xf numFmtId="191" fontId="43" fillId="0" borderId="44" xfId="3" applyNumberFormat="1" applyFont="1" applyBorder="1" applyAlignment="1">
      <alignment horizontal="center" vertical="center"/>
    </xf>
    <xf numFmtId="178" fontId="43" fillId="0" borderId="37" xfId="3" applyNumberFormat="1" applyFont="1" applyBorder="1" applyAlignment="1">
      <alignment horizontal="right" vertical="center"/>
    </xf>
    <xf numFmtId="178" fontId="43" fillId="0" borderId="47" xfId="3" applyNumberFormat="1" applyFont="1" applyBorder="1" applyAlignment="1">
      <alignment horizontal="right" vertical="center"/>
    </xf>
    <xf numFmtId="3" fontId="43" fillId="0" borderId="40" xfId="3" applyNumberFormat="1" applyFont="1" applyBorder="1" applyAlignment="1">
      <alignment horizontal="right" vertical="center" wrapText="1"/>
    </xf>
    <xf numFmtId="3" fontId="43" fillId="0" borderId="42" xfId="3" applyNumberFormat="1" applyFont="1" applyBorder="1" applyAlignment="1">
      <alignment horizontal="right" vertical="center" wrapText="1"/>
    </xf>
    <xf numFmtId="190" fontId="43" fillId="0" borderId="37" xfId="3" applyNumberFormat="1" applyFont="1" applyBorder="1" applyAlignment="1">
      <alignment horizontal="right" vertical="center"/>
    </xf>
    <xf numFmtId="190" fontId="43" fillId="0" borderId="47" xfId="3" applyNumberFormat="1" applyFont="1" applyBorder="1" applyAlignment="1">
      <alignment horizontal="right" vertical="center"/>
    </xf>
    <xf numFmtId="38" fontId="43" fillId="0" borderId="37" xfId="2" applyFont="1" applyFill="1" applyBorder="1" applyAlignment="1">
      <alignment horizontal="right" vertical="center"/>
    </xf>
    <xf numFmtId="38" fontId="43" fillId="0" borderId="47" xfId="2" applyFont="1" applyFill="1" applyBorder="1" applyAlignment="1">
      <alignment horizontal="right" vertical="center"/>
    </xf>
    <xf numFmtId="182" fontId="43" fillId="0" borderId="22" xfId="3" applyNumberFormat="1" applyFont="1" applyBorder="1" applyAlignment="1">
      <alignment horizontal="left" vertical="center" wrapText="1"/>
    </xf>
    <xf numFmtId="182" fontId="43" fillId="0" borderId="43" xfId="3" applyNumberFormat="1" applyFont="1" applyBorder="1" applyAlignment="1">
      <alignment horizontal="left" vertical="center" wrapText="1"/>
    </xf>
    <xf numFmtId="49" fontId="43" fillId="0" borderId="41" xfId="3" applyNumberFormat="1" applyFont="1" applyBorder="1" applyAlignment="1">
      <alignment horizontal="center" vertical="center" wrapText="1"/>
    </xf>
    <xf numFmtId="49" fontId="43" fillId="0" borderId="44" xfId="3" applyNumberFormat="1" applyFont="1" applyBorder="1" applyAlignment="1">
      <alignment horizontal="center" vertical="center" wrapText="1"/>
    </xf>
    <xf numFmtId="182" fontId="43" fillId="0" borderId="66" xfId="3" applyNumberFormat="1" applyFont="1" applyBorder="1" applyAlignment="1">
      <alignment horizontal="center" vertical="center"/>
    </xf>
    <xf numFmtId="195" fontId="43" fillId="0" borderId="22" xfId="3" applyNumberFormat="1" applyFont="1" applyBorder="1" applyAlignment="1">
      <alignment horizontal="center" vertical="center" wrapText="1"/>
    </xf>
    <xf numFmtId="195" fontId="43" fillId="0" borderId="43" xfId="3" applyNumberFormat="1" applyFont="1" applyBorder="1" applyAlignment="1">
      <alignment horizontal="center" vertical="center" wrapText="1"/>
    </xf>
    <xf numFmtId="3" fontId="44" fillId="0" borderId="0" xfId="3" applyNumberFormat="1" applyFont="1" applyAlignment="1">
      <alignment horizontal="center" vertical="center"/>
    </xf>
    <xf numFmtId="3" fontId="43" fillId="0" borderId="37" xfId="3" applyNumberFormat="1" applyFont="1" applyBorder="1" applyAlignment="1">
      <alignment horizontal="center" vertical="center" wrapText="1"/>
    </xf>
    <xf numFmtId="3" fontId="43" fillId="0" borderId="47" xfId="3" applyNumberFormat="1" applyFont="1" applyBorder="1" applyAlignment="1">
      <alignment horizontal="center" vertical="center" wrapText="1"/>
    </xf>
    <xf numFmtId="3" fontId="43" fillId="0" borderId="115" xfId="3" applyNumberFormat="1" applyFont="1" applyBorder="1" applyAlignment="1">
      <alignment horizontal="center" vertical="center" wrapText="1"/>
    </xf>
    <xf numFmtId="3" fontId="43" fillId="0" borderId="122" xfId="3" applyNumberFormat="1" applyFont="1" applyBorder="1" applyAlignment="1">
      <alignment horizontal="center" vertical="center" wrapText="1"/>
    </xf>
    <xf numFmtId="3" fontId="43" fillId="0" borderId="40" xfId="3" applyNumberFormat="1" applyFont="1" applyBorder="1" applyAlignment="1">
      <alignment horizontal="right" vertical="center" shrinkToFit="1"/>
    </xf>
    <xf numFmtId="3" fontId="43" fillId="0" borderId="42" xfId="3" applyNumberFormat="1" applyFont="1" applyBorder="1" applyAlignment="1">
      <alignment horizontal="right" vertical="center" shrinkToFit="1"/>
    </xf>
    <xf numFmtId="3" fontId="43" fillId="0" borderId="22" xfId="3" applyNumberFormat="1" applyFont="1" applyBorder="1" applyAlignment="1">
      <alignment horizontal="right" vertical="center" wrapText="1"/>
    </xf>
    <xf numFmtId="3" fontId="43" fillId="0" borderId="43" xfId="3" applyNumberFormat="1" applyFont="1" applyBorder="1" applyAlignment="1">
      <alignment horizontal="right" vertical="center" wrapText="1"/>
    </xf>
    <xf numFmtId="182" fontId="43" fillId="0" borderId="108" xfId="3" applyNumberFormat="1" applyFont="1" applyBorder="1" applyAlignment="1">
      <alignment horizontal="left" vertical="center" wrapText="1"/>
    </xf>
    <xf numFmtId="3" fontId="43" fillId="0" borderId="37" xfId="3" applyNumberFormat="1" applyFont="1" applyBorder="1" applyAlignment="1">
      <alignment horizontal="right" vertical="center"/>
    </xf>
    <xf numFmtId="3" fontId="43" fillId="0" borderId="47" xfId="3" applyNumberFormat="1" applyFont="1" applyBorder="1" applyAlignment="1">
      <alignment horizontal="right" vertical="center"/>
    </xf>
    <xf numFmtId="3" fontId="43" fillId="0" borderId="121" xfId="3" applyNumberFormat="1" applyFont="1" applyBorder="1" applyAlignment="1">
      <alignment horizontal="center" vertical="center" wrapText="1"/>
    </xf>
    <xf numFmtId="198" fontId="43" fillId="0" borderId="41" xfId="3" applyNumberFormat="1" applyFont="1" applyBorder="1" applyAlignment="1">
      <alignment horizontal="right" vertical="center" wrapText="1"/>
    </xf>
    <xf numFmtId="198" fontId="43" fillId="0" borderId="44" xfId="3" applyNumberFormat="1" applyFont="1" applyBorder="1" applyAlignment="1">
      <alignment horizontal="right" vertical="center" wrapText="1"/>
    </xf>
    <xf numFmtId="3" fontId="44" fillId="0" borderId="37" xfId="3" applyNumberFormat="1" applyFont="1" applyBorder="1" applyAlignment="1">
      <alignment horizontal="center" vertical="center" wrapText="1"/>
    </xf>
    <xf numFmtId="3" fontId="44" fillId="0" borderId="47" xfId="3" applyNumberFormat="1" applyFont="1" applyBorder="1" applyAlignment="1">
      <alignment horizontal="center" vertical="center" wrapText="1"/>
    </xf>
    <xf numFmtId="3" fontId="44" fillId="0" borderId="115" xfId="3" applyNumberFormat="1" applyFont="1" applyBorder="1" applyAlignment="1">
      <alignment horizontal="center" vertical="center" wrapText="1"/>
    </xf>
    <xf numFmtId="3" fontId="44" fillId="0" borderId="121" xfId="3" applyNumberFormat="1" applyFont="1" applyBorder="1" applyAlignment="1">
      <alignment horizontal="center" vertical="center" wrapText="1"/>
    </xf>
    <xf numFmtId="178" fontId="43" fillId="4" borderId="37" xfId="3" applyNumberFormat="1" applyFont="1" applyFill="1" applyBorder="1" applyAlignment="1">
      <alignment horizontal="left" vertical="center" wrapText="1"/>
    </xf>
    <xf numFmtId="178" fontId="43" fillId="4" borderId="108" xfId="3" applyNumberFormat="1" applyFont="1" applyFill="1" applyBorder="1" applyAlignment="1">
      <alignment horizontal="left" vertical="center" wrapText="1"/>
    </xf>
    <xf numFmtId="178" fontId="43" fillId="4" borderId="47" xfId="3" applyNumberFormat="1" applyFont="1" applyFill="1" applyBorder="1" applyAlignment="1">
      <alignment horizontal="left" vertical="center" wrapText="1"/>
    </xf>
    <xf numFmtId="3" fontId="43" fillId="0" borderId="18" xfId="3" applyNumberFormat="1" applyFont="1" applyBorder="1" applyAlignment="1">
      <alignment horizontal="center" vertical="center" wrapText="1"/>
    </xf>
    <xf numFmtId="178" fontId="38" fillId="0" borderId="42" xfId="3" applyNumberFormat="1" applyFont="1" applyBorder="1" applyAlignment="1">
      <alignment horizontal="center" vertical="center" wrapText="1"/>
    </xf>
    <xf numFmtId="178" fontId="38" fillId="0" borderId="43" xfId="3" applyNumberFormat="1" applyFont="1" applyBorder="1" applyAlignment="1">
      <alignment horizontal="center" vertical="center" wrapText="1"/>
    </xf>
    <xf numFmtId="178" fontId="38" fillId="0" borderId="44" xfId="3" applyNumberFormat="1" applyFont="1" applyBorder="1" applyAlignment="1">
      <alignment horizontal="center" vertical="center" wrapText="1"/>
    </xf>
    <xf numFmtId="182" fontId="38" fillId="0" borderId="40" xfId="3" applyNumberFormat="1" applyFont="1" applyBorder="1" applyAlignment="1">
      <alignment horizontal="center" vertical="center" wrapText="1"/>
    </xf>
    <xf numFmtId="182" fontId="38" fillId="0" borderId="22" xfId="3" applyNumberFormat="1" applyFont="1" applyBorder="1" applyAlignment="1">
      <alignment horizontal="center" vertical="center" wrapText="1"/>
    </xf>
    <xf numFmtId="182" fontId="38" fillId="0" borderId="41" xfId="3" applyNumberFormat="1" applyFont="1" applyBorder="1" applyAlignment="1">
      <alignment horizontal="center" vertical="center" wrapText="1"/>
    </xf>
    <xf numFmtId="3" fontId="38" fillId="0" borderId="18" xfId="3" applyNumberFormat="1" applyFont="1" applyBorder="1" applyAlignment="1">
      <alignment horizontal="center" vertical="center" wrapText="1"/>
    </xf>
    <xf numFmtId="3" fontId="38" fillId="0" borderId="37" xfId="3" applyNumberFormat="1" applyFont="1" applyBorder="1" applyAlignment="1">
      <alignment horizontal="center" vertical="center" wrapText="1"/>
    </xf>
    <xf numFmtId="3" fontId="38" fillId="0" borderId="40" xfId="3" applyNumberFormat="1" applyFont="1" applyBorder="1" applyAlignment="1">
      <alignment horizontal="center" vertical="center" wrapText="1"/>
    </xf>
    <xf numFmtId="3" fontId="38" fillId="0" borderId="41" xfId="3" applyNumberFormat="1" applyFont="1" applyBorder="1" applyAlignment="1">
      <alignment horizontal="center" vertical="center" wrapText="1"/>
    </xf>
    <xf numFmtId="3" fontId="38" fillId="0" borderId="67" xfId="3" applyNumberFormat="1" applyFont="1" applyBorder="1" applyAlignment="1">
      <alignment horizontal="center" vertical="center" wrapText="1"/>
    </xf>
    <xf numFmtId="3" fontId="38" fillId="0" borderId="66" xfId="3" applyNumberFormat="1" applyFont="1" applyBorder="1" applyAlignment="1">
      <alignment horizontal="center" vertical="center" wrapText="1"/>
    </xf>
    <xf numFmtId="3" fontId="38" fillId="0" borderId="40" xfId="3" applyNumberFormat="1" applyFont="1" applyBorder="1" applyAlignment="1">
      <alignment horizontal="center" vertical="center" shrinkToFit="1"/>
    </xf>
    <xf numFmtId="3" fontId="38" fillId="0" borderId="22" xfId="3" applyNumberFormat="1" applyFont="1" applyBorder="1" applyAlignment="1">
      <alignment horizontal="center" vertical="center" shrinkToFit="1"/>
    </xf>
    <xf numFmtId="3" fontId="38" fillId="0" borderId="41" xfId="3" applyNumberFormat="1" applyFont="1" applyBorder="1" applyAlignment="1">
      <alignment horizontal="center" vertical="center" shrinkToFit="1"/>
    </xf>
    <xf numFmtId="182" fontId="38" fillId="0" borderId="109" xfId="3" applyNumberFormat="1" applyFont="1" applyBorder="1" applyAlignment="1">
      <alignment horizontal="center" vertical="center" wrapText="1"/>
    </xf>
    <xf numFmtId="182" fontId="38" fillId="0" borderId="113" xfId="3" applyNumberFormat="1" applyFont="1" applyBorder="1" applyAlignment="1">
      <alignment horizontal="center" vertical="center" wrapText="1"/>
    </xf>
    <xf numFmtId="182" fontId="38" fillId="0" borderId="110" xfId="3" applyNumberFormat="1" applyFont="1" applyBorder="1" applyAlignment="1">
      <alignment horizontal="center" vertical="center" wrapText="1"/>
    </xf>
    <xf numFmtId="182" fontId="38" fillId="0" borderId="114" xfId="3" applyNumberFormat="1" applyFont="1" applyBorder="1" applyAlignment="1">
      <alignment horizontal="center" vertical="center" wrapText="1"/>
    </xf>
    <xf numFmtId="183" fontId="38" fillId="0" borderId="98" xfId="3" applyNumberFormat="1" applyFont="1" applyBorder="1" applyAlignment="1">
      <alignment horizontal="center" vertical="center" wrapText="1"/>
    </xf>
    <xf numFmtId="183" fontId="38" fillId="0" borderId="111" xfId="3" applyNumberFormat="1" applyFont="1" applyBorder="1" applyAlignment="1">
      <alignment horizontal="center" vertical="center" wrapText="1"/>
    </xf>
    <xf numFmtId="3" fontId="38" fillId="0" borderId="40" xfId="3" applyNumberFormat="1" applyFont="1" applyBorder="1" applyAlignment="1">
      <alignment horizontal="center" vertical="center" wrapText="1" shrinkToFit="1"/>
    </xf>
    <xf numFmtId="3" fontId="38" fillId="0" borderId="22" xfId="3" applyNumberFormat="1" applyFont="1" applyBorder="1" applyAlignment="1">
      <alignment horizontal="center" vertical="center" wrapText="1" shrinkToFit="1"/>
    </xf>
    <xf numFmtId="3" fontId="38" fillId="0" borderId="41" xfId="3" applyNumberFormat="1" applyFont="1" applyBorder="1" applyAlignment="1">
      <alignment horizontal="center" vertical="center" wrapText="1" shrinkToFit="1"/>
    </xf>
    <xf numFmtId="3" fontId="38" fillId="0" borderId="22" xfId="3" applyNumberFormat="1" applyFont="1" applyBorder="1" applyAlignment="1">
      <alignment horizontal="center" vertical="center" wrapText="1"/>
    </xf>
    <xf numFmtId="3" fontId="38" fillId="0" borderId="0" xfId="3" applyNumberFormat="1" applyFont="1" applyAlignment="1">
      <alignment horizontal="center" vertical="center" wrapText="1"/>
    </xf>
    <xf numFmtId="3" fontId="38" fillId="0" borderId="108" xfId="3" applyNumberFormat="1" applyFont="1" applyBorder="1" applyAlignment="1">
      <alignment horizontal="center" vertical="center" wrapText="1"/>
    </xf>
    <xf numFmtId="3" fontId="38" fillId="0" borderId="0" xfId="3" applyNumberFormat="1" applyFont="1" applyAlignment="1">
      <alignment horizontal="center" vertical="center"/>
    </xf>
    <xf numFmtId="0" fontId="38" fillId="0" borderId="0" xfId="3" applyFont="1" applyAlignment="1">
      <alignment horizontal="center" vertical="center"/>
    </xf>
    <xf numFmtId="3" fontId="38" fillId="0" borderId="40" xfId="3" applyNumberFormat="1" applyFont="1" applyBorder="1" applyAlignment="1">
      <alignment horizontal="center" vertical="center"/>
    </xf>
    <xf numFmtId="3" fontId="38" fillId="0" borderId="22" xfId="3" applyNumberFormat="1" applyFont="1" applyBorder="1" applyAlignment="1">
      <alignment horizontal="center" vertical="center"/>
    </xf>
    <xf numFmtId="3" fontId="38" fillId="0" borderId="41" xfId="3" applyNumberFormat="1" applyFont="1" applyBorder="1" applyAlignment="1">
      <alignment horizontal="center" vertical="center"/>
    </xf>
    <xf numFmtId="3" fontId="38" fillId="0" borderId="67" xfId="3" applyNumberFormat="1" applyFont="1" applyBorder="1" applyAlignment="1">
      <alignment horizontal="center" vertical="center"/>
    </xf>
    <xf numFmtId="3" fontId="38" fillId="0" borderId="66" xfId="3" applyNumberFormat="1" applyFont="1" applyBorder="1" applyAlignment="1">
      <alignment horizontal="center" vertical="center"/>
    </xf>
  </cellXfs>
  <cellStyles count="4">
    <cellStyle name="桁区切り" xfId="2" builtinId="6"/>
    <cellStyle name="標準" xfId="0" builtinId="0"/>
    <cellStyle name="標準 4 2" xfId="3" xr:uid="{00000000-0005-0000-0000-000002000000}"/>
    <cellStyle name="標準_請求書・明細書等" xfId="1" xr:uid="{00000000-0005-0000-0000-000003000000}"/>
  </cellStyles>
  <dxfs count="15"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CCFF"/>
      <color rgb="FFCCFFCC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171693</xdr:colOff>
      <xdr:row>14</xdr:row>
      <xdr:rowOff>0</xdr:rowOff>
    </xdr:from>
    <xdr:to>
      <xdr:col>9</xdr:col>
      <xdr:colOff>14775</xdr:colOff>
      <xdr:row>17</xdr:row>
      <xdr:rowOff>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00943" y="2719752"/>
          <a:ext cx="3281607" cy="1145810"/>
        </a:xfrm>
        <a:prstGeom prst="wedgeRoundRectCallout">
          <a:avLst>
            <a:gd name="adj1" fmla="val -57278"/>
            <a:gd name="adj2" fmla="val 25533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♦黄色セルに施設情報を入力してください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25</xdr:row>
      <xdr:rowOff>23812</xdr:rowOff>
    </xdr:from>
    <xdr:to>
      <xdr:col>10</xdr:col>
      <xdr:colOff>342900</xdr:colOff>
      <xdr:row>33</xdr:row>
      <xdr:rowOff>80963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7225" y="4458652"/>
          <a:ext cx="6566535" cy="1398271"/>
        </a:xfrm>
        <a:prstGeom prst="wedgeRoundRectCallout">
          <a:avLst>
            <a:gd name="adj1" fmla="val -30323"/>
            <a:gd name="adj2" fmla="val -6838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♦黄色セルに児童情報を入力してください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♦請求金額は、「明細書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幼稚園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」シートで各児童ごとの請求金額を算出後、転記します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♦すべての児童の請求金額を転記したら、算出された請求合計額を請求書に転記し、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本</a:t>
          </a:r>
          <a:r>
            <a:rPr kumimoji="1" lang="en-US" altLang="ja-JP" sz="1200">
              <a:solidFill>
                <a:srgbClr val="FF0000"/>
              </a:solidFill>
            </a:rPr>
            <a:t>Excel</a:t>
          </a:r>
          <a:r>
            <a:rPr kumimoji="1" lang="ja-JP" altLang="en-US" sz="1200">
              <a:solidFill>
                <a:srgbClr val="FF0000"/>
              </a:solidFill>
            </a:rPr>
            <a:t>ファイルと合わせて横浜市に提出してください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147</xdr:col>
      <xdr:colOff>76199</xdr:colOff>
      <xdr:row>14</xdr:row>
      <xdr:rowOff>4762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93</xdr:col>
      <xdr:colOff>80962</xdr:colOff>
      <xdr:row>41</xdr:row>
      <xdr:rowOff>4763</xdr:rowOff>
    </xdr:from>
    <xdr:to>
      <xdr:col>152</xdr:col>
      <xdr:colOff>64770</xdr:colOff>
      <xdr:row>63</xdr:row>
      <xdr:rowOff>38100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043862" y="4814888"/>
          <a:ext cx="4698683" cy="1500187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133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4763</xdr:colOff>
      <xdr:row>0</xdr:row>
      <xdr:rowOff>95250</xdr:rowOff>
    </xdr:from>
    <xdr:to>
      <xdr:col>13</xdr:col>
      <xdr:colOff>53341</xdr:colOff>
      <xdr:row>2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3343" y="95250"/>
          <a:ext cx="962978" cy="337185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幼稚園</a:t>
          </a:r>
          <a:endParaRPr kumimoji="1" lang="ja-JP" altLang="en-US" sz="9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096371" y="108928"/>
          <a:ext cx="368056" cy="497252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105031" y="117109"/>
          <a:ext cx="372818" cy="505190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900">
            <a:solidFill>
              <a:srgbClr val="FF0000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46"/>
  <sheetViews>
    <sheetView tabSelected="1" workbookViewId="0"/>
  </sheetViews>
  <sheetFormatPr defaultColWidth="8.875" defaultRowHeight="13.5"/>
  <cols>
    <col min="1" max="1" width="20.625" style="42" customWidth="1"/>
    <col min="2" max="2" width="27.25" style="42" customWidth="1"/>
    <col min="3" max="3" width="9.75" style="42" customWidth="1"/>
    <col min="4" max="4" width="11.75" style="42" customWidth="1"/>
    <col min="5" max="5" width="8.75" style="42" bestFit="1" customWidth="1"/>
    <col min="6" max="6" width="9.5" style="42" customWidth="1"/>
    <col min="7" max="7" width="11.875" style="42" bestFit="1" customWidth="1"/>
    <col min="8" max="8" width="14.875" style="42" bestFit="1" customWidth="1"/>
    <col min="9" max="26" width="8.875" style="42"/>
    <col min="27" max="27" width="8.875" style="42" customWidth="1"/>
    <col min="28" max="16384" width="8.875" style="42"/>
  </cols>
  <sheetData>
    <row r="1" spans="1:6">
      <c r="A1" s="17" t="s">
        <v>82</v>
      </c>
      <c r="B1" s="17"/>
    </row>
    <row r="2" spans="1:6">
      <c r="A2" s="291" t="s">
        <v>191</v>
      </c>
      <c r="B2" s="291"/>
      <c r="C2" s="292"/>
      <c r="D2" s="292"/>
      <c r="E2" s="42" t="s">
        <v>192</v>
      </c>
    </row>
    <row r="3" spans="1:6">
      <c r="A3" s="291" t="s">
        <v>93</v>
      </c>
      <c r="B3" s="291"/>
      <c r="C3" s="72"/>
      <c r="D3" s="81" t="s">
        <v>0</v>
      </c>
      <c r="E3" s="43"/>
      <c r="F3" s="82" t="s">
        <v>94</v>
      </c>
    </row>
    <row r="4" spans="1:6">
      <c r="A4" s="291" t="s">
        <v>92</v>
      </c>
      <c r="B4" s="291"/>
      <c r="C4" s="303"/>
      <c r="D4" s="303"/>
      <c r="E4" s="303"/>
      <c r="F4" s="303"/>
    </row>
    <row r="5" spans="1:6" ht="39.4" customHeight="1">
      <c r="A5" s="291" t="s">
        <v>91</v>
      </c>
      <c r="B5" s="291"/>
      <c r="C5" s="304"/>
      <c r="D5" s="304"/>
      <c r="E5" s="304"/>
      <c r="F5" s="304"/>
    </row>
    <row r="6" spans="1:6" ht="13.9" customHeight="1">
      <c r="A6" s="293" t="s">
        <v>117</v>
      </c>
      <c r="B6" s="294"/>
      <c r="C6" s="305" t="s">
        <v>118</v>
      </c>
      <c r="D6" s="306"/>
      <c r="E6" s="74"/>
      <c r="F6" s="74"/>
    </row>
    <row r="7" spans="1:6" ht="13.9" customHeight="1">
      <c r="A7" s="293" t="s">
        <v>90</v>
      </c>
      <c r="B7" s="294"/>
      <c r="C7" s="83" t="s">
        <v>202</v>
      </c>
      <c r="D7" s="75"/>
      <c r="E7" s="74"/>
      <c r="F7" s="74"/>
    </row>
    <row r="8" spans="1:6" ht="13.9" customHeight="1">
      <c r="A8" s="291" t="s">
        <v>64</v>
      </c>
      <c r="B8" s="291"/>
      <c r="C8" s="44"/>
      <c r="D8" s="76" t="s">
        <v>65</v>
      </c>
      <c r="E8"/>
      <c r="F8"/>
    </row>
    <row r="9" spans="1:6" ht="13.9" customHeight="1">
      <c r="A9" s="295" t="s">
        <v>44</v>
      </c>
      <c r="B9" s="3" t="s">
        <v>86</v>
      </c>
      <c r="C9" s="43"/>
      <c r="D9" s="1" t="s">
        <v>34</v>
      </c>
      <c r="E9"/>
      <c r="F9"/>
    </row>
    <row r="10" spans="1:6" ht="13.9" customHeight="1">
      <c r="A10" s="296"/>
      <c r="B10" s="3" t="s">
        <v>87</v>
      </c>
      <c r="C10" s="75"/>
      <c r="D10" s="1" t="s">
        <v>34</v>
      </c>
      <c r="E10"/>
      <c r="F10"/>
    </row>
    <row r="11" spans="1:6" ht="13.9" customHeight="1">
      <c r="A11" s="297"/>
      <c r="B11" s="3" t="s">
        <v>88</v>
      </c>
      <c r="C11" s="75"/>
      <c r="D11" s="1" t="s">
        <v>34</v>
      </c>
      <c r="E11"/>
      <c r="F11"/>
    </row>
    <row r="12" spans="1:6" ht="13.9" customHeight="1">
      <c r="A12" s="291" t="s">
        <v>33</v>
      </c>
      <c r="B12" s="291"/>
      <c r="C12" s="43"/>
      <c r="D12" s="1" t="s">
        <v>34</v>
      </c>
      <c r="E12"/>
      <c r="F12"/>
    </row>
    <row r="13" spans="1:6" ht="13.9" customHeight="1">
      <c r="A13" s="308" t="s">
        <v>207</v>
      </c>
      <c r="B13" s="73" t="s">
        <v>208</v>
      </c>
      <c r="C13" s="120"/>
      <c r="D13" s="1" t="s">
        <v>209</v>
      </c>
      <c r="E13"/>
      <c r="F13"/>
    </row>
    <row r="14" spans="1:6" ht="13.9" customHeight="1">
      <c r="A14" s="309"/>
      <c r="B14" s="73" t="s">
        <v>688</v>
      </c>
      <c r="C14" s="43"/>
      <c r="D14" s="1"/>
      <c r="E14"/>
      <c r="F14"/>
    </row>
    <row r="15" spans="1:6" ht="13.9" customHeight="1">
      <c r="A15" s="295" t="s">
        <v>674</v>
      </c>
      <c r="B15" s="1" t="s">
        <v>89</v>
      </c>
      <c r="C15" s="43"/>
      <c r="D15" s="75"/>
      <c r="E15"/>
      <c r="F15"/>
    </row>
    <row r="16" spans="1:6" ht="13.9" customHeight="1">
      <c r="A16" s="296"/>
      <c r="B16" s="1" t="s">
        <v>84</v>
      </c>
      <c r="C16" s="43"/>
      <c r="D16" s="1" t="s">
        <v>34</v>
      </c>
      <c r="E16"/>
      <c r="F16"/>
    </row>
    <row r="17" spans="1:6" ht="13.9" customHeight="1">
      <c r="A17" s="297"/>
      <c r="B17" s="1" t="s">
        <v>85</v>
      </c>
      <c r="C17" s="43"/>
      <c r="D17" s="1" t="s">
        <v>34</v>
      </c>
      <c r="E17"/>
      <c r="F17"/>
    </row>
    <row r="18" spans="1:6" ht="13.9" customHeight="1">
      <c r="A18"/>
      <c r="B18"/>
      <c r="C18"/>
      <c r="D18"/>
      <c r="E18"/>
      <c r="F18"/>
    </row>
    <row r="19" spans="1:6" ht="13.9" customHeight="1">
      <c r="A19" s="291" t="s">
        <v>183</v>
      </c>
      <c r="B19" s="291"/>
      <c r="C19" s="71"/>
      <c r="D19"/>
      <c r="E19"/>
      <c r="F19"/>
    </row>
    <row r="20" spans="1:6" ht="13.9" customHeight="1">
      <c r="A20" s="301" t="s">
        <v>199</v>
      </c>
      <c r="B20" s="302"/>
      <c r="C20" s="71"/>
      <c r="D20"/>
      <c r="E20"/>
      <c r="F20"/>
    </row>
    <row r="21" spans="1:6" ht="13.9" customHeight="1">
      <c r="A21" s="301" t="s">
        <v>675</v>
      </c>
      <c r="B21" s="302"/>
      <c r="C21" s="71"/>
      <c r="D21"/>
      <c r="E21"/>
      <c r="F21"/>
    </row>
    <row r="22" spans="1:6" ht="13.9" customHeight="1">
      <c r="A22" s="301" t="s">
        <v>676</v>
      </c>
      <c r="B22" s="302"/>
      <c r="C22" s="71"/>
      <c r="D22"/>
      <c r="E22"/>
      <c r="F22"/>
    </row>
    <row r="23" spans="1:6" ht="13.9" customHeight="1">
      <c r="D23"/>
      <c r="E23"/>
      <c r="F23"/>
    </row>
    <row r="24" spans="1:6" ht="13.9" customHeight="1">
      <c r="A24" s="291" t="s">
        <v>119</v>
      </c>
      <c r="B24" s="291"/>
      <c r="C24" s="71"/>
      <c r="D24"/>
      <c r="E24"/>
      <c r="F24"/>
    </row>
    <row r="25" spans="1:6" ht="13.9" customHeight="1">
      <c r="A25" s="1" t="s">
        <v>120</v>
      </c>
      <c r="B25" s="1" t="s">
        <v>170</v>
      </c>
      <c r="C25" s="71"/>
      <c r="D25" s="77"/>
      <c r="E25"/>
      <c r="F25"/>
    </row>
    <row r="26" spans="1:6" ht="13.9" customHeight="1">
      <c r="A26" s="3"/>
      <c r="B26" s="3" t="s">
        <v>169</v>
      </c>
      <c r="C26" s="71"/>
      <c r="D26" t="s">
        <v>193</v>
      </c>
      <c r="E26"/>
      <c r="F26"/>
    </row>
    <row r="27" spans="1:6" ht="13.9" customHeight="1">
      <c r="A27" s="298" t="s">
        <v>121</v>
      </c>
      <c r="B27" s="298"/>
      <c r="C27" s="71"/>
      <c r="D27"/>
      <c r="E27"/>
      <c r="F27"/>
    </row>
    <row r="28" spans="1:6" ht="13.9" customHeight="1">
      <c r="A28" s="299" t="s">
        <v>122</v>
      </c>
      <c r="B28" s="49" t="s">
        <v>124</v>
      </c>
      <c r="C28" s="45"/>
      <c r="D28"/>
      <c r="E28"/>
      <c r="F28"/>
    </row>
    <row r="29" spans="1:6" ht="13.9" customHeight="1">
      <c r="A29" s="300"/>
      <c r="B29" s="49" t="s">
        <v>123</v>
      </c>
      <c r="C29" s="46"/>
      <c r="D29"/>
      <c r="E29"/>
      <c r="F29"/>
    </row>
    <row r="30" spans="1:6" ht="13.9" customHeight="1">
      <c r="A30" s="274" t="s">
        <v>162</v>
      </c>
      <c r="B30" s="50" t="s">
        <v>173</v>
      </c>
      <c r="C30" s="47"/>
      <c r="D30"/>
      <c r="E30"/>
      <c r="F30"/>
    </row>
    <row r="31" spans="1:6" ht="13.9" customHeight="1">
      <c r="A31" s="293" t="s">
        <v>180</v>
      </c>
      <c r="B31" s="294"/>
      <c r="C31" s="71"/>
      <c r="D31"/>
      <c r="E31"/>
      <c r="F31"/>
    </row>
    <row r="32" spans="1:6" ht="13.9" customHeight="1">
      <c r="A32" s="293" t="s">
        <v>158</v>
      </c>
      <c r="B32" s="294"/>
      <c r="C32" s="71"/>
      <c r="D32"/>
      <c r="E32"/>
      <c r="F32"/>
    </row>
    <row r="33" spans="1:6">
      <c r="A33" s="293" t="s">
        <v>102</v>
      </c>
      <c r="B33" s="294"/>
      <c r="C33" s="71"/>
      <c r="D33"/>
      <c r="E33"/>
      <c r="F33"/>
    </row>
    <row r="34" spans="1:6">
      <c r="A34" s="293" t="s">
        <v>159</v>
      </c>
      <c r="B34" s="294"/>
      <c r="C34" s="71"/>
      <c r="D34"/>
      <c r="E34"/>
      <c r="F34"/>
    </row>
    <row r="35" spans="1:6">
      <c r="A35" s="293" t="s">
        <v>160</v>
      </c>
      <c r="B35" s="307"/>
      <c r="C35" s="71"/>
      <c r="D35"/>
      <c r="E35"/>
      <c r="F35"/>
    </row>
    <row r="36" spans="1:6">
      <c r="A36" s="293" t="s">
        <v>103</v>
      </c>
      <c r="B36" s="307"/>
      <c r="C36" s="71"/>
      <c r="D36"/>
      <c r="E36"/>
      <c r="F36"/>
    </row>
    <row r="37" spans="1:6">
      <c r="A37" s="293" t="s">
        <v>161</v>
      </c>
      <c r="B37" s="307"/>
      <c r="C37" s="45"/>
      <c r="D37"/>
      <c r="E37"/>
      <c r="F37"/>
    </row>
    <row r="38" spans="1:6">
      <c r="A38" s="48"/>
    </row>
    <row r="39" spans="1:6">
      <c r="A39" s="48"/>
    </row>
    <row r="40" spans="1:6">
      <c r="A40" s="48"/>
    </row>
    <row r="41" spans="1:6">
      <c r="A41" s="48"/>
    </row>
    <row r="42" spans="1:6">
      <c r="A42" s="48"/>
    </row>
    <row r="43" spans="1:6">
      <c r="A43" s="48"/>
    </row>
    <row r="44" spans="1:6">
      <c r="A44" s="48"/>
    </row>
    <row r="45" spans="1:6">
      <c r="A45" s="48"/>
    </row>
    <row r="46" spans="1:6">
      <c r="A46" s="48"/>
    </row>
  </sheetData>
  <sheetProtection selectLockedCells="1"/>
  <mergeCells count="29">
    <mergeCell ref="C6:D6"/>
    <mergeCell ref="A7:B7"/>
    <mergeCell ref="A9:A11"/>
    <mergeCell ref="A36:B36"/>
    <mergeCell ref="A37:B37"/>
    <mergeCell ref="A35:B35"/>
    <mergeCell ref="A34:B34"/>
    <mergeCell ref="A13:A14"/>
    <mergeCell ref="A5:B5"/>
    <mergeCell ref="A12:B12"/>
    <mergeCell ref="A8:B8"/>
    <mergeCell ref="A4:B4"/>
    <mergeCell ref="A6:B6"/>
    <mergeCell ref="A2:B2"/>
    <mergeCell ref="C2:D2"/>
    <mergeCell ref="A33:B33"/>
    <mergeCell ref="A19:B19"/>
    <mergeCell ref="A3:B3"/>
    <mergeCell ref="A15:A17"/>
    <mergeCell ref="A24:B24"/>
    <mergeCell ref="A32:B32"/>
    <mergeCell ref="A31:B31"/>
    <mergeCell ref="A27:B27"/>
    <mergeCell ref="A28:A29"/>
    <mergeCell ref="A21:B21"/>
    <mergeCell ref="A22:B22"/>
    <mergeCell ref="A20:B20"/>
    <mergeCell ref="C4:F4"/>
    <mergeCell ref="C5:F5"/>
  </mergeCells>
  <phoneticPr fontId="2"/>
  <dataValidations xWindow="493" yWindow="719" count="13">
    <dataValidation type="list" showInputMessage="1" showErrorMessage="1" sqref="C8" xr:uid="{00000000-0002-0000-0000-000000000000}">
      <formula1>"20/100,16/100,15/100,12/100,10/100,6/100,3/100,その他"</formula1>
    </dataValidation>
    <dataValidation type="list" allowBlank="1" showInputMessage="1" showErrorMessage="1" sqref="C14:C15" xr:uid="{00000000-0002-0000-0000-000001000000}">
      <formula1>"適,否"</formula1>
    </dataValidation>
    <dataValidation type="list" allowBlank="1" showInputMessage="1" showErrorMessage="1" prompt="加算対象の場合「○」を入力してください" sqref="C27 C31:C32 C19:C22 C24:C25" xr:uid="{00000000-0002-0000-0000-000002000000}">
      <formula1>"○"</formula1>
    </dataValidation>
    <dataValidation type="list" allowBlank="1" showInputMessage="1" showErrorMessage="1" prompt="給食を実施している場合「施設内調理」「外部搬入」を選択して入力してください" sqref="C28" xr:uid="{00000000-0002-0000-0000-000003000000}">
      <formula1>"施設内調理,外部搬入"</formula1>
    </dataValidation>
    <dataValidation type="list" allowBlank="1" showInputMessage="1" showErrorMessage="1" prompt="地域区分をを入力してください" sqref="C37" xr:uid="{00000000-0002-0000-0000-000004000000}">
      <formula1>"１級地,２級地,３級地,４級地,激変緩和地域,その他地域"</formula1>
    </dataValidation>
    <dataValidation type="list" allowBlank="1" showInputMessage="1" showErrorMessage="1" prompt="加算対象の場合「配置」「兼務」「嘱託」を選択して入力してください" sqref="C36" xr:uid="{00000000-0002-0000-0000-000005000000}">
      <formula1>"配置,兼務,嘱託"</formula1>
    </dataValidation>
    <dataValidation type="list" allowBlank="1" showInputMessage="1" showErrorMessage="1" prompt="給食を実施している場合、週当たりの実施日数を入力してください" sqref="C29" xr:uid="{00000000-0002-0000-0000-000006000000}">
      <formula1>"１,２,３,４,５"</formula1>
    </dataValidation>
    <dataValidation type="whole" allowBlank="1" showInputMessage="1" showErrorMessage="1" prompt="給食を実施している場合、請求月の給食実施日数を入力してください" sqref="C30" xr:uid="{00000000-0002-0000-0000-000007000000}">
      <formula1>1</formula1>
      <formula2>25</formula2>
    </dataValidation>
    <dataValidation type="list" allowBlank="1" showInputMessage="1" showErrorMessage="1" prompt="加算対象の場合、加配人数を入力してください" sqref="C26" xr:uid="{00000000-0002-0000-0000-000008000000}">
      <formula1>"1,2,3,3.5,4,5,6,7,8"</formula1>
    </dataValidation>
    <dataValidation type="list" allowBlank="1" showInputMessage="1" showErrorMessage="1" prompt="加算対象の場合「A」「B」を入力してください" sqref="C33" xr:uid="{00000000-0002-0000-0000-000009000000}">
      <formula1>"A,B"</formula1>
    </dataValidation>
    <dataValidation type="list" allowBlank="1" showInputMessage="1" showErrorMessage="1" sqref="C3" xr:uid="{00000000-0002-0000-0000-00000A000000}">
      <formula1>"7"</formula1>
    </dataValidation>
    <dataValidation type="list" allowBlank="1" showInputMessage="1" showErrorMessage="1" error="事務負担対応加配加算は利用定員が271人以上であって、事務職員を配置する場合に加算されるものです。" prompt="加算対象の場合「○」を入力してください。（利用定員が271人に満たない場合は入力できません）" sqref="C35" xr:uid="{00000000-0002-0000-0000-00000B000000}">
      <formula1>"○"</formula1>
    </dataValidation>
    <dataValidation type="list" allowBlank="1" showInputMessage="1" showErrorMessage="1" error="事務職員配置加算は利用定員が91人以上であって、事務職員を配置する場合に加算されるものです。" prompt="加算対象の場合「○」を入力してください。（利用定員が91人を満たない場合は入力できません）" sqref="C34" xr:uid="{00000000-0002-0000-0000-00000C000000}">
      <formula1>"○"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</sheetPr>
  <dimension ref="A1:J24"/>
  <sheetViews>
    <sheetView workbookViewId="0"/>
  </sheetViews>
  <sheetFormatPr defaultColWidth="8.875" defaultRowHeight="13.5"/>
  <cols>
    <col min="1" max="1" width="3.375" customWidth="1"/>
    <col min="2" max="2" width="17.625" customWidth="1"/>
    <col min="3" max="3" width="18.125" customWidth="1"/>
    <col min="4" max="4" width="10.75" customWidth="1"/>
    <col min="5" max="5" width="10.25" customWidth="1"/>
    <col min="6" max="6" width="12.375" style="20" customWidth="1"/>
    <col min="7" max="7" width="11.75" customWidth="1"/>
    <col min="8" max="8" width="9.125" customWidth="1"/>
    <col min="9" max="9" width="11" customWidth="1"/>
    <col min="10" max="10" width="15.625" customWidth="1"/>
  </cols>
  <sheetData>
    <row r="1" spans="1:10">
      <c r="A1" s="57" t="s">
        <v>83</v>
      </c>
      <c r="B1" s="57"/>
      <c r="C1" s="57"/>
      <c r="D1" s="57"/>
      <c r="E1" s="57"/>
      <c r="F1" s="289"/>
      <c r="G1" s="57"/>
      <c r="H1" s="57"/>
      <c r="I1" s="57"/>
      <c r="J1" s="57"/>
    </row>
    <row r="2" spans="1:10" ht="27">
      <c r="A2" s="58"/>
      <c r="B2" s="59" t="s">
        <v>95</v>
      </c>
      <c r="C2" s="59" t="s">
        <v>9</v>
      </c>
      <c r="D2" s="59" t="s">
        <v>96</v>
      </c>
      <c r="E2" s="59" t="s">
        <v>98</v>
      </c>
      <c r="F2" s="288" t="s">
        <v>744</v>
      </c>
      <c r="G2" s="59" t="s">
        <v>97</v>
      </c>
      <c r="H2" s="59" t="s">
        <v>54</v>
      </c>
      <c r="I2" s="60" t="s">
        <v>100</v>
      </c>
      <c r="J2" s="61" t="s">
        <v>113</v>
      </c>
    </row>
    <row r="3" spans="1:10">
      <c r="A3" s="58" t="s">
        <v>115</v>
      </c>
      <c r="B3" s="62">
        <v>141000000000</v>
      </c>
      <c r="C3" s="63" t="s">
        <v>111</v>
      </c>
      <c r="D3" s="64">
        <v>44682</v>
      </c>
      <c r="E3" s="3">
        <v>3</v>
      </c>
      <c r="F3" s="2" t="s">
        <v>745</v>
      </c>
      <c r="G3" s="64">
        <v>43922</v>
      </c>
      <c r="H3" s="3" t="s">
        <v>125</v>
      </c>
      <c r="I3" s="65" t="s">
        <v>112</v>
      </c>
      <c r="J3" s="66">
        <v>170820</v>
      </c>
    </row>
    <row r="4" spans="1:10">
      <c r="A4" s="58">
        <v>1</v>
      </c>
      <c r="B4" s="51"/>
      <c r="C4" s="52"/>
      <c r="D4" s="53"/>
      <c r="E4" s="72"/>
      <c r="F4" s="71"/>
      <c r="G4" s="53"/>
      <c r="H4" s="72"/>
      <c r="I4" s="54"/>
      <c r="J4" s="55"/>
    </row>
    <row r="5" spans="1:10">
      <c r="A5" s="58">
        <v>2</v>
      </c>
      <c r="B5" s="51"/>
      <c r="C5" s="52"/>
      <c r="D5" s="53"/>
      <c r="E5" s="72"/>
      <c r="F5" s="71"/>
      <c r="G5" s="53"/>
      <c r="H5" s="72"/>
      <c r="I5" s="54"/>
      <c r="J5" s="56"/>
    </row>
    <row r="6" spans="1:10">
      <c r="A6" s="58">
        <v>3</v>
      </c>
      <c r="B6" s="51"/>
      <c r="C6" s="52"/>
      <c r="D6" s="53"/>
      <c r="E6" s="72"/>
      <c r="F6" s="71"/>
      <c r="G6" s="53"/>
      <c r="H6" s="72"/>
      <c r="I6" s="54"/>
      <c r="J6" s="55"/>
    </row>
    <row r="7" spans="1:10">
      <c r="A7" s="58">
        <v>4</v>
      </c>
      <c r="B7" s="51"/>
      <c r="C7" s="52"/>
      <c r="D7" s="53"/>
      <c r="E7" s="72"/>
      <c r="F7" s="71"/>
      <c r="G7" s="53"/>
      <c r="H7" s="72"/>
      <c r="I7" s="54"/>
      <c r="J7" s="55"/>
    </row>
    <row r="8" spans="1:10">
      <c r="A8" s="58">
        <v>5</v>
      </c>
      <c r="B8" s="51"/>
      <c r="C8" s="52"/>
      <c r="D8" s="53"/>
      <c r="E8" s="72"/>
      <c r="F8" s="71"/>
      <c r="G8" s="53"/>
      <c r="H8" s="72"/>
      <c r="I8" s="54"/>
      <c r="J8" s="55"/>
    </row>
    <row r="9" spans="1:10">
      <c r="A9" s="58">
        <v>6</v>
      </c>
      <c r="B9" s="51"/>
      <c r="C9" s="52"/>
      <c r="D9" s="53"/>
      <c r="E9" s="72"/>
      <c r="F9" s="71"/>
      <c r="G9" s="53"/>
      <c r="H9" s="72"/>
      <c r="I9" s="54"/>
      <c r="J9" s="55"/>
    </row>
    <row r="10" spans="1:10">
      <c r="A10" s="58">
        <v>7</v>
      </c>
      <c r="B10" s="51"/>
      <c r="C10" s="52"/>
      <c r="D10" s="53"/>
      <c r="E10" s="72"/>
      <c r="F10" s="71"/>
      <c r="G10" s="53"/>
      <c r="H10" s="72"/>
      <c r="I10" s="54"/>
      <c r="J10" s="55"/>
    </row>
    <row r="11" spans="1:10">
      <c r="A11" s="58">
        <v>8</v>
      </c>
      <c r="B11" s="51"/>
      <c r="C11" s="52"/>
      <c r="D11" s="53"/>
      <c r="E11" s="72"/>
      <c r="F11" s="71"/>
      <c r="G11" s="53"/>
      <c r="H11" s="72"/>
      <c r="I11" s="54"/>
      <c r="J11" s="55"/>
    </row>
    <row r="12" spans="1:10">
      <c r="A12" s="58">
        <v>9</v>
      </c>
      <c r="B12" s="51"/>
      <c r="C12" s="52"/>
      <c r="D12" s="53"/>
      <c r="E12" s="72"/>
      <c r="F12" s="71"/>
      <c r="G12" s="53"/>
      <c r="H12" s="72"/>
      <c r="I12" s="54"/>
      <c r="J12" s="55"/>
    </row>
    <row r="13" spans="1:10">
      <c r="A13" s="58">
        <v>10</v>
      </c>
      <c r="B13" s="51"/>
      <c r="C13" s="52"/>
      <c r="D13" s="53"/>
      <c r="E13" s="72"/>
      <c r="F13" s="71"/>
      <c r="G13" s="53"/>
      <c r="H13" s="72"/>
      <c r="I13" s="54"/>
      <c r="J13" s="55"/>
    </row>
    <row r="14" spans="1:10">
      <c r="A14" s="58">
        <v>11</v>
      </c>
      <c r="B14" s="51"/>
      <c r="C14" s="52"/>
      <c r="D14" s="53"/>
      <c r="E14" s="72"/>
      <c r="F14" s="71"/>
      <c r="G14" s="53"/>
      <c r="H14" s="72"/>
      <c r="I14" s="54"/>
      <c r="J14" s="55"/>
    </row>
    <row r="15" spans="1:10">
      <c r="A15" s="58">
        <v>12</v>
      </c>
      <c r="B15" s="51"/>
      <c r="C15" s="52"/>
      <c r="D15" s="53"/>
      <c r="E15" s="72"/>
      <c r="F15" s="71"/>
      <c r="G15" s="53"/>
      <c r="H15" s="72"/>
      <c r="I15" s="54"/>
      <c r="J15" s="55"/>
    </row>
    <row r="16" spans="1:10">
      <c r="A16" s="58">
        <v>13</v>
      </c>
      <c r="B16" s="51"/>
      <c r="C16" s="52"/>
      <c r="D16" s="53"/>
      <c r="E16" s="72"/>
      <c r="F16" s="71"/>
      <c r="G16" s="53"/>
      <c r="H16" s="72"/>
      <c r="I16" s="54"/>
      <c r="J16" s="55"/>
    </row>
    <row r="17" spans="1:10">
      <c r="A17" s="58">
        <v>14</v>
      </c>
      <c r="B17" s="51"/>
      <c r="C17" s="52"/>
      <c r="D17" s="53"/>
      <c r="E17" s="72"/>
      <c r="F17" s="71"/>
      <c r="G17" s="53"/>
      <c r="H17" s="72"/>
      <c r="I17" s="54"/>
      <c r="J17" s="55"/>
    </row>
    <row r="18" spans="1:10">
      <c r="A18" s="58">
        <v>15</v>
      </c>
      <c r="B18" s="51"/>
      <c r="C18" s="52"/>
      <c r="D18" s="53"/>
      <c r="E18" s="72"/>
      <c r="F18" s="71"/>
      <c r="G18" s="53"/>
      <c r="H18" s="72"/>
      <c r="I18" s="54"/>
      <c r="J18" s="55"/>
    </row>
    <row r="19" spans="1:10">
      <c r="A19" s="58">
        <v>16</v>
      </c>
      <c r="B19" s="51"/>
      <c r="C19" s="52"/>
      <c r="D19" s="53"/>
      <c r="E19" s="72"/>
      <c r="F19" s="71"/>
      <c r="G19" s="53"/>
      <c r="H19" s="72"/>
      <c r="I19" s="54"/>
      <c r="J19" s="55"/>
    </row>
    <row r="20" spans="1:10">
      <c r="A20" s="58">
        <v>17</v>
      </c>
      <c r="B20" s="51"/>
      <c r="C20" s="52"/>
      <c r="D20" s="53"/>
      <c r="E20" s="72"/>
      <c r="F20" s="71"/>
      <c r="G20" s="53"/>
      <c r="H20" s="72"/>
      <c r="I20" s="54"/>
      <c r="J20" s="55"/>
    </row>
    <row r="21" spans="1:10">
      <c r="A21" s="58">
        <v>18</v>
      </c>
      <c r="B21" s="51"/>
      <c r="C21" s="52"/>
      <c r="D21" s="53"/>
      <c r="E21" s="72"/>
      <c r="F21" s="71"/>
      <c r="G21" s="53"/>
      <c r="H21" s="72"/>
      <c r="I21" s="54"/>
      <c r="J21" s="55"/>
    </row>
    <row r="22" spans="1:10">
      <c r="A22" s="58">
        <v>19</v>
      </c>
      <c r="B22" s="51"/>
      <c r="C22" s="52"/>
      <c r="D22" s="53"/>
      <c r="E22" s="72"/>
      <c r="F22" s="71"/>
      <c r="G22" s="53"/>
      <c r="H22" s="72"/>
      <c r="I22" s="54"/>
      <c r="J22" s="55"/>
    </row>
    <row r="23" spans="1:10">
      <c r="A23" s="58">
        <v>20</v>
      </c>
      <c r="B23" s="51"/>
      <c r="C23" s="72"/>
      <c r="D23" s="53"/>
      <c r="E23" s="72"/>
      <c r="F23" s="71"/>
      <c r="G23" s="53"/>
      <c r="H23" s="72"/>
      <c r="I23" s="54"/>
      <c r="J23" s="55"/>
    </row>
    <row r="24" spans="1:10" ht="18.75">
      <c r="A24" s="78"/>
      <c r="I24" s="67" t="s">
        <v>114</v>
      </c>
      <c r="J24" s="68">
        <f>SUM(J4:J23)</f>
        <v>0</v>
      </c>
    </row>
  </sheetData>
  <phoneticPr fontId="2"/>
  <dataValidations count="4">
    <dataValidation type="list" allowBlank="1" showInputMessage="1" showErrorMessage="1" sqref="E3:E23" xr:uid="{00000000-0002-0000-0100-000000000000}">
      <formula1>"3,4,5"</formula1>
    </dataValidation>
    <dataValidation type="list" allowBlank="1" showInputMessage="1" showErrorMessage="1" sqref="H3:H23" xr:uid="{00000000-0002-0000-0100-000001000000}">
      <formula1>"１号"</formula1>
    </dataValidation>
    <dataValidation type="list" allowBlank="1" showInputMessage="1" showErrorMessage="1" sqref="I3:I23" xr:uid="{00000000-0002-0000-0100-000002000000}">
      <formula1>"有,無"</formula1>
    </dataValidation>
    <dataValidation type="list" allowBlank="1" showInputMessage="1" showErrorMessage="1" sqref="F3:F23" xr:uid="{ECF83521-1AC9-4A9B-AA79-61E05C0B7942}">
      <formula1>"〇"</formula1>
    </dataValidation>
  </dataValidations>
  <pageMargins left="0.7" right="0.7" top="0.75" bottom="0.75" header="0.3" footer="0.3"/>
  <pageSetup paperSize="9" orientation="portrait" r:id="rId1"/>
  <ignoredErrors>
    <ignoredError sqref="J2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FP148"/>
  <sheetViews>
    <sheetView workbookViewId="0">
      <selection activeCell="O6" sqref="O6:AP7"/>
    </sheetView>
  </sheetViews>
  <sheetFormatPr defaultColWidth="1.25" defaultRowHeight="16.5" customHeight="1"/>
  <cols>
    <col min="1" max="1" width="1" style="85" customWidth="1"/>
    <col min="2" max="55" width="1.125" style="85" customWidth="1"/>
    <col min="56" max="56" width="2.125" style="85" customWidth="1"/>
    <col min="57" max="73" width="1.125" style="85" customWidth="1"/>
    <col min="74" max="74" width="1.625" style="85" customWidth="1"/>
    <col min="75" max="81" width="1.125" style="85" customWidth="1"/>
    <col min="82" max="89" width="0.75" style="85" customWidth="1"/>
    <col min="90" max="91" width="1.125" style="85" customWidth="1"/>
    <col min="92" max="104" width="0.625" style="85" customWidth="1"/>
    <col min="105" max="256" width="1.125" style="85" customWidth="1"/>
    <col min="257" max="16384" width="1.25" style="85"/>
  </cols>
  <sheetData>
    <row r="1" spans="1:141" ht="12" customHeight="1" thickBo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290" t="s">
        <v>749</v>
      </c>
      <c r="CE1" s="84"/>
      <c r="CF1" s="84"/>
      <c r="CG1" s="84"/>
      <c r="CH1" s="84"/>
      <c r="CI1" s="84"/>
      <c r="CJ1" s="84"/>
      <c r="CK1" s="84"/>
      <c r="CL1" s="84"/>
    </row>
    <row r="2" spans="1:141" ht="20.100000000000001" customHeight="1" thickBo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384" t="s">
        <v>18</v>
      </c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  <c r="AD2" s="384"/>
      <c r="AE2" s="384"/>
      <c r="AF2" s="384"/>
      <c r="AG2" s="384"/>
      <c r="AH2" s="384"/>
      <c r="AI2" s="384"/>
      <c r="AJ2" s="384"/>
      <c r="AK2" s="384"/>
      <c r="AL2" s="384"/>
      <c r="AM2" s="384"/>
      <c r="AN2" s="384"/>
      <c r="AO2" s="384"/>
      <c r="AP2" s="384"/>
      <c r="AQ2" s="384"/>
      <c r="AR2" s="384"/>
      <c r="AS2" s="384"/>
      <c r="AT2" s="384"/>
      <c r="AU2" s="384"/>
      <c r="AV2" s="384"/>
      <c r="AW2" s="384"/>
      <c r="AX2" s="384"/>
      <c r="AY2" s="384"/>
      <c r="AZ2" s="384"/>
      <c r="BA2" s="384"/>
      <c r="BB2" s="384"/>
      <c r="BC2" s="384"/>
      <c r="BD2" s="384"/>
      <c r="BE2" s="384"/>
      <c r="BF2" s="384"/>
      <c r="BG2" s="384"/>
      <c r="BH2" s="384"/>
      <c r="BI2" s="384"/>
      <c r="BJ2" s="384"/>
      <c r="BK2" s="384"/>
      <c r="BL2" s="384"/>
      <c r="BM2" s="384"/>
      <c r="BN2" s="384"/>
      <c r="BO2" s="384"/>
      <c r="BP2" s="384"/>
      <c r="BQ2" s="385"/>
      <c r="BR2" s="386">
        <f>施設情報!C3</f>
        <v>0</v>
      </c>
      <c r="BS2" s="387"/>
      <c r="BT2" s="387"/>
      <c r="BU2" s="387"/>
      <c r="BV2" s="387"/>
      <c r="BW2" s="387"/>
      <c r="BX2" s="387"/>
      <c r="BY2" s="388"/>
      <c r="BZ2" s="389" t="s">
        <v>0</v>
      </c>
      <c r="CA2" s="389"/>
      <c r="CB2" s="389"/>
      <c r="CC2" s="390"/>
      <c r="CD2" s="391">
        <f>施設情報!E3</f>
        <v>0</v>
      </c>
      <c r="CE2" s="387"/>
      <c r="CF2" s="387"/>
      <c r="CG2" s="392"/>
      <c r="CH2" s="393" t="s">
        <v>1</v>
      </c>
      <c r="CI2" s="389"/>
      <c r="CJ2" s="389"/>
      <c r="CK2" s="394"/>
      <c r="CL2" s="86"/>
    </row>
    <row r="3" spans="1:141" ht="26.25" customHeight="1" thickBo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395" t="s">
        <v>116</v>
      </c>
      <c r="O3" s="395"/>
      <c r="P3" s="395"/>
      <c r="Q3" s="395"/>
      <c r="R3" s="395"/>
      <c r="S3" s="395"/>
      <c r="T3" s="395"/>
      <c r="U3" s="395"/>
      <c r="V3" s="395"/>
      <c r="W3" s="395"/>
      <c r="X3" s="395"/>
      <c r="Y3" s="395"/>
      <c r="Z3" s="395"/>
      <c r="AA3" s="395"/>
      <c r="AB3" s="395"/>
      <c r="AC3" s="395"/>
      <c r="AD3" s="395"/>
      <c r="AE3" s="395"/>
      <c r="AF3" s="395"/>
      <c r="AG3" s="395"/>
      <c r="AH3" s="395"/>
      <c r="AI3" s="395"/>
      <c r="AJ3" s="395"/>
      <c r="AK3" s="395"/>
      <c r="AL3" s="395"/>
      <c r="AM3" s="395"/>
      <c r="AN3" s="395"/>
      <c r="AO3" s="395"/>
      <c r="AP3" s="395"/>
      <c r="AQ3" s="395"/>
      <c r="AR3" s="395"/>
      <c r="AS3" s="395"/>
      <c r="AT3" s="395"/>
      <c r="AU3" s="395"/>
      <c r="AV3" s="395"/>
      <c r="AW3" s="395"/>
      <c r="AX3" s="395"/>
      <c r="AY3" s="395"/>
      <c r="AZ3" s="395"/>
      <c r="BA3" s="395"/>
      <c r="BB3" s="395"/>
      <c r="BC3" s="395"/>
      <c r="BD3" s="395"/>
      <c r="BE3" s="395"/>
      <c r="BF3" s="395"/>
      <c r="BG3" s="395"/>
      <c r="BH3" s="395"/>
      <c r="BI3" s="395"/>
      <c r="BJ3" s="395"/>
      <c r="BK3" s="395"/>
      <c r="BL3" s="395"/>
      <c r="BM3" s="395"/>
      <c r="BN3" s="395"/>
      <c r="BO3" s="395"/>
      <c r="BP3" s="395"/>
      <c r="BQ3" s="395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</row>
    <row r="4" spans="1:141" ht="10.15" customHeight="1" thickTop="1">
      <c r="B4" s="496" t="s">
        <v>5</v>
      </c>
      <c r="C4" s="497"/>
      <c r="D4" s="497"/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9">
        <v>1</v>
      </c>
      <c r="P4" s="500"/>
      <c r="Q4" s="500"/>
      <c r="R4" s="500">
        <v>4</v>
      </c>
      <c r="S4" s="500"/>
      <c r="T4" s="500"/>
      <c r="U4" s="500">
        <v>1</v>
      </c>
      <c r="V4" s="500"/>
      <c r="W4" s="500"/>
      <c r="X4" s="500">
        <v>0</v>
      </c>
      <c r="Y4" s="500"/>
      <c r="Z4" s="500"/>
      <c r="AA4" s="500">
        <v>0</v>
      </c>
      <c r="AB4" s="500"/>
      <c r="AC4" s="503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89"/>
      <c r="AR4" s="532" t="s">
        <v>742</v>
      </c>
      <c r="AS4" s="532"/>
      <c r="AT4" s="532"/>
      <c r="AU4" s="532"/>
      <c r="AV4" s="532"/>
      <c r="AW4" s="532"/>
      <c r="AX4" s="532"/>
      <c r="AY4" s="532"/>
      <c r="AZ4" s="532"/>
      <c r="BA4" s="532"/>
      <c r="BB4" s="532"/>
      <c r="BC4" s="532"/>
      <c r="BD4" s="532"/>
      <c r="BE4" s="532"/>
      <c r="BF4" s="532"/>
      <c r="BG4" s="532"/>
      <c r="BH4" s="532"/>
      <c r="BI4" s="532"/>
      <c r="BJ4" s="532"/>
      <c r="BK4" s="532"/>
      <c r="BL4" s="532"/>
      <c r="BM4" s="532"/>
      <c r="BN4" s="532"/>
      <c r="BO4" s="532"/>
      <c r="BP4" s="532"/>
      <c r="BQ4" s="532"/>
      <c r="BR4" s="532"/>
      <c r="BS4" s="532"/>
      <c r="BT4" s="532"/>
      <c r="BU4" s="532"/>
      <c r="BV4" s="532"/>
      <c r="BW4" s="532"/>
      <c r="BX4" s="532"/>
      <c r="BY4" s="532"/>
      <c r="BZ4" s="532"/>
      <c r="CA4" s="532"/>
      <c r="CB4" s="532"/>
      <c r="CC4" s="90"/>
      <c r="CD4" s="90"/>
      <c r="CE4" s="90"/>
      <c r="CF4" s="90"/>
      <c r="CG4" s="90"/>
      <c r="CH4" s="434">
        <v>1</v>
      </c>
      <c r="CI4" s="435"/>
      <c r="CJ4" s="435"/>
      <c r="CK4" s="436"/>
    </row>
    <row r="5" spans="1:141" ht="10.15" customHeight="1" thickBot="1">
      <c r="B5" s="498"/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501"/>
      <c r="P5" s="502"/>
      <c r="Q5" s="502"/>
      <c r="R5" s="502"/>
      <c r="S5" s="502"/>
      <c r="T5" s="502"/>
      <c r="U5" s="502"/>
      <c r="V5" s="502"/>
      <c r="W5" s="502"/>
      <c r="X5" s="502"/>
      <c r="Y5" s="502"/>
      <c r="Z5" s="502"/>
      <c r="AA5" s="502"/>
      <c r="AB5" s="502"/>
      <c r="AC5" s="504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89"/>
      <c r="AR5" s="533"/>
      <c r="AS5" s="533"/>
      <c r="AT5" s="533"/>
      <c r="AU5" s="533"/>
      <c r="AV5" s="533"/>
      <c r="AW5" s="533"/>
      <c r="AX5" s="533"/>
      <c r="AY5" s="533"/>
      <c r="AZ5" s="533"/>
      <c r="BA5" s="533"/>
      <c r="BB5" s="533"/>
      <c r="BC5" s="533"/>
      <c r="BD5" s="533"/>
      <c r="BE5" s="533"/>
      <c r="BF5" s="533"/>
      <c r="BG5" s="533"/>
      <c r="BH5" s="533"/>
      <c r="BI5" s="533"/>
      <c r="BJ5" s="533"/>
      <c r="BK5" s="533"/>
      <c r="BL5" s="533"/>
      <c r="BM5" s="533"/>
      <c r="BN5" s="533"/>
      <c r="BO5" s="533"/>
      <c r="BP5" s="533"/>
      <c r="BQ5" s="533"/>
      <c r="BR5" s="533"/>
      <c r="BS5" s="533"/>
      <c r="BT5" s="533"/>
      <c r="BU5" s="533"/>
      <c r="BV5" s="533"/>
      <c r="BW5" s="533"/>
      <c r="BX5" s="533"/>
      <c r="BY5" s="533"/>
      <c r="BZ5" s="533"/>
      <c r="CA5" s="533"/>
      <c r="CB5" s="533"/>
      <c r="CC5" s="90"/>
      <c r="CD5" s="90"/>
      <c r="CE5" s="90"/>
      <c r="CF5" s="90"/>
      <c r="CG5" s="90"/>
      <c r="CH5" s="437"/>
      <c r="CI5" s="438"/>
      <c r="CJ5" s="438"/>
      <c r="CK5" s="439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</row>
    <row r="6" spans="1:141" ht="10.15" customHeight="1">
      <c r="B6" s="440" t="s">
        <v>3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2"/>
      <c r="O6" s="446">
        <f>VLOOKUP($CH$4,'児童情報 '!$A:$P,2,FALSE)</f>
        <v>0</v>
      </c>
      <c r="P6" s="447"/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7"/>
      <c r="AE6" s="447"/>
      <c r="AF6" s="447"/>
      <c r="AG6" s="447"/>
      <c r="AH6" s="447"/>
      <c r="AI6" s="447"/>
      <c r="AJ6" s="447"/>
      <c r="AK6" s="447"/>
      <c r="AL6" s="447"/>
      <c r="AM6" s="447"/>
      <c r="AN6" s="447"/>
      <c r="AO6" s="447"/>
      <c r="AP6" s="448"/>
      <c r="AQ6" s="89"/>
      <c r="AR6" s="452" t="s">
        <v>6</v>
      </c>
      <c r="AS6" s="453"/>
      <c r="AT6" s="458" t="s">
        <v>4</v>
      </c>
      <c r="AU6" s="459"/>
      <c r="AV6" s="459"/>
      <c r="AW6" s="459"/>
      <c r="AX6" s="459"/>
      <c r="AY6" s="459"/>
      <c r="AZ6" s="459"/>
      <c r="BA6" s="459"/>
      <c r="BB6" s="460"/>
      <c r="BC6" s="464">
        <f>施設情報!C2</f>
        <v>0</v>
      </c>
      <c r="BD6" s="465"/>
      <c r="BE6" s="465"/>
      <c r="BF6" s="465"/>
      <c r="BG6" s="465"/>
      <c r="BH6" s="465"/>
      <c r="BI6" s="465"/>
      <c r="BJ6" s="465"/>
      <c r="BK6" s="465"/>
      <c r="BL6" s="465"/>
      <c r="BM6" s="465"/>
      <c r="BN6" s="465"/>
      <c r="BO6" s="465"/>
      <c r="BP6" s="465"/>
      <c r="BQ6" s="465"/>
      <c r="BR6" s="465"/>
      <c r="BS6" s="465"/>
      <c r="BT6" s="465"/>
      <c r="BU6" s="465"/>
      <c r="BV6" s="465"/>
      <c r="BW6" s="465"/>
      <c r="BX6" s="465"/>
      <c r="BY6" s="465"/>
      <c r="BZ6" s="465"/>
      <c r="CA6" s="465"/>
      <c r="CB6" s="466"/>
      <c r="CC6" s="470"/>
      <c r="CD6" s="471"/>
      <c r="CE6" s="471"/>
      <c r="CF6" s="471"/>
      <c r="CG6" s="471"/>
      <c r="CH6" s="471"/>
      <c r="CI6" s="471"/>
      <c r="CJ6" s="471"/>
      <c r="CK6" s="472"/>
      <c r="CR6" s="91"/>
      <c r="CS6" s="91"/>
      <c r="CT6" s="92"/>
      <c r="CU6" s="92"/>
      <c r="CV6" s="92"/>
      <c r="CW6" s="92"/>
      <c r="CX6" s="92"/>
      <c r="CY6" s="92"/>
      <c r="CZ6" s="92"/>
      <c r="DA6" s="92"/>
      <c r="DB6" s="92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0"/>
      <c r="ED6" s="90"/>
      <c r="EE6" s="90"/>
      <c r="EF6" s="90"/>
      <c r="EG6" s="90"/>
      <c r="EH6" s="90"/>
      <c r="EI6" s="90"/>
      <c r="EJ6" s="90"/>
      <c r="EK6" s="90"/>
    </row>
    <row r="7" spans="1:141" ht="10.15" customHeight="1">
      <c r="B7" s="443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5"/>
      <c r="O7" s="449"/>
      <c r="P7" s="450"/>
      <c r="Q7" s="450"/>
      <c r="R7" s="450"/>
      <c r="S7" s="450"/>
      <c r="T7" s="450"/>
      <c r="U7" s="450"/>
      <c r="V7" s="450"/>
      <c r="W7" s="450"/>
      <c r="X7" s="450"/>
      <c r="Y7" s="450"/>
      <c r="Z7" s="450"/>
      <c r="AA7" s="450"/>
      <c r="AB7" s="450"/>
      <c r="AC7" s="450"/>
      <c r="AD7" s="450"/>
      <c r="AE7" s="450"/>
      <c r="AF7" s="450"/>
      <c r="AG7" s="450"/>
      <c r="AH7" s="450"/>
      <c r="AI7" s="450"/>
      <c r="AJ7" s="450"/>
      <c r="AK7" s="450"/>
      <c r="AL7" s="450"/>
      <c r="AM7" s="450"/>
      <c r="AN7" s="450"/>
      <c r="AO7" s="450"/>
      <c r="AP7" s="451"/>
      <c r="AQ7" s="89"/>
      <c r="AR7" s="454"/>
      <c r="AS7" s="455"/>
      <c r="AT7" s="461"/>
      <c r="AU7" s="462"/>
      <c r="AV7" s="462"/>
      <c r="AW7" s="462"/>
      <c r="AX7" s="462"/>
      <c r="AY7" s="462"/>
      <c r="AZ7" s="462"/>
      <c r="BA7" s="462"/>
      <c r="BB7" s="463"/>
      <c r="BC7" s="467"/>
      <c r="BD7" s="468"/>
      <c r="BE7" s="468"/>
      <c r="BF7" s="468"/>
      <c r="BG7" s="468"/>
      <c r="BH7" s="468"/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68"/>
      <c r="BT7" s="468"/>
      <c r="BU7" s="468"/>
      <c r="BV7" s="468"/>
      <c r="BW7" s="468"/>
      <c r="BX7" s="468"/>
      <c r="BY7" s="468"/>
      <c r="BZ7" s="468"/>
      <c r="CA7" s="468"/>
      <c r="CB7" s="469"/>
      <c r="CC7" s="473"/>
      <c r="CD7" s="474"/>
      <c r="CE7" s="474"/>
      <c r="CF7" s="474"/>
      <c r="CG7" s="474"/>
      <c r="CH7" s="474"/>
      <c r="CI7" s="474"/>
      <c r="CJ7" s="474"/>
      <c r="CK7" s="475"/>
      <c r="CR7" s="91"/>
      <c r="CS7" s="91"/>
      <c r="CT7" s="92"/>
      <c r="CU7" s="92"/>
      <c r="CV7" s="92"/>
      <c r="CW7" s="92"/>
      <c r="CX7" s="92"/>
      <c r="CY7" s="92"/>
      <c r="CZ7" s="92"/>
      <c r="DA7" s="92"/>
      <c r="DB7" s="92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0"/>
      <c r="ED7" s="90"/>
      <c r="EE7" s="90"/>
      <c r="EF7" s="90"/>
      <c r="EG7" s="90"/>
      <c r="EH7" s="90"/>
      <c r="EI7" s="90"/>
      <c r="EJ7" s="90"/>
      <c r="EK7" s="90"/>
    </row>
    <row r="8" spans="1:141" ht="10.15" customHeight="1">
      <c r="B8" s="476" t="s">
        <v>9</v>
      </c>
      <c r="C8" s="477"/>
      <c r="D8" s="477"/>
      <c r="E8" s="477"/>
      <c r="F8" s="477"/>
      <c r="G8" s="477"/>
      <c r="H8" s="477"/>
      <c r="I8" s="477"/>
      <c r="J8" s="477"/>
      <c r="K8" s="477"/>
      <c r="L8" s="477"/>
      <c r="M8" s="477"/>
      <c r="N8" s="478"/>
      <c r="O8" s="483">
        <f>VLOOKUP($CH$4,'児童情報 '!$A:$P,3,FALSE)</f>
        <v>0</v>
      </c>
      <c r="P8" s="484"/>
      <c r="Q8" s="484"/>
      <c r="R8" s="484"/>
      <c r="S8" s="484"/>
      <c r="T8" s="484"/>
      <c r="U8" s="484"/>
      <c r="V8" s="484"/>
      <c r="W8" s="484"/>
      <c r="X8" s="484"/>
      <c r="Y8" s="484"/>
      <c r="Z8" s="484"/>
      <c r="AA8" s="484"/>
      <c r="AB8" s="484"/>
      <c r="AC8" s="484"/>
      <c r="AD8" s="484"/>
      <c r="AE8" s="484"/>
      <c r="AF8" s="484"/>
      <c r="AG8" s="484"/>
      <c r="AH8" s="484"/>
      <c r="AI8" s="484"/>
      <c r="AJ8" s="484"/>
      <c r="AK8" s="484"/>
      <c r="AL8" s="484"/>
      <c r="AM8" s="484"/>
      <c r="AN8" s="484"/>
      <c r="AO8" s="484"/>
      <c r="AP8" s="485"/>
      <c r="AQ8" s="89"/>
      <c r="AR8" s="454"/>
      <c r="AS8" s="455"/>
      <c r="AT8" s="492" t="s">
        <v>26</v>
      </c>
      <c r="AU8" s="492"/>
      <c r="AV8" s="492"/>
      <c r="AW8" s="492"/>
      <c r="AX8" s="492"/>
      <c r="AY8" s="492"/>
      <c r="AZ8" s="492"/>
      <c r="BA8" s="492"/>
      <c r="BB8" s="493"/>
      <c r="BC8" s="396">
        <f>施設情報!C5</f>
        <v>0</v>
      </c>
      <c r="BD8" s="397"/>
      <c r="BE8" s="397"/>
      <c r="BF8" s="397"/>
      <c r="BG8" s="397"/>
      <c r="BH8" s="397"/>
      <c r="BI8" s="397"/>
      <c r="BJ8" s="397"/>
      <c r="BK8" s="397"/>
      <c r="BL8" s="397"/>
      <c r="BM8" s="397"/>
      <c r="BN8" s="397"/>
      <c r="BO8" s="397"/>
      <c r="BP8" s="397"/>
      <c r="BQ8" s="397"/>
      <c r="BR8" s="397"/>
      <c r="BS8" s="397"/>
      <c r="BT8" s="397"/>
      <c r="BU8" s="397"/>
      <c r="BV8" s="397"/>
      <c r="BW8" s="397"/>
      <c r="BX8" s="397"/>
      <c r="BY8" s="397"/>
      <c r="BZ8" s="397"/>
      <c r="CA8" s="397"/>
      <c r="CB8" s="397"/>
      <c r="CC8" s="397"/>
      <c r="CD8" s="397"/>
      <c r="CE8" s="397"/>
      <c r="CF8" s="397"/>
      <c r="CG8" s="397"/>
      <c r="CH8" s="397"/>
      <c r="CI8" s="397"/>
      <c r="CJ8" s="397"/>
      <c r="CK8" s="398"/>
      <c r="CR8" s="91"/>
      <c r="CS8" s="91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</row>
    <row r="9" spans="1:141" ht="10.15" customHeight="1">
      <c r="B9" s="353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479"/>
      <c r="O9" s="486"/>
      <c r="P9" s="487"/>
      <c r="Q9" s="487"/>
      <c r="R9" s="487"/>
      <c r="S9" s="487"/>
      <c r="T9" s="487"/>
      <c r="U9" s="487"/>
      <c r="V9" s="487"/>
      <c r="W9" s="487"/>
      <c r="X9" s="487"/>
      <c r="Y9" s="487"/>
      <c r="Z9" s="487"/>
      <c r="AA9" s="487"/>
      <c r="AB9" s="487"/>
      <c r="AC9" s="487"/>
      <c r="AD9" s="487"/>
      <c r="AE9" s="487"/>
      <c r="AF9" s="487"/>
      <c r="AG9" s="487"/>
      <c r="AH9" s="487"/>
      <c r="AI9" s="487"/>
      <c r="AJ9" s="487"/>
      <c r="AK9" s="487"/>
      <c r="AL9" s="487"/>
      <c r="AM9" s="487"/>
      <c r="AN9" s="487"/>
      <c r="AO9" s="487"/>
      <c r="AP9" s="488"/>
      <c r="AQ9" s="89"/>
      <c r="AR9" s="454"/>
      <c r="AS9" s="455"/>
      <c r="AT9" s="492"/>
      <c r="AU9" s="492"/>
      <c r="AV9" s="492"/>
      <c r="AW9" s="492"/>
      <c r="AX9" s="492"/>
      <c r="AY9" s="492"/>
      <c r="AZ9" s="492"/>
      <c r="BA9" s="492"/>
      <c r="BB9" s="493"/>
      <c r="BC9" s="399"/>
      <c r="BD9" s="400"/>
      <c r="BE9" s="400"/>
      <c r="BF9" s="400"/>
      <c r="BG9" s="400"/>
      <c r="BH9" s="400"/>
      <c r="BI9" s="400"/>
      <c r="BJ9" s="400"/>
      <c r="BK9" s="400"/>
      <c r="BL9" s="400"/>
      <c r="BM9" s="400"/>
      <c r="BN9" s="400"/>
      <c r="BO9" s="400"/>
      <c r="BP9" s="400"/>
      <c r="BQ9" s="400"/>
      <c r="BR9" s="400"/>
      <c r="BS9" s="400"/>
      <c r="BT9" s="400"/>
      <c r="BU9" s="400"/>
      <c r="BV9" s="400"/>
      <c r="BW9" s="400"/>
      <c r="BX9" s="400"/>
      <c r="BY9" s="400"/>
      <c r="BZ9" s="400"/>
      <c r="CA9" s="400"/>
      <c r="CB9" s="400"/>
      <c r="CC9" s="400"/>
      <c r="CD9" s="400"/>
      <c r="CE9" s="400"/>
      <c r="CF9" s="400"/>
      <c r="CG9" s="400"/>
      <c r="CH9" s="400"/>
      <c r="CI9" s="400"/>
      <c r="CJ9" s="400"/>
      <c r="CK9" s="401"/>
      <c r="CR9" s="91"/>
      <c r="CS9" s="91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</row>
    <row r="10" spans="1:141" ht="10.15" customHeight="1">
      <c r="B10" s="353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479"/>
      <c r="O10" s="486"/>
      <c r="P10" s="487"/>
      <c r="Q10" s="487"/>
      <c r="R10" s="487"/>
      <c r="S10" s="487"/>
      <c r="T10" s="487"/>
      <c r="U10" s="487"/>
      <c r="V10" s="487"/>
      <c r="W10" s="487"/>
      <c r="X10" s="487"/>
      <c r="Y10" s="487"/>
      <c r="Z10" s="487"/>
      <c r="AA10" s="487"/>
      <c r="AB10" s="487"/>
      <c r="AC10" s="487"/>
      <c r="AD10" s="487"/>
      <c r="AE10" s="487"/>
      <c r="AF10" s="487"/>
      <c r="AG10" s="487"/>
      <c r="AH10" s="487"/>
      <c r="AI10" s="487"/>
      <c r="AJ10" s="487"/>
      <c r="AK10" s="487"/>
      <c r="AL10" s="487"/>
      <c r="AM10" s="487"/>
      <c r="AN10" s="487"/>
      <c r="AO10" s="487"/>
      <c r="AP10" s="488"/>
      <c r="AQ10" s="89"/>
      <c r="AR10" s="454"/>
      <c r="AS10" s="455"/>
      <c r="AT10" s="492"/>
      <c r="AU10" s="492"/>
      <c r="AV10" s="492"/>
      <c r="AW10" s="492"/>
      <c r="AX10" s="492"/>
      <c r="AY10" s="492"/>
      <c r="AZ10" s="492"/>
      <c r="BA10" s="492"/>
      <c r="BB10" s="493"/>
      <c r="BC10" s="399"/>
      <c r="BD10" s="400"/>
      <c r="BE10" s="400"/>
      <c r="BF10" s="400"/>
      <c r="BG10" s="400"/>
      <c r="BH10" s="400"/>
      <c r="BI10" s="400"/>
      <c r="BJ10" s="400"/>
      <c r="BK10" s="400"/>
      <c r="BL10" s="400"/>
      <c r="BM10" s="400"/>
      <c r="BN10" s="400"/>
      <c r="BO10" s="400"/>
      <c r="BP10" s="400"/>
      <c r="BQ10" s="400"/>
      <c r="BR10" s="400"/>
      <c r="BS10" s="400"/>
      <c r="BT10" s="400"/>
      <c r="BU10" s="400"/>
      <c r="BV10" s="400"/>
      <c r="BW10" s="400"/>
      <c r="BX10" s="400"/>
      <c r="BY10" s="400"/>
      <c r="BZ10" s="400"/>
      <c r="CA10" s="400"/>
      <c r="CB10" s="400"/>
      <c r="CC10" s="400"/>
      <c r="CD10" s="400"/>
      <c r="CE10" s="400"/>
      <c r="CF10" s="400"/>
      <c r="CG10" s="400"/>
      <c r="CH10" s="400"/>
      <c r="CI10" s="400"/>
      <c r="CJ10" s="400"/>
      <c r="CK10" s="401"/>
      <c r="CR10" s="91"/>
      <c r="CS10" s="91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</row>
    <row r="11" spans="1:141" ht="10.15" customHeight="1">
      <c r="B11" s="480"/>
      <c r="C11" s="481"/>
      <c r="D11" s="481"/>
      <c r="E11" s="481"/>
      <c r="F11" s="481"/>
      <c r="G11" s="481"/>
      <c r="H11" s="481"/>
      <c r="I11" s="481"/>
      <c r="J11" s="481"/>
      <c r="K11" s="481"/>
      <c r="L11" s="481"/>
      <c r="M11" s="481"/>
      <c r="N11" s="482"/>
      <c r="O11" s="489"/>
      <c r="P11" s="490"/>
      <c r="Q11" s="490"/>
      <c r="R11" s="490"/>
      <c r="S11" s="490"/>
      <c r="T11" s="490"/>
      <c r="U11" s="490"/>
      <c r="V11" s="490"/>
      <c r="W11" s="490"/>
      <c r="X11" s="490"/>
      <c r="Y11" s="490"/>
      <c r="Z11" s="490"/>
      <c r="AA11" s="490"/>
      <c r="AB11" s="490"/>
      <c r="AC11" s="490"/>
      <c r="AD11" s="490"/>
      <c r="AE11" s="490"/>
      <c r="AF11" s="490"/>
      <c r="AG11" s="490"/>
      <c r="AH11" s="490"/>
      <c r="AI11" s="490"/>
      <c r="AJ11" s="490"/>
      <c r="AK11" s="490"/>
      <c r="AL11" s="490"/>
      <c r="AM11" s="490"/>
      <c r="AN11" s="490"/>
      <c r="AO11" s="490"/>
      <c r="AP11" s="491"/>
      <c r="AQ11" s="89"/>
      <c r="AR11" s="454"/>
      <c r="AS11" s="455"/>
      <c r="AT11" s="492"/>
      <c r="AU11" s="492"/>
      <c r="AV11" s="492"/>
      <c r="AW11" s="492"/>
      <c r="AX11" s="492"/>
      <c r="AY11" s="492"/>
      <c r="AZ11" s="492"/>
      <c r="BA11" s="492"/>
      <c r="BB11" s="493"/>
      <c r="BC11" s="399"/>
      <c r="BD11" s="400"/>
      <c r="BE11" s="400"/>
      <c r="BF11" s="400"/>
      <c r="BG11" s="400"/>
      <c r="BH11" s="400"/>
      <c r="BI11" s="400"/>
      <c r="BJ11" s="400"/>
      <c r="BK11" s="400"/>
      <c r="BL11" s="400"/>
      <c r="BM11" s="400"/>
      <c r="BN11" s="400"/>
      <c r="BO11" s="400"/>
      <c r="BP11" s="400"/>
      <c r="BQ11" s="400"/>
      <c r="BR11" s="400"/>
      <c r="BS11" s="400"/>
      <c r="BT11" s="400"/>
      <c r="BU11" s="400"/>
      <c r="BV11" s="400"/>
      <c r="BW11" s="400"/>
      <c r="BX11" s="400"/>
      <c r="BY11" s="400"/>
      <c r="BZ11" s="400"/>
      <c r="CA11" s="400"/>
      <c r="CB11" s="400"/>
      <c r="CC11" s="400"/>
      <c r="CD11" s="400"/>
      <c r="CE11" s="400"/>
      <c r="CF11" s="400"/>
      <c r="CG11" s="400"/>
      <c r="CH11" s="400"/>
      <c r="CI11" s="400"/>
      <c r="CJ11" s="400"/>
      <c r="CK11" s="401"/>
      <c r="CR11" s="91"/>
      <c r="CS11" s="91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</row>
    <row r="12" spans="1:141" ht="10.15" customHeight="1">
      <c r="B12" s="405" t="s">
        <v>8</v>
      </c>
      <c r="C12" s="406"/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  <c r="O12" s="411">
        <f>VLOOKUP($CH$4,'児童情報 '!$A:$P,4,FALSE)</f>
        <v>0</v>
      </c>
      <c r="P12" s="412"/>
      <c r="Q12" s="412"/>
      <c r="R12" s="412"/>
      <c r="S12" s="412"/>
      <c r="T12" s="412"/>
      <c r="U12" s="412"/>
      <c r="V12" s="412"/>
      <c r="W12" s="412"/>
      <c r="X12" s="412"/>
      <c r="Y12" s="412"/>
      <c r="Z12" s="413"/>
      <c r="AA12" s="420" t="s">
        <v>7</v>
      </c>
      <c r="AB12" s="420"/>
      <c r="AC12" s="420"/>
      <c r="AD12" s="420"/>
      <c r="AE12" s="420"/>
      <c r="AF12" s="420"/>
      <c r="AG12" s="420"/>
      <c r="AH12" s="420"/>
      <c r="AI12" s="422">
        <f>VLOOKUP($CH$4,'児童情報 '!$A:$P,5,FALSE)</f>
        <v>0</v>
      </c>
      <c r="AJ12" s="423"/>
      <c r="AK12" s="423"/>
      <c r="AL12" s="423"/>
      <c r="AM12" s="423"/>
      <c r="AN12" s="428" t="s">
        <v>37</v>
      </c>
      <c r="AO12" s="428"/>
      <c r="AP12" s="429"/>
      <c r="AQ12" s="89"/>
      <c r="AR12" s="454"/>
      <c r="AS12" s="455"/>
      <c r="AT12" s="492"/>
      <c r="AU12" s="492"/>
      <c r="AV12" s="492"/>
      <c r="AW12" s="492"/>
      <c r="AX12" s="492"/>
      <c r="AY12" s="492"/>
      <c r="AZ12" s="492"/>
      <c r="BA12" s="492"/>
      <c r="BB12" s="493"/>
      <c r="BC12" s="399"/>
      <c r="BD12" s="400"/>
      <c r="BE12" s="400"/>
      <c r="BF12" s="400"/>
      <c r="BG12" s="400"/>
      <c r="BH12" s="400"/>
      <c r="BI12" s="400"/>
      <c r="BJ12" s="400"/>
      <c r="BK12" s="400"/>
      <c r="BL12" s="400"/>
      <c r="BM12" s="400"/>
      <c r="BN12" s="400"/>
      <c r="BO12" s="400"/>
      <c r="BP12" s="400"/>
      <c r="BQ12" s="400"/>
      <c r="BR12" s="400"/>
      <c r="BS12" s="400"/>
      <c r="BT12" s="400"/>
      <c r="BU12" s="400"/>
      <c r="BV12" s="400"/>
      <c r="BW12" s="400"/>
      <c r="BX12" s="400"/>
      <c r="BY12" s="400"/>
      <c r="BZ12" s="400"/>
      <c r="CA12" s="400"/>
      <c r="CB12" s="400"/>
      <c r="CC12" s="400"/>
      <c r="CD12" s="400"/>
      <c r="CE12" s="400"/>
      <c r="CF12" s="400"/>
      <c r="CG12" s="400"/>
      <c r="CH12" s="400"/>
      <c r="CI12" s="400"/>
      <c r="CJ12" s="400"/>
      <c r="CK12" s="401"/>
      <c r="CR12" s="91"/>
      <c r="CS12" s="91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</row>
    <row r="13" spans="1:141" ht="10.15" customHeight="1">
      <c r="B13" s="407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14"/>
      <c r="P13" s="415"/>
      <c r="Q13" s="415"/>
      <c r="R13" s="415"/>
      <c r="S13" s="415"/>
      <c r="T13" s="415"/>
      <c r="U13" s="415"/>
      <c r="V13" s="415"/>
      <c r="W13" s="415"/>
      <c r="X13" s="415"/>
      <c r="Y13" s="415"/>
      <c r="Z13" s="416"/>
      <c r="AA13" s="420"/>
      <c r="AB13" s="420"/>
      <c r="AC13" s="420"/>
      <c r="AD13" s="420"/>
      <c r="AE13" s="420"/>
      <c r="AF13" s="420"/>
      <c r="AG13" s="420"/>
      <c r="AH13" s="420"/>
      <c r="AI13" s="424"/>
      <c r="AJ13" s="425"/>
      <c r="AK13" s="425"/>
      <c r="AL13" s="425"/>
      <c r="AM13" s="425"/>
      <c r="AN13" s="430"/>
      <c r="AO13" s="430"/>
      <c r="AP13" s="431"/>
      <c r="AQ13" s="89"/>
      <c r="AR13" s="454"/>
      <c r="AS13" s="455"/>
      <c r="AT13" s="492"/>
      <c r="AU13" s="492"/>
      <c r="AV13" s="492"/>
      <c r="AW13" s="492"/>
      <c r="AX13" s="492"/>
      <c r="AY13" s="492"/>
      <c r="AZ13" s="492"/>
      <c r="BA13" s="492"/>
      <c r="BB13" s="493"/>
      <c r="BC13" s="399"/>
      <c r="BD13" s="400"/>
      <c r="BE13" s="400"/>
      <c r="BF13" s="400"/>
      <c r="BG13" s="400"/>
      <c r="BH13" s="400"/>
      <c r="BI13" s="400"/>
      <c r="BJ13" s="400"/>
      <c r="BK13" s="400"/>
      <c r="BL13" s="400"/>
      <c r="BM13" s="400"/>
      <c r="BN13" s="400"/>
      <c r="BO13" s="400"/>
      <c r="BP13" s="400"/>
      <c r="BQ13" s="400"/>
      <c r="BR13" s="400"/>
      <c r="BS13" s="400"/>
      <c r="BT13" s="400"/>
      <c r="BU13" s="400"/>
      <c r="BV13" s="400"/>
      <c r="BW13" s="400"/>
      <c r="BX13" s="400"/>
      <c r="BY13" s="400"/>
      <c r="BZ13" s="400"/>
      <c r="CA13" s="400"/>
      <c r="CB13" s="400"/>
      <c r="CC13" s="400"/>
      <c r="CD13" s="400"/>
      <c r="CE13" s="400"/>
      <c r="CF13" s="400"/>
      <c r="CG13" s="400"/>
      <c r="CH13" s="400"/>
      <c r="CI13" s="400"/>
      <c r="CJ13" s="400"/>
      <c r="CK13" s="401"/>
      <c r="CR13" s="91"/>
      <c r="CS13" s="91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</row>
    <row r="14" spans="1:141" ht="10.15" customHeight="1" thickBot="1">
      <c r="B14" s="409"/>
      <c r="C14" s="410"/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7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9"/>
      <c r="AA14" s="421"/>
      <c r="AB14" s="421"/>
      <c r="AC14" s="421"/>
      <c r="AD14" s="421"/>
      <c r="AE14" s="421"/>
      <c r="AF14" s="421"/>
      <c r="AG14" s="421"/>
      <c r="AH14" s="421"/>
      <c r="AI14" s="426"/>
      <c r="AJ14" s="427"/>
      <c r="AK14" s="427"/>
      <c r="AL14" s="427"/>
      <c r="AM14" s="427"/>
      <c r="AN14" s="432"/>
      <c r="AO14" s="432"/>
      <c r="AP14" s="433"/>
      <c r="AQ14" s="89"/>
      <c r="AR14" s="454"/>
      <c r="AS14" s="455"/>
      <c r="AT14" s="494"/>
      <c r="AU14" s="494"/>
      <c r="AV14" s="494"/>
      <c r="AW14" s="494"/>
      <c r="AX14" s="494"/>
      <c r="AY14" s="494"/>
      <c r="AZ14" s="494"/>
      <c r="BA14" s="494"/>
      <c r="BB14" s="495"/>
      <c r="BC14" s="402"/>
      <c r="BD14" s="403"/>
      <c r="BE14" s="403"/>
      <c r="BF14" s="403"/>
      <c r="BG14" s="403"/>
      <c r="BH14" s="403"/>
      <c r="BI14" s="403"/>
      <c r="BJ14" s="403"/>
      <c r="BK14" s="403"/>
      <c r="BL14" s="403"/>
      <c r="BM14" s="403"/>
      <c r="BN14" s="403"/>
      <c r="BO14" s="403"/>
      <c r="BP14" s="403"/>
      <c r="BQ14" s="403"/>
      <c r="BR14" s="403"/>
      <c r="BS14" s="403"/>
      <c r="BT14" s="403"/>
      <c r="BU14" s="403"/>
      <c r="BV14" s="403"/>
      <c r="BW14" s="403"/>
      <c r="BX14" s="403"/>
      <c r="BY14" s="403"/>
      <c r="BZ14" s="403"/>
      <c r="CA14" s="403"/>
      <c r="CB14" s="403"/>
      <c r="CC14" s="403"/>
      <c r="CD14" s="403"/>
      <c r="CE14" s="403"/>
      <c r="CF14" s="403"/>
      <c r="CG14" s="403"/>
      <c r="CH14" s="403"/>
      <c r="CI14" s="403"/>
      <c r="CJ14" s="403"/>
      <c r="CK14" s="404"/>
      <c r="CR14" s="91"/>
      <c r="CS14" s="91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</row>
    <row r="15" spans="1:141" ht="10.15" customHeight="1" thickBot="1">
      <c r="A15" s="90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93"/>
      <c r="AR15" s="454"/>
      <c r="AS15" s="455"/>
      <c r="AT15" s="492" t="s">
        <v>25</v>
      </c>
      <c r="AU15" s="354"/>
      <c r="AV15" s="354"/>
      <c r="AW15" s="354"/>
      <c r="AX15" s="354"/>
      <c r="AY15" s="354"/>
      <c r="AZ15" s="354"/>
      <c r="BA15" s="354"/>
      <c r="BB15" s="354"/>
      <c r="BC15" s="562">
        <f>施設情報!C4</f>
        <v>0</v>
      </c>
      <c r="BD15" s="563"/>
      <c r="BE15" s="563"/>
      <c r="BF15" s="563"/>
      <c r="BG15" s="563"/>
      <c r="BH15" s="563"/>
      <c r="BI15" s="563"/>
      <c r="BJ15" s="563"/>
      <c r="BK15" s="563"/>
      <c r="BL15" s="563"/>
      <c r="BM15" s="563"/>
      <c r="BN15" s="563"/>
      <c r="BO15" s="563"/>
      <c r="BP15" s="563"/>
      <c r="BQ15" s="563"/>
      <c r="BR15" s="563"/>
      <c r="BS15" s="563"/>
      <c r="BT15" s="563"/>
      <c r="BU15" s="563"/>
      <c r="BV15" s="563"/>
      <c r="BW15" s="563"/>
      <c r="BX15" s="563"/>
      <c r="BY15" s="563"/>
      <c r="BZ15" s="563"/>
      <c r="CA15" s="563"/>
      <c r="CB15" s="563"/>
      <c r="CC15" s="563"/>
      <c r="CD15" s="563"/>
      <c r="CE15" s="563"/>
      <c r="CF15" s="563"/>
      <c r="CG15" s="563"/>
      <c r="CH15" s="563"/>
      <c r="CI15" s="563"/>
      <c r="CJ15" s="563"/>
      <c r="CK15" s="564"/>
      <c r="CR15" s="91"/>
      <c r="CS15" s="91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5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6"/>
      <c r="EH15" s="93"/>
      <c r="EI15" s="93"/>
      <c r="EJ15" s="93"/>
      <c r="EK15" s="93"/>
    </row>
    <row r="16" spans="1:141" ht="10.9" customHeight="1">
      <c r="B16" s="571" t="s">
        <v>23</v>
      </c>
      <c r="C16" s="572"/>
      <c r="D16" s="572"/>
      <c r="E16" s="572"/>
      <c r="F16" s="572"/>
      <c r="G16" s="572"/>
      <c r="H16" s="572"/>
      <c r="I16" s="572"/>
      <c r="J16" s="577">
        <f>VLOOKUP($CH$4,'児童情報 '!$A:$P,7,FALSE)</f>
        <v>0</v>
      </c>
      <c r="K16" s="577"/>
      <c r="L16" s="577"/>
      <c r="M16" s="577"/>
      <c r="N16" s="577"/>
      <c r="O16" s="577"/>
      <c r="P16" s="577"/>
      <c r="Q16" s="577"/>
      <c r="R16" s="577"/>
      <c r="S16" s="577"/>
      <c r="T16" s="577"/>
      <c r="U16" s="577"/>
      <c r="V16" s="577"/>
      <c r="W16" s="580" t="s">
        <v>44</v>
      </c>
      <c r="X16" s="581"/>
      <c r="Y16" s="581"/>
      <c r="Z16" s="581"/>
      <c r="AA16" s="581"/>
      <c r="AB16" s="581"/>
      <c r="AC16" s="581"/>
      <c r="AD16" s="582"/>
      <c r="AE16" s="517" t="s">
        <v>128</v>
      </c>
      <c r="AF16" s="518"/>
      <c r="AG16" s="518"/>
      <c r="AH16" s="620"/>
      <c r="AI16" s="517" t="s">
        <v>45</v>
      </c>
      <c r="AJ16" s="518"/>
      <c r="AK16" s="518"/>
      <c r="AL16" s="620"/>
      <c r="AM16" s="517" t="s">
        <v>46</v>
      </c>
      <c r="AN16" s="518"/>
      <c r="AO16" s="518"/>
      <c r="AP16" s="519"/>
      <c r="AQ16" s="89"/>
      <c r="AR16" s="454"/>
      <c r="AS16" s="455"/>
      <c r="AT16" s="354"/>
      <c r="AU16" s="354"/>
      <c r="AV16" s="354"/>
      <c r="AW16" s="354"/>
      <c r="AX16" s="354"/>
      <c r="AY16" s="354"/>
      <c r="AZ16" s="354"/>
      <c r="BA16" s="354"/>
      <c r="BB16" s="354"/>
      <c r="BC16" s="565"/>
      <c r="BD16" s="566"/>
      <c r="BE16" s="566"/>
      <c r="BF16" s="566"/>
      <c r="BG16" s="566"/>
      <c r="BH16" s="566"/>
      <c r="BI16" s="566"/>
      <c r="BJ16" s="566"/>
      <c r="BK16" s="566"/>
      <c r="BL16" s="566"/>
      <c r="BM16" s="566"/>
      <c r="BN16" s="566"/>
      <c r="BO16" s="566"/>
      <c r="BP16" s="566"/>
      <c r="BQ16" s="566"/>
      <c r="BR16" s="566"/>
      <c r="BS16" s="566"/>
      <c r="BT16" s="566"/>
      <c r="BU16" s="566"/>
      <c r="BV16" s="566"/>
      <c r="BW16" s="566"/>
      <c r="BX16" s="566"/>
      <c r="BY16" s="566"/>
      <c r="BZ16" s="566"/>
      <c r="CA16" s="566"/>
      <c r="CB16" s="566"/>
      <c r="CC16" s="566"/>
      <c r="CD16" s="566"/>
      <c r="CE16" s="566"/>
      <c r="CF16" s="566"/>
      <c r="CG16" s="566"/>
      <c r="CH16" s="566"/>
      <c r="CI16" s="566"/>
      <c r="CJ16" s="566"/>
      <c r="CK16" s="567"/>
      <c r="CR16" s="97"/>
      <c r="CS16" s="97"/>
      <c r="CT16" s="97"/>
      <c r="CU16" s="97"/>
      <c r="CV16" s="97"/>
      <c r="CW16" s="97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</row>
    <row r="17" spans="1:141" ht="10.9" customHeight="1">
      <c r="B17" s="573"/>
      <c r="C17" s="574"/>
      <c r="D17" s="574"/>
      <c r="E17" s="574"/>
      <c r="F17" s="574"/>
      <c r="G17" s="574"/>
      <c r="H17" s="574"/>
      <c r="I17" s="574"/>
      <c r="J17" s="578"/>
      <c r="K17" s="578"/>
      <c r="L17" s="578"/>
      <c r="M17" s="578"/>
      <c r="N17" s="578"/>
      <c r="O17" s="578"/>
      <c r="P17" s="578"/>
      <c r="Q17" s="578"/>
      <c r="R17" s="578"/>
      <c r="S17" s="578"/>
      <c r="T17" s="578"/>
      <c r="U17" s="578"/>
      <c r="V17" s="578"/>
      <c r="W17" s="583"/>
      <c r="X17" s="584"/>
      <c r="Y17" s="584"/>
      <c r="Z17" s="584"/>
      <c r="AA17" s="584"/>
      <c r="AB17" s="584"/>
      <c r="AC17" s="584"/>
      <c r="AD17" s="585"/>
      <c r="AE17" s="505">
        <f>施設情報!C9</f>
        <v>0</v>
      </c>
      <c r="AF17" s="506"/>
      <c r="AG17" s="506"/>
      <c r="AH17" s="520"/>
      <c r="AI17" s="524"/>
      <c r="AJ17" s="525"/>
      <c r="AK17" s="525"/>
      <c r="AL17" s="526"/>
      <c r="AM17" s="524"/>
      <c r="AN17" s="525"/>
      <c r="AO17" s="525"/>
      <c r="AP17" s="530"/>
      <c r="AQ17" s="89"/>
      <c r="AR17" s="454"/>
      <c r="AS17" s="455"/>
      <c r="AT17" s="354"/>
      <c r="AU17" s="354"/>
      <c r="AV17" s="354"/>
      <c r="AW17" s="354"/>
      <c r="AX17" s="354"/>
      <c r="AY17" s="354"/>
      <c r="AZ17" s="354"/>
      <c r="BA17" s="354"/>
      <c r="BB17" s="354"/>
      <c r="BC17" s="565"/>
      <c r="BD17" s="566"/>
      <c r="BE17" s="566"/>
      <c r="BF17" s="566"/>
      <c r="BG17" s="566"/>
      <c r="BH17" s="566"/>
      <c r="BI17" s="566"/>
      <c r="BJ17" s="566"/>
      <c r="BK17" s="566"/>
      <c r="BL17" s="566"/>
      <c r="BM17" s="566"/>
      <c r="BN17" s="566"/>
      <c r="BO17" s="566"/>
      <c r="BP17" s="566"/>
      <c r="BQ17" s="566"/>
      <c r="BR17" s="566"/>
      <c r="BS17" s="566"/>
      <c r="BT17" s="566"/>
      <c r="BU17" s="566"/>
      <c r="BV17" s="566"/>
      <c r="BW17" s="566"/>
      <c r="BX17" s="566"/>
      <c r="BY17" s="566"/>
      <c r="BZ17" s="566"/>
      <c r="CA17" s="566"/>
      <c r="CB17" s="566"/>
      <c r="CC17" s="566"/>
      <c r="CD17" s="566"/>
      <c r="CE17" s="566"/>
      <c r="CF17" s="566"/>
      <c r="CG17" s="566"/>
      <c r="CH17" s="566"/>
      <c r="CI17" s="566"/>
      <c r="CJ17" s="566"/>
      <c r="CK17" s="567"/>
      <c r="CR17" s="97"/>
      <c r="CS17" s="97"/>
      <c r="CT17" s="97"/>
      <c r="CU17" s="97"/>
      <c r="CV17" s="97"/>
      <c r="CW17" s="97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</row>
    <row r="18" spans="1:141" ht="10.9" customHeight="1">
      <c r="B18" s="575"/>
      <c r="C18" s="576"/>
      <c r="D18" s="576"/>
      <c r="E18" s="576"/>
      <c r="F18" s="576"/>
      <c r="G18" s="576"/>
      <c r="H18" s="576"/>
      <c r="I18" s="576"/>
      <c r="J18" s="579"/>
      <c r="K18" s="579"/>
      <c r="L18" s="579"/>
      <c r="M18" s="579"/>
      <c r="N18" s="579"/>
      <c r="O18" s="579"/>
      <c r="P18" s="579"/>
      <c r="Q18" s="579"/>
      <c r="R18" s="579"/>
      <c r="S18" s="579"/>
      <c r="T18" s="579"/>
      <c r="U18" s="579"/>
      <c r="V18" s="579"/>
      <c r="W18" s="586"/>
      <c r="X18" s="587"/>
      <c r="Y18" s="587"/>
      <c r="Z18" s="587"/>
      <c r="AA18" s="587"/>
      <c r="AB18" s="587"/>
      <c r="AC18" s="587"/>
      <c r="AD18" s="588"/>
      <c r="AE18" s="521"/>
      <c r="AF18" s="522"/>
      <c r="AG18" s="522"/>
      <c r="AH18" s="523"/>
      <c r="AI18" s="527"/>
      <c r="AJ18" s="528"/>
      <c r="AK18" s="528"/>
      <c r="AL18" s="529"/>
      <c r="AM18" s="527"/>
      <c r="AN18" s="528"/>
      <c r="AO18" s="528"/>
      <c r="AP18" s="531"/>
      <c r="AQ18" s="118"/>
      <c r="AR18" s="454"/>
      <c r="AS18" s="455"/>
      <c r="AT18" s="354"/>
      <c r="AU18" s="354"/>
      <c r="AV18" s="354"/>
      <c r="AW18" s="354"/>
      <c r="AX18" s="354"/>
      <c r="AY18" s="354"/>
      <c r="AZ18" s="354"/>
      <c r="BA18" s="354"/>
      <c r="BB18" s="354"/>
      <c r="BC18" s="565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566"/>
      <c r="BX18" s="566"/>
      <c r="BY18" s="566"/>
      <c r="BZ18" s="566"/>
      <c r="CA18" s="566"/>
      <c r="CB18" s="566"/>
      <c r="CC18" s="566"/>
      <c r="CD18" s="566"/>
      <c r="CE18" s="566"/>
      <c r="CF18" s="566"/>
      <c r="CG18" s="566"/>
      <c r="CH18" s="566"/>
      <c r="CI18" s="566"/>
      <c r="CJ18" s="566"/>
      <c r="CK18" s="567"/>
      <c r="CR18" s="97"/>
      <c r="CS18" s="97"/>
      <c r="CT18" s="97"/>
      <c r="CU18" s="97"/>
      <c r="CV18" s="97"/>
      <c r="CW18" s="97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</row>
    <row r="19" spans="1:141" ht="10.9" customHeight="1">
      <c r="B19" s="589" t="s">
        <v>99</v>
      </c>
      <c r="C19" s="590"/>
      <c r="D19" s="590"/>
      <c r="E19" s="590"/>
      <c r="F19" s="590"/>
      <c r="G19" s="590"/>
      <c r="H19" s="590"/>
      <c r="I19" s="591"/>
      <c r="J19" s="598">
        <f>VLOOKUP($CH$4,'児童情報 '!$A:$P,8,FALSE)</f>
        <v>0</v>
      </c>
      <c r="K19" s="599"/>
      <c r="L19" s="599"/>
      <c r="M19" s="599"/>
      <c r="N19" s="599"/>
      <c r="O19" s="599"/>
      <c r="P19" s="599"/>
      <c r="Q19" s="599"/>
      <c r="R19" s="600"/>
      <c r="S19" s="607"/>
      <c r="T19" s="608"/>
      <c r="U19" s="608"/>
      <c r="V19" s="609"/>
      <c r="W19" s="560" t="s">
        <v>129</v>
      </c>
      <c r="X19" s="561"/>
      <c r="Y19" s="561"/>
      <c r="Z19" s="561"/>
      <c r="AA19" s="561"/>
      <c r="AB19" s="561"/>
      <c r="AC19" s="561"/>
      <c r="AD19" s="561"/>
      <c r="AE19" s="616" t="s">
        <v>128</v>
      </c>
      <c r="AF19" s="617"/>
      <c r="AG19" s="617"/>
      <c r="AH19" s="618"/>
      <c r="AI19" s="616" t="s">
        <v>45</v>
      </c>
      <c r="AJ19" s="617"/>
      <c r="AK19" s="617"/>
      <c r="AL19" s="618"/>
      <c r="AM19" s="616" t="s">
        <v>46</v>
      </c>
      <c r="AN19" s="617"/>
      <c r="AO19" s="617"/>
      <c r="AP19" s="619"/>
      <c r="AQ19" s="118"/>
      <c r="AR19" s="454"/>
      <c r="AS19" s="455"/>
      <c r="AT19" s="354"/>
      <c r="AU19" s="354"/>
      <c r="AV19" s="354"/>
      <c r="AW19" s="354"/>
      <c r="AX19" s="354"/>
      <c r="AY19" s="354"/>
      <c r="AZ19" s="354"/>
      <c r="BA19" s="354"/>
      <c r="BB19" s="354"/>
      <c r="BC19" s="565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566"/>
      <c r="BX19" s="566"/>
      <c r="BY19" s="566"/>
      <c r="BZ19" s="566"/>
      <c r="CA19" s="566"/>
      <c r="CB19" s="566"/>
      <c r="CC19" s="566"/>
      <c r="CD19" s="566"/>
      <c r="CE19" s="566"/>
      <c r="CF19" s="566"/>
      <c r="CG19" s="566"/>
      <c r="CH19" s="566"/>
      <c r="CI19" s="566"/>
      <c r="CJ19" s="566"/>
      <c r="CK19" s="567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</row>
    <row r="20" spans="1:141" ht="10.9" customHeight="1">
      <c r="B20" s="592"/>
      <c r="C20" s="593"/>
      <c r="D20" s="593"/>
      <c r="E20" s="593"/>
      <c r="F20" s="593"/>
      <c r="G20" s="593"/>
      <c r="H20" s="593"/>
      <c r="I20" s="594"/>
      <c r="J20" s="601"/>
      <c r="K20" s="602"/>
      <c r="L20" s="602"/>
      <c r="M20" s="602"/>
      <c r="N20" s="602"/>
      <c r="O20" s="602"/>
      <c r="P20" s="602"/>
      <c r="Q20" s="602"/>
      <c r="R20" s="603"/>
      <c r="S20" s="610"/>
      <c r="T20" s="611"/>
      <c r="U20" s="611"/>
      <c r="V20" s="612"/>
      <c r="W20" s="420"/>
      <c r="X20" s="420"/>
      <c r="Y20" s="420"/>
      <c r="Z20" s="420"/>
      <c r="AA20" s="420"/>
      <c r="AB20" s="420"/>
      <c r="AC20" s="420"/>
      <c r="AD20" s="420"/>
      <c r="AE20" s="505">
        <f>施設情報!C12</f>
        <v>0</v>
      </c>
      <c r="AF20" s="506"/>
      <c r="AG20" s="506"/>
      <c r="AH20" s="520"/>
      <c r="AI20" s="524"/>
      <c r="AJ20" s="525"/>
      <c r="AK20" s="525"/>
      <c r="AL20" s="526"/>
      <c r="AM20" s="524"/>
      <c r="AN20" s="525"/>
      <c r="AO20" s="525"/>
      <c r="AP20" s="530"/>
      <c r="AQ20" s="118"/>
      <c r="AR20" s="454"/>
      <c r="AS20" s="455"/>
      <c r="AT20" s="125"/>
      <c r="AU20" s="125"/>
      <c r="AV20" s="125"/>
      <c r="AW20" s="125"/>
      <c r="AX20" s="125"/>
      <c r="AY20" s="125"/>
      <c r="AZ20" s="125"/>
      <c r="BA20" s="125"/>
      <c r="BB20" s="125"/>
      <c r="BC20" s="568"/>
      <c r="BD20" s="569"/>
      <c r="BE20" s="569"/>
      <c r="BF20" s="569"/>
      <c r="BG20" s="569"/>
      <c r="BH20" s="569"/>
      <c r="BI20" s="569"/>
      <c r="BJ20" s="569"/>
      <c r="BK20" s="569"/>
      <c r="BL20" s="569"/>
      <c r="BM20" s="569"/>
      <c r="BN20" s="569"/>
      <c r="BO20" s="569"/>
      <c r="BP20" s="569"/>
      <c r="BQ20" s="569"/>
      <c r="BR20" s="569"/>
      <c r="BS20" s="569"/>
      <c r="BT20" s="569"/>
      <c r="BU20" s="569"/>
      <c r="BV20" s="569"/>
      <c r="BW20" s="569"/>
      <c r="BX20" s="569"/>
      <c r="BY20" s="569"/>
      <c r="BZ20" s="569"/>
      <c r="CA20" s="569"/>
      <c r="CB20" s="569"/>
      <c r="CC20" s="569"/>
      <c r="CD20" s="569"/>
      <c r="CE20" s="569"/>
      <c r="CF20" s="569"/>
      <c r="CG20" s="569"/>
      <c r="CH20" s="569"/>
      <c r="CI20" s="569"/>
      <c r="CJ20" s="569"/>
      <c r="CK20" s="570"/>
      <c r="CP20" s="98"/>
      <c r="CQ20" s="98"/>
      <c r="CR20" s="98"/>
      <c r="CS20" s="98"/>
      <c r="CT20" s="98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</row>
    <row r="21" spans="1:141" ht="10.9" customHeight="1">
      <c r="B21" s="595"/>
      <c r="C21" s="596"/>
      <c r="D21" s="596"/>
      <c r="E21" s="596"/>
      <c r="F21" s="596"/>
      <c r="G21" s="596"/>
      <c r="H21" s="596"/>
      <c r="I21" s="597"/>
      <c r="J21" s="604"/>
      <c r="K21" s="605"/>
      <c r="L21" s="605"/>
      <c r="M21" s="605"/>
      <c r="N21" s="605"/>
      <c r="O21" s="605"/>
      <c r="P21" s="605"/>
      <c r="Q21" s="605"/>
      <c r="R21" s="606"/>
      <c r="S21" s="613"/>
      <c r="T21" s="614"/>
      <c r="U21" s="614"/>
      <c r="V21" s="615"/>
      <c r="W21" s="420"/>
      <c r="X21" s="420"/>
      <c r="Y21" s="420"/>
      <c r="Z21" s="420"/>
      <c r="AA21" s="420"/>
      <c r="AB21" s="420"/>
      <c r="AC21" s="420"/>
      <c r="AD21" s="420"/>
      <c r="AE21" s="521"/>
      <c r="AF21" s="522"/>
      <c r="AG21" s="522"/>
      <c r="AH21" s="523"/>
      <c r="AI21" s="527"/>
      <c r="AJ21" s="528"/>
      <c r="AK21" s="528"/>
      <c r="AL21" s="529"/>
      <c r="AM21" s="527"/>
      <c r="AN21" s="528"/>
      <c r="AO21" s="528"/>
      <c r="AP21" s="531"/>
      <c r="AQ21" s="118"/>
      <c r="AR21" s="454"/>
      <c r="AS21" s="455"/>
      <c r="AT21" s="476" t="s">
        <v>16</v>
      </c>
      <c r="AU21" s="477"/>
      <c r="AV21" s="477"/>
      <c r="AW21" s="477"/>
      <c r="AX21" s="477"/>
      <c r="AY21" s="477"/>
      <c r="AZ21" s="477"/>
      <c r="BA21" s="477"/>
      <c r="BB21" s="478"/>
      <c r="BC21" s="505">
        <f>施設情報!C8</f>
        <v>0</v>
      </c>
      <c r="BD21" s="506"/>
      <c r="BE21" s="506"/>
      <c r="BF21" s="506"/>
      <c r="BG21" s="506"/>
      <c r="BH21" s="506"/>
      <c r="BI21" s="511" t="s">
        <v>38</v>
      </c>
      <c r="BJ21" s="511"/>
      <c r="BK21" s="511"/>
      <c r="BL21" s="512"/>
      <c r="BM21" s="534" t="s">
        <v>24</v>
      </c>
      <c r="BN21" s="477"/>
      <c r="BO21" s="477"/>
      <c r="BP21" s="477"/>
      <c r="BQ21" s="477"/>
      <c r="BR21" s="477"/>
      <c r="BS21" s="477"/>
      <c r="BT21" s="477"/>
      <c r="BU21" s="477"/>
      <c r="BV21" s="477"/>
      <c r="BW21" s="477"/>
      <c r="BX21" s="478"/>
      <c r="BY21" s="505" t="str">
        <f>施設情報!C7</f>
        <v>私立</v>
      </c>
      <c r="BZ21" s="506"/>
      <c r="CA21" s="506"/>
      <c r="CB21" s="506"/>
      <c r="CC21" s="506"/>
      <c r="CD21" s="506"/>
      <c r="CE21" s="506"/>
      <c r="CF21" s="506"/>
      <c r="CG21" s="506"/>
      <c r="CH21" s="506"/>
      <c r="CI21" s="506"/>
      <c r="CJ21" s="506"/>
      <c r="CK21" s="538"/>
      <c r="CP21" s="99"/>
      <c r="CQ21" s="99"/>
      <c r="CR21" s="99"/>
      <c r="CS21" s="99"/>
      <c r="CT21" s="99"/>
      <c r="CU21" s="100"/>
      <c r="CV21" s="100"/>
      <c r="CW21" s="100"/>
      <c r="CX21" s="100"/>
      <c r="CY21" s="100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</row>
    <row r="22" spans="1:141" ht="10.9" customHeight="1">
      <c r="B22" s="541" t="s">
        <v>746</v>
      </c>
      <c r="C22" s="542"/>
      <c r="D22" s="542"/>
      <c r="E22" s="542"/>
      <c r="F22" s="542"/>
      <c r="G22" s="542"/>
      <c r="H22" s="542"/>
      <c r="I22" s="543"/>
      <c r="J22" s="547" t="str">
        <f>VLOOKUP($CH$4,'児童情報 '!$A:$P,6,FALSE)&amp;""</f>
        <v/>
      </c>
      <c r="K22" s="548"/>
      <c r="L22" s="548"/>
      <c r="M22" s="548"/>
      <c r="N22" s="548"/>
      <c r="O22" s="548"/>
      <c r="P22" s="548"/>
      <c r="Q22" s="548"/>
      <c r="R22" s="548"/>
      <c r="S22" s="548"/>
      <c r="T22" s="548"/>
      <c r="U22" s="548"/>
      <c r="V22" s="549"/>
      <c r="W22" s="534" t="s">
        <v>14</v>
      </c>
      <c r="X22" s="477"/>
      <c r="Y22" s="477"/>
      <c r="Z22" s="477"/>
      <c r="AA22" s="477"/>
      <c r="AB22" s="477"/>
      <c r="AC22" s="477"/>
      <c r="AD22" s="478"/>
      <c r="AE22" s="554"/>
      <c r="AF22" s="555"/>
      <c r="AG22" s="555"/>
      <c r="AH22" s="555"/>
      <c r="AI22" s="555"/>
      <c r="AJ22" s="555"/>
      <c r="AK22" s="555"/>
      <c r="AL22" s="555"/>
      <c r="AM22" s="555"/>
      <c r="AN22" s="555"/>
      <c r="AO22" s="555"/>
      <c r="AP22" s="556"/>
      <c r="AQ22" s="118"/>
      <c r="AR22" s="454"/>
      <c r="AS22" s="455"/>
      <c r="AT22" s="353"/>
      <c r="AU22" s="354"/>
      <c r="AV22" s="354"/>
      <c r="AW22" s="354"/>
      <c r="AX22" s="354"/>
      <c r="AY22" s="354"/>
      <c r="AZ22" s="354"/>
      <c r="BA22" s="354"/>
      <c r="BB22" s="479"/>
      <c r="BC22" s="507"/>
      <c r="BD22" s="508"/>
      <c r="BE22" s="508"/>
      <c r="BF22" s="508"/>
      <c r="BG22" s="508"/>
      <c r="BH22" s="508"/>
      <c r="BI22" s="513"/>
      <c r="BJ22" s="513"/>
      <c r="BK22" s="513"/>
      <c r="BL22" s="514"/>
      <c r="BM22" s="535"/>
      <c r="BN22" s="354"/>
      <c r="BO22" s="354"/>
      <c r="BP22" s="354"/>
      <c r="BQ22" s="354"/>
      <c r="BR22" s="354"/>
      <c r="BS22" s="354"/>
      <c r="BT22" s="354"/>
      <c r="BU22" s="354"/>
      <c r="BV22" s="354"/>
      <c r="BW22" s="354"/>
      <c r="BX22" s="479"/>
      <c r="BY22" s="507"/>
      <c r="BZ22" s="508"/>
      <c r="CA22" s="508"/>
      <c r="CB22" s="508"/>
      <c r="CC22" s="508"/>
      <c r="CD22" s="508"/>
      <c r="CE22" s="508"/>
      <c r="CF22" s="508"/>
      <c r="CG22" s="508"/>
      <c r="CH22" s="508"/>
      <c r="CI22" s="508"/>
      <c r="CJ22" s="508"/>
      <c r="CK22" s="539"/>
      <c r="CP22" s="99"/>
      <c r="CQ22" s="99"/>
      <c r="CR22" s="99"/>
      <c r="CS22" s="99"/>
      <c r="CT22" s="99"/>
      <c r="CU22" s="100"/>
      <c r="CV22" s="100"/>
      <c r="CW22" s="100"/>
      <c r="CX22" s="100"/>
      <c r="CY22" s="100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</row>
    <row r="23" spans="1:141" ht="10.9" customHeight="1" thickBot="1">
      <c r="B23" s="544"/>
      <c r="C23" s="545"/>
      <c r="D23" s="545"/>
      <c r="E23" s="545"/>
      <c r="F23" s="545"/>
      <c r="G23" s="545"/>
      <c r="H23" s="545"/>
      <c r="I23" s="546"/>
      <c r="J23" s="550"/>
      <c r="K23" s="551"/>
      <c r="L23" s="551"/>
      <c r="M23" s="551"/>
      <c r="N23" s="551"/>
      <c r="O23" s="551"/>
      <c r="P23" s="551"/>
      <c r="Q23" s="551"/>
      <c r="R23" s="551"/>
      <c r="S23" s="551"/>
      <c r="T23" s="551"/>
      <c r="U23" s="551"/>
      <c r="V23" s="552"/>
      <c r="W23" s="553"/>
      <c r="X23" s="481"/>
      <c r="Y23" s="481"/>
      <c r="Z23" s="481"/>
      <c r="AA23" s="481"/>
      <c r="AB23" s="481"/>
      <c r="AC23" s="481"/>
      <c r="AD23" s="482"/>
      <c r="AE23" s="557"/>
      <c r="AF23" s="558"/>
      <c r="AG23" s="558"/>
      <c r="AH23" s="558"/>
      <c r="AI23" s="558"/>
      <c r="AJ23" s="558"/>
      <c r="AK23" s="558"/>
      <c r="AL23" s="558"/>
      <c r="AM23" s="558"/>
      <c r="AN23" s="558"/>
      <c r="AO23" s="558"/>
      <c r="AP23" s="559"/>
      <c r="AQ23" s="118"/>
      <c r="AR23" s="456"/>
      <c r="AS23" s="457"/>
      <c r="AT23" s="356"/>
      <c r="AU23" s="357"/>
      <c r="AV23" s="357"/>
      <c r="AW23" s="357"/>
      <c r="AX23" s="357"/>
      <c r="AY23" s="357"/>
      <c r="AZ23" s="357"/>
      <c r="BA23" s="357"/>
      <c r="BB23" s="537"/>
      <c r="BC23" s="509"/>
      <c r="BD23" s="510"/>
      <c r="BE23" s="510"/>
      <c r="BF23" s="510"/>
      <c r="BG23" s="510"/>
      <c r="BH23" s="510"/>
      <c r="BI23" s="515"/>
      <c r="BJ23" s="515"/>
      <c r="BK23" s="515"/>
      <c r="BL23" s="516"/>
      <c r="BM23" s="536"/>
      <c r="BN23" s="357"/>
      <c r="BO23" s="357"/>
      <c r="BP23" s="357"/>
      <c r="BQ23" s="357"/>
      <c r="BR23" s="357"/>
      <c r="BS23" s="357"/>
      <c r="BT23" s="357"/>
      <c r="BU23" s="357"/>
      <c r="BV23" s="357"/>
      <c r="BW23" s="357"/>
      <c r="BX23" s="537"/>
      <c r="BY23" s="509"/>
      <c r="BZ23" s="510"/>
      <c r="CA23" s="510"/>
      <c r="CB23" s="510"/>
      <c r="CC23" s="510"/>
      <c r="CD23" s="510"/>
      <c r="CE23" s="510"/>
      <c r="CF23" s="510"/>
      <c r="CG23" s="510"/>
      <c r="CH23" s="510"/>
      <c r="CI23" s="510"/>
      <c r="CJ23" s="510"/>
      <c r="CK23" s="540"/>
      <c r="CP23" s="99"/>
      <c r="CQ23" s="99"/>
      <c r="CR23" s="99"/>
      <c r="CS23" s="99"/>
      <c r="CT23" s="99"/>
      <c r="CU23" s="100"/>
      <c r="CV23" s="100"/>
      <c r="CW23" s="100"/>
      <c r="CX23" s="100"/>
      <c r="CY23" s="100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</row>
    <row r="24" spans="1:141" s="90" customFormat="1" ht="10.9" customHeight="1">
      <c r="B24" s="644" t="s">
        <v>677</v>
      </c>
      <c r="C24" s="645"/>
      <c r="D24" s="645"/>
      <c r="E24" s="645"/>
      <c r="F24" s="645"/>
      <c r="G24" s="645"/>
      <c r="H24" s="645"/>
      <c r="I24" s="646"/>
      <c r="J24" s="639" t="s">
        <v>39</v>
      </c>
      <c r="K24" s="640"/>
      <c r="L24" s="652">
        <f ca="1">Y24+AK24</f>
        <v>6</v>
      </c>
      <c r="M24" s="652"/>
      <c r="N24" s="652"/>
      <c r="O24" s="652"/>
      <c r="P24" s="652"/>
      <c r="Q24" s="640" t="s">
        <v>36</v>
      </c>
      <c r="R24" s="654"/>
      <c r="S24" s="639" t="s">
        <v>40</v>
      </c>
      <c r="T24" s="640"/>
      <c r="U24" s="640"/>
      <c r="V24" s="640"/>
      <c r="W24" s="640"/>
      <c r="X24" s="640"/>
      <c r="Y24" s="627">
        <f ca="1">集計【幼稚園】!G63</f>
        <v>2</v>
      </c>
      <c r="Z24" s="628"/>
      <c r="AA24" s="628"/>
      <c r="AB24" s="628"/>
      <c r="AC24" s="621" t="s">
        <v>36</v>
      </c>
      <c r="AD24" s="621"/>
      <c r="AE24" s="623" t="s">
        <v>41</v>
      </c>
      <c r="AF24" s="624"/>
      <c r="AG24" s="624"/>
      <c r="AH24" s="624"/>
      <c r="AI24" s="624"/>
      <c r="AJ24" s="624"/>
      <c r="AK24" s="627">
        <f ca="1">集計【幼稚園】!G64</f>
        <v>4</v>
      </c>
      <c r="AL24" s="628"/>
      <c r="AM24" s="628"/>
      <c r="AN24" s="628"/>
      <c r="AO24" s="621" t="s">
        <v>36</v>
      </c>
      <c r="AP24" s="630"/>
      <c r="AQ24" s="857" t="s">
        <v>690</v>
      </c>
      <c r="AR24" s="858"/>
      <c r="AS24" s="858"/>
      <c r="AT24" s="858"/>
      <c r="AU24" s="858"/>
      <c r="AV24" s="858"/>
      <c r="AW24" s="858"/>
      <c r="AX24" s="858"/>
      <c r="AY24" s="858"/>
      <c r="AZ24" s="858"/>
      <c r="BA24" s="861">
        <f>施設情報!C14</f>
        <v>0</v>
      </c>
      <c r="BB24" s="861"/>
      <c r="BC24" s="861"/>
      <c r="BD24" s="861"/>
      <c r="BE24" s="861"/>
      <c r="BF24" s="861"/>
      <c r="BG24" s="862"/>
      <c r="BH24" s="513"/>
      <c r="BI24" s="513"/>
      <c r="BJ24" s="513"/>
      <c r="BK24" s="513"/>
      <c r="BL24" s="513"/>
      <c r="BM24" s="513"/>
      <c r="BN24" s="513"/>
      <c r="BO24" s="513"/>
      <c r="BP24" s="513"/>
      <c r="BQ24" s="513"/>
      <c r="BR24" s="513"/>
      <c r="BS24" s="513"/>
      <c r="BT24" s="513"/>
      <c r="BU24" s="513"/>
      <c r="BV24" s="513"/>
      <c r="BW24" s="880"/>
      <c r="BX24" s="880"/>
      <c r="BY24" s="880"/>
      <c r="BZ24" s="513"/>
      <c r="CA24" s="513"/>
      <c r="CB24" s="513"/>
      <c r="CC24" s="513"/>
      <c r="CD24" s="513"/>
      <c r="CE24" s="513"/>
      <c r="CF24" s="881"/>
      <c r="CG24" s="881"/>
      <c r="CH24" s="881"/>
      <c r="CI24" s="748"/>
      <c r="CJ24" s="748"/>
      <c r="CK24" s="748"/>
      <c r="CL24" s="748"/>
      <c r="CM24" s="748"/>
      <c r="CN24" s="748"/>
      <c r="CS24" s="102"/>
    </row>
    <row r="25" spans="1:141" s="90" customFormat="1" ht="10.9" customHeight="1" thickBot="1">
      <c r="A25" s="103"/>
      <c r="B25" s="647"/>
      <c r="C25" s="648"/>
      <c r="D25" s="648"/>
      <c r="E25" s="648"/>
      <c r="F25" s="648"/>
      <c r="G25" s="648"/>
      <c r="H25" s="648"/>
      <c r="I25" s="649"/>
      <c r="J25" s="650"/>
      <c r="K25" s="651"/>
      <c r="L25" s="653"/>
      <c r="M25" s="653"/>
      <c r="N25" s="653"/>
      <c r="O25" s="653"/>
      <c r="P25" s="653"/>
      <c r="Q25" s="651"/>
      <c r="R25" s="655"/>
      <c r="S25" s="650"/>
      <c r="T25" s="651"/>
      <c r="U25" s="651"/>
      <c r="V25" s="651"/>
      <c r="W25" s="651"/>
      <c r="X25" s="651"/>
      <c r="Y25" s="629"/>
      <c r="Z25" s="629"/>
      <c r="AA25" s="629"/>
      <c r="AB25" s="629"/>
      <c r="AC25" s="622"/>
      <c r="AD25" s="622"/>
      <c r="AE25" s="625"/>
      <c r="AF25" s="626"/>
      <c r="AG25" s="626"/>
      <c r="AH25" s="626"/>
      <c r="AI25" s="626"/>
      <c r="AJ25" s="626"/>
      <c r="AK25" s="629"/>
      <c r="AL25" s="629"/>
      <c r="AM25" s="629"/>
      <c r="AN25" s="629"/>
      <c r="AO25" s="622"/>
      <c r="AP25" s="631"/>
      <c r="AQ25" s="859"/>
      <c r="AR25" s="860"/>
      <c r="AS25" s="860"/>
      <c r="AT25" s="860"/>
      <c r="AU25" s="860"/>
      <c r="AV25" s="860"/>
      <c r="AW25" s="860"/>
      <c r="AX25" s="860"/>
      <c r="AY25" s="860"/>
      <c r="AZ25" s="860"/>
      <c r="BA25" s="863"/>
      <c r="BB25" s="863"/>
      <c r="BC25" s="863"/>
      <c r="BD25" s="863"/>
      <c r="BE25" s="863"/>
      <c r="BF25" s="863"/>
      <c r="BG25" s="864"/>
      <c r="BH25" s="513"/>
      <c r="BI25" s="513"/>
      <c r="BJ25" s="513"/>
      <c r="BK25" s="513"/>
      <c r="BL25" s="513"/>
      <c r="BM25" s="513"/>
      <c r="BN25" s="513"/>
      <c r="BO25" s="513"/>
      <c r="BP25" s="513"/>
      <c r="BQ25" s="513"/>
      <c r="BR25" s="513"/>
      <c r="BS25" s="513"/>
      <c r="BT25" s="513"/>
      <c r="BU25" s="513"/>
      <c r="BV25" s="513"/>
      <c r="BW25" s="880"/>
      <c r="BX25" s="880"/>
      <c r="BY25" s="880"/>
      <c r="BZ25" s="513"/>
      <c r="CA25" s="513"/>
      <c r="CB25" s="513"/>
      <c r="CC25" s="513"/>
      <c r="CD25" s="513"/>
      <c r="CE25" s="513"/>
      <c r="CF25" s="881"/>
      <c r="CG25" s="881"/>
      <c r="CH25" s="881"/>
      <c r="CI25" s="748"/>
      <c r="CJ25" s="748"/>
      <c r="CK25" s="748"/>
      <c r="CL25" s="748"/>
      <c r="CM25" s="748"/>
      <c r="CN25" s="748"/>
      <c r="CS25" s="104"/>
    </row>
    <row r="26" spans="1:141" s="90" customFormat="1" ht="10.9" customHeight="1">
      <c r="B26" s="632" t="s">
        <v>674</v>
      </c>
      <c r="C26" s="633"/>
      <c r="D26" s="633"/>
      <c r="E26" s="633"/>
      <c r="F26" s="633"/>
      <c r="G26" s="633"/>
      <c r="H26" s="633"/>
      <c r="I26" s="634"/>
      <c r="J26" s="505">
        <f>施設情報!C15</f>
        <v>0</v>
      </c>
      <c r="K26" s="506"/>
      <c r="L26" s="506"/>
      <c r="M26" s="506"/>
      <c r="N26" s="506"/>
      <c r="O26" s="506"/>
      <c r="P26" s="506"/>
      <c r="Q26" s="506"/>
      <c r="R26" s="520"/>
      <c r="S26" s="639" t="s">
        <v>42</v>
      </c>
      <c r="T26" s="640"/>
      <c r="U26" s="640"/>
      <c r="V26" s="640"/>
      <c r="W26" s="628">
        <f>施設情報!C16</f>
        <v>0</v>
      </c>
      <c r="X26" s="628"/>
      <c r="Y26" s="628"/>
      <c r="Z26" s="628"/>
      <c r="AA26" s="628"/>
      <c r="AB26" s="628"/>
      <c r="AC26" s="640" t="s">
        <v>34</v>
      </c>
      <c r="AD26" s="640"/>
      <c r="AE26" s="639" t="s">
        <v>43</v>
      </c>
      <c r="AF26" s="640"/>
      <c r="AG26" s="640"/>
      <c r="AH26" s="69"/>
      <c r="AI26" s="628">
        <f>施設情報!C17</f>
        <v>0</v>
      </c>
      <c r="AJ26" s="628"/>
      <c r="AK26" s="628"/>
      <c r="AL26" s="628"/>
      <c r="AM26" s="628"/>
      <c r="AN26" s="69"/>
      <c r="AO26" s="621" t="s">
        <v>35</v>
      </c>
      <c r="AP26" s="630"/>
      <c r="AQ26" s="316" t="s">
        <v>205</v>
      </c>
      <c r="AR26" s="317"/>
      <c r="AS26" s="317"/>
      <c r="AT26" s="317"/>
      <c r="AU26" s="317"/>
      <c r="AV26" s="317"/>
      <c r="AW26" s="317"/>
      <c r="AX26" s="317"/>
      <c r="AY26" s="317"/>
      <c r="AZ26" s="317"/>
      <c r="BA26" s="317"/>
      <c r="BB26" s="320">
        <f>施設情報!C13</f>
        <v>0</v>
      </c>
      <c r="BC26" s="320"/>
      <c r="BD26" s="320"/>
      <c r="BE26" s="322" t="s">
        <v>206</v>
      </c>
      <c r="BF26" s="322"/>
      <c r="BG26" s="323"/>
      <c r="BI26" s="93"/>
      <c r="BJ26" s="326" t="s">
        <v>101</v>
      </c>
      <c r="BK26" s="327"/>
      <c r="BL26" s="327"/>
      <c r="BM26" s="327"/>
      <c r="BN26" s="327"/>
      <c r="BO26" s="327"/>
      <c r="BP26" s="327"/>
      <c r="BQ26" s="327"/>
      <c r="BR26" s="327"/>
      <c r="BS26" s="328"/>
      <c r="BT26" s="332" t="str">
        <f>VLOOKUP($CH$4,'児童情報 '!A:R,9,FALSE)&amp;""</f>
        <v/>
      </c>
      <c r="BU26" s="333"/>
      <c r="BV26" s="333"/>
      <c r="BW26" s="333"/>
      <c r="BX26" s="333"/>
      <c r="BY26" s="333"/>
      <c r="BZ26" s="333"/>
      <c r="CA26" s="334"/>
      <c r="CP26" s="102"/>
    </row>
    <row r="27" spans="1:141" ht="10.9" customHeight="1" thickBot="1">
      <c r="B27" s="635"/>
      <c r="C27" s="636"/>
      <c r="D27" s="636"/>
      <c r="E27" s="636"/>
      <c r="F27" s="636"/>
      <c r="G27" s="636"/>
      <c r="H27" s="636"/>
      <c r="I27" s="637"/>
      <c r="J27" s="509"/>
      <c r="K27" s="510"/>
      <c r="L27" s="510"/>
      <c r="M27" s="510"/>
      <c r="N27" s="510"/>
      <c r="O27" s="510"/>
      <c r="P27" s="510"/>
      <c r="Q27" s="510"/>
      <c r="R27" s="638"/>
      <c r="S27" s="641"/>
      <c r="T27" s="642"/>
      <c r="U27" s="642"/>
      <c r="V27" s="642"/>
      <c r="W27" s="643"/>
      <c r="X27" s="643"/>
      <c r="Y27" s="643"/>
      <c r="Z27" s="643"/>
      <c r="AA27" s="643"/>
      <c r="AB27" s="643"/>
      <c r="AC27" s="642"/>
      <c r="AD27" s="642"/>
      <c r="AE27" s="641"/>
      <c r="AF27" s="642"/>
      <c r="AG27" s="642"/>
      <c r="AH27" s="70"/>
      <c r="AI27" s="643"/>
      <c r="AJ27" s="643"/>
      <c r="AK27" s="643"/>
      <c r="AL27" s="643"/>
      <c r="AM27" s="643"/>
      <c r="AN27" s="70"/>
      <c r="AO27" s="656"/>
      <c r="AP27" s="657"/>
      <c r="AQ27" s="318"/>
      <c r="AR27" s="319"/>
      <c r="AS27" s="319"/>
      <c r="AT27" s="319"/>
      <c r="AU27" s="319"/>
      <c r="AV27" s="319"/>
      <c r="AW27" s="319"/>
      <c r="AX27" s="319"/>
      <c r="AY27" s="319"/>
      <c r="AZ27" s="319"/>
      <c r="BA27" s="319"/>
      <c r="BB27" s="321"/>
      <c r="BC27" s="321"/>
      <c r="BD27" s="321"/>
      <c r="BE27" s="324"/>
      <c r="BF27" s="324"/>
      <c r="BG27" s="325"/>
      <c r="BI27" s="90"/>
      <c r="BJ27" s="329"/>
      <c r="BK27" s="330"/>
      <c r="BL27" s="330"/>
      <c r="BM27" s="330"/>
      <c r="BN27" s="330"/>
      <c r="BO27" s="330"/>
      <c r="BP27" s="330"/>
      <c r="BQ27" s="330"/>
      <c r="BR27" s="330"/>
      <c r="BS27" s="331"/>
      <c r="BT27" s="335"/>
      <c r="BU27" s="336"/>
      <c r="BV27" s="336"/>
      <c r="BW27" s="336"/>
      <c r="BX27" s="336"/>
      <c r="BY27" s="336"/>
      <c r="BZ27" s="336"/>
      <c r="CA27" s="337"/>
    </row>
    <row r="28" spans="1:141" s="90" customFormat="1" ht="9.75" customHeight="1" thickBot="1">
      <c r="B28" s="275"/>
      <c r="C28" s="105"/>
      <c r="D28" s="105"/>
      <c r="E28" s="105"/>
      <c r="F28" s="105"/>
      <c r="G28" s="105"/>
      <c r="H28" s="105"/>
      <c r="I28" s="105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</row>
    <row r="29" spans="1:141" ht="5.25" customHeight="1">
      <c r="B29" s="452" t="s">
        <v>11</v>
      </c>
      <c r="C29" s="453"/>
      <c r="D29" s="350" t="s">
        <v>13</v>
      </c>
      <c r="E29" s="351"/>
      <c r="F29" s="351"/>
      <c r="G29" s="351"/>
      <c r="H29" s="351"/>
      <c r="I29" s="351"/>
      <c r="J29" s="351"/>
      <c r="K29" s="351"/>
      <c r="L29" s="351"/>
      <c r="M29" s="351"/>
      <c r="N29" s="351"/>
      <c r="O29" s="351"/>
      <c r="P29" s="351"/>
      <c r="Q29" s="351"/>
      <c r="R29" s="351"/>
      <c r="S29" s="351"/>
      <c r="T29" s="351"/>
      <c r="U29" s="351"/>
      <c r="V29" s="351"/>
      <c r="W29" s="351"/>
      <c r="X29" s="351"/>
      <c r="Y29" s="351"/>
      <c r="Z29" s="351"/>
      <c r="AA29" s="351"/>
      <c r="AB29" s="351"/>
      <c r="AC29" s="351"/>
      <c r="AD29" s="351"/>
      <c r="AE29" s="351"/>
      <c r="AF29" s="351"/>
      <c r="AG29" s="351"/>
      <c r="AH29" s="352"/>
      <c r="AI29" s="350" t="s">
        <v>10</v>
      </c>
      <c r="AJ29" s="351"/>
      <c r="AK29" s="351"/>
      <c r="AL29" s="351"/>
      <c r="AM29" s="351"/>
      <c r="AN29" s="351"/>
      <c r="AO29" s="351"/>
      <c r="AP29" s="351"/>
      <c r="AQ29" s="351"/>
      <c r="AR29" s="351"/>
      <c r="AS29" s="351"/>
      <c r="AT29" s="352"/>
      <c r="AU29" s="351" t="s">
        <v>13</v>
      </c>
      <c r="AV29" s="351"/>
      <c r="AW29" s="351"/>
      <c r="AX29" s="351"/>
      <c r="AY29" s="351"/>
      <c r="AZ29" s="351"/>
      <c r="BA29" s="351"/>
      <c r="BB29" s="351"/>
      <c r="BC29" s="351"/>
      <c r="BD29" s="351"/>
      <c r="BE29" s="351"/>
      <c r="BF29" s="351"/>
      <c r="BG29" s="351"/>
      <c r="BH29" s="351"/>
      <c r="BI29" s="351"/>
      <c r="BJ29" s="351"/>
      <c r="BK29" s="351"/>
      <c r="BL29" s="351"/>
      <c r="BM29" s="351"/>
      <c r="BN29" s="351"/>
      <c r="BO29" s="351"/>
      <c r="BP29" s="351"/>
      <c r="BQ29" s="351"/>
      <c r="BR29" s="351"/>
      <c r="BS29" s="351"/>
      <c r="BT29" s="351"/>
      <c r="BU29" s="351"/>
      <c r="BV29" s="351"/>
      <c r="BW29" s="351"/>
      <c r="BX29" s="351"/>
      <c r="BY29" s="352"/>
      <c r="BZ29" s="350" t="s">
        <v>10</v>
      </c>
      <c r="CA29" s="351"/>
      <c r="CB29" s="351"/>
      <c r="CC29" s="351"/>
      <c r="CD29" s="351"/>
      <c r="CE29" s="351"/>
      <c r="CF29" s="351"/>
      <c r="CG29" s="351"/>
      <c r="CH29" s="351"/>
      <c r="CI29" s="351"/>
      <c r="CJ29" s="351"/>
      <c r="CK29" s="352"/>
      <c r="EG29" s="90"/>
      <c r="EH29" s="90"/>
      <c r="EI29" s="90"/>
      <c r="EJ29" s="90"/>
      <c r="EK29" s="90"/>
    </row>
    <row r="30" spans="1:141" ht="5.25" customHeight="1">
      <c r="B30" s="454"/>
      <c r="C30" s="455"/>
      <c r="D30" s="353"/>
      <c r="E30" s="354"/>
      <c r="F30" s="354"/>
      <c r="G30" s="354"/>
      <c r="H30" s="354"/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354"/>
      <c r="Z30" s="354"/>
      <c r="AA30" s="354"/>
      <c r="AB30" s="354"/>
      <c r="AC30" s="354"/>
      <c r="AD30" s="354"/>
      <c r="AE30" s="354"/>
      <c r="AF30" s="354"/>
      <c r="AG30" s="354"/>
      <c r="AH30" s="355"/>
      <c r="AI30" s="353"/>
      <c r="AJ30" s="354"/>
      <c r="AK30" s="354"/>
      <c r="AL30" s="354"/>
      <c r="AM30" s="354"/>
      <c r="AN30" s="354"/>
      <c r="AO30" s="354"/>
      <c r="AP30" s="354"/>
      <c r="AQ30" s="354"/>
      <c r="AR30" s="354"/>
      <c r="AS30" s="354"/>
      <c r="AT30" s="355"/>
      <c r="AU30" s="354"/>
      <c r="AV30" s="354"/>
      <c r="AW30" s="354"/>
      <c r="AX30" s="354"/>
      <c r="AY30" s="354"/>
      <c r="AZ30" s="354"/>
      <c r="BA30" s="354"/>
      <c r="BB30" s="354"/>
      <c r="BC30" s="354"/>
      <c r="BD30" s="354"/>
      <c r="BE30" s="354"/>
      <c r="BF30" s="354"/>
      <c r="BG30" s="354"/>
      <c r="BH30" s="354"/>
      <c r="BI30" s="354"/>
      <c r="BJ30" s="354"/>
      <c r="BK30" s="354"/>
      <c r="BL30" s="354"/>
      <c r="BM30" s="354"/>
      <c r="BN30" s="354"/>
      <c r="BO30" s="354"/>
      <c r="BP30" s="354"/>
      <c r="BQ30" s="354"/>
      <c r="BR30" s="354"/>
      <c r="BS30" s="354"/>
      <c r="BT30" s="354"/>
      <c r="BU30" s="354"/>
      <c r="BV30" s="354"/>
      <c r="BW30" s="354"/>
      <c r="BX30" s="354"/>
      <c r="BY30" s="355"/>
      <c r="BZ30" s="353"/>
      <c r="CA30" s="354"/>
      <c r="CB30" s="354"/>
      <c r="CC30" s="354"/>
      <c r="CD30" s="354"/>
      <c r="CE30" s="354"/>
      <c r="CF30" s="354"/>
      <c r="CG30" s="354"/>
      <c r="CH30" s="354"/>
      <c r="CI30" s="354"/>
      <c r="CJ30" s="354"/>
      <c r="CK30" s="355"/>
      <c r="EG30" s="90"/>
      <c r="EH30" s="90"/>
      <c r="EI30" s="90"/>
      <c r="EJ30" s="90"/>
      <c r="EK30" s="90"/>
    </row>
    <row r="31" spans="1:141" ht="5.25" customHeight="1" thickBot="1">
      <c r="B31" s="454"/>
      <c r="C31" s="455"/>
      <c r="D31" s="356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357"/>
      <c r="P31" s="357"/>
      <c r="Q31" s="357"/>
      <c r="R31" s="357"/>
      <c r="S31" s="357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8"/>
      <c r="AI31" s="356"/>
      <c r="AJ31" s="357"/>
      <c r="AK31" s="357"/>
      <c r="AL31" s="357"/>
      <c r="AM31" s="357"/>
      <c r="AN31" s="357"/>
      <c r="AO31" s="357"/>
      <c r="AP31" s="357"/>
      <c r="AQ31" s="357"/>
      <c r="AR31" s="357"/>
      <c r="AS31" s="357"/>
      <c r="AT31" s="358"/>
      <c r="AU31" s="357"/>
      <c r="AV31" s="357"/>
      <c r="AW31" s="357"/>
      <c r="AX31" s="357"/>
      <c r="AY31" s="357"/>
      <c r="AZ31" s="357"/>
      <c r="BA31" s="357"/>
      <c r="BB31" s="357"/>
      <c r="BC31" s="357"/>
      <c r="BD31" s="357"/>
      <c r="BE31" s="357"/>
      <c r="BF31" s="357"/>
      <c r="BG31" s="357"/>
      <c r="BH31" s="357"/>
      <c r="BI31" s="357"/>
      <c r="BJ31" s="357"/>
      <c r="BK31" s="357"/>
      <c r="BL31" s="357"/>
      <c r="BM31" s="357"/>
      <c r="BN31" s="357"/>
      <c r="BO31" s="357"/>
      <c r="BP31" s="357"/>
      <c r="BQ31" s="357"/>
      <c r="BR31" s="357"/>
      <c r="BS31" s="357"/>
      <c r="BT31" s="357"/>
      <c r="BU31" s="357"/>
      <c r="BV31" s="357"/>
      <c r="BW31" s="357"/>
      <c r="BX31" s="357"/>
      <c r="BY31" s="358"/>
      <c r="BZ31" s="356"/>
      <c r="CA31" s="357"/>
      <c r="CB31" s="357"/>
      <c r="CC31" s="357"/>
      <c r="CD31" s="357"/>
      <c r="CE31" s="357"/>
      <c r="CF31" s="357"/>
      <c r="CG31" s="357"/>
      <c r="CH31" s="357"/>
      <c r="CI31" s="357"/>
      <c r="CJ31" s="357"/>
      <c r="CK31" s="358"/>
      <c r="EG31" s="90"/>
      <c r="EH31" s="90"/>
      <c r="EI31" s="90"/>
      <c r="EJ31" s="90"/>
      <c r="EK31" s="90"/>
    </row>
    <row r="32" spans="1:141" ht="5.25" customHeight="1">
      <c r="B32" s="454"/>
      <c r="C32" s="658"/>
      <c r="D32" s="676" t="s">
        <v>19</v>
      </c>
      <c r="E32" s="677"/>
      <c r="F32" s="677"/>
      <c r="G32" s="677"/>
      <c r="H32" s="677"/>
      <c r="I32" s="677"/>
      <c r="J32" s="677"/>
      <c r="K32" s="677"/>
      <c r="L32" s="677"/>
      <c r="M32" s="677"/>
      <c r="N32" s="677"/>
      <c r="O32" s="677"/>
      <c r="P32" s="677"/>
      <c r="Q32" s="677"/>
      <c r="R32" s="677"/>
      <c r="S32" s="677"/>
      <c r="T32" s="677"/>
      <c r="U32" s="677"/>
      <c r="V32" s="677"/>
      <c r="W32" s="677"/>
      <c r="X32" s="677"/>
      <c r="Y32" s="677"/>
      <c r="Z32" s="677"/>
      <c r="AA32" s="677"/>
      <c r="AB32" s="677"/>
      <c r="AC32" s="677"/>
      <c r="AD32" s="677"/>
      <c r="AE32" s="677"/>
      <c r="AF32" s="677"/>
      <c r="AG32" s="677"/>
      <c r="AH32" s="678"/>
      <c r="AI32" s="680" t="e">
        <f ca="1">集計【幼稚園】!K3</f>
        <v>#N/A</v>
      </c>
      <c r="AJ32" s="681"/>
      <c r="AK32" s="681"/>
      <c r="AL32" s="681"/>
      <c r="AM32" s="681"/>
      <c r="AN32" s="681"/>
      <c r="AO32" s="681"/>
      <c r="AP32" s="681"/>
      <c r="AQ32" s="681"/>
      <c r="AR32" s="681"/>
      <c r="AS32" s="681"/>
      <c r="AT32" s="682"/>
      <c r="AU32" s="310" t="s">
        <v>158</v>
      </c>
      <c r="AV32" s="310"/>
      <c r="AW32" s="310"/>
      <c r="AX32" s="310"/>
      <c r="AY32" s="310"/>
      <c r="AZ32" s="310"/>
      <c r="BA32" s="310"/>
      <c r="BB32" s="310"/>
      <c r="BC32" s="310"/>
      <c r="BD32" s="310"/>
      <c r="BE32" s="310"/>
      <c r="BF32" s="310"/>
      <c r="BG32" s="310"/>
      <c r="BH32" s="310"/>
      <c r="BI32" s="310"/>
      <c r="BJ32" s="310"/>
      <c r="BK32" s="310"/>
      <c r="BL32" s="310"/>
      <c r="BM32" s="310"/>
      <c r="BN32" s="310"/>
      <c r="BO32" s="310"/>
      <c r="BP32" s="310"/>
      <c r="BQ32" s="310"/>
      <c r="BR32" s="310"/>
      <c r="BS32" s="311" t="str">
        <f>施設情報!C32&amp;""</f>
        <v/>
      </c>
      <c r="BT32" s="312"/>
      <c r="BU32" s="312"/>
      <c r="BV32" s="312"/>
      <c r="BW32" s="312"/>
      <c r="BX32" s="312"/>
      <c r="BY32" s="312"/>
      <c r="BZ32" s="359" t="e">
        <f ca="1">集計【幼稚園】!K15</f>
        <v>#DIV/0!</v>
      </c>
      <c r="CA32" s="360"/>
      <c r="CB32" s="360"/>
      <c r="CC32" s="360"/>
      <c r="CD32" s="360"/>
      <c r="CE32" s="360"/>
      <c r="CF32" s="360"/>
      <c r="CG32" s="360"/>
      <c r="CH32" s="360"/>
      <c r="CI32" s="360"/>
      <c r="CJ32" s="360"/>
      <c r="CK32" s="361"/>
      <c r="CP32" s="95"/>
      <c r="CQ32" s="95"/>
      <c r="CR32" s="95"/>
      <c r="CS32" s="95"/>
      <c r="CT32" s="95"/>
      <c r="CU32" s="95"/>
      <c r="CV32" s="95"/>
      <c r="CW32" s="95"/>
      <c r="CX32" s="95"/>
      <c r="CY32" s="95"/>
      <c r="CZ32" s="95"/>
      <c r="DA32" s="95"/>
      <c r="DB32" s="95"/>
      <c r="DC32" s="95"/>
      <c r="DD32" s="95"/>
      <c r="DE32" s="95"/>
      <c r="DF32" s="95"/>
      <c r="DG32" s="95"/>
      <c r="DH32" s="95"/>
      <c r="DI32" s="95"/>
      <c r="DJ32" s="95"/>
      <c r="DK32" s="95"/>
      <c r="DL32" s="95"/>
      <c r="DM32" s="95"/>
      <c r="DN32" s="95"/>
      <c r="DO32" s="95"/>
      <c r="DP32" s="95"/>
      <c r="DQ32" s="95"/>
      <c r="DR32" s="95"/>
      <c r="DS32" s="95"/>
      <c r="DT32" s="95"/>
      <c r="DU32" s="106"/>
      <c r="DV32" s="106"/>
      <c r="DW32" s="106"/>
      <c r="DX32" s="106"/>
      <c r="DY32" s="106"/>
      <c r="DZ32" s="106"/>
      <c r="EA32" s="106"/>
      <c r="EB32" s="106"/>
      <c r="EC32" s="106"/>
      <c r="ED32" s="106"/>
      <c r="EE32" s="106"/>
      <c r="EF32" s="106"/>
      <c r="EG32" s="90"/>
      <c r="EH32" s="90"/>
      <c r="EI32" s="90"/>
      <c r="EJ32" s="90"/>
      <c r="EK32" s="90"/>
    </row>
    <row r="33" spans="2:141" ht="5.25" customHeight="1">
      <c r="B33" s="454"/>
      <c r="C33" s="658"/>
      <c r="D33" s="663"/>
      <c r="E33" s="310"/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  <c r="AE33" s="310"/>
      <c r="AF33" s="310"/>
      <c r="AG33" s="310"/>
      <c r="AH33" s="679"/>
      <c r="AI33" s="660"/>
      <c r="AJ33" s="661"/>
      <c r="AK33" s="661"/>
      <c r="AL33" s="661"/>
      <c r="AM33" s="661"/>
      <c r="AN33" s="661"/>
      <c r="AO33" s="661"/>
      <c r="AP33" s="661"/>
      <c r="AQ33" s="661"/>
      <c r="AR33" s="661"/>
      <c r="AS33" s="661"/>
      <c r="AT33" s="662"/>
      <c r="AU33" s="310"/>
      <c r="AV33" s="310"/>
      <c r="AW33" s="310"/>
      <c r="AX33" s="310"/>
      <c r="AY33" s="310"/>
      <c r="AZ33" s="310"/>
      <c r="BA33" s="310"/>
      <c r="BB33" s="310"/>
      <c r="BC33" s="310"/>
      <c r="BD33" s="310"/>
      <c r="BE33" s="310"/>
      <c r="BF33" s="310"/>
      <c r="BG33" s="310"/>
      <c r="BH33" s="310"/>
      <c r="BI33" s="310"/>
      <c r="BJ33" s="310"/>
      <c r="BK33" s="310"/>
      <c r="BL33" s="310"/>
      <c r="BM33" s="310"/>
      <c r="BN33" s="310"/>
      <c r="BO33" s="310"/>
      <c r="BP33" s="310"/>
      <c r="BQ33" s="310"/>
      <c r="BR33" s="310"/>
      <c r="BS33" s="311"/>
      <c r="BT33" s="312"/>
      <c r="BU33" s="312"/>
      <c r="BV33" s="312"/>
      <c r="BW33" s="312"/>
      <c r="BX33" s="312"/>
      <c r="BY33" s="312"/>
      <c r="BZ33" s="341"/>
      <c r="CA33" s="342"/>
      <c r="CB33" s="342"/>
      <c r="CC33" s="342"/>
      <c r="CD33" s="342"/>
      <c r="CE33" s="342"/>
      <c r="CF33" s="342"/>
      <c r="CG33" s="342"/>
      <c r="CH33" s="342"/>
      <c r="CI33" s="342"/>
      <c r="CJ33" s="342"/>
      <c r="CK33" s="343"/>
      <c r="CP33" s="95"/>
      <c r="CQ33" s="95"/>
      <c r="CR33" s="95"/>
      <c r="CS33" s="95"/>
      <c r="CT33" s="95"/>
      <c r="CU33" s="95"/>
      <c r="CV33" s="95"/>
      <c r="CW33" s="95"/>
      <c r="CX33" s="95"/>
      <c r="CY33" s="95"/>
      <c r="CZ33" s="95"/>
      <c r="DA33" s="95"/>
      <c r="DB33" s="95"/>
      <c r="DC33" s="95"/>
      <c r="DD33" s="95"/>
      <c r="DE33" s="95"/>
      <c r="DF33" s="95"/>
      <c r="DG33" s="95"/>
      <c r="DH33" s="95"/>
      <c r="DI33" s="95"/>
      <c r="DJ33" s="95"/>
      <c r="DK33" s="95"/>
      <c r="DL33" s="95"/>
      <c r="DM33" s="95"/>
      <c r="DN33" s="95"/>
      <c r="DO33" s="95"/>
      <c r="DP33" s="95"/>
      <c r="DQ33" s="95"/>
      <c r="DR33" s="95"/>
      <c r="DS33" s="95"/>
      <c r="DT33" s="95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90"/>
      <c r="EH33" s="90"/>
      <c r="EI33" s="90"/>
      <c r="EJ33" s="90"/>
      <c r="EK33" s="90"/>
    </row>
    <row r="34" spans="2:141" ht="5.25" customHeight="1">
      <c r="B34" s="454"/>
      <c r="C34" s="658"/>
      <c r="D34" s="663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679"/>
      <c r="AI34" s="660"/>
      <c r="AJ34" s="661"/>
      <c r="AK34" s="661"/>
      <c r="AL34" s="661"/>
      <c r="AM34" s="661"/>
      <c r="AN34" s="661"/>
      <c r="AO34" s="661"/>
      <c r="AP34" s="661"/>
      <c r="AQ34" s="661"/>
      <c r="AR34" s="661"/>
      <c r="AS34" s="661"/>
      <c r="AT34" s="662"/>
      <c r="AU34" s="310"/>
      <c r="AV34" s="310"/>
      <c r="AW34" s="310"/>
      <c r="AX34" s="310"/>
      <c r="AY34" s="310"/>
      <c r="AZ34" s="310"/>
      <c r="BA34" s="310"/>
      <c r="BB34" s="310"/>
      <c r="BC34" s="310"/>
      <c r="BD34" s="310"/>
      <c r="BE34" s="310"/>
      <c r="BF34" s="310"/>
      <c r="BG34" s="310"/>
      <c r="BH34" s="310"/>
      <c r="BI34" s="310"/>
      <c r="BJ34" s="310"/>
      <c r="BK34" s="310"/>
      <c r="BL34" s="310"/>
      <c r="BM34" s="310"/>
      <c r="BN34" s="310"/>
      <c r="BO34" s="310"/>
      <c r="BP34" s="310"/>
      <c r="BQ34" s="310"/>
      <c r="BR34" s="310"/>
      <c r="BS34" s="311"/>
      <c r="BT34" s="312"/>
      <c r="BU34" s="312"/>
      <c r="BV34" s="312"/>
      <c r="BW34" s="312"/>
      <c r="BX34" s="312"/>
      <c r="BY34" s="312"/>
      <c r="BZ34" s="341"/>
      <c r="CA34" s="342"/>
      <c r="CB34" s="342"/>
      <c r="CC34" s="342"/>
      <c r="CD34" s="342"/>
      <c r="CE34" s="342"/>
      <c r="CF34" s="342"/>
      <c r="CG34" s="342"/>
      <c r="CH34" s="342"/>
      <c r="CI34" s="342"/>
      <c r="CJ34" s="342"/>
      <c r="CK34" s="343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95"/>
      <c r="DA34" s="95"/>
      <c r="DB34" s="95"/>
      <c r="DC34" s="95"/>
      <c r="DD34" s="95"/>
      <c r="DE34" s="95"/>
      <c r="DF34" s="95"/>
      <c r="DG34" s="95"/>
      <c r="DH34" s="95"/>
      <c r="DI34" s="95"/>
      <c r="DJ34" s="95"/>
      <c r="DK34" s="95"/>
      <c r="DL34" s="95"/>
      <c r="DM34" s="95"/>
      <c r="DN34" s="95"/>
      <c r="DO34" s="95"/>
      <c r="DP34" s="95"/>
      <c r="DQ34" s="95"/>
      <c r="DR34" s="95"/>
      <c r="DS34" s="95"/>
      <c r="DT34" s="95"/>
      <c r="DU34" s="106"/>
      <c r="DV34" s="106"/>
      <c r="DW34" s="106"/>
      <c r="DX34" s="106"/>
      <c r="DY34" s="106"/>
      <c r="DZ34" s="106"/>
      <c r="EA34" s="106"/>
      <c r="EB34" s="106"/>
      <c r="EC34" s="106"/>
      <c r="ED34" s="106"/>
      <c r="EE34" s="106"/>
      <c r="EF34" s="106"/>
      <c r="EG34" s="90"/>
      <c r="EH34" s="90"/>
      <c r="EI34" s="90"/>
      <c r="EJ34" s="90"/>
      <c r="EK34" s="90"/>
    </row>
    <row r="35" spans="2:141" ht="5.25" customHeight="1">
      <c r="B35" s="454"/>
      <c r="C35" s="658"/>
      <c r="D35" s="663"/>
      <c r="E35" s="310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  <c r="AE35" s="310"/>
      <c r="AF35" s="310"/>
      <c r="AG35" s="310"/>
      <c r="AH35" s="679"/>
      <c r="AI35" s="660"/>
      <c r="AJ35" s="661"/>
      <c r="AK35" s="661"/>
      <c r="AL35" s="661"/>
      <c r="AM35" s="661"/>
      <c r="AN35" s="661"/>
      <c r="AO35" s="661"/>
      <c r="AP35" s="661"/>
      <c r="AQ35" s="661"/>
      <c r="AR35" s="661"/>
      <c r="AS35" s="661"/>
      <c r="AT35" s="662"/>
      <c r="AU35" s="310"/>
      <c r="AV35" s="310"/>
      <c r="AW35" s="310"/>
      <c r="AX35" s="310"/>
      <c r="AY35" s="310"/>
      <c r="AZ35" s="310"/>
      <c r="BA35" s="310"/>
      <c r="BB35" s="310"/>
      <c r="BC35" s="310"/>
      <c r="BD35" s="310"/>
      <c r="BE35" s="310"/>
      <c r="BF35" s="310"/>
      <c r="BG35" s="310"/>
      <c r="BH35" s="310"/>
      <c r="BI35" s="310"/>
      <c r="BJ35" s="310"/>
      <c r="BK35" s="310"/>
      <c r="BL35" s="310"/>
      <c r="BM35" s="310"/>
      <c r="BN35" s="310"/>
      <c r="BO35" s="310"/>
      <c r="BP35" s="310"/>
      <c r="BQ35" s="310"/>
      <c r="BR35" s="310"/>
      <c r="BS35" s="311"/>
      <c r="BT35" s="312"/>
      <c r="BU35" s="312"/>
      <c r="BV35" s="312"/>
      <c r="BW35" s="312"/>
      <c r="BX35" s="312"/>
      <c r="BY35" s="312"/>
      <c r="BZ35" s="341"/>
      <c r="CA35" s="342"/>
      <c r="CB35" s="342"/>
      <c r="CC35" s="342"/>
      <c r="CD35" s="342"/>
      <c r="CE35" s="342"/>
      <c r="CF35" s="342"/>
      <c r="CG35" s="342"/>
      <c r="CH35" s="342"/>
      <c r="CI35" s="342"/>
      <c r="CJ35" s="342"/>
      <c r="CK35" s="343"/>
      <c r="CP35" s="95"/>
      <c r="CQ35" s="95"/>
      <c r="CR35" s="95"/>
      <c r="CS35" s="95"/>
      <c r="CT35" s="95"/>
      <c r="CU35" s="95"/>
      <c r="CV35" s="95"/>
      <c r="CW35" s="95"/>
      <c r="CX35" s="95"/>
      <c r="CY35" s="95"/>
      <c r="CZ35" s="95"/>
      <c r="DA35" s="95"/>
      <c r="DB35" s="95"/>
      <c r="DC35" s="95"/>
      <c r="DD35" s="95"/>
      <c r="DE35" s="95"/>
      <c r="DF35" s="95"/>
      <c r="DG35" s="95"/>
      <c r="DH35" s="95"/>
      <c r="DI35" s="95"/>
      <c r="DJ35" s="95"/>
      <c r="DK35" s="95"/>
      <c r="DL35" s="95"/>
      <c r="DM35" s="95"/>
      <c r="DN35" s="95"/>
      <c r="DO35" s="95"/>
      <c r="DP35" s="95"/>
      <c r="DQ35" s="95"/>
      <c r="DR35" s="95"/>
      <c r="DS35" s="95"/>
      <c r="DT35" s="95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90"/>
      <c r="EH35" s="90"/>
      <c r="EI35" s="90"/>
      <c r="EJ35" s="90"/>
      <c r="EK35" s="90"/>
    </row>
    <row r="36" spans="2:141" ht="5.25" customHeight="1">
      <c r="B36" s="454"/>
      <c r="C36" s="658"/>
      <c r="D36" s="663"/>
      <c r="E36" s="310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G36" s="310"/>
      <c r="AH36" s="679"/>
      <c r="AI36" s="660"/>
      <c r="AJ36" s="661"/>
      <c r="AK36" s="661"/>
      <c r="AL36" s="661"/>
      <c r="AM36" s="661"/>
      <c r="AN36" s="661"/>
      <c r="AO36" s="661"/>
      <c r="AP36" s="661"/>
      <c r="AQ36" s="661"/>
      <c r="AR36" s="661"/>
      <c r="AS36" s="661"/>
      <c r="AT36" s="662"/>
      <c r="AU36" s="310"/>
      <c r="AV36" s="310"/>
      <c r="AW36" s="310"/>
      <c r="AX36" s="310"/>
      <c r="AY36" s="310"/>
      <c r="AZ36" s="310"/>
      <c r="BA36" s="310"/>
      <c r="BB36" s="310"/>
      <c r="BC36" s="310"/>
      <c r="BD36" s="310"/>
      <c r="BE36" s="310"/>
      <c r="BF36" s="310"/>
      <c r="BG36" s="310"/>
      <c r="BH36" s="310"/>
      <c r="BI36" s="310"/>
      <c r="BJ36" s="310"/>
      <c r="BK36" s="310"/>
      <c r="BL36" s="310"/>
      <c r="BM36" s="310"/>
      <c r="BN36" s="310"/>
      <c r="BO36" s="310"/>
      <c r="BP36" s="310"/>
      <c r="BQ36" s="310"/>
      <c r="BR36" s="310"/>
      <c r="BS36" s="311"/>
      <c r="BT36" s="312"/>
      <c r="BU36" s="312"/>
      <c r="BV36" s="312"/>
      <c r="BW36" s="312"/>
      <c r="BX36" s="312"/>
      <c r="BY36" s="312"/>
      <c r="BZ36" s="344"/>
      <c r="CA36" s="345"/>
      <c r="CB36" s="345"/>
      <c r="CC36" s="345"/>
      <c r="CD36" s="345"/>
      <c r="CE36" s="345"/>
      <c r="CF36" s="345"/>
      <c r="CG36" s="345"/>
      <c r="CH36" s="345"/>
      <c r="CI36" s="345"/>
      <c r="CJ36" s="345"/>
      <c r="CK36" s="346"/>
      <c r="CP36" s="95"/>
      <c r="CQ36" s="95"/>
      <c r="CR36" s="95"/>
      <c r="CS36" s="95"/>
      <c r="CT36" s="95"/>
      <c r="CU36" s="95"/>
      <c r="CV36" s="95"/>
      <c r="CW36" s="95"/>
      <c r="CX36" s="95"/>
      <c r="CY36" s="95"/>
      <c r="CZ36" s="95"/>
      <c r="DA36" s="95"/>
      <c r="DB36" s="95"/>
      <c r="DC36" s="95"/>
      <c r="DD36" s="95"/>
      <c r="DE36" s="95"/>
      <c r="DF36" s="95"/>
      <c r="DG36" s="95"/>
      <c r="DH36" s="95"/>
      <c r="DI36" s="95"/>
      <c r="DJ36" s="95"/>
      <c r="DK36" s="95"/>
      <c r="DL36" s="95"/>
      <c r="DM36" s="95"/>
      <c r="DN36" s="95"/>
      <c r="DO36" s="95"/>
      <c r="DP36" s="95"/>
      <c r="DQ36" s="95"/>
      <c r="DR36" s="95"/>
      <c r="DS36" s="95"/>
      <c r="DT36" s="95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90"/>
      <c r="EH36" s="90"/>
      <c r="EI36" s="90"/>
      <c r="EJ36" s="90"/>
      <c r="EK36" s="90"/>
    </row>
    <row r="37" spans="2:141" ht="5.25" customHeight="1">
      <c r="B37" s="454"/>
      <c r="C37" s="658"/>
      <c r="D37" s="663" t="s">
        <v>678</v>
      </c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  <c r="X37" s="310"/>
      <c r="Y37" s="310"/>
      <c r="Z37" s="310"/>
      <c r="AA37" s="310"/>
      <c r="AB37" s="310"/>
      <c r="AC37" s="310"/>
      <c r="AD37" s="310"/>
      <c r="AE37" s="310"/>
      <c r="AF37" s="310"/>
      <c r="AG37" s="310"/>
      <c r="AH37" s="679"/>
      <c r="AI37" s="660" t="e">
        <f ca="1">集計【幼稚園】!K4</f>
        <v>#N/A</v>
      </c>
      <c r="AJ37" s="661"/>
      <c r="AK37" s="661"/>
      <c r="AL37" s="661"/>
      <c r="AM37" s="661"/>
      <c r="AN37" s="661"/>
      <c r="AO37" s="661"/>
      <c r="AP37" s="661"/>
      <c r="AQ37" s="661"/>
      <c r="AR37" s="661"/>
      <c r="AS37" s="661"/>
      <c r="AT37" s="662"/>
      <c r="AU37" s="310" t="s">
        <v>102</v>
      </c>
      <c r="AV37" s="310"/>
      <c r="AW37" s="310"/>
      <c r="AX37" s="310"/>
      <c r="AY37" s="310"/>
      <c r="AZ37" s="310"/>
      <c r="BA37" s="310"/>
      <c r="BB37" s="310"/>
      <c r="BC37" s="310"/>
      <c r="BD37" s="310"/>
      <c r="BE37" s="310"/>
      <c r="BF37" s="310"/>
      <c r="BG37" s="310"/>
      <c r="BH37" s="310"/>
      <c r="BI37" s="310"/>
      <c r="BJ37" s="310"/>
      <c r="BK37" s="310"/>
      <c r="BL37" s="310"/>
      <c r="BM37" s="310"/>
      <c r="BN37" s="310"/>
      <c r="BO37" s="310"/>
      <c r="BP37" s="310"/>
      <c r="BQ37" s="310"/>
      <c r="BR37" s="310"/>
      <c r="BS37" s="311" t="str">
        <f>施設情報!C33&amp;""</f>
        <v/>
      </c>
      <c r="BT37" s="312"/>
      <c r="BU37" s="312"/>
      <c r="BV37" s="312"/>
      <c r="BW37" s="312"/>
      <c r="BX37" s="312"/>
      <c r="BY37" s="312"/>
      <c r="BZ37" s="338" t="e">
        <f ca="1">集計【幼稚園】!K16</f>
        <v>#DIV/0!</v>
      </c>
      <c r="CA37" s="339"/>
      <c r="CB37" s="339"/>
      <c r="CC37" s="339"/>
      <c r="CD37" s="339"/>
      <c r="CE37" s="339"/>
      <c r="CF37" s="339"/>
      <c r="CG37" s="339"/>
      <c r="CH37" s="339"/>
      <c r="CI37" s="339"/>
      <c r="CJ37" s="339"/>
      <c r="CK37" s="340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95"/>
      <c r="DC37" s="95"/>
      <c r="DD37" s="95"/>
      <c r="DE37" s="95"/>
      <c r="DF37" s="95"/>
      <c r="DG37" s="95"/>
      <c r="DH37" s="95"/>
      <c r="DI37" s="95"/>
      <c r="DJ37" s="95"/>
      <c r="DK37" s="95"/>
      <c r="DL37" s="95"/>
      <c r="DM37" s="95"/>
      <c r="DN37" s="95"/>
      <c r="DO37" s="95"/>
      <c r="DP37" s="95"/>
      <c r="DQ37" s="95"/>
      <c r="DR37" s="95"/>
      <c r="DS37" s="95"/>
      <c r="DT37" s="95"/>
      <c r="DU37" s="106"/>
      <c r="DV37" s="106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</row>
    <row r="38" spans="2:141" ht="5.25" customHeight="1">
      <c r="B38" s="454"/>
      <c r="C38" s="658"/>
      <c r="D38" s="663"/>
      <c r="E38" s="310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0"/>
      <c r="T38" s="310"/>
      <c r="U38" s="310"/>
      <c r="V38" s="310"/>
      <c r="W38" s="310"/>
      <c r="X38" s="310"/>
      <c r="Y38" s="310"/>
      <c r="Z38" s="310"/>
      <c r="AA38" s="310"/>
      <c r="AB38" s="310"/>
      <c r="AC38" s="310"/>
      <c r="AD38" s="310"/>
      <c r="AE38" s="310"/>
      <c r="AF38" s="310"/>
      <c r="AG38" s="310"/>
      <c r="AH38" s="679"/>
      <c r="AI38" s="660"/>
      <c r="AJ38" s="661"/>
      <c r="AK38" s="661"/>
      <c r="AL38" s="661"/>
      <c r="AM38" s="661"/>
      <c r="AN38" s="661"/>
      <c r="AO38" s="661"/>
      <c r="AP38" s="661"/>
      <c r="AQ38" s="661"/>
      <c r="AR38" s="661"/>
      <c r="AS38" s="661"/>
      <c r="AT38" s="662"/>
      <c r="AU38" s="310"/>
      <c r="AV38" s="310"/>
      <c r="AW38" s="310"/>
      <c r="AX38" s="310"/>
      <c r="AY38" s="310"/>
      <c r="AZ38" s="310"/>
      <c r="BA38" s="310"/>
      <c r="BB38" s="310"/>
      <c r="BC38" s="310"/>
      <c r="BD38" s="310"/>
      <c r="BE38" s="310"/>
      <c r="BF38" s="310"/>
      <c r="BG38" s="310"/>
      <c r="BH38" s="310"/>
      <c r="BI38" s="310"/>
      <c r="BJ38" s="310"/>
      <c r="BK38" s="310"/>
      <c r="BL38" s="310"/>
      <c r="BM38" s="310"/>
      <c r="BN38" s="310"/>
      <c r="BO38" s="310"/>
      <c r="BP38" s="310"/>
      <c r="BQ38" s="310"/>
      <c r="BR38" s="310"/>
      <c r="BS38" s="311"/>
      <c r="BT38" s="312"/>
      <c r="BU38" s="312"/>
      <c r="BV38" s="312"/>
      <c r="BW38" s="312"/>
      <c r="BX38" s="312"/>
      <c r="BY38" s="312"/>
      <c r="BZ38" s="341"/>
      <c r="CA38" s="342"/>
      <c r="CB38" s="342"/>
      <c r="CC38" s="342"/>
      <c r="CD38" s="342"/>
      <c r="CE38" s="342"/>
      <c r="CF38" s="342"/>
      <c r="CG38" s="342"/>
      <c r="CH38" s="342"/>
      <c r="CI38" s="342"/>
      <c r="CJ38" s="342"/>
      <c r="CK38" s="343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95"/>
      <c r="DC38" s="95"/>
      <c r="DD38" s="95"/>
      <c r="DE38" s="95"/>
      <c r="DF38" s="95"/>
      <c r="DG38" s="95"/>
      <c r="DH38" s="95"/>
      <c r="DI38" s="95"/>
      <c r="DJ38" s="95"/>
      <c r="DK38" s="95"/>
      <c r="DL38" s="95"/>
      <c r="DM38" s="95"/>
      <c r="DN38" s="95"/>
      <c r="DO38" s="95"/>
      <c r="DP38" s="95"/>
      <c r="DQ38" s="95"/>
      <c r="DR38" s="95"/>
      <c r="DS38" s="95"/>
      <c r="DT38" s="95"/>
      <c r="DU38" s="106"/>
      <c r="DV38" s="106"/>
      <c r="DW38" s="106"/>
      <c r="DX38" s="106"/>
      <c r="DY38" s="106"/>
      <c r="DZ38" s="106"/>
      <c r="EA38" s="106"/>
      <c r="EB38" s="106"/>
      <c r="EC38" s="106"/>
      <c r="ED38" s="106"/>
      <c r="EE38" s="106"/>
      <c r="EF38" s="106"/>
    </row>
    <row r="39" spans="2:141" ht="5.25" customHeight="1">
      <c r="B39" s="454"/>
      <c r="C39" s="658"/>
      <c r="D39" s="663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0"/>
      <c r="R39" s="310"/>
      <c r="S39" s="310"/>
      <c r="T39" s="310"/>
      <c r="U39" s="310"/>
      <c r="V39" s="310"/>
      <c r="W39" s="310"/>
      <c r="X39" s="310"/>
      <c r="Y39" s="310"/>
      <c r="Z39" s="310"/>
      <c r="AA39" s="310"/>
      <c r="AB39" s="310"/>
      <c r="AC39" s="310"/>
      <c r="AD39" s="310"/>
      <c r="AE39" s="310"/>
      <c r="AF39" s="310"/>
      <c r="AG39" s="310"/>
      <c r="AH39" s="679"/>
      <c r="AI39" s="660"/>
      <c r="AJ39" s="661"/>
      <c r="AK39" s="661"/>
      <c r="AL39" s="661"/>
      <c r="AM39" s="661"/>
      <c r="AN39" s="661"/>
      <c r="AO39" s="661"/>
      <c r="AP39" s="661"/>
      <c r="AQ39" s="661"/>
      <c r="AR39" s="661"/>
      <c r="AS39" s="661"/>
      <c r="AT39" s="662"/>
      <c r="AU39" s="310"/>
      <c r="AV39" s="310"/>
      <c r="AW39" s="310"/>
      <c r="AX39" s="310"/>
      <c r="AY39" s="310"/>
      <c r="AZ39" s="310"/>
      <c r="BA39" s="310"/>
      <c r="BB39" s="310"/>
      <c r="BC39" s="310"/>
      <c r="BD39" s="310"/>
      <c r="BE39" s="310"/>
      <c r="BF39" s="310"/>
      <c r="BG39" s="310"/>
      <c r="BH39" s="310"/>
      <c r="BI39" s="310"/>
      <c r="BJ39" s="310"/>
      <c r="BK39" s="310"/>
      <c r="BL39" s="310"/>
      <c r="BM39" s="310"/>
      <c r="BN39" s="310"/>
      <c r="BO39" s="310"/>
      <c r="BP39" s="310"/>
      <c r="BQ39" s="310"/>
      <c r="BR39" s="310"/>
      <c r="BS39" s="311"/>
      <c r="BT39" s="312"/>
      <c r="BU39" s="312"/>
      <c r="BV39" s="312"/>
      <c r="BW39" s="312"/>
      <c r="BX39" s="312"/>
      <c r="BY39" s="312"/>
      <c r="BZ39" s="341"/>
      <c r="CA39" s="342"/>
      <c r="CB39" s="342"/>
      <c r="CC39" s="342"/>
      <c r="CD39" s="342"/>
      <c r="CE39" s="342"/>
      <c r="CF39" s="342"/>
      <c r="CG39" s="342"/>
      <c r="CH39" s="342"/>
      <c r="CI39" s="342"/>
      <c r="CJ39" s="342"/>
      <c r="CK39" s="343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5"/>
      <c r="DB39" s="95"/>
      <c r="DC39" s="95"/>
      <c r="DD39" s="95"/>
      <c r="DE39" s="95"/>
      <c r="DF39" s="95"/>
      <c r="DG39" s="95"/>
      <c r="DH39" s="95"/>
      <c r="DI39" s="95"/>
      <c r="DJ39" s="95"/>
      <c r="DK39" s="95"/>
      <c r="DL39" s="95"/>
      <c r="DM39" s="95"/>
      <c r="DN39" s="95"/>
      <c r="DO39" s="95"/>
      <c r="DP39" s="95"/>
      <c r="DQ39" s="95"/>
      <c r="DR39" s="95"/>
      <c r="DS39" s="95"/>
      <c r="DT39" s="95"/>
      <c r="DU39" s="106"/>
      <c r="DV39" s="106"/>
      <c r="DW39" s="106"/>
      <c r="DX39" s="106"/>
      <c r="DY39" s="106"/>
      <c r="DZ39" s="106"/>
      <c r="EA39" s="106"/>
      <c r="EB39" s="106"/>
      <c r="EC39" s="106"/>
      <c r="ED39" s="106"/>
      <c r="EE39" s="106"/>
      <c r="EF39" s="106"/>
    </row>
    <row r="40" spans="2:141" ht="5.25" customHeight="1">
      <c r="B40" s="454"/>
      <c r="C40" s="658"/>
      <c r="D40" s="663"/>
      <c r="E40" s="310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679"/>
      <c r="AI40" s="660"/>
      <c r="AJ40" s="661"/>
      <c r="AK40" s="661"/>
      <c r="AL40" s="661"/>
      <c r="AM40" s="661"/>
      <c r="AN40" s="661"/>
      <c r="AO40" s="661"/>
      <c r="AP40" s="661"/>
      <c r="AQ40" s="661"/>
      <c r="AR40" s="661"/>
      <c r="AS40" s="661"/>
      <c r="AT40" s="662"/>
      <c r="AU40" s="310"/>
      <c r="AV40" s="310"/>
      <c r="AW40" s="310"/>
      <c r="AX40" s="310"/>
      <c r="AY40" s="310"/>
      <c r="AZ40" s="310"/>
      <c r="BA40" s="310"/>
      <c r="BB40" s="310"/>
      <c r="BC40" s="310"/>
      <c r="BD40" s="310"/>
      <c r="BE40" s="310"/>
      <c r="BF40" s="310"/>
      <c r="BG40" s="310"/>
      <c r="BH40" s="310"/>
      <c r="BI40" s="310"/>
      <c r="BJ40" s="310"/>
      <c r="BK40" s="310"/>
      <c r="BL40" s="310"/>
      <c r="BM40" s="310"/>
      <c r="BN40" s="310"/>
      <c r="BO40" s="310"/>
      <c r="BP40" s="310"/>
      <c r="BQ40" s="310"/>
      <c r="BR40" s="310"/>
      <c r="BS40" s="311"/>
      <c r="BT40" s="312"/>
      <c r="BU40" s="312"/>
      <c r="BV40" s="312"/>
      <c r="BW40" s="312"/>
      <c r="BX40" s="312"/>
      <c r="BY40" s="312"/>
      <c r="BZ40" s="341"/>
      <c r="CA40" s="342"/>
      <c r="CB40" s="342"/>
      <c r="CC40" s="342"/>
      <c r="CD40" s="342"/>
      <c r="CE40" s="342"/>
      <c r="CF40" s="342"/>
      <c r="CG40" s="342"/>
      <c r="CH40" s="342"/>
      <c r="CI40" s="342"/>
      <c r="CJ40" s="342"/>
      <c r="CK40" s="343"/>
      <c r="CP40" s="95"/>
      <c r="CQ40" s="95"/>
      <c r="CR40" s="95"/>
      <c r="CS40" s="95"/>
      <c r="CT40" s="95"/>
      <c r="CU40" s="95"/>
      <c r="CV40" s="95"/>
      <c r="CW40" s="95"/>
      <c r="CX40" s="95"/>
      <c r="CY40" s="95"/>
      <c r="CZ40" s="95"/>
      <c r="DA40" s="95"/>
      <c r="DB40" s="95"/>
      <c r="DC40" s="95"/>
      <c r="DD40" s="95"/>
      <c r="DE40" s="95"/>
      <c r="DF40" s="95"/>
      <c r="DG40" s="95"/>
      <c r="DH40" s="95"/>
      <c r="DI40" s="95"/>
      <c r="DJ40" s="95"/>
      <c r="DK40" s="95"/>
      <c r="DL40" s="95"/>
      <c r="DM40" s="95"/>
      <c r="DN40" s="95"/>
      <c r="DO40" s="95"/>
      <c r="DP40" s="95"/>
      <c r="DQ40" s="95"/>
      <c r="DR40" s="95"/>
      <c r="DS40" s="95"/>
      <c r="DT40" s="95"/>
      <c r="DU40" s="106"/>
      <c r="DV40" s="106"/>
      <c r="DW40" s="106"/>
      <c r="DX40" s="106"/>
      <c r="DY40" s="106"/>
      <c r="DZ40" s="106"/>
      <c r="EA40" s="106"/>
      <c r="EB40" s="106"/>
      <c r="EC40" s="106"/>
      <c r="ED40" s="106"/>
      <c r="EE40" s="106"/>
      <c r="EF40" s="106"/>
    </row>
    <row r="41" spans="2:141" ht="5.25" customHeight="1">
      <c r="B41" s="454"/>
      <c r="C41" s="658"/>
      <c r="D41" s="663"/>
      <c r="E41" s="310"/>
      <c r="F41" s="310"/>
      <c r="G41" s="310"/>
      <c r="H41" s="310"/>
      <c r="I41" s="310"/>
      <c r="J41" s="310"/>
      <c r="K41" s="310"/>
      <c r="L41" s="310"/>
      <c r="M41" s="310"/>
      <c r="N41" s="310"/>
      <c r="O41" s="310"/>
      <c r="P41" s="310"/>
      <c r="Q41" s="310"/>
      <c r="R41" s="310"/>
      <c r="S41" s="310"/>
      <c r="T41" s="310"/>
      <c r="U41" s="310"/>
      <c r="V41" s="310"/>
      <c r="W41" s="310"/>
      <c r="X41" s="310"/>
      <c r="Y41" s="310"/>
      <c r="Z41" s="310"/>
      <c r="AA41" s="310"/>
      <c r="AB41" s="310"/>
      <c r="AC41" s="310"/>
      <c r="AD41" s="310"/>
      <c r="AE41" s="310"/>
      <c r="AF41" s="310"/>
      <c r="AG41" s="310"/>
      <c r="AH41" s="679"/>
      <c r="AI41" s="660"/>
      <c r="AJ41" s="661"/>
      <c r="AK41" s="661"/>
      <c r="AL41" s="661"/>
      <c r="AM41" s="661"/>
      <c r="AN41" s="661"/>
      <c r="AO41" s="661"/>
      <c r="AP41" s="661"/>
      <c r="AQ41" s="661"/>
      <c r="AR41" s="661"/>
      <c r="AS41" s="661"/>
      <c r="AT41" s="662"/>
      <c r="AU41" s="310"/>
      <c r="AV41" s="310"/>
      <c r="AW41" s="310"/>
      <c r="AX41" s="310"/>
      <c r="AY41" s="310"/>
      <c r="AZ41" s="310"/>
      <c r="BA41" s="310"/>
      <c r="BB41" s="310"/>
      <c r="BC41" s="310"/>
      <c r="BD41" s="310"/>
      <c r="BE41" s="310"/>
      <c r="BF41" s="310"/>
      <c r="BG41" s="310"/>
      <c r="BH41" s="310"/>
      <c r="BI41" s="310"/>
      <c r="BJ41" s="310"/>
      <c r="BK41" s="310"/>
      <c r="BL41" s="310"/>
      <c r="BM41" s="310"/>
      <c r="BN41" s="310"/>
      <c r="BO41" s="310"/>
      <c r="BP41" s="310"/>
      <c r="BQ41" s="310"/>
      <c r="BR41" s="310"/>
      <c r="BS41" s="311"/>
      <c r="BT41" s="312"/>
      <c r="BU41" s="312"/>
      <c r="BV41" s="312"/>
      <c r="BW41" s="312"/>
      <c r="BX41" s="312"/>
      <c r="BY41" s="312"/>
      <c r="BZ41" s="344"/>
      <c r="CA41" s="345"/>
      <c r="CB41" s="345"/>
      <c r="CC41" s="345"/>
      <c r="CD41" s="345"/>
      <c r="CE41" s="345"/>
      <c r="CF41" s="345"/>
      <c r="CG41" s="345"/>
      <c r="CH41" s="345"/>
      <c r="CI41" s="345"/>
      <c r="CJ41" s="345"/>
      <c r="CK41" s="346"/>
      <c r="CP41" s="95"/>
      <c r="CQ41" s="95"/>
      <c r="CR41" s="95"/>
      <c r="CS41" s="95"/>
      <c r="CT41" s="95"/>
      <c r="CU41" s="95"/>
      <c r="CV41" s="95"/>
      <c r="CW41" s="95"/>
      <c r="CX41" s="95"/>
      <c r="CY41" s="95"/>
      <c r="CZ41" s="95"/>
      <c r="DA41" s="95"/>
      <c r="DB41" s="95"/>
      <c r="DC41" s="95"/>
      <c r="DD41" s="95"/>
      <c r="DE41" s="95"/>
      <c r="DF41" s="95"/>
      <c r="DG41" s="95"/>
      <c r="DH41" s="95"/>
      <c r="DI41" s="95"/>
      <c r="DJ41" s="95"/>
      <c r="DK41" s="95"/>
      <c r="DL41" s="95"/>
      <c r="DM41" s="95"/>
      <c r="DN41" s="95"/>
      <c r="DO41" s="95"/>
      <c r="DP41" s="95"/>
      <c r="DQ41" s="95"/>
      <c r="DR41" s="95"/>
      <c r="DS41" s="95"/>
      <c r="DT41" s="95"/>
      <c r="DU41" s="106"/>
      <c r="DV41" s="106"/>
      <c r="DW41" s="106"/>
      <c r="DX41" s="106"/>
      <c r="DY41" s="106"/>
      <c r="DZ41" s="106"/>
      <c r="EA41" s="106"/>
      <c r="EB41" s="106"/>
      <c r="EC41" s="106"/>
      <c r="ED41" s="106"/>
      <c r="EE41" s="106"/>
      <c r="EF41" s="106"/>
    </row>
    <row r="42" spans="2:141" ht="5.25" customHeight="1">
      <c r="B42" s="454"/>
      <c r="C42" s="658"/>
      <c r="D42" s="366" t="s">
        <v>679</v>
      </c>
      <c r="E42" s="367"/>
      <c r="F42" s="367"/>
      <c r="G42" s="367"/>
      <c r="H42" s="367"/>
      <c r="I42" s="367"/>
      <c r="J42" s="367"/>
      <c r="K42" s="367"/>
      <c r="L42" s="367"/>
      <c r="M42" s="367"/>
      <c r="N42" s="367"/>
      <c r="O42" s="367"/>
      <c r="P42" s="367"/>
      <c r="Q42" s="367"/>
      <c r="R42" s="367"/>
      <c r="S42" s="367"/>
      <c r="T42" s="367"/>
      <c r="U42" s="367"/>
      <c r="V42" s="367"/>
      <c r="W42" s="367"/>
      <c r="X42" s="367"/>
      <c r="Y42" s="367"/>
      <c r="Z42" s="367"/>
      <c r="AA42" s="367"/>
      <c r="AB42" s="367"/>
      <c r="AC42" s="367"/>
      <c r="AD42" s="367"/>
      <c r="AE42" s="367"/>
      <c r="AF42" s="367"/>
      <c r="AG42" s="367"/>
      <c r="AH42" s="368"/>
      <c r="AI42" s="660" t="e">
        <f ca="1">集計【幼稚園】!K19</f>
        <v>#DIV/0!</v>
      </c>
      <c r="AJ42" s="661"/>
      <c r="AK42" s="661"/>
      <c r="AL42" s="661"/>
      <c r="AM42" s="661"/>
      <c r="AN42" s="661"/>
      <c r="AO42" s="661"/>
      <c r="AP42" s="661"/>
      <c r="AQ42" s="661"/>
      <c r="AR42" s="661"/>
      <c r="AS42" s="661"/>
      <c r="AT42" s="662"/>
      <c r="AU42" s="310" t="s">
        <v>159</v>
      </c>
      <c r="AV42" s="310"/>
      <c r="AW42" s="310"/>
      <c r="AX42" s="310"/>
      <c r="AY42" s="310"/>
      <c r="AZ42" s="310"/>
      <c r="BA42" s="310"/>
      <c r="BB42" s="310"/>
      <c r="BC42" s="310"/>
      <c r="BD42" s="310"/>
      <c r="BE42" s="310"/>
      <c r="BF42" s="310"/>
      <c r="BG42" s="310"/>
      <c r="BH42" s="310"/>
      <c r="BI42" s="310"/>
      <c r="BJ42" s="310"/>
      <c r="BK42" s="310"/>
      <c r="BL42" s="310"/>
      <c r="BM42" s="310"/>
      <c r="BN42" s="310"/>
      <c r="BO42" s="310"/>
      <c r="BP42" s="310"/>
      <c r="BQ42" s="310"/>
      <c r="BR42" s="310"/>
      <c r="BS42" s="311" t="str">
        <f>施設情報!C34&amp;""</f>
        <v/>
      </c>
      <c r="BT42" s="312"/>
      <c r="BU42" s="312"/>
      <c r="BV42" s="312"/>
      <c r="BW42" s="312"/>
      <c r="BX42" s="312"/>
      <c r="BY42" s="312"/>
      <c r="BZ42" s="338" t="e">
        <f ca="1">集計【幼稚園】!K17</f>
        <v>#DIV/0!</v>
      </c>
      <c r="CA42" s="339"/>
      <c r="CB42" s="339"/>
      <c r="CC42" s="339"/>
      <c r="CD42" s="339"/>
      <c r="CE42" s="339"/>
      <c r="CF42" s="339"/>
      <c r="CG42" s="339"/>
      <c r="CH42" s="339"/>
      <c r="CI42" s="339"/>
      <c r="CJ42" s="339"/>
      <c r="CK42" s="340"/>
      <c r="CP42" s="95"/>
      <c r="CQ42" s="95"/>
      <c r="CR42" s="95"/>
      <c r="CS42" s="95"/>
      <c r="CT42" s="95"/>
      <c r="CU42" s="95"/>
      <c r="CV42" s="95"/>
      <c r="CW42" s="95"/>
      <c r="CX42" s="95"/>
      <c r="CY42" s="95"/>
      <c r="CZ42" s="95"/>
      <c r="DA42" s="95"/>
      <c r="DB42" s="95"/>
      <c r="DC42" s="95"/>
      <c r="DD42" s="95"/>
      <c r="DE42" s="95"/>
      <c r="DF42" s="95"/>
      <c r="DG42" s="95"/>
      <c r="DH42" s="95"/>
      <c r="DI42" s="95"/>
      <c r="DJ42" s="95"/>
      <c r="DK42" s="95"/>
      <c r="DL42" s="95"/>
      <c r="DM42" s="95"/>
      <c r="DN42" s="107"/>
      <c r="DO42" s="107"/>
      <c r="DP42" s="107"/>
      <c r="DQ42" s="107"/>
      <c r="DR42" s="107"/>
      <c r="DS42" s="107"/>
      <c r="DT42" s="107"/>
      <c r="DU42" s="106"/>
      <c r="DV42" s="106"/>
      <c r="DW42" s="106"/>
      <c r="DX42" s="106"/>
      <c r="DY42" s="106"/>
      <c r="DZ42" s="106"/>
      <c r="EA42" s="106"/>
      <c r="EB42" s="106"/>
      <c r="EC42" s="106"/>
      <c r="ED42" s="106"/>
      <c r="EE42" s="106"/>
      <c r="EF42" s="106"/>
    </row>
    <row r="43" spans="2:141" ht="5.25" customHeight="1">
      <c r="B43" s="454"/>
      <c r="C43" s="658"/>
      <c r="D43" s="369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0"/>
      <c r="P43" s="370"/>
      <c r="Q43" s="370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  <c r="AD43" s="370"/>
      <c r="AE43" s="370"/>
      <c r="AF43" s="370"/>
      <c r="AG43" s="370"/>
      <c r="AH43" s="371"/>
      <c r="AI43" s="660"/>
      <c r="AJ43" s="661"/>
      <c r="AK43" s="661"/>
      <c r="AL43" s="661"/>
      <c r="AM43" s="661"/>
      <c r="AN43" s="661"/>
      <c r="AO43" s="661"/>
      <c r="AP43" s="661"/>
      <c r="AQ43" s="661"/>
      <c r="AR43" s="661"/>
      <c r="AS43" s="661"/>
      <c r="AT43" s="662"/>
      <c r="AU43" s="310"/>
      <c r="AV43" s="310"/>
      <c r="AW43" s="310"/>
      <c r="AX43" s="310"/>
      <c r="AY43" s="310"/>
      <c r="AZ43" s="310"/>
      <c r="BA43" s="310"/>
      <c r="BB43" s="310"/>
      <c r="BC43" s="310"/>
      <c r="BD43" s="310"/>
      <c r="BE43" s="310"/>
      <c r="BF43" s="310"/>
      <c r="BG43" s="310"/>
      <c r="BH43" s="310"/>
      <c r="BI43" s="310"/>
      <c r="BJ43" s="310"/>
      <c r="BK43" s="310"/>
      <c r="BL43" s="310"/>
      <c r="BM43" s="310"/>
      <c r="BN43" s="310"/>
      <c r="BO43" s="310"/>
      <c r="BP43" s="310"/>
      <c r="BQ43" s="310"/>
      <c r="BR43" s="310"/>
      <c r="BS43" s="311"/>
      <c r="BT43" s="312"/>
      <c r="BU43" s="312"/>
      <c r="BV43" s="312"/>
      <c r="BW43" s="312"/>
      <c r="BX43" s="312"/>
      <c r="BY43" s="312"/>
      <c r="BZ43" s="341"/>
      <c r="CA43" s="342"/>
      <c r="CB43" s="342"/>
      <c r="CC43" s="342"/>
      <c r="CD43" s="342"/>
      <c r="CE43" s="342"/>
      <c r="CF43" s="342"/>
      <c r="CG43" s="342"/>
      <c r="CH43" s="342"/>
      <c r="CI43" s="342"/>
      <c r="CJ43" s="342"/>
      <c r="CK43" s="343"/>
      <c r="CP43" s="95"/>
      <c r="CQ43" s="95"/>
      <c r="CR43" s="95"/>
      <c r="CS43" s="95"/>
      <c r="CT43" s="95"/>
      <c r="CU43" s="95"/>
      <c r="CV43" s="95"/>
      <c r="CW43" s="95"/>
      <c r="CX43" s="95"/>
      <c r="CY43" s="95"/>
      <c r="CZ43" s="95"/>
      <c r="DA43" s="95"/>
      <c r="DB43" s="95"/>
      <c r="DC43" s="95"/>
      <c r="DD43" s="95"/>
      <c r="DE43" s="95"/>
      <c r="DF43" s="95"/>
      <c r="DG43" s="95"/>
      <c r="DH43" s="95"/>
      <c r="DI43" s="95"/>
      <c r="DJ43" s="95"/>
      <c r="DK43" s="95"/>
      <c r="DL43" s="95"/>
      <c r="DM43" s="95"/>
      <c r="DN43" s="107"/>
      <c r="DO43" s="107"/>
      <c r="DP43" s="107"/>
      <c r="DQ43" s="107"/>
      <c r="DR43" s="107"/>
      <c r="DS43" s="107"/>
      <c r="DT43" s="107"/>
      <c r="DU43" s="106"/>
      <c r="DV43" s="106"/>
      <c r="DW43" s="106"/>
      <c r="DX43" s="106"/>
      <c r="DY43" s="106"/>
      <c r="DZ43" s="106"/>
      <c r="EA43" s="106"/>
      <c r="EB43" s="106"/>
      <c r="EC43" s="106"/>
      <c r="ED43" s="106"/>
      <c r="EE43" s="106"/>
      <c r="EF43" s="106"/>
    </row>
    <row r="44" spans="2:141" ht="5.25" customHeight="1">
      <c r="B44" s="454"/>
      <c r="C44" s="658"/>
      <c r="D44" s="369"/>
      <c r="E44" s="370"/>
      <c r="F44" s="370"/>
      <c r="G44" s="370"/>
      <c r="H44" s="370"/>
      <c r="I44" s="370"/>
      <c r="J44" s="370"/>
      <c r="K44" s="370"/>
      <c r="L44" s="370"/>
      <c r="M44" s="370"/>
      <c r="N44" s="370"/>
      <c r="O44" s="370"/>
      <c r="P44" s="370"/>
      <c r="Q44" s="370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370"/>
      <c r="AC44" s="370"/>
      <c r="AD44" s="370"/>
      <c r="AE44" s="370"/>
      <c r="AF44" s="370"/>
      <c r="AG44" s="370"/>
      <c r="AH44" s="371"/>
      <c r="AI44" s="660"/>
      <c r="AJ44" s="661"/>
      <c r="AK44" s="661"/>
      <c r="AL44" s="661"/>
      <c r="AM44" s="661"/>
      <c r="AN44" s="661"/>
      <c r="AO44" s="661"/>
      <c r="AP44" s="661"/>
      <c r="AQ44" s="661"/>
      <c r="AR44" s="661"/>
      <c r="AS44" s="661"/>
      <c r="AT44" s="662"/>
      <c r="AU44" s="310"/>
      <c r="AV44" s="310"/>
      <c r="AW44" s="310"/>
      <c r="AX44" s="310"/>
      <c r="AY44" s="310"/>
      <c r="AZ44" s="310"/>
      <c r="BA44" s="310"/>
      <c r="BB44" s="310"/>
      <c r="BC44" s="310"/>
      <c r="BD44" s="310"/>
      <c r="BE44" s="310"/>
      <c r="BF44" s="310"/>
      <c r="BG44" s="310"/>
      <c r="BH44" s="310"/>
      <c r="BI44" s="310"/>
      <c r="BJ44" s="310"/>
      <c r="BK44" s="310"/>
      <c r="BL44" s="310"/>
      <c r="BM44" s="310"/>
      <c r="BN44" s="310"/>
      <c r="BO44" s="310"/>
      <c r="BP44" s="310"/>
      <c r="BQ44" s="310"/>
      <c r="BR44" s="310"/>
      <c r="BS44" s="311"/>
      <c r="BT44" s="312"/>
      <c r="BU44" s="312"/>
      <c r="BV44" s="312"/>
      <c r="BW44" s="312"/>
      <c r="BX44" s="312"/>
      <c r="BY44" s="312"/>
      <c r="BZ44" s="341"/>
      <c r="CA44" s="342"/>
      <c r="CB44" s="342"/>
      <c r="CC44" s="342"/>
      <c r="CD44" s="342"/>
      <c r="CE44" s="342"/>
      <c r="CF44" s="342"/>
      <c r="CG44" s="342"/>
      <c r="CH44" s="342"/>
      <c r="CI44" s="342"/>
      <c r="CJ44" s="342"/>
      <c r="CK44" s="343"/>
      <c r="CP44" s="95"/>
      <c r="CQ44" s="95"/>
      <c r="CR44" s="95"/>
      <c r="CS44" s="95"/>
      <c r="CT44" s="95"/>
      <c r="CU44" s="95"/>
      <c r="CV44" s="95"/>
      <c r="CW44" s="95"/>
      <c r="CX44" s="95"/>
      <c r="CY44" s="95"/>
      <c r="CZ44" s="95"/>
      <c r="DA44" s="95"/>
      <c r="DB44" s="95"/>
      <c r="DC44" s="95"/>
      <c r="DD44" s="95"/>
      <c r="DE44" s="95"/>
      <c r="DF44" s="95"/>
      <c r="DG44" s="95"/>
      <c r="DH44" s="95"/>
      <c r="DI44" s="95"/>
      <c r="DJ44" s="95"/>
      <c r="DK44" s="95"/>
      <c r="DL44" s="95"/>
      <c r="DM44" s="95"/>
      <c r="DN44" s="107"/>
      <c r="DO44" s="107"/>
      <c r="DP44" s="107"/>
      <c r="DQ44" s="107"/>
      <c r="DR44" s="107"/>
      <c r="DS44" s="107"/>
      <c r="DT44" s="107"/>
      <c r="DU44" s="106"/>
      <c r="DV44" s="106"/>
      <c r="DW44" s="106"/>
      <c r="DX44" s="106"/>
      <c r="DY44" s="106"/>
      <c r="DZ44" s="106"/>
      <c r="EA44" s="106"/>
      <c r="EB44" s="106"/>
      <c r="EC44" s="106"/>
      <c r="ED44" s="106"/>
      <c r="EE44" s="106"/>
      <c r="EF44" s="106"/>
    </row>
    <row r="45" spans="2:141" ht="5.25" customHeight="1">
      <c r="B45" s="454"/>
      <c r="C45" s="658"/>
      <c r="D45" s="369"/>
      <c r="E45" s="370"/>
      <c r="F45" s="370"/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70"/>
      <c r="R45" s="370"/>
      <c r="S45" s="370"/>
      <c r="T45" s="370"/>
      <c r="U45" s="370"/>
      <c r="V45" s="370"/>
      <c r="W45" s="370"/>
      <c r="X45" s="370"/>
      <c r="Y45" s="370"/>
      <c r="Z45" s="370"/>
      <c r="AA45" s="370"/>
      <c r="AB45" s="370"/>
      <c r="AC45" s="370"/>
      <c r="AD45" s="370"/>
      <c r="AE45" s="370"/>
      <c r="AF45" s="370"/>
      <c r="AG45" s="370"/>
      <c r="AH45" s="371"/>
      <c r="AI45" s="660"/>
      <c r="AJ45" s="661"/>
      <c r="AK45" s="661"/>
      <c r="AL45" s="661"/>
      <c r="AM45" s="661"/>
      <c r="AN45" s="661"/>
      <c r="AO45" s="661"/>
      <c r="AP45" s="661"/>
      <c r="AQ45" s="661"/>
      <c r="AR45" s="661"/>
      <c r="AS45" s="661"/>
      <c r="AT45" s="662"/>
      <c r="AU45" s="310"/>
      <c r="AV45" s="310"/>
      <c r="AW45" s="310"/>
      <c r="AX45" s="310"/>
      <c r="AY45" s="310"/>
      <c r="AZ45" s="310"/>
      <c r="BA45" s="310"/>
      <c r="BB45" s="310"/>
      <c r="BC45" s="310"/>
      <c r="BD45" s="310"/>
      <c r="BE45" s="310"/>
      <c r="BF45" s="310"/>
      <c r="BG45" s="310"/>
      <c r="BH45" s="310"/>
      <c r="BI45" s="310"/>
      <c r="BJ45" s="310"/>
      <c r="BK45" s="310"/>
      <c r="BL45" s="310"/>
      <c r="BM45" s="310"/>
      <c r="BN45" s="310"/>
      <c r="BO45" s="310"/>
      <c r="BP45" s="310"/>
      <c r="BQ45" s="310"/>
      <c r="BR45" s="310"/>
      <c r="BS45" s="311"/>
      <c r="BT45" s="312"/>
      <c r="BU45" s="312"/>
      <c r="BV45" s="312"/>
      <c r="BW45" s="312"/>
      <c r="BX45" s="312"/>
      <c r="BY45" s="312"/>
      <c r="BZ45" s="341"/>
      <c r="CA45" s="342"/>
      <c r="CB45" s="342"/>
      <c r="CC45" s="342"/>
      <c r="CD45" s="342"/>
      <c r="CE45" s="342"/>
      <c r="CF45" s="342"/>
      <c r="CG45" s="342"/>
      <c r="CH45" s="342"/>
      <c r="CI45" s="342"/>
      <c r="CJ45" s="342"/>
      <c r="CK45" s="343"/>
      <c r="CP45" s="95"/>
      <c r="CQ45" s="95"/>
      <c r="CR45" s="95"/>
      <c r="CS45" s="95"/>
      <c r="CT45" s="95"/>
      <c r="CU45" s="95"/>
      <c r="CV45" s="95"/>
      <c r="CW45" s="95"/>
      <c r="CX45" s="95"/>
      <c r="CY45" s="95"/>
      <c r="CZ45" s="95"/>
      <c r="DA45" s="95"/>
      <c r="DB45" s="95"/>
      <c r="DC45" s="95"/>
      <c r="DD45" s="95"/>
      <c r="DE45" s="95"/>
      <c r="DF45" s="95"/>
      <c r="DG45" s="95"/>
      <c r="DH45" s="95"/>
      <c r="DI45" s="95"/>
      <c r="DJ45" s="95"/>
      <c r="DK45" s="95"/>
      <c r="DL45" s="95"/>
      <c r="DM45" s="95"/>
      <c r="DN45" s="107"/>
      <c r="DO45" s="107"/>
      <c r="DP45" s="107"/>
      <c r="DQ45" s="107"/>
      <c r="DR45" s="107"/>
      <c r="DS45" s="107"/>
      <c r="DT45" s="107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</row>
    <row r="46" spans="2:141" ht="5.25" customHeight="1">
      <c r="B46" s="454"/>
      <c r="C46" s="658"/>
      <c r="D46" s="372"/>
      <c r="E46" s="373"/>
      <c r="F46" s="373"/>
      <c r="G46" s="373"/>
      <c r="H46" s="373"/>
      <c r="I46" s="373"/>
      <c r="J46" s="373"/>
      <c r="K46" s="373"/>
      <c r="L46" s="373"/>
      <c r="M46" s="373"/>
      <c r="N46" s="373"/>
      <c r="O46" s="373"/>
      <c r="P46" s="373"/>
      <c r="Q46" s="373"/>
      <c r="R46" s="373"/>
      <c r="S46" s="373"/>
      <c r="T46" s="373"/>
      <c r="U46" s="373"/>
      <c r="V46" s="373"/>
      <c r="W46" s="373"/>
      <c r="X46" s="373"/>
      <c r="Y46" s="373"/>
      <c r="Z46" s="373"/>
      <c r="AA46" s="373"/>
      <c r="AB46" s="373"/>
      <c r="AC46" s="373"/>
      <c r="AD46" s="373"/>
      <c r="AE46" s="373"/>
      <c r="AF46" s="373"/>
      <c r="AG46" s="373"/>
      <c r="AH46" s="374"/>
      <c r="AI46" s="660"/>
      <c r="AJ46" s="661"/>
      <c r="AK46" s="661"/>
      <c r="AL46" s="661"/>
      <c r="AM46" s="661"/>
      <c r="AN46" s="661"/>
      <c r="AO46" s="661"/>
      <c r="AP46" s="661"/>
      <c r="AQ46" s="661"/>
      <c r="AR46" s="661"/>
      <c r="AS46" s="661"/>
      <c r="AT46" s="662"/>
      <c r="AU46" s="310"/>
      <c r="AV46" s="310"/>
      <c r="AW46" s="310"/>
      <c r="AX46" s="310"/>
      <c r="AY46" s="310"/>
      <c r="AZ46" s="310"/>
      <c r="BA46" s="310"/>
      <c r="BB46" s="310"/>
      <c r="BC46" s="310"/>
      <c r="BD46" s="310"/>
      <c r="BE46" s="310"/>
      <c r="BF46" s="310"/>
      <c r="BG46" s="310"/>
      <c r="BH46" s="310"/>
      <c r="BI46" s="310"/>
      <c r="BJ46" s="310"/>
      <c r="BK46" s="310"/>
      <c r="BL46" s="310"/>
      <c r="BM46" s="310"/>
      <c r="BN46" s="310"/>
      <c r="BO46" s="310"/>
      <c r="BP46" s="310"/>
      <c r="BQ46" s="310"/>
      <c r="BR46" s="310"/>
      <c r="BS46" s="311"/>
      <c r="BT46" s="312"/>
      <c r="BU46" s="312"/>
      <c r="BV46" s="312"/>
      <c r="BW46" s="312"/>
      <c r="BX46" s="312"/>
      <c r="BY46" s="312"/>
      <c r="BZ46" s="344"/>
      <c r="CA46" s="345"/>
      <c r="CB46" s="345"/>
      <c r="CC46" s="345"/>
      <c r="CD46" s="345"/>
      <c r="CE46" s="345"/>
      <c r="CF46" s="345"/>
      <c r="CG46" s="345"/>
      <c r="CH46" s="345"/>
      <c r="CI46" s="345"/>
      <c r="CJ46" s="345"/>
      <c r="CK46" s="346"/>
      <c r="CP46" s="95"/>
      <c r="CQ46" s="95"/>
      <c r="CR46" s="95"/>
      <c r="CS46" s="95"/>
      <c r="CT46" s="95"/>
      <c r="CU46" s="95"/>
      <c r="CV46" s="95"/>
      <c r="CW46" s="95"/>
      <c r="CX46" s="95"/>
      <c r="CY46" s="95"/>
      <c r="CZ46" s="95"/>
      <c r="DA46" s="95"/>
      <c r="DB46" s="95"/>
      <c r="DC46" s="95"/>
      <c r="DD46" s="95"/>
      <c r="DE46" s="95"/>
      <c r="DF46" s="95"/>
      <c r="DG46" s="95"/>
      <c r="DH46" s="95"/>
      <c r="DI46" s="95"/>
      <c r="DJ46" s="95"/>
      <c r="DK46" s="95"/>
      <c r="DL46" s="95"/>
      <c r="DM46" s="95"/>
      <c r="DN46" s="107"/>
      <c r="DO46" s="107"/>
      <c r="DP46" s="107"/>
      <c r="DQ46" s="107"/>
      <c r="DR46" s="107"/>
      <c r="DS46" s="107"/>
      <c r="DT46" s="107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</row>
    <row r="47" spans="2:141" ht="5.25" customHeight="1">
      <c r="B47" s="454"/>
      <c r="C47" s="658"/>
      <c r="D47" s="366" t="s">
        <v>184</v>
      </c>
      <c r="E47" s="367"/>
      <c r="F47" s="367"/>
      <c r="G47" s="367"/>
      <c r="H47" s="367"/>
      <c r="I47" s="367"/>
      <c r="J47" s="367"/>
      <c r="K47" s="367"/>
      <c r="L47" s="367"/>
      <c r="M47" s="367"/>
      <c r="N47" s="367"/>
      <c r="O47" s="367"/>
      <c r="P47" s="367"/>
      <c r="Q47" s="367"/>
      <c r="R47" s="367"/>
      <c r="S47" s="367"/>
      <c r="T47" s="367"/>
      <c r="U47" s="367"/>
      <c r="V47" s="367"/>
      <c r="W47" s="367"/>
      <c r="X47" s="367"/>
      <c r="Y47" s="367"/>
      <c r="Z47" s="367"/>
      <c r="AA47" s="669"/>
      <c r="AB47" s="672" t="str">
        <f>施設情報!C19&amp;""</f>
        <v/>
      </c>
      <c r="AC47" s="506"/>
      <c r="AD47" s="506"/>
      <c r="AE47" s="506"/>
      <c r="AF47" s="506"/>
      <c r="AG47" s="506"/>
      <c r="AH47" s="538"/>
      <c r="AI47" s="338">
        <f ca="1">集計【幼稚園】!K5</f>
        <v>0</v>
      </c>
      <c r="AJ47" s="339"/>
      <c r="AK47" s="339"/>
      <c r="AL47" s="339"/>
      <c r="AM47" s="339"/>
      <c r="AN47" s="339"/>
      <c r="AO47" s="339"/>
      <c r="AP47" s="339"/>
      <c r="AQ47" s="339"/>
      <c r="AR47" s="339"/>
      <c r="AS47" s="339"/>
      <c r="AT47" s="340"/>
      <c r="AU47" s="364" t="s">
        <v>160</v>
      </c>
      <c r="AV47" s="365"/>
      <c r="AW47" s="365"/>
      <c r="AX47" s="365"/>
      <c r="AY47" s="365"/>
      <c r="AZ47" s="365"/>
      <c r="BA47" s="365"/>
      <c r="BB47" s="365"/>
      <c r="BC47" s="365"/>
      <c r="BD47" s="365"/>
      <c r="BE47" s="365"/>
      <c r="BF47" s="365"/>
      <c r="BG47" s="365"/>
      <c r="BH47" s="365"/>
      <c r="BI47" s="365"/>
      <c r="BJ47" s="365"/>
      <c r="BK47" s="365"/>
      <c r="BL47" s="365"/>
      <c r="BM47" s="365"/>
      <c r="BN47" s="365"/>
      <c r="BO47" s="365"/>
      <c r="BP47" s="365"/>
      <c r="BQ47" s="365"/>
      <c r="BR47" s="365"/>
      <c r="BS47" s="362" t="str">
        <f>施設情報!C35&amp;""</f>
        <v/>
      </c>
      <c r="BT47" s="362"/>
      <c r="BU47" s="362"/>
      <c r="BV47" s="362"/>
      <c r="BW47" s="362"/>
      <c r="BX47" s="362"/>
      <c r="BY47" s="363"/>
      <c r="BZ47" s="347" t="e">
        <f ca="1">集計【幼稚園】!K18</f>
        <v>#DIV/0!</v>
      </c>
      <c r="CA47" s="348"/>
      <c r="CB47" s="348"/>
      <c r="CC47" s="348"/>
      <c r="CD47" s="348"/>
      <c r="CE47" s="348"/>
      <c r="CF47" s="348"/>
      <c r="CG47" s="348"/>
      <c r="CH47" s="348"/>
      <c r="CI47" s="348"/>
      <c r="CJ47" s="348"/>
      <c r="CK47" s="349"/>
      <c r="CP47" s="95"/>
      <c r="CQ47" s="95"/>
      <c r="CR47" s="95"/>
      <c r="CS47" s="95"/>
      <c r="CT47" s="95"/>
      <c r="CU47" s="95"/>
      <c r="CV47" s="95"/>
      <c r="CW47" s="95"/>
      <c r="CX47" s="95"/>
      <c r="CY47" s="95"/>
      <c r="CZ47" s="95"/>
      <c r="DA47" s="95"/>
      <c r="DB47" s="95"/>
      <c r="DC47" s="95"/>
      <c r="DD47" s="95"/>
      <c r="DE47" s="95"/>
      <c r="DF47" s="95"/>
      <c r="DG47" s="95"/>
      <c r="DH47" s="95"/>
      <c r="DI47" s="95"/>
      <c r="DJ47" s="95"/>
      <c r="DK47" s="95"/>
      <c r="DL47" s="95"/>
      <c r="DM47" s="95"/>
      <c r="DN47" s="107"/>
      <c r="DO47" s="107"/>
      <c r="DP47" s="107"/>
      <c r="DQ47" s="107"/>
      <c r="DR47" s="107"/>
      <c r="DS47" s="107"/>
      <c r="DT47" s="107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</row>
    <row r="48" spans="2:141" ht="5.25" customHeight="1">
      <c r="B48" s="454"/>
      <c r="C48" s="658"/>
      <c r="D48" s="369"/>
      <c r="E48" s="370"/>
      <c r="F48" s="370"/>
      <c r="G48" s="370"/>
      <c r="H48" s="370"/>
      <c r="I48" s="370"/>
      <c r="J48" s="370"/>
      <c r="K48" s="370"/>
      <c r="L48" s="370"/>
      <c r="M48" s="370"/>
      <c r="N48" s="370"/>
      <c r="O48" s="370"/>
      <c r="P48" s="370"/>
      <c r="Q48" s="370"/>
      <c r="R48" s="370"/>
      <c r="S48" s="370"/>
      <c r="T48" s="370"/>
      <c r="U48" s="370"/>
      <c r="V48" s="370"/>
      <c r="W48" s="370"/>
      <c r="X48" s="370"/>
      <c r="Y48" s="370"/>
      <c r="Z48" s="370"/>
      <c r="AA48" s="670"/>
      <c r="AB48" s="673"/>
      <c r="AC48" s="508"/>
      <c r="AD48" s="508"/>
      <c r="AE48" s="508"/>
      <c r="AF48" s="508"/>
      <c r="AG48" s="508"/>
      <c r="AH48" s="539"/>
      <c r="AI48" s="341"/>
      <c r="AJ48" s="342"/>
      <c r="AK48" s="342"/>
      <c r="AL48" s="342"/>
      <c r="AM48" s="342"/>
      <c r="AN48" s="342"/>
      <c r="AO48" s="342"/>
      <c r="AP48" s="342"/>
      <c r="AQ48" s="342"/>
      <c r="AR48" s="342"/>
      <c r="AS48" s="342"/>
      <c r="AT48" s="343"/>
      <c r="AU48" s="364"/>
      <c r="AV48" s="365"/>
      <c r="AW48" s="365"/>
      <c r="AX48" s="365"/>
      <c r="AY48" s="365"/>
      <c r="AZ48" s="365"/>
      <c r="BA48" s="365"/>
      <c r="BB48" s="365"/>
      <c r="BC48" s="365"/>
      <c r="BD48" s="365"/>
      <c r="BE48" s="365"/>
      <c r="BF48" s="365"/>
      <c r="BG48" s="365"/>
      <c r="BH48" s="365"/>
      <c r="BI48" s="365"/>
      <c r="BJ48" s="365"/>
      <c r="BK48" s="365"/>
      <c r="BL48" s="365"/>
      <c r="BM48" s="365"/>
      <c r="BN48" s="365"/>
      <c r="BO48" s="365"/>
      <c r="BP48" s="365"/>
      <c r="BQ48" s="365"/>
      <c r="BR48" s="365"/>
      <c r="BS48" s="362"/>
      <c r="BT48" s="362"/>
      <c r="BU48" s="362"/>
      <c r="BV48" s="362"/>
      <c r="BW48" s="362"/>
      <c r="BX48" s="362"/>
      <c r="BY48" s="363"/>
      <c r="BZ48" s="347"/>
      <c r="CA48" s="348"/>
      <c r="CB48" s="348"/>
      <c r="CC48" s="348"/>
      <c r="CD48" s="348"/>
      <c r="CE48" s="348"/>
      <c r="CF48" s="348"/>
      <c r="CG48" s="348"/>
      <c r="CH48" s="348"/>
      <c r="CI48" s="348"/>
      <c r="CJ48" s="348"/>
      <c r="CK48" s="349"/>
      <c r="CP48" s="95"/>
      <c r="CQ48" s="95"/>
      <c r="CR48" s="95"/>
      <c r="CS48" s="95"/>
      <c r="CT48" s="95"/>
      <c r="CU48" s="95"/>
      <c r="CV48" s="95"/>
      <c r="CW48" s="95"/>
      <c r="CX48" s="95"/>
      <c r="CY48" s="95"/>
      <c r="CZ48" s="95"/>
      <c r="DA48" s="95"/>
      <c r="DB48" s="95"/>
      <c r="DC48" s="95"/>
      <c r="DD48" s="95"/>
      <c r="DE48" s="95"/>
      <c r="DF48" s="95"/>
      <c r="DG48" s="95"/>
      <c r="DH48" s="95"/>
      <c r="DI48" s="95"/>
      <c r="DJ48" s="95"/>
      <c r="DK48" s="95"/>
      <c r="DL48" s="95"/>
      <c r="DM48" s="95"/>
      <c r="DN48" s="107"/>
      <c r="DO48" s="107"/>
      <c r="DP48" s="107"/>
      <c r="DQ48" s="107"/>
      <c r="DR48" s="107"/>
      <c r="DS48" s="107"/>
      <c r="DT48" s="107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</row>
    <row r="49" spans="2:172" ht="5.25" customHeight="1">
      <c r="B49" s="454"/>
      <c r="C49" s="658"/>
      <c r="D49" s="369"/>
      <c r="E49" s="370"/>
      <c r="F49" s="370"/>
      <c r="G49" s="370"/>
      <c r="H49" s="370"/>
      <c r="I49" s="370"/>
      <c r="J49" s="370"/>
      <c r="K49" s="370"/>
      <c r="L49" s="370"/>
      <c r="M49" s="370"/>
      <c r="N49" s="370"/>
      <c r="O49" s="370"/>
      <c r="P49" s="370"/>
      <c r="Q49" s="370"/>
      <c r="R49" s="370"/>
      <c r="S49" s="370"/>
      <c r="T49" s="370"/>
      <c r="U49" s="370"/>
      <c r="V49" s="370"/>
      <c r="W49" s="370"/>
      <c r="X49" s="370"/>
      <c r="Y49" s="370"/>
      <c r="Z49" s="370"/>
      <c r="AA49" s="670"/>
      <c r="AB49" s="673"/>
      <c r="AC49" s="508"/>
      <c r="AD49" s="508"/>
      <c r="AE49" s="508"/>
      <c r="AF49" s="508"/>
      <c r="AG49" s="508"/>
      <c r="AH49" s="539"/>
      <c r="AI49" s="341"/>
      <c r="AJ49" s="342"/>
      <c r="AK49" s="342"/>
      <c r="AL49" s="342"/>
      <c r="AM49" s="342"/>
      <c r="AN49" s="342"/>
      <c r="AO49" s="342"/>
      <c r="AP49" s="342"/>
      <c r="AQ49" s="342"/>
      <c r="AR49" s="342"/>
      <c r="AS49" s="342"/>
      <c r="AT49" s="343"/>
      <c r="AU49" s="364"/>
      <c r="AV49" s="365"/>
      <c r="AW49" s="365"/>
      <c r="AX49" s="365"/>
      <c r="AY49" s="365"/>
      <c r="AZ49" s="365"/>
      <c r="BA49" s="365"/>
      <c r="BB49" s="365"/>
      <c r="BC49" s="365"/>
      <c r="BD49" s="365"/>
      <c r="BE49" s="365"/>
      <c r="BF49" s="365"/>
      <c r="BG49" s="365"/>
      <c r="BH49" s="365"/>
      <c r="BI49" s="365"/>
      <c r="BJ49" s="365"/>
      <c r="BK49" s="365"/>
      <c r="BL49" s="365"/>
      <c r="BM49" s="365"/>
      <c r="BN49" s="365"/>
      <c r="BO49" s="365"/>
      <c r="BP49" s="365"/>
      <c r="BQ49" s="365"/>
      <c r="BR49" s="365"/>
      <c r="BS49" s="362"/>
      <c r="BT49" s="362"/>
      <c r="BU49" s="362"/>
      <c r="BV49" s="362"/>
      <c r="BW49" s="362"/>
      <c r="BX49" s="362"/>
      <c r="BY49" s="363"/>
      <c r="BZ49" s="347"/>
      <c r="CA49" s="348"/>
      <c r="CB49" s="348"/>
      <c r="CC49" s="348"/>
      <c r="CD49" s="348"/>
      <c r="CE49" s="348"/>
      <c r="CF49" s="348"/>
      <c r="CG49" s="348"/>
      <c r="CH49" s="348"/>
      <c r="CI49" s="348"/>
      <c r="CJ49" s="348"/>
      <c r="CK49" s="349"/>
      <c r="CP49" s="95"/>
      <c r="CQ49" s="95"/>
      <c r="CR49" s="95"/>
      <c r="CS49" s="95"/>
      <c r="CT49" s="95"/>
      <c r="CU49" s="95"/>
      <c r="CV49" s="95"/>
      <c r="CW49" s="95"/>
      <c r="CX49" s="95"/>
      <c r="CY49" s="95"/>
      <c r="CZ49" s="95"/>
      <c r="DA49" s="95"/>
      <c r="DB49" s="95"/>
      <c r="DC49" s="95"/>
      <c r="DD49" s="95"/>
      <c r="DE49" s="95"/>
      <c r="DF49" s="95"/>
      <c r="DG49" s="95"/>
      <c r="DH49" s="95"/>
      <c r="DI49" s="95"/>
      <c r="DJ49" s="95"/>
      <c r="DK49" s="95"/>
      <c r="DL49" s="95"/>
      <c r="DM49" s="95"/>
      <c r="DN49" s="107"/>
      <c r="DO49" s="107"/>
      <c r="DP49" s="107"/>
      <c r="DQ49" s="107"/>
      <c r="DR49" s="107"/>
      <c r="DS49" s="107"/>
      <c r="DT49" s="107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</row>
    <row r="50" spans="2:172" ht="5.25" customHeight="1">
      <c r="B50" s="454"/>
      <c r="C50" s="658"/>
      <c r="D50" s="369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670"/>
      <c r="AB50" s="673"/>
      <c r="AC50" s="508"/>
      <c r="AD50" s="508"/>
      <c r="AE50" s="508"/>
      <c r="AF50" s="508"/>
      <c r="AG50" s="508"/>
      <c r="AH50" s="539"/>
      <c r="AI50" s="341"/>
      <c r="AJ50" s="342"/>
      <c r="AK50" s="342"/>
      <c r="AL50" s="342"/>
      <c r="AM50" s="342"/>
      <c r="AN50" s="342"/>
      <c r="AO50" s="342"/>
      <c r="AP50" s="342"/>
      <c r="AQ50" s="342"/>
      <c r="AR50" s="342"/>
      <c r="AS50" s="342"/>
      <c r="AT50" s="343"/>
      <c r="AU50" s="364"/>
      <c r="AV50" s="365"/>
      <c r="AW50" s="365"/>
      <c r="AX50" s="365"/>
      <c r="AY50" s="365"/>
      <c r="AZ50" s="365"/>
      <c r="BA50" s="365"/>
      <c r="BB50" s="365"/>
      <c r="BC50" s="365"/>
      <c r="BD50" s="365"/>
      <c r="BE50" s="365"/>
      <c r="BF50" s="365"/>
      <c r="BG50" s="365"/>
      <c r="BH50" s="365"/>
      <c r="BI50" s="365"/>
      <c r="BJ50" s="365"/>
      <c r="BK50" s="365"/>
      <c r="BL50" s="365"/>
      <c r="BM50" s="365"/>
      <c r="BN50" s="365"/>
      <c r="BO50" s="365"/>
      <c r="BP50" s="365"/>
      <c r="BQ50" s="365"/>
      <c r="BR50" s="365"/>
      <c r="BS50" s="362"/>
      <c r="BT50" s="362"/>
      <c r="BU50" s="362"/>
      <c r="BV50" s="362"/>
      <c r="BW50" s="362"/>
      <c r="BX50" s="362"/>
      <c r="BY50" s="363"/>
      <c r="BZ50" s="347"/>
      <c r="CA50" s="348"/>
      <c r="CB50" s="348"/>
      <c r="CC50" s="348"/>
      <c r="CD50" s="348"/>
      <c r="CE50" s="348"/>
      <c r="CF50" s="348"/>
      <c r="CG50" s="348"/>
      <c r="CH50" s="348"/>
      <c r="CI50" s="348"/>
      <c r="CJ50" s="348"/>
      <c r="CK50" s="349"/>
      <c r="CP50" s="95"/>
      <c r="CQ50" s="95"/>
      <c r="CR50" s="95"/>
      <c r="CS50" s="95"/>
      <c r="CT50" s="95"/>
      <c r="CU50" s="95"/>
      <c r="CV50" s="95"/>
      <c r="CW50" s="95"/>
      <c r="CX50" s="95"/>
      <c r="CY50" s="95"/>
      <c r="CZ50" s="95"/>
      <c r="DA50" s="95"/>
      <c r="DB50" s="95"/>
      <c r="DC50" s="95"/>
      <c r="DD50" s="95"/>
      <c r="DE50" s="95"/>
      <c r="DF50" s="95"/>
      <c r="DG50" s="95"/>
      <c r="DH50" s="95"/>
      <c r="DI50" s="95"/>
      <c r="DJ50" s="95"/>
      <c r="DK50" s="95"/>
      <c r="DL50" s="95"/>
      <c r="DM50" s="95"/>
      <c r="DN50" s="107"/>
      <c r="DO50" s="107"/>
      <c r="DP50" s="107"/>
      <c r="DQ50" s="107"/>
      <c r="DR50" s="107"/>
      <c r="DS50" s="107"/>
      <c r="DT50" s="107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FL50" s="108"/>
      <c r="FM50" s="108"/>
      <c r="FN50" s="108"/>
      <c r="FO50" s="108"/>
      <c r="FP50" s="108"/>
    </row>
    <row r="51" spans="2:172" ht="5.25" customHeight="1">
      <c r="B51" s="454"/>
      <c r="C51" s="658"/>
      <c r="D51" s="372"/>
      <c r="E51" s="373"/>
      <c r="F51" s="373"/>
      <c r="G51" s="373"/>
      <c r="H51" s="373"/>
      <c r="I51" s="373"/>
      <c r="J51" s="373"/>
      <c r="K51" s="373"/>
      <c r="L51" s="373"/>
      <c r="M51" s="373"/>
      <c r="N51" s="373"/>
      <c r="O51" s="373"/>
      <c r="P51" s="373"/>
      <c r="Q51" s="373"/>
      <c r="R51" s="373"/>
      <c r="S51" s="373"/>
      <c r="T51" s="373"/>
      <c r="U51" s="373"/>
      <c r="V51" s="373"/>
      <c r="W51" s="373"/>
      <c r="X51" s="373"/>
      <c r="Y51" s="373"/>
      <c r="Z51" s="373"/>
      <c r="AA51" s="671"/>
      <c r="AB51" s="674"/>
      <c r="AC51" s="522"/>
      <c r="AD51" s="522"/>
      <c r="AE51" s="522"/>
      <c r="AF51" s="522"/>
      <c r="AG51" s="522"/>
      <c r="AH51" s="675"/>
      <c r="AI51" s="344"/>
      <c r="AJ51" s="345"/>
      <c r="AK51" s="345"/>
      <c r="AL51" s="345"/>
      <c r="AM51" s="345"/>
      <c r="AN51" s="345"/>
      <c r="AO51" s="345"/>
      <c r="AP51" s="345"/>
      <c r="AQ51" s="345"/>
      <c r="AR51" s="345"/>
      <c r="AS51" s="345"/>
      <c r="AT51" s="346"/>
      <c r="AU51" s="364"/>
      <c r="AV51" s="365"/>
      <c r="AW51" s="365"/>
      <c r="AX51" s="365"/>
      <c r="AY51" s="365"/>
      <c r="AZ51" s="365"/>
      <c r="BA51" s="365"/>
      <c r="BB51" s="365"/>
      <c r="BC51" s="365"/>
      <c r="BD51" s="365"/>
      <c r="BE51" s="365"/>
      <c r="BF51" s="365"/>
      <c r="BG51" s="365"/>
      <c r="BH51" s="365"/>
      <c r="BI51" s="365"/>
      <c r="BJ51" s="365"/>
      <c r="BK51" s="365"/>
      <c r="BL51" s="365"/>
      <c r="BM51" s="365"/>
      <c r="BN51" s="365"/>
      <c r="BO51" s="365"/>
      <c r="BP51" s="365"/>
      <c r="BQ51" s="365"/>
      <c r="BR51" s="365"/>
      <c r="BS51" s="362"/>
      <c r="BT51" s="362"/>
      <c r="BU51" s="362"/>
      <c r="BV51" s="362"/>
      <c r="BW51" s="362"/>
      <c r="BX51" s="362"/>
      <c r="BY51" s="363"/>
      <c r="BZ51" s="347"/>
      <c r="CA51" s="348"/>
      <c r="CB51" s="348"/>
      <c r="CC51" s="348"/>
      <c r="CD51" s="348"/>
      <c r="CE51" s="348"/>
      <c r="CF51" s="348"/>
      <c r="CG51" s="348"/>
      <c r="CH51" s="348"/>
      <c r="CI51" s="348"/>
      <c r="CJ51" s="348"/>
      <c r="CK51" s="349"/>
      <c r="CP51" s="95"/>
      <c r="CQ51" s="95"/>
      <c r="CR51" s="95"/>
      <c r="CS51" s="95"/>
      <c r="CT51" s="95"/>
      <c r="CU51" s="95"/>
      <c r="CV51" s="95"/>
      <c r="CW51" s="95"/>
      <c r="CX51" s="95"/>
      <c r="CY51" s="95"/>
      <c r="CZ51" s="95"/>
      <c r="DA51" s="95"/>
      <c r="DB51" s="95"/>
      <c r="DC51" s="95"/>
      <c r="DD51" s="95"/>
      <c r="DE51" s="95"/>
      <c r="DF51" s="95"/>
      <c r="DG51" s="95"/>
      <c r="DH51" s="95"/>
      <c r="DI51" s="95"/>
      <c r="DJ51" s="95"/>
      <c r="DK51" s="95"/>
      <c r="DL51" s="95"/>
      <c r="DM51" s="95"/>
      <c r="DN51" s="107"/>
      <c r="DO51" s="107"/>
      <c r="DP51" s="107"/>
      <c r="DQ51" s="107"/>
      <c r="DR51" s="107"/>
      <c r="DS51" s="107"/>
      <c r="DT51" s="107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</row>
    <row r="52" spans="2:172" ht="5.25" customHeight="1">
      <c r="B52" s="454"/>
      <c r="C52" s="658"/>
      <c r="D52" s="378" t="s">
        <v>680</v>
      </c>
      <c r="E52" s="379"/>
      <c r="F52" s="379"/>
      <c r="G52" s="379"/>
      <c r="H52" s="379"/>
      <c r="I52" s="379"/>
      <c r="J52" s="379"/>
      <c r="K52" s="379"/>
      <c r="L52" s="379"/>
      <c r="M52" s="379"/>
      <c r="N52" s="379"/>
      <c r="O52" s="379"/>
      <c r="P52" s="379"/>
      <c r="Q52" s="379"/>
      <c r="R52" s="379"/>
      <c r="S52" s="379"/>
      <c r="T52" s="379"/>
      <c r="U52" s="379"/>
      <c r="V52" s="379"/>
      <c r="W52" s="379"/>
      <c r="X52" s="379"/>
      <c r="Y52" s="379"/>
      <c r="Z52" s="379"/>
      <c r="AA52" s="379"/>
      <c r="AB52" s="311" t="str">
        <f>施設情報!C20&amp;""</f>
        <v/>
      </c>
      <c r="AC52" s="312"/>
      <c r="AD52" s="312"/>
      <c r="AE52" s="312"/>
      <c r="AF52" s="312"/>
      <c r="AG52" s="312"/>
      <c r="AH52" s="313"/>
      <c r="AI52" s="660">
        <f ca="1">集計【幼稚園】!K6</f>
        <v>0</v>
      </c>
      <c r="AJ52" s="661"/>
      <c r="AK52" s="661"/>
      <c r="AL52" s="661"/>
      <c r="AM52" s="661"/>
      <c r="AN52" s="661"/>
      <c r="AO52" s="661"/>
      <c r="AP52" s="661"/>
      <c r="AQ52" s="661"/>
      <c r="AR52" s="661"/>
      <c r="AS52" s="661"/>
      <c r="AT52" s="662"/>
      <c r="AU52" s="364" t="s">
        <v>103</v>
      </c>
      <c r="AV52" s="365"/>
      <c r="AW52" s="365"/>
      <c r="AX52" s="365"/>
      <c r="AY52" s="365"/>
      <c r="AZ52" s="365"/>
      <c r="BA52" s="365"/>
      <c r="BB52" s="365"/>
      <c r="BC52" s="365"/>
      <c r="BD52" s="365"/>
      <c r="BE52" s="365"/>
      <c r="BF52" s="365"/>
      <c r="BG52" s="365"/>
      <c r="BH52" s="365"/>
      <c r="BI52" s="365"/>
      <c r="BJ52" s="365"/>
      <c r="BK52" s="365"/>
      <c r="BL52" s="365"/>
      <c r="BM52" s="365"/>
      <c r="BN52" s="365"/>
      <c r="BO52" s="365"/>
      <c r="BP52" s="365"/>
      <c r="BQ52" s="365"/>
      <c r="BR52" s="365"/>
      <c r="BS52" s="362" t="str">
        <f>施設情報!C36&amp;""</f>
        <v/>
      </c>
      <c r="BT52" s="362"/>
      <c r="BU52" s="362"/>
      <c r="BV52" s="362"/>
      <c r="BW52" s="362"/>
      <c r="BX52" s="362"/>
      <c r="BY52" s="363"/>
      <c r="BZ52" s="347" t="e">
        <f ca="1">集計【幼稚園】!K21</f>
        <v>#DIV/0!</v>
      </c>
      <c r="CA52" s="348"/>
      <c r="CB52" s="348"/>
      <c r="CC52" s="348"/>
      <c r="CD52" s="348"/>
      <c r="CE52" s="348"/>
      <c r="CF52" s="348"/>
      <c r="CG52" s="348"/>
      <c r="CH52" s="348"/>
      <c r="CI52" s="348"/>
      <c r="CJ52" s="348"/>
      <c r="CK52" s="349"/>
      <c r="CP52" s="95"/>
      <c r="CQ52" s="95"/>
      <c r="CR52" s="95"/>
      <c r="CS52" s="95"/>
      <c r="CT52" s="95"/>
      <c r="CU52" s="95"/>
      <c r="CV52" s="95"/>
      <c r="CW52" s="95"/>
      <c r="CX52" s="95"/>
      <c r="CY52" s="95"/>
      <c r="CZ52" s="95"/>
      <c r="DA52" s="95"/>
      <c r="DB52" s="95"/>
      <c r="DC52" s="95"/>
      <c r="DD52" s="95"/>
      <c r="DE52" s="95"/>
      <c r="DF52" s="95"/>
      <c r="DG52" s="95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FL52" s="109"/>
      <c r="FM52" s="109"/>
      <c r="FN52" s="109"/>
      <c r="FO52" s="109"/>
      <c r="FP52" s="109"/>
    </row>
    <row r="53" spans="2:172" ht="5.25" customHeight="1">
      <c r="B53" s="454"/>
      <c r="C53" s="658"/>
      <c r="D53" s="380"/>
      <c r="E53" s="381"/>
      <c r="F53" s="381"/>
      <c r="G53" s="381"/>
      <c r="H53" s="381"/>
      <c r="I53" s="381"/>
      <c r="J53" s="381"/>
      <c r="K53" s="381"/>
      <c r="L53" s="381"/>
      <c r="M53" s="381"/>
      <c r="N53" s="381"/>
      <c r="O53" s="381"/>
      <c r="P53" s="381"/>
      <c r="Q53" s="381"/>
      <c r="R53" s="381"/>
      <c r="S53" s="381"/>
      <c r="T53" s="381"/>
      <c r="U53" s="381"/>
      <c r="V53" s="381"/>
      <c r="W53" s="381"/>
      <c r="X53" s="381"/>
      <c r="Y53" s="381"/>
      <c r="Z53" s="381"/>
      <c r="AA53" s="381"/>
      <c r="AB53" s="311"/>
      <c r="AC53" s="312"/>
      <c r="AD53" s="312"/>
      <c r="AE53" s="312"/>
      <c r="AF53" s="312"/>
      <c r="AG53" s="312"/>
      <c r="AH53" s="313"/>
      <c r="AI53" s="660"/>
      <c r="AJ53" s="661"/>
      <c r="AK53" s="661"/>
      <c r="AL53" s="661"/>
      <c r="AM53" s="661"/>
      <c r="AN53" s="661"/>
      <c r="AO53" s="661"/>
      <c r="AP53" s="661"/>
      <c r="AQ53" s="661"/>
      <c r="AR53" s="661"/>
      <c r="AS53" s="661"/>
      <c r="AT53" s="662"/>
      <c r="AU53" s="364"/>
      <c r="AV53" s="365"/>
      <c r="AW53" s="365"/>
      <c r="AX53" s="365"/>
      <c r="AY53" s="365"/>
      <c r="AZ53" s="365"/>
      <c r="BA53" s="365"/>
      <c r="BB53" s="365"/>
      <c r="BC53" s="365"/>
      <c r="BD53" s="365"/>
      <c r="BE53" s="365"/>
      <c r="BF53" s="365"/>
      <c r="BG53" s="365"/>
      <c r="BH53" s="365"/>
      <c r="BI53" s="365"/>
      <c r="BJ53" s="365"/>
      <c r="BK53" s="365"/>
      <c r="BL53" s="365"/>
      <c r="BM53" s="365"/>
      <c r="BN53" s="365"/>
      <c r="BO53" s="365"/>
      <c r="BP53" s="365"/>
      <c r="BQ53" s="365"/>
      <c r="BR53" s="365"/>
      <c r="BS53" s="362"/>
      <c r="BT53" s="362"/>
      <c r="BU53" s="362"/>
      <c r="BV53" s="362"/>
      <c r="BW53" s="362"/>
      <c r="BX53" s="362"/>
      <c r="BY53" s="363"/>
      <c r="BZ53" s="347"/>
      <c r="CA53" s="348"/>
      <c r="CB53" s="348"/>
      <c r="CC53" s="348"/>
      <c r="CD53" s="348"/>
      <c r="CE53" s="348"/>
      <c r="CF53" s="348"/>
      <c r="CG53" s="348"/>
      <c r="CH53" s="348"/>
      <c r="CI53" s="348"/>
      <c r="CJ53" s="348"/>
      <c r="CK53" s="349"/>
      <c r="CP53" s="95"/>
      <c r="CQ53" s="95"/>
      <c r="CR53" s="95"/>
      <c r="CS53" s="95"/>
      <c r="CT53" s="95"/>
      <c r="CU53" s="95"/>
      <c r="CV53" s="95"/>
      <c r="CW53" s="95"/>
      <c r="CX53" s="95"/>
      <c r="CY53" s="95"/>
      <c r="CZ53" s="95"/>
      <c r="DA53" s="95"/>
      <c r="DB53" s="95"/>
      <c r="DC53" s="95"/>
      <c r="DD53" s="95"/>
      <c r="DE53" s="95"/>
      <c r="DF53" s="95"/>
      <c r="DG53" s="95"/>
      <c r="DH53" s="107"/>
      <c r="DI53" s="107"/>
      <c r="DJ53" s="107"/>
      <c r="DK53" s="107"/>
      <c r="DL53" s="107"/>
      <c r="DM53" s="107"/>
      <c r="DN53" s="107"/>
      <c r="DO53" s="107"/>
      <c r="DP53" s="107"/>
      <c r="DQ53" s="107"/>
      <c r="DR53" s="107"/>
      <c r="DS53" s="107"/>
      <c r="DT53" s="107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</row>
    <row r="54" spans="2:172" ht="5.25" customHeight="1">
      <c r="B54" s="454"/>
      <c r="C54" s="658"/>
      <c r="D54" s="380"/>
      <c r="E54" s="381"/>
      <c r="F54" s="381"/>
      <c r="G54" s="381"/>
      <c r="H54" s="381"/>
      <c r="I54" s="381"/>
      <c r="J54" s="381"/>
      <c r="K54" s="381"/>
      <c r="L54" s="381"/>
      <c r="M54" s="381"/>
      <c r="N54" s="381"/>
      <c r="O54" s="381"/>
      <c r="P54" s="381"/>
      <c r="Q54" s="381"/>
      <c r="R54" s="381"/>
      <c r="S54" s="381"/>
      <c r="T54" s="381"/>
      <c r="U54" s="381"/>
      <c r="V54" s="381"/>
      <c r="W54" s="381"/>
      <c r="X54" s="381"/>
      <c r="Y54" s="381"/>
      <c r="Z54" s="381"/>
      <c r="AA54" s="381"/>
      <c r="AB54" s="311"/>
      <c r="AC54" s="312"/>
      <c r="AD54" s="312"/>
      <c r="AE54" s="312"/>
      <c r="AF54" s="312"/>
      <c r="AG54" s="312"/>
      <c r="AH54" s="313"/>
      <c r="AI54" s="660"/>
      <c r="AJ54" s="661"/>
      <c r="AK54" s="661"/>
      <c r="AL54" s="661"/>
      <c r="AM54" s="661"/>
      <c r="AN54" s="661"/>
      <c r="AO54" s="661"/>
      <c r="AP54" s="661"/>
      <c r="AQ54" s="661"/>
      <c r="AR54" s="661"/>
      <c r="AS54" s="661"/>
      <c r="AT54" s="662"/>
      <c r="AU54" s="364"/>
      <c r="AV54" s="365"/>
      <c r="AW54" s="365"/>
      <c r="AX54" s="365"/>
      <c r="AY54" s="365"/>
      <c r="AZ54" s="365"/>
      <c r="BA54" s="365"/>
      <c r="BB54" s="365"/>
      <c r="BC54" s="365"/>
      <c r="BD54" s="365"/>
      <c r="BE54" s="365"/>
      <c r="BF54" s="365"/>
      <c r="BG54" s="365"/>
      <c r="BH54" s="365"/>
      <c r="BI54" s="365"/>
      <c r="BJ54" s="365"/>
      <c r="BK54" s="365"/>
      <c r="BL54" s="365"/>
      <c r="BM54" s="365"/>
      <c r="BN54" s="365"/>
      <c r="BO54" s="365"/>
      <c r="BP54" s="365"/>
      <c r="BQ54" s="365"/>
      <c r="BR54" s="365"/>
      <c r="BS54" s="362"/>
      <c r="BT54" s="362"/>
      <c r="BU54" s="362"/>
      <c r="BV54" s="362"/>
      <c r="BW54" s="362"/>
      <c r="BX54" s="362"/>
      <c r="BY54" s="363"/>
      <c r="BZ54" s="347"/>
      <c r="CA54" s="348"/>
      <c r="CB54" s="348"/>
      <c r="CC54" s="348"/>
      <c r="CD54" s="348"/>
      <c r="CE54" s="348"/>
      <c r="CF54" s="348"/>
      <c r="CG54" s="348"/>
      <c r="CH54" s="348"/>
      <c r="CI54" s="348"/>
      <c r="CJ54" s="348"/>
      <c r="CK54" s="349"/>
      <c r="CP54" s="95"/>
      <c r="CQ54" s="95"/>
      <c r="CR54" s="95"/>
      <c r="CS54" s="95"/>
      <c r="CT54" s="95"/>
      <c r="CU54" s="95"/>
      <c r="CV54" s="95"/>
      <c r="CW54" s="95"/>
      <c r="CX54" s="95"/>
      <c r="CY54" s="95"/>
      <c r="CZ54" s="95"/>
      <c r="DA54" s="95"/>
      <c r="DB54" s="95"/>
      <c r="DC54" s="95"/>
      <c r="DD54" s="95"/>
      <c r="DE54" s="95"/>
      <c r="DF54" s="95"/>
      <c r="DG54" s="95"/>
      <c r="DH54" s="107"/>
      <c r="DI54" s="107"/>
      <c r="DJ54" s="107"/>
      <c r="DK54" s="107"/>
      <c r="DL54" s="107"/>
      <c r="DM54" s="107"/>
      <c r="DN54" s="107"/>
      <c r="DO54" s="107"/>
      <c r="DP54" s="107"/>
      <c r="DQ54" s="107"/>
      <c r="DR54" s="107"/>
      <c r="DS54" s="107"/>
      <c r="DT54" s="107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</row>
    <row r="55" spans="2:172" ht="5.25" customHeight="1">
      <c r="B55" s="454"/>
      <c r="C55" s="658"/>
      <c r="D55" s="380"/>
      <c r="E55" s="381"/>
      <c r="F55" s="381"/>
      <c r="G55" s="381"/>
      <c r="H55" s="381"/>
      <c r="I55" s="381"/>
      <c r="J55" s="381"/>
      <c r="K55" s="381"/>
      <c r="L55" s="381"/>
      <c r="M55" s="381"/>
      <c r="N55" s="381"/>
      <c r="O55" s="381"/>
      <c r="P55" s="381"/>
      <c r="Q55" s="381"/>
      <c r="R55" s="381"/>
      <c r="S55" s="381"/>
      <c r="T55" s="381"/>
      <c r="U55" s="381"/>
      <c r="V55" s="381"/>
      <c r="W55" s="381"/>
      <c r="X55" s="381"/>
      <c r="Y55" s="381"/>
      <c r="Z55" s="381"/>
      <c r="AA55" s="381"/>
      <c r="AB55" s="311"/>
      <c r="AC55" s="312"/>
      <c r="AD55" s="312"/>
      <c r="AE55" s="312"/>
      <c r="AF55" s="312"/>
      <c r="AG55" s="312"/>
      <c r="AH55" s="313"/>
      <c r="AI55" s="660"/>
      <c r="AJ55" s="661"/>
      <c r="AK55" s="661"/>
      <c r="AL55" s="661"/>
      <c r="AM55" s="661"/>
      <c r="AN55" s="661"/>
      <c r="AO55" s="661"/>
      <c r="AP55" s="661"/>
      <c r="AQ55" s="661"/>
      <c r="AR55" s="661"/>
      <c r="AS55" s="661"/>
      <c r="AT55" s="662"/>
      <c r="AU55" s="364"/>
      <c r="AV55" s="365"/>
      <c r="AW55" s="365"/>
      <c r="AX55" s="365"/>
      <c r="AY55" s="365"/>
      <c r="AZ55" s="365"/>
      <c r="BA55" s="365"/>
      <c r="BB55" s="365"/>
      <c r="BC55" s="365"/>
      <c r="BD55" s="365"/>
      <c r="BE55" s="365"/>
      <c r="BF55" s="365"/>
      <c r="BG55" s="365"/>
      <c r="BH55" s="365"/>
      <c r="BI55" s="365"/>
      <c r="BJ55" s="365"/>
      <c r="BK55" s="365"/>
      <c r="BL55" s="365"/>
      <c r="BM55" s="365"/>
      <c r="BN55" s="365"/>
      <c r="BO55" s="365"/>
      <c r="BP55" s="365"/>
      <c r="BQ55" s="365"/>
      <c r="BR55" s="365"/>
      <c r="BS55" s="362"/>
      <c r="BT55" s="362"/>
      <c r="BU55" s="362"/>
      <c r="BV55" s="362"/>
      <c r="BW55" s="362"/>
      <c r="BX55" s="362"/>
      <c r="BY55" s="363"/>
      <c r="BZ55" s="347"/>
      <c r="CA55" s="348"/>
      <c r="CB55" s="348"/>
      <c r="CC55" s="348"/>
      <c r="CD55" s="348"/>
      <c r="CE55" s="348"/>
      <c r="CF55" s="348"/>
      <c r="CG55" s="348"/>
      <c r="CH55" s="348"/>
      <c r="CI55" s="348"/>
      <c r="CJ55" s="348"/>
      <c r="CK55" s="349"/>
      <c r="CP55" s="95"/>
      <c r="CQ55" s="95"/>
      <c r="CR55" s="95"/>
      <c r="CS55" s="95"/>
      <c r="CT55" s="95"/>
      <c r="CU55" s="95"/>
      <c r="CV55" s="95"/>
      <c r="CW55" s="95"/>
      <c r="CX55" s="95"/>
      <c r="CY55" s="95"/>
      <c r="CZ55" s="95"/>
      <c r="DA55" s="95"/>
      <c r="DB55" s="95"/>
      <c r="DC55" s="95"/>
      <c r="DD55" s="95"/>
      <c r="DE55" s="95"/>
      <c r="DF55" s="95"/>
      <c r="DG55" s="95"/>
      <c r="DH55" s="107"/>
      <c r="DI55" s="107"/>
      <c r="DJ55" s="107"/>
      <c r="DK55" s="107"/>
      <c r="DL55" s="107"/>
      <c r="DM55" s="107"/>
      <c r="DN55" s="107"/>
      <c r="DO55" s="107"/>
      <c r="DP55" s="107"/>
      <c r="DQ55" s="107"/>
      <c r="DR55" s="107"/>
      <c r="DS55" s="107"/>
      <c r="DT55" s="107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0"/>
      <c r="FL55" s="90"/>
      <c r="FM55" s="90"/>
    </row>
    <row r="56" spans="2:172" ht="5.25" customHeight="1">
      <c r="B56" s="454"/>
      <c r="C56" s="658"/>
      <c r="D56" s="382"/>
      <c r="E56" s="383"/>
      <c r="F56" s="383"/>
      <c r="G56" s="383"/>
      <c r="H56" s="383"/>
      <c r="I56" s="383"/>
      <c r="J56" s="383"/>
      <c r="K56" s="383"/>
      <c r="L56" s="383"/>
      <c r="M56" s="383"/>
      <c r="N56" s="383"/>
      <c r="O56" s="383"/>
      <c r="P56" s="383"/>
      <c r="Q56" s="383"/>
      <c r="R56" s="383"/>
      <c r="S56" s="383"/>
      <c r="T56" s="383"/>
      <c r="U56" s="383"/>
      <c r="V56" s="383"/>
      <c r="W56" s="383"/>
      <c r="X56" s="383"/>
      <c r="Y56" s="383"/>
      <c r="Z56" s="383"/>
      <c r="AA56" s="383"/>
      <c r="AB56" s="311"/>
      <c r="AC56" s="312"/>
      <c r="AD56" s="312"/>
      <c r="AE56" s="312"/>
      <c r="AF56" s="312"/>
      <c r="AG56" s="312"/>
      <c r="AH56" s="313"/>
      <c r="AI56" s="660"/>
      <c r="AJ56" s="661"/>
      <c r="AK56" s="661"/>
      <c r="AL56" s="661"/>
      <c r="AM56" s="661"/>
      <c r="AN56" s="661"/>
      <c r="AO56" s="661"/>
      <c r="AP56" s="661"/>
      <c r="AQ56" s="661"/>
      <c r="AR56" s="661"/>
      <c r="AS56" s="661"/>
      <c r="AT56" s="662"/>
      <c r="AU56" s="364"/>
      <c r="AV56" s="365"/>
      <c r="AW56" s="365"/>
      <c r="AX56" s="365"/>
      <c r="AY56" s="365"/>
      <c r="AZ56" s="365"/>
      <c r="BA56" s="365"/>
      <c r="BB56" s="365"/>
      <c r="BC56" s="365"/>
      <c r="BD56" s="365"/>
      <c r="BE56" s="365"/>
      <c r="BF56" s="365"/>
      <c r="BG56" s="365"/>
      <c r="BH56" s="365"/>
      <c r="BI56" s="365"/>
      <c r="BJ56" s="365"/>
      <c r="BK56" s="365"/>
      <c r="BL56" s="365"/>
      <c r="BM56" s="365"/>
      <c r="BN56" s="365"/>
      <c r="BO56" s="365"/>
      <c r="BP56" s="365"/>
      <c r="BQ56" s="365"/>
      <c r="BR56" s="365"/>
      <c r="BS56" s="362"/>
      <c r="BT56" s="362"/>
      <c r="BU56" s="362"/>
      <c r="BV56" s="362"/>
      <c r="BW56" s="362"/>
      <c r="BX56" s="362"/>
      <c r="BY56" s="363"/>
      <c r="BZ56" s="347"/>
      <c r="CA56" s="348"/>
      <c r="CB56" s="348"/>
      <c r="CC56" s="348"/>
      <c r="CD56" s="348"/>
      <c r="CE56" s="348"/>
      <c r="CF56" s="348"/>
      <c r="CG56" s="348"/>
      <c r="CH56" s="348"/>
      <c r="CI56" s="348"/>
      <c r="CJ56" s="348"/>
      <c r="CK56" s="349"/>
      <c r="CP56" s="95"/>
      <c r="CQ56" s="95"/>
      <c r="CR56" s="95"/>
      <c r="CS56" s="95"/>
      <c r="CT56" s="95"/>
      <c r="CU56" s="95"/>
      <c r="CV56" s="95"/>
      <c r="CW56" s="95"/>
      <c r="CX56" s="95"/>
      <c r="CY56" s="95"/>
      <c r="CZ56" s="95"/>
      <c r="DA56" s="95"/>
      <c r="DB56" s="95"/>
      <c r="DC56" s="95"/>
      <c r="DD56" s="95"/>
      <c r="DE56" s="95"/>
      <c r="DF56" s="95"/>
      <c r="DG56" s="95"/>
      <c r="DH56" s="107"/>
      <c r="DI56" s="107"/>
      <c r="DJ56" s="107"/>
      <c r="DK56" s="107"/>
      <c r="DL56" s="107"/>
      <c r="DM56" s="107"/>
      <c r="DN56" s="107"/>
      <c r="DO56" s="107"/>
      <c r="DP56" s="107"/>
      <c r="DQ56" s="107"/>
      <c r="DR56" s="107"/>
      <c r="DS56" s="107"/>
      <c r="DT56" s="107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0"/>
      <c r="FL56" s="90"/>
      <c r="FM56" s="90"/>
    </row>
    <row r="57" spans="2:172" ht="5.25" customHeight="1">
      <c r="B57" s="454"/>
      <c r="C57" s="658"/>
      <c r="D57" s="378" t="s">
        <v>681</v>
      </c>
      <c r="E57" s="379"/>
      <c r="F57" s="379"/>
      <c r="G57" s="379"/>
      <c r="H57" s="379"/>
      <c r="I57" s="379"/>
      <c r="J57" s="379"/>
      <c r="K57" s="379"/>
      <c r="L57" s="379"/>
      <c r="M57" s="379"/>
      <c r="N57" s="379"/>
      <c r="O57" s="379"/>
      <c r="P57" s="379"/>
      <c r="Q57" s="379"/>
      <c r="R57" s="379"/>
      <c r="S57" s="379"/>
      <c r="T57" s="379"/>
      <c r="U57" s="379"/>
      <c r="V57" s="379"/>
      <c r="W57" s="379"/>
      <c r="X57" s="379"/>
      <c r="Y57" s="379"/>
      <c r="Z57" s="379"/>
      <c r="AA57" s="379"/>
      <c r="AB57" s="311" t="str">
        <f>施設情報!C21&amp;""</f>
        <v/>
      </c>
      <c r="AC57" s="312"/>
      <c r="AD57" s="312"/>
      <c r="AE57" s="312"/>
      <c r="AF57" s="312"/>
      <c r="AG57" s="312"/>
      <c r="AH57" s="313"/>
      <c r="AI57" s="660">
        <f ca="1">集計【幼稚園】!K7</f>
        <v>0</v>
      </c>
      <c r="AJ57" s="661"/>
      <c r="AK57" s="661"/>
      <c r="AL57" s="661"/>
      <c r="AM57" s="661"/>
      <c r="AN57" s="661"/>
      <c r="AO57" s="661"/>
      <c r="AP57" s="661"/>
      <c r="AQ57" s="661"/>
      <c r="AR57" s="661"/>
      <c r="AS57" s="661"/>
      <c r="AT57" s="662"/>
      <c r="AU57" s="310" t="s">
        <v>76</v>
      </c>
      <c r="AV57" s="310"/>
      <c r="AW57" s="310"/>
      <c r="AX57" s="310"/>
      <c r="AY57" s="310"/>
      <c r="AZ57" s="310"/>
      <c r="BA57" s="310"/>
      <c r="BB57" s="310"/>
      <c r="BC57" s="310"/>
      <c r="BD57" s="310"/>
      <c r="BE57" s="310"/>
      <c r="BF57" s="310"/>
      <c r="BG57" s="310"/>
      <c r="BH57" s="310"/>
      <c r="BI57" s="310"/>
      <c r="BJ57" s="310"/>
      <c r="BK57" s="310"/>
      <c r="BL57" s="310"/>
      <c r="BM57" s="310"/>
      <c r="BN57" s="310"/>
      <c r="BO57" s="310"/>
      <c r="BP57" s="310"/>
      <c r="BQ57" s="310"/>
      <c r="BR57" s="310"/>
      <c r="BS57" s="683" t="str">
        <f>施設情報!C37&amp;""</f>
        <v/>
      </c>
      <c r="BT57" s="684"/>
      <c r="BU57" s="684"/>
      <c r="BV57" s="684"/>
      <c r="BW57" s="684"/>
      <c r="BX57" s="684"/>
      <c r="BY57" s="684"/>
      <c r="BZ57" s="660">
        <f ca="1">集計【幼稚園】!K20</f>
        <v>0</v>
      </c>
      <c r="CA57" s="661"/>
      <c r="CB57" s="661"/>
      <c r="CC57" s="661"/>
      <c r="CD57" s="661"/>
      <c r="CE57" s="661"/>
      <c r="CF57" s="661"/>
      <c r="CG57" s="661"/>
      <c r="CH57" s="661"/>
      <c r="CI57" s="661"/>
      <c r="CJ57" s="661"/>
      <c r="CK57" s="662"/>
      <c r="CP57" s="95"/>
      <c r="CQ57" s="95"/>
      <c r="CR57" s="95"/>
      <c r="CS57" s="95"/>
      <c r="CT57" s="95"/>
      <c r="CU57" s="95"/>
      <c r="CV57" s="95"/>
      <c r="CW57" s="95"/>
      <c r="CX57" s="95"/>
      <c r="CY57" s="95"/>
      <c r="CZ57" s="95"/>
      <c r="DA57" s="95"/>
      <c r="DB57" s="95"/>
      <c r="DC57" s="95"/>
      <c r="DD57" s="95"/>
      <c r="DE57" s="95"/>
      <c r="DF57" s="95"/>
      <c r="DG57" s="95"/>
      <c r="DH57" s="95"/>
      <c r="DI57" s="95"/>
      <c r="DJ57" s="95"/>
      <c r="DK57" s="95"/>
      <c r="DL57" s="95"/>
      <c r="DM57" s="95"/>
      <c r="DN57" s="107"/>
      <c r="DO57" s="107"/>
      <c r="DP57" s="107"/>
      <c r="DQ57" s="107"/>
      <c r="DR57" s="107"/>
      <c r="DS57" s="107"/>
      <c r="DT57" s="107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S57" s="90"/>
      <c r="ET57" s="90"/>
      <c r="EU57" s="90"/>
      <c r="EV57" s="90"/>
      <c r="EW57" s="90"/>
      <c r="EX57" s="90"/>
      <c r="EY57" s="90"/>
      <c r="EZ57" s="90"/>
      <c r="FA57" s="90"/>
      <c r="FB57" s="90"/>
      <c r="FC57" s="90"/>
      <c r="FD57" s="90"/>
      <c r="FE57" s="90"/>
      <c r="FF57" s="90"/>
      <c r="FG57" s="90"/>
      <c r="FH57" s="90"/>
      <c r="FI57" s="90"/>
      <c r="FJ57" s="90"/>
      <c r="FK57" s="90"/>
      <c r="FL57" s="90"/>
      <c r="FM57" s="90"/>
    </row>
    <row r="58" spans="2:172" ht="5.25" customHeight="1">
      <c r="B58" s="454"/>
      <c r="C58" s="658"/>
      <c r="D58" s="380"/>
      <c r="E58" s="381"/>
      <c r="F58" s="381"/>
      <c r="G58" s="381"/>
      <c r="H58" s="381"/>
      <c r="I58" s="381"/>
      <c r="J58" s="381"/>
      <c r="K58" s="381"/>
      <c r="L58" s="381"/>
      <c r="M58" s="381"/>
      <c r="N58" s="381"/>
      <c r="O58" s="381"/>
      <c r="P58" s="381"/>
      <c r="Q58" s="381"/>
      <c r="R58" s="381"/>
      <c r="S58" s="381"/>
      <c r="T58" s="381"/>
      <c r="U58" s="381"/>
      <c r="V58" s="381"/>
      <c r="W58" s="381"/>
      <c r="X58" s="381"/>
      <c r="Y58" s="381"/>
      <c r="Z58" s="381"/>
      <c r="AA58" s="381"/>
      <c r="AB58" s="311"/>
      <c r="AC58" s="312"/>
      <c r="AD58" s="312"/>
      <c r="AE58" s="312"/>
      <c r="AF58" s="312"/>
      <c r="AG58" s="312"/>
      <c r="AH58" s="313"/>
      <c r="AI58" s="660"/>
      <c r="AJ58" s="661"/>
      <c r="AK58" s="661"/>
      <c r="AL58" s="661"/>
      <c r="AM58" s="661"/>
      <c r="AN58" s="661"/>
      <c r="AO58" s="661"/>
      <c r="AP58" s="661"/>
      <c r="AQ58" s="661"/>
      <c r="AR58" s="661"/>
      <c r="AS58" s="661"/>
      <c r="AT58" s="662"/>
      <c r="AU58" s="310"/>
      <c r="AV58" s="310"/>
      <c r="AW58" s="310"/>
      <c r="AX58" s="310"/>
      <c r="AY58" s="310"/>
      <c r="AZ58" s="310"/>
      <c r="BA58" s="310"/>
      <c r="BB58" s="310"/>
      <c r="BC58" s="310"/>
      <c r="BD58" s="310"/>
      <c r="BE58" s="310"/>
      <c r="BF58" s="310"/>
      <c r="BG58" s="310"/>
      <c r="BH58" s="310"/>
      <c r="BI58" s="310"/>
      <c r="BJ58" s="310"/>
      <c r="BK58" s="310"/>
      <c r="BL58" s="310"/>
      <c r="BM58" s="310"/>
      <c r="BN58" s="310"/>
      <c r="BO58" s="310"/>
      <c r="BP58" s="310"/>
      <c r="BQ58" s="310"/>
      <c r="BR58" s="310"/>
      <c r="BS58" s="683"/>
      <c r="BT58" s="684"/>
      <c r="BU58" s="684"/>
      <c r="BV58" s="684"/>
      <c r="BW58" s="684"/>
      <c r="BX58" s="684"/>
      <c r="BY58" s="684"/>
      <c r="BZ58" s="660"/>
      <c r="CA58" s="661"/>
      <c r="CB58" s="661"/>
      <c r="CC58" s="661"/>
      <c r="CD58" s="661"/>
      <c r="CE58" s="661"/>
      <c r="CF58" s="661"/>
      <c r="CG58" s="661"/>
      <c r="CH58" s="661"/>
      <c r="CI58" s="661"/>
      <c r="CJ58" s="661"/>
      <c r="CK58" s="662"/>
      <c r="CL58" s="101"/>
      <c r="CM58" s="113"/>
      <c r="CN58" s="113"/>
      <c r="CO58" s="113"/>
      <c r="CP58" s="95"/>
      <c r="CQ58" s="95"/>
      <c r="CR58" s="95"/>
      <c r="CS58" s="95"/>
      <c r="CT58" s="95"/>
      <c r="CU58" s="95"/>
      <c r="CV58" s="95"/>
      <c r="CW58" s="95"/>
      <c r="CX58" s="95"/>
      <c r="CY58" s="95"/>
      <c r="CZ58" s="95"/>
      <c r="DA58" s="95"/>
      <c r="DB58" s="95"/>
      <c r="DC58" s="95"/>
      <c r="DD58" s="95"/>
      <c r="DE58" s="95"/>
      <c r="DF58" s="95"/>
      <c r="DG58" s="95"/>
      <c r="DH58" s="95"/>
      <c r="DI58" s="95"/>
      <c r="DJ58" s="95"/>
      <c r="DK58" s="95"/>
      <c r="DL58" s="95"/>
      <c r="DM58" s="95"/>
      <c r="DN58" s="107"/>
      <c r="DO58" s="107"/>
      <c r="DP58" s="107"/>
      <c r="DQ58" s="107"/>
      <c r="DR58" s="107"/>
      <c r="DS58" s="107"/>
      <c r="DT58" s="107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93"/>
      <c r="EH58" s="93"/>
      <c r="EI58" s="93"/>
      <c r="EJ58" s="93"/>
      <c r="EK58" s="93"/>
      <c r="EL58" s="93"/>
      <c r="EM58" s="93"/>
      <c r="EN58" s="93"/>
      <c r="EO58" s="93"/>
      <c r="EP58" s="93"/>
      <c r="EQ58" s="93"/>
      <c r="ER58" s="93"/>
      <c r="ES58" s="93"/>
      <c r="ET58" s="110"/>
      <c r="EU58" s="110"/>
      <c r="EV58" s="110"/>
      <c r="EW58" s="110"/>
      <c r="EX58" s="93"/>
      <c r="EY58" s="93"/>
      <c r="EZ58" s="93"/>
      <c r="FA58" s="93"/>
      <c r="FB58" s="93"/>
      <c r="FC58" s="93"/>
      <c r="FD58" s="93"/>
      <c r="FE58" s="93"/>
      <c r="FF58" s="93"/>
      <c r="FG58" s="93"/>
      <c r="FH58" s="93"/>
      <c r="FI58" s="93"/>
      <c r="FJ58" s="90"/>
      <c r="FK58" s="90"/>
      <c r="FL58" s="90"/>
      <c r="FM58" s="90"/>
    </row>
    <row r="59" spans="2:172" ht="5.25" customHeight="1">
      <c r="B59" s="454"/>
      <c r="C59" s="658"/>
      <c r="D59" s="380"/>
      <c r="E59" s="381"/>
      <c r="F59" s="381"/>
      <c r="G59" s="381"/>
      <c r="H59" s="381"/>
      <c r="I59" s="381"/>
      <c r="J59" s="381"/>
      <c r="K59" s="381"/>
      <c r="L59" s="381"/>
      <c r="M59" s="381"/>
      <c r="N59" s="381"/>
      <c r="O59" s="381"/>
      <c r="P59" s="381"/>
      <c r="Q59" s="381"/>
      <c r="R59" s="381"/>
      <c r="S59" s="381"/>
      <c r="T59" s="381"/>
      <c r="U59" s="381"/>
      <c r="V59" s="381"/>
      <c r="W59" s="381"/>
      <c r="X59" s="381"/>
      <c r="Y59" s="381"/>
      <c r="Z59" s="381"/>
      <c r="AA59" s="381"/>
      <c r="AB59" s="311"/>
      <c r="AC59" s="312"/>
      <c r="AD59" s="312"/>
      <c r="AE59" s="312"/>
      <c r="AF59" s="312"/>
      <c r="AG59" s="312"/>
      <c r="AH59" s="313"/>
      <c r="AI59" s="660"/>
      <c r="AJ59" s="661"/>
      <c r="AK59" s="661"/>
      <c r="AL59" s="661"/>
      <c r="AM59" s="661"/>
      <c r="AN59" s="661"/>
      <c r="AO59" s="661"/>
      <c r="AP59" s="661"/>
      <c r="AQ59" s="661"/>
      <c r="AR59" s="661"/>
      <c r="AS59" s="661"/>
      <c r="AT59" s="662"/>
      <c r="AU59" s="310"/>
      <c r="AV59" s="310"/>
      <c r="AW59" s="310"/>
      <c r="AX59" s="310"/>
      <c r="AY59" s="310"/>
      <c r="AZ59" s="310"/>
      <c r="BA59" s="310"/>
      <c r="BB59" s="310"/>
      <c r="BC59" s="310"/>
      <c r="BD59" s="310"/>
      <c r="BE59" s="310"/>
      <c r="BF59" s="310"/>
      <c r="BG59" s="310"/>
      <c r="BH59" s="310"/>
      <c r="BI59" s="310"/>
      <c r="BJ59" s="310"/>
      <c r="BK59" s="310"/>
      <c r="BL59" s="310"/>
      <c r="BM59" s="310"/>
      <c r="BN59" s="310"/>
      <c r="BO59" s="310"/>
      <c r="BP59" s="310"/>
      <c r="BQ59" s="310"/>
      <c r="BR59" s="310"/>
      <c r="BS59" s="683"/>
      <c r="BT59" s="684"/>
      <c r="BU59" s="684"/>
      <c r="BV59" s="684"/>
      <c r="BW59" s="684"/>
      <c r="BX59" s="684"/>
      <c r="BY59" s="684"/>
      <c r="BZ59" s="660"/>
      <c r="CA59" s="661"/>
      <c r="CB59" s="661"/>
      <c r="CC59" s="661"/>
      <c r="CD59" s="661"/>
      <c r="CE59" s="661"/>
      <c r="CF59" s="661"/>
      <c r="CG59" s="661"/>
      <c r="CH59" s="661"/>
      <c r="CI59" s="661"/>
      <c r="CJ59" s="661"/>
      <c r="CK59" s="662"/>
      <c r="CL59" s="101"/>
      <c r="CM59" s="113"/>
      <c r="CN59" s="113"/>
      <c r="CO59" s="113"/>
      <c r="CP59" s="95"/>
      <c r="CQ59" s="95"/>
      <c r="CR59" s="95"/>
      <c r="CS59" s="95"/>
      <c r="CT59" s="95"/>
      <c r="CU59" s="95"/>
      <c r="CV59" s="95"/>
      <c r="CW59" s="95"/>
      <c r="CX59" s="95"/>
      <c r="CY59" s="95"/>
      <c r="CZ59" s="95"/>
      <c r="DA59" s="95"/>
      <c r="DB59" s="95"/>
      <c r="DC59" s="95"/>
      <c r="DD59" s="95"/>
      <c r="DE59" s="95"/>
      <c r="DF59" s="95"/>
      <c r="DG59" s="95"/>
      <c r="DH59" s="95"/>
      <c r="DI59" s="95"/>
      <c r="DJ59" s="95"/>
      <c r="DK59" s="95"/>
      <c r="DL59" s="95"/>
      <c r="DM59" s="95"/>
      <c r="DN59" s="107"/>
      <c r="DO59" s="107"/>
      <c r="DP59" s="107"/>
      <c r="DQ59" s="107"/>
      <c r="DR59" s="107"/>
      <c r="DS59" s="107"/>
      <c r="DT59" s="107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93"/>
      <c r="EH59" s="93"/>
      <c r="EI59" s="93"/>
      <c r="EJ59" s="93"/>
      <c r="EK59" s="93"/>
      <c r="EL59" s="93"/>
      <c r="EM59" s="93"/>
      <c r="EN59" s="93"/>
      <c r="EO59" s="93"/>
      <c r="EP59" s="93"/>
      <c r="EQ59" s="93"/>
      <c r="ER59" s="93"/>
      <c r="ES59" s="93"/>
      <c r="ET59" s="110"/>
      <c r="EU59" s="110"/>
      <c r="EV59" s="110"/>
      <c r="EW59" s="110"/>
      <c r="EX59" s="93"/>
      <c r="EY59" s="93"/>
      <c r="EZ59" s="93"/>
      <c r="FA59" s="93"/>
      <c r="FB59" s="93"/>
      <c r="FC59" s="93"/>
      <c r="FD59" s="93"/>
      <c r="FE59" s="93"/>
      <c r="FF59" s="93"/>
      <c r="FG59" s="93"/>
      <c r="FH59" s="93"/>
      <c r="FI59" s="93"/>
      <c r="FJ59" s="90"/>
      <c r="FK59" s="90"/>
      <c r="FL59" s="90"/>
      <c r="FM59" s="90"/>
    </row>
    <row r="60" spans="2:172" ht="5.25" customHeight="1">
      <c r="B60" s="454"/>
      <c r="C60" s="658"/>
      <c r="D60" s="380"/>
      <c r="E60" s="381"/>
      <c r="F60" s="381"/>
      <c r="G60" s="381"/>
      <c r="H60" s="381"/>
      <c r="I60" s="381"/>
      <c r="J60" s="381"/>
      <c r="K60" s="381"/>
      <c r="L60" s="381"/>
      <c r="M60" s="381"/>
      <c r="N60" s="381"/>
      <c r="O60" s="381"/>
      <c r="P60" s="381"/>
      <c r="Q60" s="381"/>
      <c r="R60" s="381"/>
      <c r="S60" s="381"/>
      <c r="T60" s="381"/>
      <c r="U60" s="381"/>
      <c r="V60" s="381"/>
      <c r="W60" s="381"/>
      <c r="X60" s="381"/>
      <c r="Y60" s="381"/>
      <c r="Z60" s="381"/>
      <c r="AA60" s="381"/>
      <c r="AB60" s="311"/>
      <c r="AC60" s="312"/>
      <c r="AD60" s="312"/>
      <c r="AE60" s="312"/>
      <c r="AF60" s="312"/>
      <c r="AG60" s="312"/>
      <c r="AH60" s="313"/>
      <c r="AI60" s="660"/>
      <c r="AJ60" s="661"/>
      <c r="AK60" s="661"/>
      <c r="AL60" s="661"/>
      <c r="AM60" s="661"/>
      <c r="AN60" s="661"/>
      <c r="AO60" s="661"/>
      <c r="AP60" s="661"/>
      <c r="AQ60" s="661"/>
      <c r="AR60" s="661"/>
      <c r="AS60" s="661"/>
      <c r="AT60" s="662"/>
      <c r="AU60" s="310"/>
      <c r="AV60" s="310"/>
      <c r="AW60" s="310"/>
      <c r="AX60" s="310"/>
      <c r="AY60" s="310"/>
      <c r="AZ60" s="310"/>
      <c r="BA60" s="310"/>
      <c r="BB60" s="310"/>
      <c r="BC60" s="310"/>
      <c r="BD60" s="310"/>
      <c r="BE60" s="310"/>
      <c r="BF60" s="310"/>
      <c r="BG60" s="310"/>
      <c r="BH60" s="310"/>
      <c r="BI60" s="310"/>
      <c r="BJ60" s="310"/>
      <c r="BK60" s="310"/>
      <c r="BL60" s="310"/>
      <c r="BM60" s="310"/>
      <c r="BN60" s="310"/>
      <c r="BO60" s="310"/>
      <c r="BP60" s="310"/>
      <c r="BQ60" s="310"/>
      <c r="BR60" s="310"/>
      <c r="BS60" s="683"/>
      <c r="BT60" s="684"/>
      <c r="BU60" s="684"/>
      <c r="BV60" s="684"/>
      <c r="BW60" s="684"/>
      <c r="BX60" s="684"/>
      <c r="BY60" s="684"/>
      <c r="BZ60" s="660"/>
      <c r="CA60" s="661"/>
      <c r="CB60" s="661"/>
      <c r="CC60" s="661"/>
      <c r="CD60" s="661"/>
      <c r="CE60" s="661"/>
      <c r="CF60" s="661"/>
      <c r="CG60" s="661"/>
      <c r="CH60" s="661"/>
      <c r="CI60" s="661"/>
      <c r="CJ60" s="661"/>
      <c r="CK60" s="662"/>
      <c r="CL60" s="101"/>
      <c r="CM60" s="113"/>
      <c r="CN60" s="113"/>
      <c r="CO60" s="113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107"/>
      <c r="DO60" s="107"/>
      <c r="DP60" s="107"/>
      <c r="DQ60" s="107"/>
      <c r="DR60" s="107"/>
      <c r="DS60" s="107"/>
      <c r="DT60" s="107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93"/>
      <c r="EH60" s="93"/>
      <c r="EI60" s="93"/>
      <c r="EJ60" s="93"/>
      <c r="EK60" s="93"/>
      <c r="EL60" s="93"/>
      <c r="EM60" s="93"/>
      <c r="EN60" s="93"/>
      <c r="EO60" s="93"/>
      <c r="EP60" s="93"/>
      <c r="EQ60" s="93"/>
      <c r="ER60" s="93"/>
      <c r="ES60" s="93"/>
      <c r="ET60" s="110"/>
      <c r="EU60" s="110"/>
      <c r="EV60" s="110"/>
      <c r="EW60" s="110"/>
      <c r="EX60" s="93"/>
      <c r="EY60" s="93"/>
      <c r="EZ60" s="93"/>
      <c r="FA60" s="93"/>
      <c r="FB60" s="93"/>
      <c r="FC60" s="93"/>
      <c r="FD60" s="93"/>
      <c r="FE60" s="93"/>
      <c r="FF60" s="93"/>
      <c r="FG60" s="93"/>
      <c r="FH60" s="93"/>
      <c r="FI60" s="93"/>
      <c r="FJ60" s="90"/>
      <c r="FK60" s="90"/>
      <c r="FL60" s="90"/>
      <c r="FM60" s="90"/>
    </row>
    <row r="61" spans="2:172" ht="5.25" customHeight="1">
      <c r="B61" s="454"/>
      <c r="C61" s="658"/>
      <c r="D61" s="382"/>
      <c r="E61" s="383"/>
      <c r="F61" s="383"/>
      <c r="G61" s="383"/>
      <c r="H61" s="383"/>
      <c r="I61" s="383"/>
      <c r="J61" s="383"/>
      <c r="K61" s="383"/>
      <c r="L61" s="383"/>
      <c r="M61" s="383"/>
      <c r="N61" s="383"/>
      <c r="O61" s="383"/>
      <c r="P61" s="383"/>
      <c r="Q61" s="383"/>
      <c r="R61" s="383"/>
      <c r="S61" s="383"/>
      <c r="T61" s="383"/>
      <c r="U61" s="383"/>
      <c r="V61" s="383"/>
      <c r="W61" s="383"/>
      <c r="X61" s="383"/>
      <c r="Y61" s="383"/>
      <c r="Z61" s="383"/>
      <c r="AA61" s="383"/>
      <c r="AB61" s="311"/>
      <c r="AC61" s="312"/>
      <c r="AD61" s="312"/>
      <c r="AE61" s="312"/>
      <c r="AF61" s="312"/>
      <c r="AG61" s="312"/>
      <c r="AH61" s="313"/>
      <c r="AI61" s="660"/>
      <c r="AJ61" s="661"/>
      <c r="AK61" s="661"/>
      <c r="AL61" s="661"/>
      <c r="AM61" s="661"/>
      <c r="AN61" s="661"/>
      <c r="AO61" s="661"/>
      <c r="AP61" s="661"/>
      <c r="AQ61" s="661"/>
      <c r="AR61" s="661"/>
      <c r="AS61" s="661"/>
      <c r="AT61" s="662"/>
      <c r="AU61" s="310"/>
      <c r="AV61" s="310"/>
      <c r="AW61" s="310"/>
      <c r="AX61" s="310"/>
      <c r="AY61" s="310"/>
      <c r="AZ61" s="310"/>
      <c r="BA61" s="310"/>
      <c r="BB61" s="310"/>
      <c r="BC61" s="310"/>
      <c r="BD61" s="310"/>
      <c r="BE61" s="310"/>
      <c r="BF61" s="310"/>
      <c r="BG61" s="310"/>
      <c r="BH61" s="310"/>
      <c r="BI61" s="310"/>
      <c r="BJ61" s="310"/>
      <c r="BK61" s="310"/>
      <c r="BL61" s="310"/>
      <c r="BM61" s="310"/>
      <c r="BN61" s="310"/>
      <c r="BO61" s="310"/>
      <c r="BP61" s="310"/>
      <c r="BQ61" s="310"/>
      <c r="BR61" s="310"/>
      <c r="BS61" s="683"/>
      <c r="BT61" s="684"/>
      <c r="BU61" s="684"/>
      <c r="BV61" s="684"/>
      <c r="BW61" s="684"/>
      <c r="BX61" s="684"/>
      <c r="BY61" s="684"/>
      <c r="BZ61" s="660"/>
      <c r="CA61" s="661"/>
      <c r="CB61" s="661"/>
      <c r="CC61" s="661"/>
      <c r="CD61" s="661"/>
      <c r="CE61" s="661"/>
      <c r="CF61" s="661"/>
      <c r="CG61" s="661"/>
      <c r="CH61" s="661"/>
      <c r="CI61" s="661"/>
      <c r="CJ61" s="661"/>
      <c r="CK61" s="662"/>
      <c r="CL61" s="101"/>
      <c r="CM61" s="113"/>
      <c r="CN61" s="113"/>
      <c r="CO61" s="113"/>
      <c r="CP61" s="95"/>
      <c r="CQ61" s="95"/>
      <c r="CR61" s="95"/>
      <c r="CS61" s="95"/>
      <c r="CT61" s="95"/>
      <c r="CU61" s="95"/>
      <c r="CV61" s="95"/>
      <c r="CW61" s="95"/>
      <c r="CX61" s="95"/>
      <c r="CY61" s="95"/>
      <c r="CZ61" s="95"/>
      <c r="DA61" s="95"/>
      <c r="DB61" s="95"/>
      <c r="DC61" s="95"/>
      <c r="DD61" s="95"/>
      <c r="DE61" s="95"/>
      <c r="DF61" s="95"/>
      <c r="DG61" s="95"/>
      <c r="DH61" s="95"/>
      <c r="DI61" s="95"/>
      <c r="DJ61" s="95"/>
      <c r="DK61" s="95"/>
      <c r="DL61" s="95"/>
      <c r="DM61" s="95"/>
      <c r="DN61" s="107"/>
      <c r="DO61" s="107"/>
      <c r="DP61" s="107"/>
      <c r="DQ61" s="107"/>
      <c r="DR61" s="107"/>
      <c r="DS61" s="107"/>
      <c r="DT61" s="107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93"/>
      <c r="EH61" s="93"/>
      <c r="EI61" s="93"/>
      <c r="EJ61" s="93"/>
      <c r="EK61" s="93"/>
      <c r="EL61" s="93"/>
      <c r="EM61" s="93"/>
      <c r="EN61" s="93"/>
      <c r="EO61" s="93"/>
      <c r="EP61" s="93"/>
      <c r="EQ61" s="93"/>
      <c r="ER61" s="93"/>
      <c r="ES61" s="93"/>
      <c r="ET61" s="110"/>
      <c r="EU61" s="110"/>
      <c r="EV61" s="110"/>
      <c r="EW61" s="110"/>
      <c r="EX61" s="93"/>
      <c r="EY61" s="93"/>
      <c r="EZ61" s="93"/>
      <c r="FA61" s="93"/>
      <c r="FB61" s="93"/>
      <c r="FC61" s="93"/>
      <c r="FD61" s="93"/>
      <c r="FE61" s="93"/>
      <c r="FF61" s="93"/>
      <c r="FG61" s="93"/>
      <c r="FH61" s="93"/>
      <c r="FI61" s="93"/>
      <c r="FJ61" s="90"/>
      <c r="FK61" s="90"/>
      <c r="FL61" s="90"/>
      <c r="FM61" s="90"/>
    </row>
    <row r="62" spans="2:172" ht="5.25" customHeight="1">
      <c r="B62" s="454"/>
      <c r="C62" s="658"/>
      <c r="D62" s="378" t="s">
        <v>682</v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79"/>
      <c r="W62" s="379"/>
      <c r="X62" s="379"/>
      <c r="Y62" s="379"/>
      <c r="Z62" s="379"/>
      <c r="AA62" s="379"/>
      <c r="AB62" s="311" t="str">
        <f>施設情報!C22&amp;""</f>
        <v/>
      </c>
      <c r="AC62" s="312"/>
      <c r="AD62" s="312"/>
      <c r="AE62" s="312"/>
      <c r="AF62" s="312"/>
      <c r="AG62" s="312"/>
      <c r="AH62" s="313"/>
      <c r="AI62" s="660">
        <f ca="1">集計【幼稚園】!K8</f>
        <v>0</v>
      </c>
      <c r="AJ62" s="661"/>
      <c r="AK62" s="661"/>
      <c r="AL62" s="661"/>
      <c r="AM62" s="661"/>
      <c r="AN62" s="661"/>
      <c r="AO62" s="661"/>
      <c r="AP62" s="661"/>
      <c r="AQ62" s="661"/>
      <c r="AR62" s="661"/>
      <c r="AS62" s="661"/>
      <c r="AT62" s="662"/>
      <c r="AU62" s="310"/>
      <c r="AV62" s="310"/>
      <c r="AW62" s="310"/>
      <c r="AX62" s="310"/>
      <c r="AY62" s="310"/>
      <c r="AZ62" s="310"/>
      <c r="BA62" s="310"/>
      <c r="BB62" s="310"/>
      <c r="BC62" s="310"/>
      <c r="BD62" s="310"/>
      <c r="BE62" s="310"/>
      <c r="BF62" s="310"/>
      <c r="BG62" s="310"/>
      <c r="BH62" s="310"/>
      <c r="BI62" s="310"/>
      <c r="BJ62" s="310"/>
      <c r="BK62" s="310"/>
      <c r="BL62" s="310"/>
      <c r="BM62" s="310"/>
      <c r="BN62" s="310"/>
      <c r="BO62" s="310"/>
      <c r="BP62" s="310"/>
      <c r="BQ62" s="310"/>
      <c r="BR62" s="310"/>
      <c r="BS62" s="314"/>
      <c r="BT62" s="315"/>
      <c r="BU62" s="315"/>
      <c r="BV62" s="315"/>
      <c r="BW62" s="315"/>
      <c r="BX62" s="315"/>
      <c r="BY62" s="315"/>
      <c r="BZ62" s="375"/>
      <c r="CA62" s="376"/>
      <c r="CB62" s="376"/>
      <c r="CC62" s="376"/>
      <c r="CD62" s="376"/>
      <c r="CE62" s="376"/>
      <c r="CF62" s="376"/>
      <c r="CG62" s="376"/>
      <c r="CH62" s="376"/>
      <c r="CI62" s="376"/>
      <c r="CJ62" s="376"/>
      <c r="CK62" s="377"/>
      <c r="CL62" s="101"/>
      <c r="CM62" s="113"/>
      <c r="CN62" s="113"/>
      <c r="CO62" s="113"/>
      <c r="CP62" s="95"/>
      <c r="CQ62" s="95"/>
      <c r="CR62" s="95"/>
      <c r="CS62" s="95"/>
      <c r="CT62" s="95"/>
      <c r="CU62" s="95"/>
      <c r="CV62" s="95"/>
      <c r="CW62" s="95"/>
      <c r="CX62" s="95"/>
      <c r="CY62" s="95"/>
      <c r="CZ62" s="95"/>
      <c r="DA62" s="95"/>
      <c r="DB62" s="95"/>
      <c r="DC62" s="95"/>
      <c r="DD62" s="95"/>
      <c r="DE62" s="95"/>
      <c r="DF62" s="95"/>
      <c r="DG62" s="95"/>
      <c r="DH62" s="111"/>
      <c r="DI62" s="111"/>
      <c r="DJ62" s="111"/>
      <c r="DK62" s="111"/>
      <c r="DL62" s="111"/>
      <c r="DM62" s="111"/>
      <c r="DN62" s="112"/>
      <c r="DO62" s="112"/>
      <c r="DP62" s="112"/>
      <c r="DQ62" s="112"/>
      <c r="DR62" s="112"/>
      <c r="DS62" s="112"/>
      <c r="DT62" s="112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93"/>
      <c r="EH62" s="93"/>
      <c r="EI62" s="93"/>
      <c r="EJ62" s="93"/>
      <c r="EK62" s="93"/>
      <c r="EL62" s="93"/>
      <c r="EM62" s="93"/>
      <c r="EN62" s="93"/>
      <c r="EO62" s="93"/>
      <c r="EP62" s="93"/>
      <c r="EQ62" s="93"/>
      <c r="ER62" s="93"/>
      <c r="ES62" s="93"/>
      <c r="ET62" s="110"/>
      <c r="EU62" s="110"/>
      <c r="EV62" s="110"/>
      <c r="EW62" s="110"/>
      <c r="EX62" s="93"/>
      <c r="EY62" s="93"/>
      <c r="EZ62" s="93"/>
      <c r="FA62" s="93"/>
      <c r="FB62" s="93"/>
      <c r="FC62" s="93"/>
      <c r="FD62" s="93"/>
      <c r="FE62" s="93"/>
      <c r="FF62" s="93"/>
      <c r="FG62" s="93"/>
      <c r="FH62" s="93"/>
      <c r="FI62" s="93"/>
      <c r="FJ62" s="90"/>
      <c r="FK62" s="90"/>
      <c r="FL62" s="90"/>
      <c r="FM62" s="90"/>
    </row>
    <row r="63" spans="2:172" ht="5.25" customHeight="1">
      <c r="B63" s="454"/>
      <c r="C63" s="658"/>
      <c r="D63" s="380"/>
      <c r="E63" s="381"/>
      <c r="F63" s="381"/>
      <c r="G63" s="381"/>
      <c r="H63" s="381"/>
      <c r="I63" s="381"/>
      <c r="J63" s="381"/>
      <c r="K63" s="381"/>
      <c r="L63" s="381"/>
      <c r="M63" s="381"/>
      <c r="N63" s="381"/>
      <c r="O63" s="381"/>
      <c r="P63" s="381"/>
      <c r="Q63" s="381"/>
      <c r="R63" s="381"/>
      <c r="S63" s="381"/>
      <c r="T63" s="381"/>
      <c r="U63" s="381"/>
      <c r="V63" s="381"/>
      <c r="W63" s="381"/>
      <c r="X63" s="381"/>
      <c r="Y63" s="381"/>
      <c r="Z63" s="381"/>
      <c r="AA63" s="381"/>
      <c r="AB63" s="311"/>
      <c r="AC63" s="312"/>
      <c r="AD63" s="312"/>
      <c r="AE63" s="312"/>
      <c r="AF63" s="312"/>
      <c r="AG63" s="312"/>
      <c r="AH63" s="313"/>
      <c r="AI63" s="660"/>
      <c r="AJ63" s="661"/>
      <c r="AK63" s="661"/>
      <c r="AL63" s="661"/>
      <c r="AM63" s="661"/>
      <c r="AN63" s="661"/>
      <c r="AO63" s="661"/>
      <c r="AP63" s="661"/>
      <c r="AQ63" s="661"/>
      <c r="AR63" s="661"/>
      <c r="AS63" s="661"/>
      <c r="AT63" s="662"/>
      <c r="AU63" s="310"/>
      <c r="AV63" s="310"/>
      <c r="AW63" s="310"/>
      <c r="AX63" s="310"/>
      <c r="AY63" s="310"/>
      <c r="AZ63" s="310"/>
      <c r="BA63" s="310"/>
      <c r="BB63" s="310"/>
      <c r="BC63" s="310"/>
      <c r="BD63" s="310"/>
      <c r="BE63" s="310"/>
      <c r="BF63" s="310"/>
      <c r="BG63" s="310"/>
      <c r="BH63" s="310"/>
      <c r="BI63" s="310"/>
      <c r="BJ63" s="310"/>
      <c r="BK63" s="310"/>
      <c r="BL63" s="310"/>
      <c r="BM63" s="310"/>
      <c r="BN63" s="310"/>
      <c r="BO63" s="310"/>
      <c r="BP63" s="310"/>
      <c r="BQ63" s="310"/>
      <c r="BR63" s="310"/>
      <c r="BS63" s="314"/>
      <c r="BT63" s="315"/>
      <c r="BU63" s="315"/>
      <c r="BV63" s="315"/>
      <c r="BW63" s="315"/>
      <c r="BX63" s="315"/>
      <c r="BY63" s="315"/>
      <c r="BZ63" s="375"/>
      <c r="CA63" s="376"/>
      <c r="CB63" s="376"/>
      <c r="CC63" s="376"/>
      <c r="CD63" s="376"/>
      <c r="CE63" s="376"/>
      <c r="CF63" s="376"/>
      <c r="CG63" s="376"/>
      <c r="CH63" s="376"/>
      <c r="CI63" s="376"/>
      <c r="CJ63" s="376"/>
      <c r="CK63" s="377"/>
      <c r="CL63" s="93"/>
      <c r="CM63" s="95"/>
      <c r="CN63" s="854"/>
      <c r="CO63" s="854"/>
      <c r="CP63" s="95"/>
      <c r="CQ63" s="95"/>
      <c r="CR63" s="95"/>
      <c r="CS63" s="95"/>
      <c r="CT63" s="95"/>
      <c r="CU63" s="95"/>
      <c r="CV63" s="95"/>
      <c r="CW63" s="95"/>
      <c r="CX63" s="95"/>
      <c r="CY63" s="95"/>
      <c r="CZ63" s="95"/>
      <c r="DA63" s="95"/>
      <c r="DB63" s="95"/>
      <c r="DC63" s="95"/>
      <c r="DD63" s="95"/>
      <c r="DE63" s="95"/>
      <c r="DF63" s="95"/>
      <c r="DG63" s="95"/>
      <c r="DH63" s="111"/>
      <c r="DI63" s="111"/>
      <c r="DJ63" s="111"/>
      <c r="DK63" s="111"/>
      <c r="DL63" s="111"/>
      <c r="DM63" s="111"/>
      <c r="DN63" s="112"/>
      <c r="DO63" s="112"/>
      <c r="DP63" s="112"/>
      <c r="DQ63" s="112"/>
      <c r="DR63" s="112"/>
      <c r="DS63" s="112"/>
      <c r="DT63" s="112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14"/>
      <c r="EH63" s="114"/>
      <c r="EI63" s="114"/>
      <c r="EJ63" s="114"/>
      <c r="EK63" s="114"/>
      <c r="EL63" s="114"/>
      <c r="EM63" s="114"/>
      <c r="EN63" s="114"/>
      <c r="EO63" s="114"/>
      <c r="EP63" s="114"/>
      <c r="EQ63" s="114"/>
      <c r="ER63" s="93"/>
      <c r="ES63" s="93"/>
      <c r="ET63" s="110"/>
      <c r="EU63" s="110"/>
      <c r="EV63" s="110"/>
      <c r="EW63" s="110"/>
      <c r="EX63" s="93"/>
      <c r="EY63" s="93"/>
      <c r="EZ63" s="93"/>
      <c r="FA63" s="93"/>
      <c r="FB63" s="93"/>
      <c r="FC63" s="93"/>
      <c r="FD63" s="93"/>
      <c r="FE63" s="93"/>
      <c r="FF63" s="93"/>
      <c r="FG63" s="93"/>
      <c r="FH63" s="93"/>
      <c r="FI63" s="93"/>
      <c r="FJ63" s="90"/>
      <c r="FK63" s="90"/>
      <c r="FL63" s="90"/>
      <c r="FM63" s="90"/>
    </row>
    <row r="64" spans="2:172" ht="5.25" customHeight="1">
      <c r="B64" s="454"/>
      <c r="C64" s="658"/>
      <c r="D64" s="380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311"/>
      <c r="AC64" s="312"/>
      <c r="AD64" s="312"/>
      <c r="AE64" s="312"/>
      <c r="AF64" s="312"/>
      <c r="AG64" s="312"/>
      <c r="AH64" s="313"/>
      <c r="AI64" s="660"/>
      <c r="AJ64" s="661"/>
      <c r="AK64" s="661"/>
      <c r="AL64" s="661"/>
      <c r="AM64" s="661"/>
      <c r="AN64" s="661"/>
      <c r="AO64" s="661"/>
      <c r="AP64" s="661"/>
      <c r="AQ64" s="661"/>
      <c r="AR64" s="661"/>
      <c r="AS64" s="661"/>
      <c r="AT64" s="662"/>
      <c r="AU64" s="310"/>
      <c r="AV64" s="310"/>
      <c r="AW64" s="310"/>
      <c r="AX64" s="310"/>
      <c r="AY64" s="310"/>
      <c r="AZ64" s="310"/>
      <c r="BA64" s="310"/>
      <c r="BB64" s="310"/>
      <c r="BC64" s="310"/>
      <c r="BD64" s="310"/>
      <c r="BE64" s="310"/>
      <c r="BF64" s="310"/>
      <c r="BG64" s="310"/>
      <c r="BH64" s="310"/>
      <c r="BI64" s="310"/>
      <c r="BJ64" s="310"/>
      <c r="BK64" s="310"/>
      <c r="BL64" s="310"/>
      <c r="BM64" s="310"/>
      <c r="BN64" s="310"/>
      <c r="BO64" s="310"/>
      <c r="BP64" s="310"/>
      <c r="BQ64" s="310"/>
      <c r="BR64" s="310"/>
      <c r="BS64" s="314"/>
      <c r="BT64" s="315"/>
      <c r="BU64" s="315"/>
      <c r="BV64" s="315"/>
      <c r="BW64" s="315"/>
      <c r="BX64" s="315"/>
      <c r="BY64" s="315"/>
      <c r="BZ64" s="375"/>
      <c r="CA64" s="376"/>
      <c r="CB64" s="376"/>
      <c r="CC64" s="376"/>
      <c r="CD64" s="376"/>
      <c r="CE64" s="376"/>
      <c r="CF64" s="376"/>
      <c r="CG64" s="376"/>
      <c r="CH64" s="376"/>
      <c r="CI64" s="376"/>
      <c r="CJ64" s="376"/>
      <c r="CK64" s="377"/>
      <c r="CP64" s="95"/>
      <c r="CQ64" s="95"/>
      <c r="CR64" s="95"/>
      <c r="CS64" s="95"/>
      <c r="CT64" s="95"/>
      <c r="CU64" s="95"/>
      <c r="CV64" s="95"/>
      <c r="CW64" s="95"/>
      <c r="CX64" s="95"/>
      <c r="CY64" s="95"/>
      <c r="CZ64" s="95"/>
      <c r="DA64" s="95"/>
      <c r="DB64" s="95"/>
      <c r="DC64" s="95"/>
      <c r="DD64" s="95"/>
      <c r="DE64" s="95"/>
      <c r="DF64" s="95"/>
      <c r="DG64" s="95"/>
      <c r="DH64" s="111"/>
      <c r="DI64" s="111"/>
      <c r="DJ64" s="111"/>
      <c r="DK64" s="111"/>
      <c r="DL64" s="111"/>
      <c r="DM64" s="111"/>
      <c r="DN64" s="111"/>
      <c r="DO64" s="111"/>
      <c r="DP64" s="111"/>
      <c r="DQ64" s="111"/>
      <c r="DR64" s="111"/>
      <c r="DS64" s="111"/>
      <c r="DT64" s="111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</row>
    <row r="65" spans="2:136" ht="5.25" customHeight="1">
      <c r="B65" s="454"/>
      <c r="C65" s="658"/>
      <c r="D65" s="380"/>
      <c r="E65" s="381"/>
      <c r="F65" s="381"/>
      <c r="G65" s="381"/>
      <c r="H65" s="381"/>
      <c r="I65" s="381"/>
      <c r="J65" s="381"/>
      <c r="K65" s="381"/>
      <c r="L65" s="381"/>
      <c r="M65" s="381"/>
      <c r="N65" s="381"/>
      <c r="O65" s="381"/>
      <c r="P65" s="381"/>
      <c r="Q65" s="381"/>
      <c r="R65" s="381"/>
      <c r="S65" s="381"/>
      <c r="T65" s="381"/>
      <c r="U65" s="381"/>
      <c r="V65" s="381"/>
      <c r="W65" s="381"/>
      <c r="X65" s="381"/>
      <c r="Y65" s="381"/>
      <c r="Z65" s="381"/>
      <c r="AA65" s="381"/>
      <c r="AB65" s="311"/>
      <c r="AC65" s="312"/>
      <c r="AD65" s="312"/>
      <c r="AE65" s="312"/>
      <c r="AF65" s="312"/>
      <c r="AG65" s="312"/>
      <c r="AH65" s="313"/>
      <c r="AI65" s="660"/>
      <c r="AJ65" s="661"/>
      <c r="AK65" s="661"/>
      <c r="AL65" s="661"/>
      <c r="AM65" s="661"/>
      <c r="AN65" s="661"/>
      <c r="AO65" s="661"/>
      <c r="AP65" s="661"/>
      <c r="AQ65" s="661"/>
      <c r="AR65" s="661"/>
      <c r="AS65" s="661"/>
      <c r="AT65" s="662"/>
      <c r="AU65" s="310"/>
      <c r="AV65" s="310"/>
      <c r="AW65" s="310"/>
      <c r="AX65" s="310"/>
      <c r="AY65" s="310"/>
      <c r="AZ65" s="310"/>
      <c r="BA65" s="310"/>
      <c r="BB65" s="310"/>
      <c r="BC65" s="310"/>
      <c r="BD65" s="310"/>
      <c r="BE65" s="310"/>
      <c r="BF65" s="310"/>
      <c r="BG65" s="310"/>
      <c r="BH65" s="310"/>
      <c r="BI65" s="310"/>
      <c r="BJ65" s="310"/>
      <c r="BK65" s="310"/>
      <c r="BL65" s="310"/>
      <c r="BM65" s="310"/>
      <c r="BN65" s="310"/>
      <c r="BO65" s="310"/>
      <c r="BP65" s="310"/>
      <c r="BQ65" s="310"/>
      <c r="BR65" s="310"/>
      <c r="BS65" s="314"/>
      <c r="BT65" s="315"/>
      <c r="BU65" s="315"/>
      <c r="BV65" s="315"/>
      <c r="BW65" s="315"/>
      <c r="BX65" s="315"/>
      <c r="BY65" s="315"/>
      <c r="BZ65" s="375"/>
      <c r="CA65" s="376"/>
      <c r="CB65" s="376"/>
      <c r="CC65" s="376"/>
      <c r="CD65" s="376"/>
      <c r="CE65" s="376"/>
      <c r="CF65" s="376"/>
      <c r="CG65" s="376"/>
      <c r="CH65" s="376"/>
      <c r="CI65" s="376"/>
      <c r="CJ65" s="376"/>
      <c r="CK65" s="377"/>
      <c r="CP65" s="95"/>
      <c r="CQ65" s="95"/>
      <c r="CR65" s="95"/>
      <c r="CS65" s="95"/>
      <c r="CT65" s="95"/>
      <c r="CU65" s="95"/>
      <c r="CV65" s="95"/>
      <c r="CW65" s="95"/>
      <c r="CX65" s="95"/>
      <c r="CY65" s="95"/>
      <c r="CZ65" s="95"/>
      <c r="DA65" s="95"/>
      <c r="DB65" s="95"/>
      <c r="DC65" s="95"/>
      <c r="DD65" s="95"/>
      <c r="DE65" s="95"/>
      <c r="DF65" s="95"/>
      <c r="DG65" s="95"/>
      <c r="DH65" s="111"/>
      <c r="DI65" s="111"/>
      <c r="DJ65" s="111"/>
      <c r="DK65" s="111"/>
      <c r="DL65" s="111"/>
      <c r="DM65" s="111"/>
      <c r="DN65" s="111"/>
      <c r="DO65" s="111"/>
      <c r="DP65" s="111"/>
      <c r="DQ65" s="111"/>
      <c r="DR65" s="111"/>
      <c r="DS65" s="111"/>
      <c r="DT65" s="111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</row>
    <row r="66" spans="2:136" ht="5.25" customHeight="1">
      <c r="B66" s="454"/>
      <c r="C66" s="658"/>
      <c r="D66" s="382"/>
      <c r="E66" s="383"/>
      <c r="F66" s="383"/>
      <c r="G66" s="383"/>
      <c r="H66" s="383"/>
      <c r="I66" s="383"/>
      <c r="J66" s="383"/>
      <c r="K66" s="383"/>
      <c r="L66" s="383"/>
      <c r="M66" s="383"/>
      <c r="N66" s="383"/>
      <c r="O66" s="383"/>
      <c r="P66" s="383"/>
      <c r="Q66" s="383"/>
      <c r="R66" s="383"/>
      <c r="S66" s="383"/>
      <c r="T66" s="383"/>
      <c r="U66" s="383"/>
      <c r="V66" s="383"/>
      <c r="W66" s="383"/>
      <c r="X66" s="383"/>
      <c r="Y66" s="383"/>
      <c r="Z66" s="383"/>
      <c r="AA66" s="383"/>
      <c r="AB66" s="311"/>
      <c r="AC66" s="312"/>
      <c r="AD66" s="312"/>
      <c r="AE66" s="312"/>
      <c r="AF66" s="312"/>
      <c r="AG66" s="312"/>
      <c r="AH66" s="313"/>
      <c r="AI66" s="660"/>
      <c r="AJ66" s="661"/>
      <c r="AK66" s="661"/>
      <c r="AL66" s="661"/>
      <c r="AM66" s="661"/>
      <c r="AN66" s="661"/>
      <c r="AO66" s="661"/>
      <c r="AP66" s="661"/>
      <c r="AQ66" s="661"/>
      <c r="AR66" s="661"/>
      <c r="AS66" s="661"/>
      <c r="AT66" s="662"/>
      <c r="AU66" s="310"/>
      <c r="AV66" s="310"/>
      <c r="AW66" s="310"/>
      <c r="AX66" s="310"/>
      <c r="AY66" s="310"/>
      <c r="AZ66" s="310"/>
      <c r="BA66" s="310"/>
      <c r="BB66" s="310"/>
      <c r="BC66" s="310"/>
      <c r="BD66" s="310"/>
      <c r="BE66" s="310"/>
      <c r="BF66" s="310"/>
      <c r="BG66" s="310"/>
      <c r="BH66" s="310"/>
      <c r="BI66" s="310"/>
      <c r="BJ66" s="310"/>
      <c r="BK66" s="310"/>
      <c r="BL66" s="310"/>
      <c r="BM66" s="310"/>
      <c r="BN66" s="310"/>
      <c r="BO66" s="310"/>
      <c r="BP66" s="310"/>
      <c r="BQ66" s="310"/>
      <c r="BR66" s="310"/>
      <c r="BS66" s="314"/>
      <c r="BT66" s="315"/>
      <c r="BU66" s="315"/>
      <c r="BV66" s="315"/>
      <c r="BW66" s="315"/>
      <c r="BX66" s="315"/>
      <c r="BY66" s="315"/>
      <c r="BZ66" s="375"/>
      <c r="CA66" s="376"/>
      <c r="CB66" s="376"/>
      <c r="CC66" s="376"/>
      <c r="CD66" s="376"/>
      <c r="CE66" s="376"/>
      <c r="CF66" s="376"/>
      <c r="CG66" s="376"/>
      <c r="CH66" s="376"/>
      <c r="CI66" s="376"/>
      <c r="CJ66" s="376"/>
      <c r="CK66" s="377"/>
      <c r="CP66" s="95"/>
      <c r="CQ66" s="95"/>
      <c r="CR66" s="95"/>
      <c r="CS66" s="95"/>
      <c r="CT66" s="95"/>
      <c r="CU66" s="95"/>
      <c r="CV66" s="95"/>
      <c r="CW66" s="95"/>
      <c r="CX66" s="95"/>
      <c r="CY66" s="95"/>
      <c r="CZ66" s="95"/>
      <c r="DA66" s="95"/>
      <c r="DB66" s="95"/>
      <c r="DC66" s="95"/>
      <c r="DD66" s="95"/>
      <c r="DE66" s="95"/>
      <c r="DF66" s="95"/>
      <c r="DG66" s="95"/>
      <c r="DH66" s="111"/>
      <c r="DI66" s="111"/>
      <c r="DJ66" s="111"/>
      <c r="DK66" s="111"/>
      <c r="DL66" s="111"/>
      <c r="DM66" s="111"/>
      <c r="DN66" s="111"/>
      <c r="DO66" s="111"/>
      <c r="DP66" s="111"/>
      <c r="DQ66" s="111"/>
      <c r="DR66" s="111"/>
      <c r="DS66" s="111"/>
      <c r="DT66" s="111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</row>
    <row r="67" spans="2:136" ht="5.25" customHeight="1">
      <c r="B67" s="454"/>
      <c r="C67" s="658"/>
      <c r="D67" s="663" t="s">
        <v>683</v>
      </c>
      <c r="E67" s="310"/>
      <c r="F67" s="310"/>
      <c r="G67" s="310"/>
      <c r="H67" s="310"/>
      <c r="I67" s="310"/>
      <c r="J67" s="310"/>
      <c r="K67" s="310"/>
      <c r="L67" s="310"/>
      <c r="M67" s="310"/>
      <c r="N67" s="310"/>
      <c r="O67" s="310"/>
      <c r="P67" s="310"/>
      <c r="Q67" s="310"/>
      <c r="R67" s="310"/>
      <c r="S67" s="310"/>
      <c r="T67" s="310"/>
      <c r="U67" s="310"/>
      <c r="V67" s="310"/>
      <c r="W67" s="310"/>
      <c r="X67" s="310"/>
      <c r="Y67" s="310"/>
      <c r="Z67" s="310"/>
      <c r="AA67" s="310"/>
      <c r="AB67" s="311" t="str">
        <f>施設情報!C24&amp;""</f>
        <v/>
      </c>
      <c r="AC67" s="312"/>
      <c r="AD67" s="312"/>
      <c r="AE67" s="312"/>
      <c r="AF67" s="312"/>
      <c r="AG67" s="312"/>
      <c r="AH67" s="313"/>
      <c r="AI67" s="338">
        <f ca="1">集計【幼稚園】!K9</f>
        <v>0</v>
      </c>
      <c r="AJ67" s="339"/>
      <c r="AK67" s="339"/>
      <c r="AL67" s="339"/>
      <c r="AM67" s="339"/>
      <c r="AN67" s="339"/>
      <c r="AO67" s="339"/>
      <c r="AP67" s="339"/>
      <c r="AQ67" s="339"/>
      <c r="AR67" s="339"/>
      <c r="AS67" s="339"/>
      <c r="AT67" s="340"/>
      <c r="AU67" s="310"/>
      <c r="AV67" s="310"/>
      <c r="AW67" s="310"/>
      <c r="AX67" s="310"/>
      <c r="AY67" s="310"/>
      <c r="AZ67" s="310"/>
      <c r="BA67" s="310"/>
      <c r="BB67" s="310"/>
      <c r="BC67" s="310"/>
      <c r="BD67" s="310"/>
      <c r="BE67" s="310"/>
      <c r="BF67" s="310"/>
      <c r="BG67" s="310"/>
      <c r="BH67" s="310"/>
      <c r="BI67" s="310"/>
      <c r="BJ67" s="310"/>
      <c r="BK67" s="310"/>
      <c r="BL67" s="310"/>
      <c r="BM67" s="310"/>
      <c r="BN67" s="310"/>
      <c r="BO67" s="310"/>
      <c r="BP67" s="310"/>
      <c r="BQ67" s="310"/>
      <c r="BR67" s="310"/>
      <c r="BS67" s="314"/>
      <c r="BT67" s="315"/>
      <c r="BU67" s="315"/>
      <c r="BV67" s="315"/>
      <c r="BW67" s="315"/>
      <c r="BX67" s="315"/>
      <c r="BY67" s="315"/>
      <c r="BZ67" s="375"/>
      <c r="CA67" s="376"/>
      <c r="CB67" s="376"/>
      <c r="CC67" s="376"/>
      <c r="CD67" s="376"/>
      <c r="CE67" s="376"/>
      <c r="CF67" s="376"/>
      <c r="CG67" s="376"/>
      <c r="CH67" s="376"/>
      <c r="CI67" s="376"/>
      <c r="CJ67" s="376"/>
      <c r="CK67" s="377"/>
      <c r="CP67" s="95"/>
      <c r="CQ67" s="95"/>
      <c r="CR67" s="95"/>
      <c r="CS67" s="95"/>
      <c r="CT67" s="95"/>
      <c r="CU67" s="95"/>
      <c r="CV67" s="95"/>
      <c r="CW67" s="95"/>
      <c r="CX67" s="95"/>
      <c r="CY67" s="95"/>
      <c r="CZ67" s="95"/>
      <c r="DA67" s="95"/>
      <c r="DB67" s="95"/>
      <c r="DC67" s="95"/>
      <c r="DD67" s="95"/>
      <c r="DE67" s="95"/>
      <c r="DF67" s="95"/>
      <c r="DG67" s="95"/>
      <c r="DH67" s="95"/>
      <c r="DI67" s="95"/>
      <c r="DJ67" s="95"/>
      <c r="DK67" s="95"/>
      <c r="DL67" s="95"/>
      <c r="DM67" s="95"/>
      <c r="DN67" s="112"/>
      <c r="DO67" s="112"/>
      <c r="DP67" s="112"/>
      <c r="DQ67" s="112"/>
      <c r="DR67" s="112"/>
      <c r="DS67" s="112"/>
      <c r="DT67" s="112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</row>
    <row r="68" spans="2:136" ht="5.25" customHeight="1">
      <c r="B68" s="454"/>
      <c r="C68" s="658"/>
      <c r="D68" s="663"/>
      <c r="E68" s="310"/>
      <c r="F68" s="310"/>
      <c r="G68" s="310"/>
      <c r="H68" s="310"/>
      <c r="I68" s="310"/>
      <c r="J68" s="310"/>
      <c r="K68" s="310"/>
      <c r="L68" s="310"/>
      <c r="M68" s="310"/>
      <c r="N68" s="310"/>
      <c r="O68" s="310"/>
      <c r="P68" s="310"/>
      <c r="Q68" s="310"/>
      <c r="R68" s="310"/>
      <c r="S68" s="310"/>
      <c r="T68" s="310"/>
      <c r="U68" s="310"/>
      <c r="V68" s="310"/>
      <c r="W68" s="310"/>
      <c r="X68" s="310"/>
      <c r="Y68" s="310"/>
      <c r="Z68" s="310"/>
      <c r="AA68" s="310"/>
      <c r="AB68" s="311"/>
      <c r="AC68" s="312"/>
      <c r="AD68" s="312"/>
      <c r="AE68" s="312"/>
      <c r="AF68" s="312"/>
      <c r="AG68" s="312"/>
      <c r="AH68" s="313"/>
      <c r="AI68" s="341"/>
      <c r="AJ68" s="342"/>
      <c r="AK68" s="342"/>
      <c r="AL68" s="342"/>
      <c r="AM68" s="342"/>
      <c r="AN68" s="342"/>
      <c r="AO68" s="342"/>
      <c r="AP68" s="342"/>
      <c r="AQ68" s="342"/>
      <c r="AR68" s="342"/>
      <c r="AS68" s="342"/>
      <c r="AT68" s="343"/>
      <c r="AU68" s="310"/>
      <c r="AV68" s="310"/>
      <c r="AW68" s="310"/>
      <c r="AX68" s="310"/>
      <c r="AY68" s="310"/>
      <c r="AZ68" s="310"/>
      <c r="BA68" s="310"/>
      <c r="BB68" s="310"/>
      <c r="BC68" s="310"/>
      <c r="BD68" s="310"/>
      <c r="BE68" s="310"/>
      <c r="BF68" s="310"/>
      <c r="BG68" s="310"/>
      <c r="BH68" s="310"/>
      <c r="BI68" s="310"/>
      <c r="BJ68" s="310"/>
      <c r="BK68" s="310"/>
      <c r="BL68" s="310"/>
      <c r="BM68" s="310"/>
      <c r="BN68" s="310"/>
      <c r="BO68" s="310"/>
      <c r="BP68" s="310"/>
      <c r="BQ68" s="310"/>
      <c r="BR68" s="310"/>
      <c r="BS68" s="314"/>
      <c r="BT68" s="315"/>
      <c r="BU68" s="315"/>
      <c r="BV68" s="315"/>
      <c r="BW68" s="315"/>
      <c r="BX68" s="315"/>
      <c r="BY68" s="315"/>
      <c r="BZ68" s="375"/>
      <c r="CA68" s="376"/>
      <c r="CB68" s="376"/>
      <c r="CC68" s="376"/>
      <c r="CD68" s="376"/>
      <c r="CE68" s="376"/>
      <c r="CF68" s="376"/>
      <c r="CG68" s="376"/>
      <c r="CH68" s="376"/>
      <c r="CI68" s="376"/>
      <c r="CJ68" s="376"/>
      <c r="CK68" s="377"/>
      <c r="CP68" s="95"/>
      <c r="CQ68" s="95"/>
      <c r="CR68" s="95"/>
      <c r="CS68" s="95"/>
      <c r="CT68" s="95"/>
      <c r="CU68" s="95"/>
      <c r="CV68" s="95"/>
      <c r="CW68" s="95"/>
      <c r="CX68" s="95"/>
      <c r="CY68" s="95"/>
      <c r="CZ68" s="95"/>
      <c r="DA68" s="95"/>
      <c r="DB68" s="95"/>
      <c r="DC68" s="95"/>
      <c r="DD68" s="95"/>
      <c r="DE68" s="95"/>
      <c r="DF68" s="95"/>
      <c r="DG68" s="95"/>
      <c r="DH68" s="95"/>
      <c r="DI68" s="95"/>
      <c r="DJ68" s="95"/>
      <c r="DK68" s="95"/>
      <c r="DL68" s="95"/>
      <c r="DM68" s="95"/>
      <c r="DN68" s="112"/>
      <c r="DO68" s="112"/>
      <c r="DP68" s="112"/>
      <c r="DQ68" s="112"/>
      <c r="DR68" s="112"/>
      <c r="DS68" s="112"/>
      <c r="DT68" s="112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</row>
    <row r="69" spans="2:136" ht="5.25" customHeight="1">
      <c r="B69" s="454"/>
      <c r="C69" s="658"/>
      <c r="D69" s="663"/>
      <c r="E69" s="310"/>
      <c r="F69" s="310"/>
      <c r="G69" s="310"/>
      <c r="H69" s="310"/>
      <c r="I69" s="310"/>
      <c r="J69" s="310"/>
      <c r="K69" s="310"/>
      <c r="L69" s="310"/>
      <c r="M69" s="310"/>
      <c r="N69" s="310"/>
      <c r="O69" s="310"/>
      <c r="P69" s="310"/>
      <c r="Q69" s="310"/>
      <c r="R69" s="310"/>
      <c r="S69" s="310"/>
      <c r="T69" s="310"/>
      <c r="U69" s="310"/>
      <c r="V69" s="310"/>
      <c r="W69" s="310"/>
      <c r="X69" s="310"/>
      <c r="Y69" s="310"/>
      <c r="Z69" s="310"/>
      <c r="AA69" s="310"/>
      <c r="AB69" s="311"/>
      <c r="AC69" s="312"/>
      <c r="AD69" s="312"/>
      <c r="AE69" s="312"/>
      <c r="AF69" s="312"/>
      <c r="AG69" s="312"/>
      <c r="AH69" s="313"/>
      <c r="AI69" s="341"/>
      <c r="AJ69" s="342"/>
      <c r="AK69" s="342"/>
      <c r="AL69" s="342"/>
      <c r="AM69" s="342"/>
      <c r="AN69" s="342"/>
      <c r="AO69" s="342"/>
      <c r="AP69" s="342"/>
      <c r="AQ69" s="342"/>
      <c r="AR69" s="342"/>
      <c r="AS69" s="342"/>
      <c r="AT69" s="343"/>
      <c r="AU69" s="310"/>
      <c r="AV69" s="310"/>
      <c r="AW69" s="310"/>
      <c r="AX69" s="310"/>
      <c r="AY69" s="310"/>
      <c r="AZ69" s="310"/>
      <c r="BA69" s="310"/>
      <c r="BB69" s="310"/>
      <c r="BC69" s="310"/>
      <c r="BD69" s="310"/>
      <c r="BE69" s="310"/>
      <c r="BF69" s="310"/>
      <c r="BG69" s="310"/>
      <c r="BH69" s="310"/>
      <c r="BI69" s="310"/>
      <c r="BJ69" s="310"/>
      <c r="BK69" s="310"/>
      <c r="BL69" s="310"/>
      <c r="BM69" s="310"/>
      <c r="BN69" s="310"/>
      <c r="BO69" s="310"/>
      <c r="BP69" s="310"/>
      <c r="BQ69" s="310"/>
      <c r="BR69" s="310"/>
      <c r="BS69" s="314"/>
      <c r="BT69" s="315"/>
      <c r="BU69" s="315"/>
      <c r="BV69" s="315"/>
      <c r="BW69" s="315"/>
      <c r="BX69" s="315"/>
      <c r="BY69" s="315"/>
      <c r="BZ69" s="375"/>
      <c r="CA69" s="376"/>
      <c r="CB69" s="376"/>
      <c r="CC69" s="376"/>
      <c r="CD69" s="376"/>
      <c r="CE69" s="376"/>
      <c r="CF69" s="376"/>
      <c r="CG69" s="376"/>
      <c r="CH69" s="376"/>
      <c r="CI69" s="376"/>
      <c r="CJ69" s="376"/>
      <c r="CK69" s="377"/>
      <c r="CP69" s="95"/>
      <c r="CQ69" s="95"/>
      <c r="CR69" s="95"/>
      <c r="CS69" s="95"/>
      <c r="CT69" s="95"/>
      <c r="CU69" s="95"/>
      <c r="CV69" s="95"/>
      <c r="CW69" s="95"/>
      <c r="CX69" s="95"/>
      <c r="CY69" s="95"/>
      <c r="CZ69" s="95"/>
      <c r="DA69" s="95"/>
      <c r="DB69" s="95"/>
      <c r="DC69" s="95"/>
      <c r="DD69" s="95"/>
      <c r="DE69" s="95"/>
      <c r="DF69" s="95"/>
      <c r="DG69" s="95"/>
      <c r="DH69" s="95"/>
      <c r="DI69" s="95"/>
      <c r="DJ69" s="95"/>
      <c r="DK69" s="95"/>
      <c r="DL69" s="95"/>
      <c r="DM69" s="95"/>
      <c r="DN69" s="111"/>
      <c r="DO69" s="111"/>
      <c r="DP69" s="111"/>
      <c r="DQ69" s="111"/>
      <c r="DR69" s="111"/>
      <c r="DS69" s="111"/>
      <c r="DT69" s="111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</row>
    <row r="70" spans="2:136" ht="5.25" customHeight="1">
      <c r="B70" s="454"/>
      <c r="C70" s="658"/>
      <c r="D70" s="663"/>
      <c r="E70" s="310"/>
      <c r="F70" s="310"/>
      <c r="G70" s="310"/>
      <c r="H70" s="310"/>
      <c r="I70" s="310"/>
      <c r="J70" s="310"/>
      <c r="K70" s="310"/>
      <c r="L70" s="310"/>
      <c r="M70" s="310"/>
      <c r="N70" s="310"/>
      <c r="O70" s="310"/>
      <c r="P70" s="310"/>
      <c r="Q70" s="310"/>
      <c r="R70" s="310"/>
      <c r="S70" s="310"/>
      <c r="T70" s="310"/>
      <c r="U70" s="310"/>
      <c r="V70" s="310"/>
      <c r="W70" s="310"/>
      <c r="X70" s="310"/>
      <c r="Y70" s="310"/>
      <c r="Z70" s="310"/>
      <c r="AA70" s="310"/>
      <c r="AB70" s="311"/>
      <c r="AC70" s="312"/>
      <c r="AD70" s="312"/>
      <c r="AE70" s="312"/>
      <c r="AF70" s="312"/>
      <c r="AG70" s="312"/>
      <c r="AH70" s="313"/>
      <c r="AI70" s="341"/>
      <c r="AJ70" s="342"/>
      <c r="AK70" s="342"/>
      <c r="AL70" s="342"/>
      <c r="AM70" s="342"/>
      <c r="AN70" s="342"/>
      <c r="AO70" s="342"/>
      <c r="AP70" s="342"/>
      <c r="AQ70" s="342"/>
      <c r="AR70" s="342"/>
      <c r="AS70" s="342"/>
      <c r="AT70" s="343"/>
      <c r="AU70" s="310"/>
      <c r="AV70" s="310"/>
      <c r="AW70" s="310"/>
      <c r="AX70" s="310"/>
      <c r="AY70" s="310"/>
      <c r="AZ70" s="310"/>
      <c r="BA70" s="310"/>
      <c r="BB70" s="310"/>
      <c r="BC70" s="310"/>
      <c r="BD70" s="310"/>
      <c r="BE70" s="310"/>
      <c r="BF70" s="310"/>
      <c r="BG70" s="310"/>
      <c r="BH70" s="310"/>
      <c r="BI70" s="310"/>
      <c r="BJ70" s="310"/>
      <c r="BK70" s="310"/>
      <c r="BL70" s="310"/>
      <c r="BM70" s="310"/>
      <c r="BN70" s="310"/>
      <c r="BO70" s="310"/>
      <c r="BP70" s="310"/>
      <c r="BQ70" s="310"/>
      <c r="BR70" s="310"/>
      <c r="BS70" s="314"/>
      <c r="BT70" s="315"/>
      <c r="BU70" s="315"/>
      <c r="BV70" s="315"/>
      <c r="BW70" s="315"/>
      <c r="BX70" s="315"/>
      <c r="BY70" s="315"/>
      <c r="BZ70" s="375"/>
      <c r="CA70" s="376"/>
      <c r="CB70" s="376"/>
      <c r="CC70" s="376"/>
      <c r="CD70" s="376"/>
      <c r="CE70" s="376"/>
      <c r="CF70" s="376"/>
      <c r="CG70" s="376"/>
      <c r="CH70" s="376"/>
      <c r="CI70" s="376"/>
      <c r="CJ70" s="376"/>
      <c r="CK70" s="377"/>
      <c r="CP70" s="95"/>
      <c r="CQ70" s="95"/>
      <c r="CR70" s="95"/>
      <c r="CS70" s="95"/>
      <c r="CT70" s="95"/>
      <c r="CU70" s="95"/>
      <c r="CV70" s="95"/>
      <c r="CW70" s="95"/>
      <c r="CX70" s="95"/>
      <c r="CY70" s="95"/>
      <c r="CZ70" s="95"/>
      <c r="DA70" s="95"/>
      <c r="DB70" s="95"/>
      <c r="DC70" s="95"/>
      <c r="DD70" s="95"/>
      <c r="DE70" s="95"/>
      <c r="DF70" s="95"/>
      <c r="DG70" s="95"/>
      <c r="DH70" s="95"/>
      <c r="DI70" s="95"/>
      <c r="DJ70" s="95"/>
      <c r="DK70" s="95"/>
      <c r="DL70" s="95"/>
      <c r="DM70" s="95"/>
      <c r="DN70" s="111"/>
      <c r="DO70" s="111"/>
      <c r="DP70" s="111"/>
      <c r="DQ70" s="111"/>
      <c r="DR70" s="111"/>
      <c r="DS70" s="111"/>
      <c r="DT70" s="111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</row>
    <row r="71" spans="2:136" ht="5.25" customHeight="1">
      <c r="B71" s="454"/>
      <c r="C71" s="658"/>
      <c r="D71" s="663"/>
      <c r="E71" s="310"/>
      <c r="F71" s="310"/>
      <c r="G71" s="310"/>
      <c r="H71" s="310"/>
      <c r="I71" s="310"/>
      <c r="J71" s="310"/>
      <c r="K71" s="310"/>
      <c r="L71" s="310"/>
      <c r="M71" s="310"/>
      <c r="N71" s="310"/>
      <c r="O71" s="310"/>
      <c r="P71" s="310"/>
      <c r="Q71" s="310"/>
      <c r="R71" s="310"/>
      <c r="S71" s="310"/>
      <c r="T71" s="310"/>
      <c r="U71" s="310"/>
      <c r="V71" s="310"/>
      <c r="W71" s="310"/>
      <c r="X71" s="310"/>
      <c r="Y71" s="310"/>
      <c r="Z71" s="310"/>
      <c r="AA71" s="310"/>
      <c r="AB71" s="311"/>
      <c r="AC71" s="312"/>
      <c r="AD71" s="312"/>
      <c r="AE71" s="312"/>
      <c r="AF71" s="312"/>
      <c r="AG71" s="312"/>
      <c r="AH71" s="313"/>
      <c r="AI71" s="344"/>
      <c r="AJ71" s="345"/>
      <c r="AK71" s="345"/>
      <c r="AL71" s="345"/>
      <c r="AM71" s="345"/>
      <c r="AN71" s="345"/>
      <c r="AO71" s="345"/>
      <c r="AP71" s="345"/>
      <c r="AQ71" s="345"/>
      <c r="AR71" s="345"/>
      <c r="AS71" s="345"/>
      <c r="AT71" s="346"/>
      <c r="AU71" s="310"/>
      <c r="AV71" s="310"/>
      <c r="AW71" s="310"/>
      <c r="AX71" s="310"/>
      <c r="AY71" s="310"/>
      <c r="AZ71" s="310"/>
      <c r="BA71" s="310"/>
      <c r="BB71" s="310"/>
      <c r="BC71" s="310"/>
      <c r="BD71" s="310"/>
      <c r="BE71" s="310"/>
      <c r="BF71" s="310"/>
      <c r="BG71" s="310"/>
      <c r="BH71" s="310"/>
      <c r="BI71" s="310"/>
      <c r="BJ71" s="310"/>
      <c r="BK71" s="310"/>
      <c r="BL71" s="310"/>
      <c r="BM71" s="310"/>
      <c r="BN71" s="310"/>
      <c r="BO71" s="310"/>
      <c r="BP71" s="310"/>
      <c r="BQ71" s="310"/>
      <c r="BR71" s="310"/>
      <c r="BS71" s="314"/>
      <c r="BT71" s="315"/>
      <c r="BU71" s="315"/>
      <c r="BV71" s="315"/>
      <c r="BW71" s="315"/>
      <c r="BX71" s="315"/>
      <c r="BY71" s="315"/>
      <c r="BZ71" s="375"/>
      <c r="CA71" s="376"/>
      <c r="CB71" s="376"/>
      <c r="CC71" s="376"/>
      <c r="CD71" s="376"/>
      <c r="CE71" s="376"/>
      <c r="CF71" s="376"/>
      <c r="CG71" s="376"/>
      <c r="CH71" s="376"/>
      <c r="CI71" s="376"/>
      <c r="CJ71" s="376"/>
      <c r="CK71" s="377"/>
      <c r="CP71" s="95"/>
      <c r="CQ71" s="95"/>
      <c r="CR71" s="95"/>
      <c r="CS71" s="95"/>
      <c r="CT71" s="95"/>
      <c r="CU71" s="95"/>
      <c r="CV71" s="95"/>
      <c r="CW71" s="95"/>
      <c r="CX71" s="95"/>
      <c r="CY71" s="95"/>
      <c r="CZ71" s="95"/>
      <c r="DA71" s="95"/>
      <c r="DB71" s="95"/>
      <c r="DC71" s="95"/>
      <c r="DD71" s="95"/>
      <c r="DE71" s="95"/>
      <c r="DF71" s="95"/>
      <c r="DG71" s="95"/>
      <c r="DH71" s="95"/>
      <c r="DI71" s="95"/>
      <c r="DJ71" s="95"/>
      <c r="DK71" s="95"/>
      <c r="DL71" s="95"/>
      <c r="DM71" s="95"/>
      <c r="DN71" s="111"/>
      <c r="DO71" s="111"/>
      <c r="DP71" s="111"/>
      <c r="DQ71" s="111"/>
      <c r="DR71" s="111"/>
      <c r="DS71" s="111"/>
      <c r="DT71" s="111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</row>
    <row r="72" spans="2:136" ht="5.25" customHeight="1">
      <c r="B72" s="454"/>
      <c r="C72" s="658"/>
      <c r="D72" s="366" t="s">
        <v>120</v>
      </c>
      <c r="E72" s="367"/>
      <c r="F72" s="367"/>
      <c r="G72" s="367"/>
      <c r="H72" s="367"/>
      <c r="I72" s="367"/>
      <c r="J72" s="367"/>
      <c r="K72" s="367"/>
      <c r="L72" s="367"/>
      <c r="M72" s="367"/>
      <c r="N72" s="367"/>
      <c r="O72" s="367"/>
      <c r="P72" s="367"/>
      <c r="Q72" s="367"/>
      <c r="R72" s="367"/>
      <c r="S72" s="367"/>
      <c r="T72" s="367"/>
      <c r="U72" s="367"/>
      <c r="V72" s="672" t="str">
        <f>施設情報!C25&amp;""</f>
        <v/>
      </c>
      <c r="W72" s="506"/>
      <c r="X72" s="506"/>
      <c r="Y72" s="506"/>
      <c r="Z72" s="506"/>
      <c r="AA72" s="685"/>
      <c r="AB72" s="672" t="str">
        <f>施設情報!C26&amp;""</f>
        <v/>
      </c>
      <c r="AC72" s="506"/>
      <c r="AD72" s="506"/>
      <c r="AE72" s="506"/>
      <c r="AF72" s="506" t="s">
        <v>34</v>
      </c>
      <c r="AG72" s="506"/>
      <c r="AH72" s="538"/>
      <c r="AI72" s="660">
        <f ca="1">IF($CP$21="",集計【幼稚園】!K10,ROUNDDOWN(集計【幼稚園】!K10*$CP$21/20,-1))</f>
        <v>0</v>
      </c>
      <c r="AJ72" s="661"/>
      <c r="AK72" s="661"/>
      <c r="AL72" s="661"/>
      <c r="AM72" s="661"/>
      <c r="AN72" s="661"/>
      <c r="AO72" s="661"/>
      <c r="AP72" s="661"/>
      <c r="AQ72" s="661"/>
      <c r="AR72" s="661"/>
      <c r="AS72" s="661"/>
      <c r="AT72" s="662"/>
      <c r="AU72" s="310"/>
      <c r="AV72" s="310"/>
      <c r="AW72" s="310"/>
      <c r="AX72" s="310"/>
      <c r="AY72" s="310"/>
      <c r="AZ72" s="310"/>
      <c r="BA72" s="310"/>
      <c r="BB72" s="310"/>
      <c r="BC72" s="310"/>
      <c r="BD72" s="310"/>
      <c r="BE72" s="310"/>
      <c r="BF72" s="310"/>
      <c r="BG72" s="310"/>
      <c r="BH72" s="310"/>
      <c r="BI72" s="310"/>
      <c r="BJ72" s="310"/>
      <c r="BK72" s="310"/>
      <c r="BL72" s="310"/>
      <c r="BM72" s="310"/>
      <c r="BN72" s="310"/>
      <c r="BO72" s="310"/>
      <c r="BP72" s="310"/>
      <c r="BQ72" s="310"/>
      <c r="BR72" s="310"/>
      <c r="BS72" s="314"/>
      <c r="BT72" s="315"/>
      <c r="BU72" s="315"/>
      <c r="BV72" s="315"/>
      <c r="BW72" s="315"/>
      <c r="BX72" s="315"/>
      <c r="BY72" s="315"/>
      <c r="BZ72" s="688"/>
      <c r="CA72" s="689"/>
      <c r="CB72" s="689"/>
      <c r="CC72" s="689"/>
      <c r="CD72" s="689"/>
      <c r="CE72" s="689"/>
      <c r="CF72" s="689"/>
      <c r="CG72" s="689"/>
      <c r="CH72" s="689"/>
      <c r="CI72" s="689"/>
      <c r="CJ72" s="689"/>
      <c r="CK72" s="690"/>
      <c r="CP72" s="95"/>
      <c r="CQ72" s="95"/>
      <c r="CR72" s="95"/>
      <c r="CS72" s="95"/>
      <c r="CT72" s="95"/>
      <c r="CU72" s="95"/>
      <c r="CV72" s="95"/>
      <c r="CW72" s="95"/>
      <c r="CX72" s="95"/>
      <c r="CY72" s="95"/>
      <c r="CZ72" s="95"/>
      <c r="DA72" s="95"/>
      <c r="DB72" s="95"/>
      <c r="DC72" s="95"/>
      <c r="DD72" s="95"/>
      <c r="DE72" s="95"/>
      <c r="DF72" s="95"/>
      <c r="DG72" s="95"/>
      <c r="DH72" s="95"/>
      <c r="DI72" s="95"/>
      <c r="DJ72" s="95"/>
      <c r="DK72" s="95"/>
      <c r="DL72" s="95"/>
      <c r="DM72" s="95"/>
      <c r="DN72" s="111"/>
      <c r="DO72" s="111"/>
      <c r="DP72" s="111"/>
      <c r="DQ72" s="111"/>
      <c r="DR72" s="111"/>
      <c r="DS72" s="111"/>
      <c r="DT72" s="111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</row>
    <row r="73" spans="2:136" ht="5.25" customHeight="1">
      <c r="B73" s="454"/>
      <c r="C73" s="658"/>
      <c r="D73" s="369"/>
      <c r="E73" s="370"/>
      <c r="F73" s="370"/>
      <c r="G73" s="370"/>
      <c r="H73" s="370"/>
      <c r="I73" s="370"/>
      <c r="J73" s="370"/>
      <c r="K73" s="370"/>
      <c r="L73" s="370"/>
      <c r="M73" s="370"/>
      <c r="N73" s="370"/>
      <c r="O73" s="370"/>
      <c r="P73" s="370"/>
      <c r="Q73" s="370"/>
      <c r="R73" s="370"/>
      <c r="S73" s="370"/>
      <c r="T73" s="370"/>
      <c r="U73" s="370"/>
      <c r="V73" s="673"/>
      <c r="W73" s="508"/>
      <c r="X73" s="508"/>
      <c r="Y73" s="508"/>
      <c r="Z73" s="508"/>
      <c r="AA73" s="686"/>
      <c r="AB73" s="673"/>
      <c r="AC73" s="508"/>
      <c r="AD73" s="508"/>
      <c r="AE73" s="508"/>
      <c r="AF73" s="508"/>
      <c r="AG73" s="508"/>
      <c r="AH73" s="539"/>
      <c r="AI73" s="660"/>
      <c r="AJ73" s="661"/>
      <c r="AK73" s="661"/>
      <c r="AL73" s="661"/>
      <c r="AM73" s="661"/>
      <c r="AN73" s="661"/>
      <c r="AO73" s="661"/>
      <c r="AP73" s="661"/>
      <c r="AQ73" s="661"/>
      <c r="AR73" s="661"/>
      <c r="AS73" s="661"/>
      <c r="AT73" s="662"/>
      <c r="AU73" s="310"/>
      <c r="AV73" s="310"/>
      <c r="AW73" s="310"/>
      <c r="AX73" s="310"/>
      <c r="AY73" s="310"/>
      <c r="AZ73" s="310"/>
      <c r="BA73" s="310"/>
      <c r="BB73" s="310"/>
      <c r="BC73" s="310"/>
      <c r="BD73" s="310"/>
      <c r="BE73" s="310"/>
      <c r="BF73" s="310"/>
      <c r="BG73" s="310"/>
      <c r="BH73" s="310"/>
      <c r="BI73" s="310"/>
      <c r="BJ73" s="310"/>
      <c r="BK73" s="310"/>
      <c r="BL73" s="310"/>
      <c r="BM73" s="310"/>
      <c r="BN73" s="310"/>
      <c r="BO73" s="310"/>
      <c r="BP73" s="310"/>
      <c r="BQ73" s="310"/>
      <c r="BR73" s="310"/>
      <c r="BS73" s="314"/>
      <c r="BT73" s="315"/>
      <c r="BU73" s="315"/>
      <c r="BV73" s="315"/>
      <c r="BW73" s="315"/>
      <c r="BX73" s="315"/>
      <c r="BY73" s="315"/>
      <c r="BZ73" s="691"/>
      <c r="CA73" s="692"/>
      <c r="CB73" s="692"/>
      <c r="CC73" s="692"/>
      <c r="CD73" s="692"/>
      <c r="CE73" s="692"/>
      <c r="CF73" s="692"/>
      <c r="CG73" s="692"/>
      <c r="CH73" s="692"/>
      <c r="CI73" s="692"/>
      <c r="CJ73" s="692"/>
      <c r="CK73" s="693"/>
      <c r="CP73" s="95"/>
      <c r="CQ73" s="95"/>
      <c r="CR73" s="95"/>
      <c r="CS73" s="95"/>
      <c r="CT73" s="95"/>
      <c r="CU73" s="95"/>
      <c r="CV73" s="95"/>
      <c r="CW73" s="95"/>
      <c r="CX73" s="95"/>
      <c r="CY73" s="95"/>
      <c r="CZ73" s="95"/>
      <c r="DA73" s="95"/>
      <c r="DB73" s="95"/>
      <c r="DC73" s="95"/>
      <c r="DD73" s="95"/>
      <c r="DE73" s="95"/>
      <c r="DF73" s="95"/>
      <c r="DG73" s="95"/>
      <c r="DH73" s="95"/>
      <c r="DI73" s="95"/>
      <c r="DJ73" s="95"/>
      <c r="DK73" s="95"/>
      <c r="DL73" s="95"/>
      <c r="DM73" s="95"/>
      <c r="DN73" s="111"/>
      <c r="DO73" s="111"/>
      <c r="DP73" s="111"/>
      <c r="DQ73" s="111"/>
      <c r="DR73" s="111"/>
      <c r="DS73" s="111"/>
      <c r="DT73" s="111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</row>
    <row r="74" spans="2:136" ht="5.25" customHeight="1">
      <c r="B74" s="454"/>
      <c r="C74" s="658"/>
      <c r="D74" s="369"/>
      <c r="E74" s="370"/>
      <c r="F74" s="370"/>
      <c r="G74" s="370"/>
      <c r="H74" s="370"/>
      <c r="I74" s="370"/>
      <c r="J74" s="370"/>
      <c r="K74" s="370"/>
      <c r="L74" s="370"/>
      <c r="M74" s="370"/>
      <c r="N74" s="370"/>
      <c r="O74" s="370"/>
      <c r="P74" s="370"/>
      <c r="Q74" s="370"/>
      <c r="R74" s="370"/>
      <c r="S74" s="370"/>
      <c r="T74" s="370"/>
      <c r="U74" s="370"/>
      <c r="V74" s="673"/>
      <c r="W74" s="508"/>
      <c r="X74" s="508"/>
      <c r="Y74" s="508"/>
      <c r="Z74" s="508"/>
      <c r="AA74" s="686"/>
      <c r="AB74" s="673"/>
      <c r="AC74" s="508"/>
      <c r="AD74" s="508"/>
      <c r="AE74" s="508"/>
      <c r="AF74" s="508"/>
      <c r="AG74" s="508"/>
      <c r="AH74" s="539"/>
      <c r="AI74" s="660"/>
      <c r="AJ74" s="661"/>
      <c r="AK74" s="661"/>
      <c r="AL74" s="661"/>
      <c r="AM74" s="661"/>
      <c r="AN74" s="661"/>
      <c r="AO74" s="661"/>
      <c r="AP74" s="661"/>
      <c r="AQ74" s="661"/>
      <c r="AR74" s="661"/>
      <c r="AS74" s="661"/>
      <c r="AT74" s="662"/>
      <c r="AU74" s="310"/>
      <c r="AV74" s="310"/>
      <c r="AW74" s="310"/>
      <c r="AX74" s="310"/>
      <c r="AY74" s="310"/>
      <c r="AZ74" s="310"/>
      <c r="BA74" s="310"/>
      <c r="BB74" s="310"/>
      <c r="BC74" s="310"/>
      <c r="BD74" s="310"/>
      <c r="BE74" s="310"/>
      <c r="BF74" s="310"/>
      <c r="BG74" s="310"/>
      <c r="BH74" s="310"/>
      <c r="BI74" s="310"/>
      <c r="BJ74" s="310"/>
      <c r="BK74" s="310"/>
      <c r="BL74" s="310"/>
      <c r="BM74" s="310"/>
      <c r="BN74" s="310"/>
      <c r="BO74" s="310"/>
      <c r="BP74" s="310"/>
      <c r="BQ74" s="310"/>
      <c r="BR74" s="310"/>
      <c r="BS74" s="314"/>
      <c r="BT74" s="315"/>
      <c r="BU74" s="315"/>
      <c r="BV74" s="315"/>
      <c r="BW74" s="315"/>
      <c r="BX74" s="315"/>
      <c r="BY74" s="315"/>
      <c r="BZ74" s="691"/>
      <c r="CA74" s="692"/>
      <c r="CB74" s="692"/>
      <c r="CC74" s="692"/>
      <c r="CD74" s="692"/>
      <c r="CE74" s="692"/>
      <c r="CF74" s="692"/>
      <c r="CG74" s="692"/>
      <c r="CH74" s="692"/>
      <c r="CI74" s="692"/>
      <c r="CJ74" s="692"/>
      <c r="CK74" s="693"/>
      <c r="CP74" s="95"/>
      <c r="CQ74" s="95"/>
      <c r="CR74" s="95"/>
      <c r="CS74" s="95"/>
      <c r="CT74" s="95"/>
      <c r="CU74" s="95"/>
      <c r="CV74" s="95"/>
      <c r="CW74" s="95"/>
      <c r="CX74" s="95"/>
      <c r="CY74" s="95"/>
      <c r="CZ74" s="95"/>
      <c r="DA74" s="95"/>
      <c r="DB74" s="95"/>
      <c r="DC74" s="95"/>
      <c r="DD74" s="95"/>
      <c r="DE74" s="95"/>
      <c r="DF74" s="95"/>
      <c r="DG74" s="95"/>
      <c r="DH74" s="95"/>
      <c r="DI74" s="95"/>
      <c r="DJ74" s="95"/>
      <c r="DK74" s="95"/>
      <c r="DL74" s="95"/>
      <c r="DM74" s="95"/>
      <c r="DN74" s="111"/>
      <c r="DO74" s="111"/>
      <c r="DP74" s="111"/>
      <c r="DQ74" s="111"/>
      <c r="DR74" s="111"/>
      <c r="DS74" s="111"/>
      <c r="DT74" s="111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</row>
    <row r="75" spans="2:136" ht="5.25" customHeight="1">
      <c r="B75" s="454"/>
      <c r="C75" s="658"/>
      <c r="D75" s="369"/>
      <c r="E75" s="370"/>
      <c r="F75" s="370"/>
      <c r="G75" s="370"/>
      <c r="H75" s="370"/>
      <c r="I75" s="370"/>
      <c r="J75" s="370"/>
      <c r="K75" s="370"/>
      <c r="L75" s="370"/>
      <c r="M75" s="370"/>
      <c r="N75" s="370"/>
      <c r="O75" s="370"/>
      <c r="P75" s="370"/>
      <c r="Q75" s="370"/>
      <c r="R75" s="370"/>
      <c r="S75" s="370"/>
      <c r="T75" s="370"/>
      <c r="U75" s="370"/>
      <c r="V75" s="673"/>
      <c r="W75" s="508"/>
      <c r="X75" s="508"/>
      <c r="Y75" s="508"/>
      <c r="Z75" s="508"/>
      <c r="AA75" s="686"/>
      <c r="AB75" s="673"/>
      <c r="AC75" s="508"/>
      <c r="AD75" s="508"/>
      <c r="AE75" s="508"/>
      <c r="AF75" s="508"/>
      <c r="AG75" s="508"/>
      <c r="AH75" s="539"/>
      <c r="AI75" s="660"/>
      <c r="AJ75" s="661"/>
      <c r="AK75" s="661"/>
      <c r="AL75" s="661"/>
      <c r="AM75" s="661"/>
      <c r="AN75" s="661"/>
      <c r="AO75" s="661"/>
      <c r="AP75" s="661"/>
      <c r="AQ75" s="661"/>
      <c r="AR75" s="661"/>
      <c r="AS75" s="661"/>
      <c r="AT75" s="662"/>
      <c r="AU75" s="310"/>
      <c r="AV75" s="310"/>
      <c r="AW75" s="310"/>
      <c r="AX75" s="310"/>
      <c r="AY75" s="310"/>
      <c r="AZ75" s="310"/>
      <c r="BA75" s="310"/>
      <c r="BB75" s="310"/>
      <c r="BC75" s="310"/>
      <c r="BD75" s="310"/>
      <c r="BE75" s="310"/>
      <c r="BF75" s="310"/>
      <c r="BG75" s="310"/>
      <c r="BH75" s="310"/>
      <c r="BI75" s="310"/>
      <c r="BJ75" s="310"/>
      <c r="BK75" s="310"/>
      <c r="BL75" s="310"/>
      <c r="BM75" s="310"/>
      <c r="BN75" s="310"/>
      <c r="BO75" s="310"/>
      <c r="BP75" s="310"/>
      <c r="BQ75" s="310"/>
      <c r="BR75" s="310"/>
      <c r="BS75" s="314"/>
      <c r="BT75" s="315"/>
      <c r="BU75" s="315"/>
      <c r="BV75" s="315"/>
      <c r="BW75" s="315"/>
      <c r="BX75" s="315"/>
      <c r="BY75" s="315"/>
      <c r="BZ75" s="691"/>
      <c r="CA75" s="692"/>
      <c r="CB75" s="692"/>
      <c r="CC75" s="692"/>
      <c r="CD75" s="692"/>
      <c r="CE75" s="692"/>
      <c r="CF75" s="692"/>
      <c r="CG75" s="692"/>
      <c r="CH75" s="692"/>
      <c r="CI75" s="692"/>
      <c r="CJ75" s="692"/>
      <c r="CK75" s="693"/>
      <c r="CP75" s="95"/>
      <c r="CQ75" s="95"/>
      <c r="CR75" s="95"/>
      <c r="CS75" s="95"/>
      <c r="CT75" s="95"/>
      <c r="CU75" s="95"/>
      <c r="CV75" s="95"/>
      <c r="CW75" s="95"/>
      <c r="CX75" s="95"/>
      <c r="CY75" s="95"/>
      <c r="CZ75" s="95"/>
      <c r="DA75" s="95"/>
      <c r="DB75" s="95"/>
      <c r="DC75" s="95"/>
      <c r="DD75" s="95"/>
      <c r="DE75" s="95"/>
      <c r="DF75" s="95"/>
      <c r="DG75" s="95"/>
      <c r="DH75" s="95"/>
      <c r="DI75" s="95"/>
      <c r="DJ75" s="95"/>
      <c r="DK75" s="95"/>
      <c r="DL75" s="95"/>
      <c r="DM75" s="95"/>
      <c r="DN75" s="111"/>
      <c r="DO75" s="111"/>
      <c r="DP75" s="111"/>
      <c r="DQ75" s="111"/>
      <c r="DR75" s="111"/>
      <c r="DS75" s="111"/>
      <c r="DT75" s="111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</row>
    <row r="76" spans="2:136" ht="5.25" customHeight="1">
      <c r="B76" s="454"/>
      <c r="C76" s="658"/>
      <c r="D76" s="372"/>
      <c r="E76" s="373"/>
      <c r="F76" s="373"/>
      <c r="G76" s="373"/>
      <c r="H76" s="373"/>
      <c r="I76" s="373"/>
      <c r="J76" s="373"/>
      <c r="K76" s="373"/>
      <c r="L76" s="373"/>
      <c r="M76" s="373"/>
      <c r="N76" s="373"/>
      <c r="O76" s="373"/>
      <c r="P76" s="373"/>
      <c r="Q76" s="373"/>
      <c r="R76" s="373"/>
      <c r="S76" s="373"/>
      <c r="T76" s="373"/>
      <c r="U76" s="373"/>
      <c r="V76" s="674"/>
      <c r="W76" s="522"/>
      <c r="X76" s="522"/>
      <c r="Y76" s="522"/>
      <c r="Z76" s="522"/>
      <c r="AA76" s="687"/>
      <c r="AB76" s="674"/>
      <c r="AC76" s="522"/>
      <c r="AD76" s="522"/>
      <c r="AE76" s="522"/>
      <c r="AF76" s="522"/>
      <c r="AG76" s="522"/>
      <c r="AH76" s="675"/>
      <c r="AI76" s="660"/>
      <c r="AJ76" s="661"/>
      <c r="AK76" s="661"/>
      <c r="AL76" s="661"/>
      <c r="AM76" s="661"/>
      <c r="AN76" s="661"/>
      <c r="AO76" s="661"/>
      <c r="AP76" s="661"/>
      <c r="AQ76" s="661"/>
      <c r="AR76" s="661"/>
      <c r="AS76" s="661"/>
      <c r="AT76" s="662"/>
      <c r="AU76" s="310"/>
      <c r="AV76" s="310"/>
      <c r="AW76" s="310"/>
      <c r="AX76" s="310"/>
      <c r="AY76" s="310"/>
      <c r="AZ76" s="310"/>
      <c r="BA76" s="310"/>
      <c r="BB76" s="310"/>
      <c r="BC76" s="310"/>
      <c r="BD76" s="310"/>
      <c r="BE76" s="310"/>
      <c r="BF76" s="310"/>
      <c r="BG76" s="310"/>
      <c r="BH76" s="310"/>
      <c r="BI76" s="310"/>
      <c r="BJ76" s="310"/>
      <c r="BK76" s="310"/>
      <c r="BL76" s="310"/>
      <c r="BM76" s="310"/>
      <c r="BN76" s="310"/>
      <c r="BO76" s="310"/>
      <c r="BP76" s="310"/>
      <c r="BQ76" s="310"/>
      <c r="BR76" s="310"/>
      <c r="BS76" s="314"/>
      <c r="BT76" s="315"/>
      <c r="BU76" s="315"/>
      <c r="BV76" s="315"/>
      <c r="BW76" s="315"/>
      <c r="BX76" s="315"/>
      <c r="BY76" s="315"/>
      <c r="BZ76" s="697"/>
      <c r="CA76" s="698"/>
      <c r="CB76" s="698"/>
      <c r="CC76" s="698"/>
      <c r="CD76" s="698"/>
      <c r="CE76" s="698"/>
      <c r="CF76" s="698"/>
      <c r="CG76" s="698"/>
      <c r="CH76" s="698"/>
      <c r="CI76" s="698"/>
      <c r="CJ76" s="698"/>
      <c r="CK76" s="699"/>
      <c r="CP76" s="95"/>
      <c r="CQ76" s="95"/>
      <c r="CR76" s="95"/>
      <c r="CS76" s="95"/>
      <c r="CT76" s="95"/>
      <c r="CU76" s="95"/>
      <c r="CV76" s="95"/>
      <c r="CW76" s="95"/>
      <c r="CX76" s="95"/>
      <c r="CY76" s="95"/>
      <c r="CZ76" s="95"/>
      <c r="DA76" s="95"/>
      <c r="DB76" s="95"/>
      <c r="DC76" s="95"/>
      <c r="DD76" s="95"/>
      <c r="DE76" s="95"/>
      <c r="DF76" s="95"/>
      <c r="DG76" s="95"/>
      <c r="DH76" s="95"/>
      <c r="DI76" s="95"/>
      <c r="DJ76" s="95"/>
      <c r="DK76" s="95"/>
      <c r="DL76" s="95"/>
      <c r="DM76" s="95"/>
      <c r="DN76" s="111"/>
      <c r="DO76" s="111"/>
      <c r="DP76" s="111"/>
      <c r="DQ76" s="111"/>
      <c r="DR76" s="111"/>
      <c r="DS76" s="111"/>
      <c r="DT76" s="111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</row>
    <row r="77" spans="2:136" ht="5.25" customHeight="1">
      <c r="B77" s="454"/>
      <c r="C77" s="658"/>
      <c r="D77" s="663" t="s">
        <v>121</v>
      </c>
      <c r="E77" s="310"/>
      <c r="F77" s="310"/>
      <c r="G77" s="310"/>
      <c r="H77" s="310"/>
      <c r="I77" s="310"/>
      <c r="J77" s="310"/>
      <c r="K77" s="310"/>
      <c r="L77" s="310"/>
      <c r="M77" s="310"/>
      <c r="N77" s="310"/>
      <c r="O77" s="310"/>
      <c r="P77" s="310"/>
      <c r="Q77" s="310"/>
      <c r="R77" s="310"/>
      <c r="S77" s="310"/>
      <c r="T77" s="310"/>
      <c r="U77" s="310"/>
      <c r="V77" s="310"/>
      <c r="W77" s="310"/>
      <c r="X77" s="310"/>
      <c r="Y77" s="310"/>
      <c r="Z77" s="310"/>
      <c r="AA77" s="310"/>
      <c r="AB77" s="311" t="str">
        <f>施設情報!C27&amp;""</f>
        <v/>
      </c>
      <c r="AC77" s="312"/>
      <c r="AD77" s="312"/>
      <c r="AE77" s="312"/>
      <c r="AF77" s="312"/>
      <c r="AG77" s="312"/>
      <c r="AH77" s="313"/>
      <c r="AI77" s="660">
        <f ca="1">集計【幼稚園】!K11</f>
        <v>0</v>
      </c>
      <c r="AJ77" s="661"/>
      <c r="AK77" s="661"/>
      <c r="AL77" s="661"/>
      <c r="AM77" s="661"/>
      <c r="AN77" s="661"/>
      <c r="AO77" s="661"/>
      <c r="AP77" s="661"/>
      <c r="AQ77" s="661"/>
      <c r="AR77" s="661"/>
      <c r="AS77" s="661"/>
      <c r="AT77" s="662"/>
      <c r="AU77" s="310"/>
      <c r="AV77" s="310"/>
      <c r="AW77" s="310"/>
      <c r="AX77" s="310"/>
      <c r="AY77" s="310"/>
      <c r="AZ77" s="310"/>
      <c r="BA77" s="310"/>
      <c r="BB77" s="310"/>
      <c r="BC77" s="310"/>
      <c r="BD77" s="310"/>
      <c r="BE77" s="310"/>
      <c r="BF77" s="310"/>
      <c r="BG77" s="310"/>
      <c r="BH77" s="310"/>
      <c r="BI77" s="310"/>
      <c r="BJ77" s="310"/>
      <c r="BK77" s="310"/>
      <c r="BL77" s="310"/>
      <c r="BM77" s="310"/>
      <c r="BN77" s="310"/>
      <c r="BO77" s="310"/>
      <c r="BP77" s="310"/>
      <c r="BQ77" s="310"/>
      <c r="BR77" s="310"/>
      <c r="BS77" s="314"/>
      <c r="BT77" s="315"/>
      <c r="BU77" s="315"/>
      <c r="BV77" s="315"/>
      <c r="BW77" s="315"/>
      <c r="BX77" s="315"/>
      <c r="BY77" s="315"/>
      <c r="BZ77" s="688"/>
      <c r="CA77" s="689"/>
      <c r="CB77" s="689"/>
      <c r="CC77" s="689"/>
      <c r="CD77" s="689"/>
      <c r="CE77" s="689"/>
      <c r="CF77" s="689"/>
      <c r="CG77" s="689"/>
      <c r="CH77" s="689"/>
      <c r="CI77" s="689"/>
      <c r="CJ77" s="689"/>
      <c r="CK77" s="690"/>
      <c r="CP77" s="95"/>
      <c r="CQ77" s="95"/>
      <c r="CR77" s="95"/>
      <c r="CS77" s="95"/>
      <c r="CT77" s="95"/>
      <c r="CU77" s="95"/>
      <c r="CV77" s="95"/>
      <c r="CW77" s="95"/>
      <c r="CX77" s="95"/>
      <c r="CY77" s="95"/>
      <c r="CZ77" s="95"/>
      <c r="DA77" s="95"/>
      <c r="DB77" s="95"/>
      <c r="DC77" s="95"/>
      <c r="DD77" s="95"/>
      <c r="DE77" s="95"/>
      <c r="DF77" s="95"/>
      <c r="DG77" s="95"/>
      <c r="DH77" s="95"/>
      <c r="DI77" s="95"/>
      <c r="DJ77" s="95"/>
      <c r="DK77" s="95"/>
      <c r="DL77" s="95"/>
      <c r="DM77" s="95"/>
      <c r="DN77" s="95"/>
      <c r="DO77" s="95"/>
      <c r="DP77" s="95"/>
      <c r="DQ77" s="95"/>
      <c r="DR77" s="95"/>
      <c r="DS77" s="95"/>
      <c r="DT77" s="95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</row>
    <row r="78" spans="2:136" ht="5.25" customHeight="1">
      <c r="B78" s="454"/>
      <c r="C78" s="658"/>
      <c r="D78" s="663"/>
      <c r="E78" s="310"/>
      <c r="F78" s="310"/>
      <c r="G78" s="310"/>
      <c r="H78" s="310"/>
      <c r="I78" s="310"/>
      <c r="J78" s="310"/>
      <c r="K78" s="310"/>
      <c r="L78" s="310"/>
      <c r="M78" s="310"/>
      <c r="N78" s="310"/>
      <c r="O78" s="310"/>
      <c r="P78" s="310"/>
      <c r="Q78" s="310"/>
      <c r="R78" s="310"/>
      <c r="S78" s="310"/>
      <c r="T78" s="310"/>
      <c r="U78" s="310"/>
      <c r="V78" s="310"/>
      <c r="W78" s="310"/>
      <c r="X78" s="310"/>
      <c r="Y78" s="310"/>
      <c r="Z78" s="310"/>
      <c r="AA78" s="310"/>
      <c r="AB78" s="311"/>
      <c r="AC78" s="312"/>
      <c r="AD78" s="312"/>
      <c r="AE78" s="312"/>
      <c r="AF78" s="312"/>
      <c r="AG78" s="312"/>
      <c r="AH78" s="313"/>
      <c r="AI78" s="660"/>
      <c r="AJ78" s="661"/>
      <c r="AK78" s="661"/>
      <c r="AL78" s="661"/>
      <c r="AM78" s="661"/>
      <c r="AN78" s="661"/>
      <c r="AO78" s="661"/>
      <c r="AP78" s="661"/>
      <c r="AQ78" s="661"/>
      <c r="AR78" s="661"/>
      <c r="AS78" s="661"/>
      <c r="AT78" s="662"/>
      <c r="AU78" s="310"/>
      <c r="AV78" s="310"/>
      <c r="AW78" s="310"/>
      <c r="AX78" s="310"/>
      <c r="AY78" s="310"/>
      <c r="AZ78" s="310"/>
      <c r="BA78" s="310"/>
      <c r="BB78" s="310"/>
      <c r="BC78" s="310"/>
      <c r="BD78" s="310"/>
      <c r="BE78" s="310"/>
      <c r="BF78" s="310"/>
      <c r="BG78" s="310"/>
      <c r="BH78" s="310"/>
      <c r="BI78" s="310"/>
      <c r="BJ78" s="310"/>
      <c r="BK78" s="310"/>
      <c r="BL78" s="310"/>
      <c r="BM78" s="310"/>
      <c r="BN78" s="310"/>
      <c r="BO78" s="310"/>
      <c r="BP78" s="310"/>
      <c r="BQ78" s="310"/>
      <c r="BR78" s="310"/>
      <c r="BS78" s="314"/>
      <c r="BT78" s="315"/>
      <c r="BU78" s="315"/>
      <c r="BV78" s="315"/>
      <c r="BW78" s="315"/>
      <c r="BX78" s="315"/>
      <c r="BY78" s="315"/>
      <c r="BZ78" s="691"/>
      <c r="CA78" s="692"/>
      <c r="CB78" s="692"/>
      <c r="CC78" s="692"/>
      <c r="CD78" s="692"/>
      <c r="CE78" s="692"/>
      <c r="CF78" s="692"/>
      <c r="CG78" s="692"/>
      <c r="CH78" s="692"/>
      <c r="CI78" s="692"/>
      <c r="CJ78" s="692"/>
      <c r="CK78" s="693"/>
      <c r="CP78" s="95"/>
      <c r="CQ78" s="95"/>
      <c r="CR78" s="95"/>
      <c r="CS78" s="95"/>
      <c r="CT78" s="95"/>
      <c r="CU78" s="95"/>
      <c r="CV78" s="95"/>
      <c r="CW78" s="95"/>
      <c r="CX78" s="95"/>
      <c r="CY78" s="95"/>
      <c r="CZ78" s="95"/>
      <c r="DA78" s="95"/>
      <c r="DB78" s="95"/>
      <c r="DC78" s="95"/>
      <c r="DD78" s="95"/>
      <c r="DE78" s="95"/>
      <c r="DF78" s="95"/>
      <c r="DG78" s="95"/>
      <c r="DH78" s="95"/>
      <c r="DI78" s="95"/>
      <c r="DJ78" s="95"/>
      <c r="DK78" s="95"/>
      <c r="DL78" s="95"/>
      <c r="DM78" s="95"/>
      <c r="DN78" s="95"/>
      <c r="DO78" s="95"/>
      <c r="DP78" s="95"/>
      <c r="DQ78" s="95"/>
      <c r="DR78" s="95"/>
      <c r="DS78" s="95"/>
      <c r="DT78" s="95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</row>
    <row r="79" spans="2:136" ht="5.25" customHeight="1">
      <c r="B79" s="454"/>
      <c r="C79" s="658"/>
      <c r="D79" s="663"/>
      <c r="E79" s="310"/>
      <c r="F79" s="310"/>
      <c r="G79" s="310"/>
      <c r="H79" s="310"/>
      <c r="I79" s="310"/>
      <c r="J79" s="310"/>
      <c r="K79" s="310"/>
      <c r="L79" s="310"/>
      <c r="M79" s="310"/>
      <c r="N79" s="310"/>
      <c r="O79" s="310"/>
      <c r="P79" s="310"/>
      <c r="Q79" s="310"/>
      <c r="R79" s="310"/>
      <c r="S79" s="310"/>
      <c r="T79" s="310"/>
      <c r="U79" s="310"/>
      <c r="V79" s="310"/>
      <c r="W79" s="310"/>
      <c r="X79" s="310"/>
      <c r="Y79" s="310"/>
      <c r="Z79" s="310"/>
      <c r="AA79" s="310"/>
      <c r="AB79" s="311"/>
      <c r="AC79" s="312"/>
      <c r="AD79" s="312"/>
      <c r="AE79" s="312"/>
      <c r="AF79" s="312"/>
      <c r="AG79" s="312"/>
      <c r="AH79" s="313"/>
      <c r="AI79" s="660"/>
      <c r="AJ79" s="661"/>
      <c r="AK79" s="661"/>
      <c r="AL79" s="661"/>
      <c r="AM79" s="661"/>
      <c r="AN79" s="661"/>
      <c r="AO79" s="661"/>
      <c r="AP79" s="661"/>
      <c r="AQ79" s="661"/>
      <c r="AR79" s="661"/>
      <c r="AS79" s="661"/>
      <c r="AT79" s="662"/>
      <c r="AU79" s="310"/>
      <c r="AV79" s="310"/>
      <c r="AW79" s="310"/>
      <c r="AX79" s="310"/>
      <c r="AY79" s="310"/>
      <c r="AZ79" s="310"/>
      <c r="BA79" s="310"/>
      <c r="BB79" s="310"/>
      <c r="BC79" s="310"/>
      <c r="BD79" s="310"/>
      <c r="BE79" s="310"/>
      <c r="BF79" s="310"/>
      <c r="BG79" s="310"/>
      <c r="BH79" s="310"/>
      <c r="BI79" s="310"/>
      <c r="BJ79" s="310"/>
      <c r="BK79" s="310"/>
      <c r="BL79" s="310"/>
      <c r="BM79" s="310"/>
      <c r="BN79" s="310"/>
      <c r="BO79" s="310"/>
      <c r="BP79" s="310"/>
      <c r="BQ79" s="310"/>
      <c r="BR79" s="310"/>
      <c r="BS79" s="314"/>
      <c r="BT79" s="315"/>
      <c r="BU79" s="315"/>
      <c r="BV79" s="315"/>
      <c r="BW79" s="315"/>
      <c r="BX79" s="315"/>
      <c r="BY79" s="315"/>
      <c r="BZ79" s="691"/>
      <c r="CA79" s="692"/>
      <c r="CB79" s="692"/>
      <c r="CC79" s="692"/>
      <c r="CD79" s="692"/>
      <c r="CE79" s="692"/>
      <c r="CF79" s="692"/>
      <c r="CG79" s="692"/>
      <c r="CH79" s="692"/>
      <c r="CI79" s="692"/>
      <c r="CJ79" s="692"/>
      <c r="CK79" s="693"/>
      <c r="CP79" s="95"/>
      <c r="CQ79" s="95"/>
      <c r="CR79" s="95"/>
      <c r="CS79" s="95"/>
      <c r="CT79" s="95"/>
      <c r="CU79" s="95"/>
      <c r="CV79" s="95"/>
      <c r="CW79" s="95"/>
      <c r="CX79" s="95"/>
      <c r="CY79" s="95"/>
      <c r="CZ79" s="95"/>
      <c r="DA79" s="95"/>
      <c r="DB79" s="95"/>
      <c r="DC79" s="95"/>
      <c r="DD79" s="95"/>
      <c r="DE79" s="95"/>
      <c r="DF79" s="95"/>
      <c r="DG79" s="95"/>
      <c r="DH79" s="95"/>
      <c r="DI79" s="95"/>
      <c r="DJ79" s="95"/>
      <c r="DK79" s="95"/>
      <c r="DL79" s="95"/>
      <c r="DM79" s="95"/>
      <c r="DN79" s="95"/>
      <c r="DO79" s="95"/>
      <c r="DP79" s="95"/>
      <c r="DQ79" s="95"/>
      <c r="DR79" s="95"/>
      <c r="DS79" s="95"/>
      <c r="DT79" s="95"/>
      <c r="DU79" s="106"/>
      <c r="DV79" s="106"/>
      <c r="DW79" s="106"/>
      <c r="DX79" s="106"/>
      <c r="DY79" s="106"/>
      <c r="DZ79" s="106"/>
      <c r="EA79" s="106"/>
      <c r="EB79" s="106"/>
      <c r="EC79" s="106"/>
      <c r="ED79" s="106"/>
      <c r="EE79" s="106"/>
      <c r="EF79" s="106"/>
    </row>
    <row r="80" spans="2:136" ht="5.25" customHeight="1">
      <c r="B80" s="454"/>
      <c r="C80" s="658"/>
      <c r="D80" s="663"/>
      <c r="E80" s="310"/>
      <c r="F80" s="310"/>
      <c r="G80" s="310"/>
      <c r="H80" s="310"/>
      <c r="I80" s="310"/>
      <c r="J80" s="310"/>
      <c r="K80" s="310"/>
      <c r="L80" s="310"/>
      <c r="M80" s="310"/>
      <c r="N80" s="310"/>
      <c r="O80" s="310"/>
      <c r="P80" s="310"/>
      <c r="Q80" s="310"/>
      <c r="R80" s="310"/>
      <c r="S80" s="310"/>
      <c r="T80" s="310"/>
      <c r="U80" s="310"/>
      <c r="V80" s="310"/>
      <c r="W80" s="310"/>
      <c r="X80" s="310"/>
      <c r="Y80" s="310"/>
      <c r="Z80" s="310"/>
      <c r="AA80" s="310"/>
      <c r="AB80" s="311"/>
      <c r="AC80" s="312"/>
      <c r="AD80" s="312"/>
      <c r="AE80" s="312"/>
      <c r="AF80" s="312"/>
      <c r="AG80" s="312"/>
      <c r="AH80" s="313"/>
      <c r="AI80" s="660"/>
      <c r="AJ80" s="661"/>
      <c r="AK80" s="661"/>
      <c r="AL80" s="661"/>
      <c r="AM80" s="661"/>
      <c r="AN80" s="661"/>
      <c r="AO80" s="661"/>
      <c r="AP80" s="661"/>
      <c r="AQ80" s="661"/>
      <c r="AR80" s="661"/>
      <c r="AS80" s="661"/>
      <c r="AT80" s="662"/>
      <c r="AU80" s="310"/>
      <c r="AV80" s="310"/>
      <c r="AW80" s="310"/>
      <c r="AX80" s="310"/>
      <c r="AY80" s="310"/>
      <c r="AZ80" s="310"/>
      <c r="BA80" s="310"/>
      <c r="BB80" s="310"/>
      <c r="BC80" s="310"/>
      <c r="BD80" s="310"/>
      <c r="BE80" s="310"/>
      <c r="BF80" s="310"/>
      <c r="BG80" s="310"/>
      <c r="BH80" s="310"/>
      <c r="BI80" s="310"/>
      <c r="BJ80" s="310"/>
      <c r="BK80" s="310"/>
      <c r="BL80" s="310"/>
      <c r="BM80" s="310"/>
      <c r="BN80" s="310"/>
      <c r="BO80" s="310"/>
      <c r="BP80" s="310"/>
      <c r="BQ80" s="310"/>
      <c r="BR80" s="310"/>
      <c r="BS80" s="314"/>
      <c r="BT80" s="315"/>
      <c r="BU80" s="315"/>
      <c r="BV80" s="315"/>
      <c r="BW80" s="315"/>
      <c r="BX80" s="315"/>
      <c r="BY80" s="315"/>
      <c r="BZ80" s="691"/>
      <c r="CA80" s="692"/>
      <c r="CB80" s="692"/>
      <c r="CC80" s="692"/>
      <c r="CD80" s="692"/>
      <c r="CE80" s="692"/>
      <c r="CF80" s="692"/>
      <c r="CG80" s="692"/>
      <c r="CH80" s="692"/>
      <c r="CI80" s="692"/>
      <c r="CJ80" s="692"/>
      <c r="CK80" s="693"/>
      <c r="CP80" s="95"/>
      <c r="CQ80" s="95"/>
      <c r="CR80" s="95"/>
      <c r="CS80" s="95"/>
      <c r="CT80" s="95"/>
      <c r="CU80" s="95"/>
      <c r="CV80" s="95"/>
      <c r="CW80" s="95"/>
      <c r="CX80" s="95"/>
      <c r="CY80" s="95"/>
      <c r="CZ80" s="95"/>
      <c r="DA80" s="95"/>
      <c r="DB80" s="95"/>
      <c r="DC80" s="95"/>
      <c r="DD80" s="95"/>
      <c r="DE80" s="95"/>
      <c r="DF80" s="95"/>
      <c r="DG80" s="95"/>
      <c r="DH80" s="95"/>
      <c r="DI80" s="95"/>
      <c r="DJ80" s="95"/>
      <c r="DK80" s="95"/>
      <c r="DL80" s="95"/>
      <c r="DM80" s="95"/>
      <c r="DN80" s="95"/>
      <c r="DO80" s="95"/>
      <c r="DP80" s="95"/>
      <c r="DQ80" s="95"/>
      <c r="DR80" s="95"/>
      <c r="DS80" s="95"/>
      <c r="DT80" s="95"/>
      <c r="DU80" s="106"/>
      <c r="DV80" s="106"/>
      <c r="DW80" s="106"/>
      <c r="DX80" s="106"/>
      <c r="DY80" s="106"/>
      <c r="DZ80" s="106"/>
      <c r="EA80" s="106"/>
      <c r="EB80" s="106"/>
      <c r="EC80" s="106"/>
      <c r="ED80" s="106"/>
      <c r="EE80" s="106"/>
      <c r="EF80" s="106"/>
    </row>
    <row r="81" spans="2:172" ht="5.25" customHeight="1">
      <c r="B81" s="454"/>
      <c r="C81" s="658"/>
      <c r="D81" s="663"/>
      <c r="E81" s="310"/>
      <c r="F81" s="310"/>
      <c r="G81" s="310"/>
      <c r="H81" s="310"/>
      <c r="I81" s="310"/>
      <c r="J81" s="310"/>
      <c r="K81" s="310"/>
      <c r="L81" s="310"/>
      <c r="M81" s="310"/>
      <c r="N81" s="310"/>
      <c r="O81" s="310"/>
      <c r="P81" s="310"/>
      <c r="Q81" s="310"/>
      <c r="R81" s="310"/>
      <c r="S81" s="310"/>
      <c r="T81" s="310"/>
      <c r="U81" s="310"/>
      <c r="V81" s="310"/>
      <c r="W81" s="310"/>
      <c r="X81" s="310"/>
      <c r="Y81" s="310"/>
      <c r="Z81" s="310"/>
      <c r="AA81" s="310"/>
      <c r="AB81" s="311"/>
      <c r="AC81" s="312"/>
      <c r="AD81" s="312"/>
      <c r="AE81" s="312"/>
      <c r="AF81" s="312"/>
      <c r="AG81" s="312"/>
      <c r="AH81" s="313"/>
      <c r="AI81" s="660"/>
      <c r="AJ81" s="661"/>
      <c r="AK81" s="661"/>
      <c r="AL81" s="661"/>
      <c r="AM81" s="661"/>
      <c r="AN81" s="661"/>
      <c r="AO81" s="661"/>
      <c r="AP81" s="661"/>
      <c r="AQ81" s="661"/>
      <c r="AR81" s="661"/>
      <c r="AS81" s="661"/>
      <c r="AT81" s="662"/>
      <c r="AU81" s="310"/>
      <c r="AV81" s="310"/>
      <c r="AW81" s="310"/>
      <c r="AX81" s="310"/>
      <c r="AY81" s="310"/>
      <c r="AZ81" s="310"/>
      <c r="BA81" s="310"/>
      <c r="BB81" s="310"/>
      <c r="BC81" s="310"/>
      <c r="BD81" s="310"/>
      <c r="BE81" s="310"/>
      <c r="BF81" s="310"/>
      <c r="BG81" s="310"/>
      <c r="BH81" s="310"/>
      <c r="BI81" s="310"/>
      <c r="BJ81" s="310"/>
      <c r="BK81" s="310"/>
      <c r="BL81" s="310"/>
      <c r="BM81" s="310"/>
      <c r="BN81" s="310"/>
      <c r="BO81" s="310"/>
      <c r="BP81" s="310"/>
      <c r="BQ81" s="310"/>
      <c r="BR81" s="310"/>
      <c r="BS81" s="314"/>
      <c r="BT81" s="315"/>
      <c r="BU81" s="315"/>
      <c r="BV81" s="315"/>
      <c r="BW81" s="315"/>
      <c r="BX81" s="315"/>
      <c r="BY81" s="315"/>
      <c r="BZ81" s="697"/>
      <c r="CA81" s="698"/>
      <c r="CB81" s="698"/>
      <c r="CC81" s="698"/>
      <c r="CD81" s="698"/>
      <c r="CE81" s="698"/>
      <c r="CF81" s="698"/>
      <c r="CG81" s="698"/>
      <c r="CH81" s="698"/>
      <c r="CI81" s="698"/>
      <c r="CJ81" s="698"/>
      <c r="CK81" s="699"/>
      <c r="CP81" s="95"/>
      <c r="CQ81" s="95"/>
      <c r="CR81" s="95"/>
      <c r="CS81" s="95"/>
      <c r="CT81" s="95"/>
      <c r="CU81" s="95"/>
      <c r="CV81" s="95"/>
      <c r="CW81" s="95"/>
      <c r="CX81" s="95"/>
      <c r="CY81" s="95"/>
      <c r="CZ81" s="95"/>
      <c r="DA81" s="95"/>
      <c r="DB81" s="95"/>
      <c r="DC81" s="95"/>
      <c r="DD81" s="95"/>
      <c r="DE81" s="95"/>
      <c r="DF81" s="95"/>
      <c r="DG81" s="95"/>
      <c r="DH81" s="95"/>
      <c r="DI81" s="95"/>
      <c r="DJ81" s="95"/>
      <c r="DK81" s="95"/>
      <c r="DL81" s="95"/>
      <c r="DM81" s="95"/>
      <c r="DN81" s="95"/>
      <c r="DO81" s="95"/>
      <c r="DP81" s="95"/>
      <c r="DQ81" s="95"/>
      <c r="DR81" s="95"/>
      <c r="DS81" s="95"/>
      <c r="DT81" s="95"/>
      <c r="DU81" s="106"/>
      <c r="DV81" s="106"/>
      <c r="DW81" s="106"/>
      <c r="DX81" s="106"/>
      <c r="DY81" s="106"/>
      <c r="DZ81" s="106"/>
      <c r="EA81" s="106"/>
      <c r="EB81" s="106"/>
      <c r="EC81" s="106"/>
      <c r="ED81" s="106"/>
      <c r="EE81" s="106"/>
      <c r="EF81" s="106"/>
    </row>
    <row r="82" spans="2:172" ht="5.25" customHeight="1">
      <c r="B82" s="454"/>
      <c r="C82" s="658"/>
      <c r="D82" s="366" t="s">
        <v>122</v>
      </c>
      <c r="E82" s="367"/>
      <c r="F82" s="367"/>
      <c r="G82" s="367"/>
      <c r="H82" s="367"/>
      <c r="I82" s="367"/>
      <c r="J82" s="367"/>
      <c r="K82" s="367"/>
      <c r="L82" s="367"/>
      <c r="M82" s="367"/>
      <c r="N82" s="367"/>
      <c r="O82" s="367"/>
      <c r="P82" s="367"/>
      <c r="Q82" s="367"/>
      <c r="R82" s="367"/>
      <c r="S82" s="367"/>
      <c r="T82" s="367"/>
      <c r="U82" s="367"/>
      <c r="V82" s="705" t="str">
        <f>施設情報!C28&amp;""</f>
        <v/>
      </c>
      <c r="W82" s="705"/>
      <c r="X82" s="705"/>
      <c r="Y82" s="705"/>
      <c r="Z82" s="705"/>
      <c r="AA82" s="705"/>
      <c r="AB82" s="708" t="s">
        <v>171</v>
      </c>
      <c r="AC82" s="708"/>
      <c r="AD82" s="708"/>
      <c r="AE82" s="708"/>
      <c r="AF82" s="708"/>
      <c r="AG82" s="708"/>
      <c r="AH82" s="709"/>
      <c r="AI82" s="660">
        <f ca="1">集計【幼稚園】!K12</f>
        <v>0</v>
      </c>
      <c r="AJ82" s="661"/>
      <c r="AK82" s="661"/>
      <c r="AL82" s="661"/>
      <c r="AM82" s="661"/>
      <c r="AN82" s="661"/>
      <c r="AO82" s="661"/>
      <c r="AP82" s="661"/>
      <c r="AQ82" s="661"/>
      <c r="AR82" s="661"/>
      <c r="AS82" s="661"/>
      <c r="AT82" s="662"/>
      <c r="AU82" s="310"/>
      <c r="AV82" s="310"/>
      <c r="AW82" s="310"/>
      <c r="AX82" s="310"/>
      <c r="AY82" s="310"/>
      <c r="AZ82" s="310"/>
      <c r="BA82" s="310"/>
      <c r="BB82" s="310"/>
      <c r="BC82" s="310"/>
      <c r="BD82" s="310"/>
      <c r="BE82" s="310"/>
      <c r="BF82" s="310"/>
      <c r="BG82" s="310"/>
      <c r="BH82" s="310"/>
      <c r="BI82" s="310"/>
      <c r="BJ82" s="310"/>
      <c r="BK82" s="310"/>
      <c r="BL82" s="310"/>
      <c r="BM82" s="310"/>
      <c r="BN82" s="310"/>
      <c r="BO82" s="310"/>
      <c r="BP82" s="310"/>
      <c r="BQ82" s="310"/>
      <c r="BR82" s="310"/>
      <c r="BS82" s="314"/>
      <c r="BT82" s="315"/>
      <c r="BU82" s="315"/>
      <c r="BV82" s="315"/>
      <c r="BW82" s="315"/>
      <c r="BX82" s="315"/>
      <c r="BY82" s="315"/>
      <c r="BZ82" s="688"/>
      <c r="CA82" s="689"/>
      <c r="CB82" s="689"/>
      <c r="CC82" s="689"/>
      <c r="CD82" s="689"/>
      <c r="CE82" s="689"/>
      <c r="CF82" s="689"/>
      <c r="CG82" s="689"/>
      <c r="CH82" s="689"/>
      <c r="CI82" s="689"/>
      <c r="CJ82" s="689"/>
      <c r="CK82" s="690"/>
      <c r="CP82" s="95"/>
      <c r="CQ82" s="95"/>
      <c r="CR82" s="95"/>
      <c r="CS82" s="95"/>
      <c r="CT82" s="95"/>
      <c r="CU82" s="95"/>
      <c r="CV82" s="95"/>
      <c r="CW82" s="95"/>
      <c r="CX82" s="95"/>
      <c r="CY82" s="95"/>
      <c r="CZ82" s="95"/>
      <c r="DA82" s="95"/>
      <c r="DB82" s="95"/>
      <c r="DC82" s="95"/>
      <c r="DD82" s="95"/>
      <c r="DE82" s="95"/>
      <c r="DF82" s="95"/>
      <c r="DG82" s="95"/>
      <c r="DH82" s="95"/>
      <c r="DI82" s="95"/>
      <c r="DJ82" s="95"/>
      <c r="DK82" s="95"/>
      <c r="DL82" s="95"/>
      <c r="DM82" s="95"/>
      <c r="DN82" s="95"/>
      <c r="DO82" s="95"/>
      <c r="DP82" s="95"/>
      <c r="DQ82" s="95"/>
      <c r="DR82" s="95"/>
      <c r="DS82" s="95"/>
      <c r="DT82" s="95"/>
      <c r="DU82" s="106"/>
      <c r="DV82" s="106"/>
      <c r="DW82" s="106"/>
      <c r="DX82" s="106"/>
      <c r="DY82" s="106"/>
      <c r="DZ82" s="106"/>
      <c r="EA82" s="106"/>
      <c r="EB82" s="106"/>
      <c r="EC82" s="106"/>
      <c r="ED82" s="106"/>
      <c r="EE82" s="106"/>
      <c r="EF82" s="106"/>
    </row>
    <row r="83" spans="2:172" ht="5.25" customHeight="1">
      <c r="B83" s="454"/>
      <c r="C83" s="658"/>
      <c r="D83" s="369"/>
      <c r="E83" s="370"/>
      <c r="F83" s="370"/>
      <c r="G83" s="370"/>
      <c r="H83" s="370"/>
      <c r="I83" s="370"/>
      <c r="J83" s="370"/>
      <c r="K83" s="370"/>
      <c r="L83" s="370"/>
      <c r="M83" s="370"/>
      <c r="N83" s="370"/>
      <c r="O83" s="370"/>
      <c r="P83" s="370"/>
      <c r="Q83" s="370"/>
      <c r="R83" s="370"/>
      <c r="S83" s="370"/>
      <c r="T83" s="370"/>
      <c r="U83" s="370"/>
      <c r="V83" s="706"/>
      <c r="W83" s="706"/>
      <c r="X83" s="706"/>
      <c r="Y83" s="706"/>
      <c r="Z83" s="706"/>
      <c r="AA83" s="706"/>
      <c r="AB83" s="710"/>
      <c r="AC83" s="710"/>
      <c r="AD83" s="710"/>
      <c r="AE83" s="710"/>
      <c r="AF83" s="710"/>
      <c r="AG83" s="710"/>
      <c r="AH83" s="711"/>
      <c r="AI83" s="660"/>
      <c r="AJ83" s="661"/>
      <c r="AK83" s="661"/>
      <c r="AL83" s="661"/>
      <c r="AM83" s="661"/>
      <c r="AN83" s="661"/>
      <c r="AO83" s="661"/>
      <c r="AP83" s="661"/>
      <c r="AQ83" s="661"/>
      <c r="AR83" s="661"/>
      <c r="AS83" s="661"/>
      <c r="AT83" s="662"/>
      <c r="AU83" s="310"/>
      <c r="AV83" s="310"/>
      <c r="AW83" s="310"/>
      <c r="AX83" s="310"/>
      <c r="AY83" s="310"/>
      <c r="AZ83" s="310"/>
      <c r="BA83" s="310"/>
      <c r="BB83" s="310"/>
      <c r="BC83" s="310"/>
      <c r="BD83" s="310"/>
      <c r="BE83" s="310"/>
      <c r="BF83" s="310"/>
      <c r="BG83" s="310"/>
      <c r="BH83" s="310"/>
      <c r="BI83" s="310"/>
      <c r="BJ83" s="310"/>
      <c r="BK83" s="310"/>
      <c r="BL83" s="310"/>
      <c r="BM83" s="310"/>
      <c r="BN83" s="310"/>
      <c r="BO83" s="310"/>
      <c r="BP83" s="310"/>
      <c r="BQ83" s="310"/>
      <c r="BR83" s="310"/>
      <c r="BS83" s="314"/>
      <c r="BT83" s="315"/>
      <c r="BU83" s="315"/>
      <c r="BV83" s="315"/>
      <c r="BW83" s="315"/>
      <c r="BX83" s="315"/>
      <c r="BY83" s="315"/>
      <c r="BZ83" s="691"/>
      <c r="CA83" s="692"/>
      <c r="CB83" s="692"/>
      <c r="CC83" s="692"/>
      <c r="CD83" s="692"/>
      <c r="CE83" s="692"/>
      <c r="CF83" s="692"/>
      <c r="CG83" s="692"/>
      <c r="CH83" s="692"/>
      <c r="CI83" s="692"/>
      <c r="CJ83" s="692"/>
      <c r="CK83" s="693"/>
      <c r="CP83" s="95"/>
      <c r="CQ83" s="95"/>
      <c r="CR83" s="95"/>
      <c r="CS83" s="95"/>
      <c r="CT83" s="95"/>
      <c r="CU83" s="95"/>
      <c r="CV83" s="95"/>
      <c r="CW83" s="95"/>
      <c r="CX83" s="95"/>
      <c r="CY83" s="95"/>
      <c r="CZ83" s="95"/>
      <c r="DA83" s="95"/>
      <c r="DB83" s="95"/>
      <c r="DC83" s="95"/>
      <c r="DD83" s="95"/>
      <c r="DE83" s="95"/>
      <c r="DF83" s="95"/>
      <c r="DG83" s="95"/>
      <c r="DH83" s="95"/>
      <c r="DI83" s="95"/>
      <c r="DJ83" s="95"/>
      <c r="DK83" s="95"/>
      <c r="DL83" s="95"/>
      <c r="DM83" s="95"/>
      <c r="DN83" s="95"/>
      <c r="DO83" s="95"/>
      <c r="DP83" s="95"/>
      <c r="DQ83" s="95"/>
      <c r="DR83" s="95"/>
      <c r="DS83" s="95"/>
      <c r="DT83" s="95"/>
      <c r="DU83" s="106"/>
      <c r="DV83" s="106"/>
      <c r="DW83" s="106"/>
      <c r="DX83" s="106"/>
      <c r="DY83" s="106"/>
      <c r="DZ83" s="106"/>
      <c r="EA83" s="106"/>
      <c r="EB83" s="106"/>
      <c r="EC83" s="106"/>
      <c r="ED83" s="106"/>
      <c r="EE83" s="106"/>
      <c r="EF83" s="106"/>
    </row>
    <row r="84" spans="2:172" ht="5.25" customHeight="1">
      <c r="B84" s="454"/>
      <c r="C84" s="658"/>
      <c r="D84" s="369"/>
      <c r="E84" s="370"/>
      <c r="F84" s="370"/>
      <c r="G84" s="370"/>
      <c r="H84" s="370"/>
      <c r="I84" s="370"/>
      <c r="J84" s="370"/>
      <c r="K84" s="370"/>
      <c r="L84" s="370"/>
      <c r="M84" s="370"/>
      <c r="N84" s="370"/>
      <c r="O84" s="370"/>
      <c r="P84" s="370"/>
      <c r="Q84" s="370"/>
      <c r="R84" s="370"/>
      <c r="S84" s="370"/>
      <c r="T84" s="370"/>
      <c r="U84" s="370"/>
      <c r="V84" s="706"/>
      <c r="W84" s="706"/>
      <c r="X84" s="706"/>
      <c r="Y84" s="706"/>
      <c r="Z84" s="706"/>
      <c r="AA84" s="706"/>
      <c r="AB84" s="712" t="str">
        <f>施設情報!C29&amp;""</f>
        <v/>
      </c>
      <c r="AC84" s="713"/>
      <c r="AD84" s="713"/>
      <c r="AE84" s="713"/>
      <c r="AF84" s="713" t="s">
        <v>176</v>
      </c>
      <c r="AG84" s="713"/>
      <c r="AH84" s="717"/>
      <c r="AI84" s="660"/>
      <c r="AJ84" s="661"/>
      <c r="AK84" s="661"/>
      <c r="AL84" s="661"/>
      <c r="AM84" s="661"/>
      <c r="AN84" s="661"/>
      <c r="AO84" s="661"/>
      <c r="AP84" s="661"/>
      <c r="AQ84" s="661"/>
      <c r="AR84" s="661"/>
      <c r="AS84" s="661"/>
      <c r="AT84" s="662"/>
      <c r="AU84" s="310"/>
      <c r="AV84" s="310"/>
      <c r="AW84" s="310"/>
      <c r="AX84" s="310"/>
      <c r="AY84" s="310"/>
      <c r="AZ84" s="310"/>
      <c r="BA84" s="310"/>
      <c r="BB84" s="310"/>
      <c r="BC84" s="310"/>
      <c r="BD84" s="310"/>
      <c r="BE84" s="310"/>
      <c r="BF84" s="310"/>
      <c r="BG84" s="310"/>
      <c r="BH84" s="310"/>
      <c r="BI84" s="310"/>
      <c r="BJ84" s="310"/>
      <c r="BK84" s="310"/>
      <c r="BL84" s="310"/>
      <c r="BM84" s="310"/>
      <c r="BN84" s="310"/>
      <c r="BO84" s="310"/>
      <c r="BP84" s="310"/>
      <c r="BQ84" s="310"/>
      <c r="BR84" s="310"/>
      <c r="BS84" s="314"/>
      <c r="BT84" s="315"/>
      <c r="BU84" s="315"/>
      <c r="BV84" s="315"/>
      <c r="BW84" s="315"/>
      <c r="BX84" s="315"/>
      <c r="BY84" s="315"/>
      <c r="BZ84" s="691"/>
      <c r="CA84" s="692"/>
      <c r="CB84" s="692"/>
      <c r="CC84" s="692"/>
      <c r="CD84" s="692"/>
      <c r="CE84" s="692"/>
      <c r="CF84" s="692"/>
      <c r="CG84" s="692"/>
      <c r="CH84" s="692"/>
      <c r="CI84" s="692"/>
      <c r="CJ84" s="692"/>
      <c r="CK84" s="693"/>
      <c r="CP84" s="95"/>
      <c r="CQ84" s="95"/>
      <c r="CR84" s="95"/>
      <c r="CS84" s="95"/>
      <c r="CT84" s="95"/>
      <c r="CU84" s="95"/>
      <c r="CV84" s="95"/>
      <c r="CW84" s="95"/>
      <c r="CX84" s="95"/>
      <c r="CY84" s="95"/>
      <c r="CZ84" s="95"/>
      <c r="DA84" s="95"/>
      <c r="DB84" s="95"/>
      <c r="DC84" s="95"/>
      <c r="DD84" s="95"/>
      <c r="DE84" s="95"/>
      <c r="DF84" s="95"/>
      <c r="DG84" s="95"/>
      <c r="DH84" s="95"/>
      <c r="DI84" s="95"/>
      <c r="DJ84" s="95"/>
      <c r="DK84" s="95"/>
      <c r="DL84" s="95"/>
      <c r="DM84" s="95"/>
      <c r="DN84" s="95"/>
      <c r="DO84" s="95"/>
      <c r="DP84" s="95"/>
      <c r="DQ84" s="95"/>
      <c r="DR84" s="95"/>
      <c r="DS84" s="95"/>
      <c r="DT84" s="95"/>
      <c r="DU84" s="106"/>
      <c r="DV84" s="106"/>
      <c r="DW84" s="106"/>
      <c r="DX84" s="106"/>
      <c r="DY84" s="106"/>
      <c r="DZ84" s="106"/>
      <c r="EA84" s="106"/>
      <c r="EB84" s="106"/>
      <c r="EC84" s="106"/>
      <c r="ED84" s="106"/>
      <c r="EE84" s="106"/>
      <c r="EF84" s="106"/>
      <c r="FL84" s="108"/>
      <c r="FM84" s="108"/>
      <c r="FN84" s="108"/>
      <c r="FO84" s="108"/>
      <c r="FP84" s="108"/>
    </row>
    <row r="85" spans="2:172" ht="5.25" customHeight="1">
      <c r="B85" s="454"/>
      <c r="C85" s="658"/>
      <c r="D85" s="369"/>
      <c r="E85" s="370"/>
      <c r="F85" s="370"/>
      <c r="G85" s="370"/>
      <c r="H85" s="370"/>
      <c r="I85" s="370"/>
      <c r="J85" s="370"/>
      <c r="K85" s="370"/>
      <c r="L85" s="370"/>
      <c r="M85" s="370"/>
      <c r="N85" s="370"/>
      <c r="O85" s="370"/>
      <c r="P85" s="370"/>
      <c r="Q85" s="370"/>
      <c r="R85" s="370"/>
      <c r="S85" s="370"/>
      <c r="T85" s="370"/>
      <c r="U85" s="370"/>
      <c r="V85" s="706"/>
      <c r="W85" s="706"/>
      <c r="X85" s="706"/>
      <c r="Y85" s="706"/>
      <c r="Z85" s="706"/>
      <c r="AA85" s="706"/>
      <c r="AB85" s="714"/>
      <c r="AC85" s="715"/>
      <c r="AD85" s="715"/>
      <c r="AE85" s="715"/>
      <c r="AF85" s="715"/>
      <c r="AG85" s="715"/>
      <c r="AH85" s="718"/>
      <c r="AI85" s="660"/>
      <c r="AJ85" s="661"/>
      <c r="AK85" s="661"/>
      <c r="AL85" s="661"/>
      <c r="AM85" s="661"/>
      <c r="AN85" s="661"/>
      <c r="AO85" s="661"/>
      <c r="AP85" s="661"/>
      <c r="AQ85" s="661"/>
      <c r="AR85" s="661"/>
      <c r="AS85" s="661"/>
      <c r="AT85" s="662"/>
      <c r="AU85" s="310"/>
      <c r="AV85" s="310"/>
      <c r="AW85" s="310"/>
      <c r="AX85" s="310"/>
      <c r="AY85" s="310"/>
      <c r="AZ85" s="310"/>
      <c r="BA85" s="310"/>
      <c r="BB85" s="310"/>
      <c r="BC85" s="310"/>
      <c r="BD85" s="310"/>
      <c r="BE85" s="310"/>
      <c r="BF85" s="310"/>
      <c r="BG85" s="310"/>
      <c r="BH85" s="310"/>
      <c r="BI85" s="310"/>
      <c r="BJ85" s="310"/>
      <c r="BK85" s="310"/>
      <c r="BL85" s="310"/>
      <c r="BM85" s="310"/>
      <c r="BN85" s="310"/>
      <c r="BO85" s="310"/>
      <c r="BP85" s="310"/>
      <c r="BQ85" s="310"/>
      <c r="BR85" s="310"/>
      <c r="BS85" s="314"/>
      <c r="BT85" s="315"/>
      <c r="BU85" s="315"/>
      <c r="BV85" s="315"/>
      <c r="BW85" s="315"/>
      <c r="BX85" s="315"/>
      <c r="BY85" s="315"/>
      <c r="BZ85" s="691"/>
      <c r="CA85" s="692"/>
      <c r="CB85" s="692"/>
      <c r="CC85" s="692"/>
      <c r="CD85" s="692"/>
      <c r="CE85" s="692"/>
      <c r="CF85" s="692"/>
      <c r="CG85" s="692"/>
      <c r="CH85" s="692"/>
      <c r="CI85" s="692"/>
      <c r="CJ85" s="692"/>
      <c r="CK85" s="693"/>
      <c r="CP85" s="95"/>
      <c r="CQ85" s="95"/>
      <c r="CR85" s="95"/>
      <c r="CS85" s="95"/>
      <c r="CT85" s="95"/>
      <c r="CU85" s="95"/>
      <c r="CV85" s="95"/>
      <c r="CW85" s="95"/>
      <c r="CX85" s="95"/>
      <c r="CY85" s="95"/>
      <c r="CZ85" s="95"/>
      <c r="DA85" s="95"/>
      <c r="DB85" s="95"/>
      <c r="DC85" s="95"/>
      <c r="DD85" s="95"/>
      <c r="DE85" s="95"/>
      <c r="DF85" s="95"/>
      <c r="DG85" s="95"/>
      <c r="DH85" s="95"/>
      <c r="DI85" s="95"/>
      <c r="DJ85" s="95"/>
      <c r="DK85" s="95"/>
      <c r="DL85" s="95"/>
      <c r="DM85" s="95"/>
      <c r="DN85" s="95"/>
      <c r="DO85" s="95"/>
      <c r="DP85" s="95"/>
      <c r="DQ85" s="95"/>
      <c r="DR85" s="95"/>
      <c r="DS85" s="95"/>
      <c r="DT85" s="95"/>
      <c r="DU85" s="106"/>
      <c r="DV85" s="106"/>
      <c r="DW85" s="106"/>
      <c r="DX85" s="106"/>
      <c r="DY85" s="106"/>
      <c r="DZ85" s="106"/>
      <c r="EA85" s="106"/>
      <c r="EB85" s="106"/>
      <c r="EC85" s="106"/>
      <c r="ED85" s="106"/>
      <c r="EE85" s="106"/>
      <c r="EF85" s="106"/>
    </row>
    <row r="86" spans="2:172" ht="5.25" customHeight="1">
      <c r="B86" s="454"/>
      <c r="C86" s="658"/>
      <c r="D86" s="372"/>
      <c r="E86" s="373"/>
      <c r="F86" s="373"/>
      <c r="G86" s="373"/>
      <c r="H86" s="373"/>
      <c r="I86" s="373"/>
      <c r="J86" s="373"/>
      <c r="K86" s="373"/>
      <c r="L86" s="373"/>
      <c r="M86" s="373"/>
      <c r="N86" s="373"/>
      <c r="O86" s="373"/>
      <c r="P86" s="373"/>
      <c r="Q86" s="373"/>
      <c r="R86" s="373"/>
      <c r="S86" s="373"/>
      <c r="T86" s="373"/>
      <c r="U86" s="373"/>
      <c r="V86" s="707"/>
      <c r="W86" s="707"/>
      <c r="X86" s="707"/>
      <c r="Y86" s="707"/>
      <c r="Z86" s="707"/>
      <c r="AA86" s="707"/>
      <c r="AB86" s="716"/>
      <c r="AC86" s="629"/>
      <c r="AD86" s="629"/>
      <c r="AE86" s="629"/>
      <c r="AF86" s="629"/>
      <c r="AG86" s="629"/>
      <c r="AH86" s="719"/>
      <c r="AI86" s="660"/>
      <c r="AJ86" s="661"/>
      <c r="AK86" s="661"/>
      <c r="AL86" s="661"/>
      <c r="AM86" s="661"/>
      <c r="AN86" s="661"/>
      <c r="AO86" s="661"/>
      <c r="AP86" s="661"/>
      <c r="AQ86" s="661"/>
      <c r="AR86" s="661"/>
      <c r="AS86" s="661"/>
      <c r="AT86" s="662"/>
      <c r="AU86" s="310"/>
      <c r="AV86" s="310"/>
      <c r="AW86" s="310"/>
      <c r="AX86" s="310"/>
      <c r="AY86" s="310"/>
      <c r="AZ86" s="310"/>
      <c r="BA86" s="310"/>
      <c r="BB86" s="310"/>
      <c r="BC86" s="310"/>
      <c r="BD86" s="310"/>
      <c r="BE86" s="310"/>
      <c r="BF86" s="310"/>
      <c r="BG86" s="310"/>
      <c r="BH86" s="310"/>
      <c r="BI86" s="310"/>
      <c r="BJ86" s="310"/>
      <c r="BK86" s="310"/>
      <c r="BL86" s="310"/>
      <c r="BM86" s="310"/>
      <c r="BN86" s="310"/>
      <c r="BO86" s="310"/>
      <c r="BP86" s="310"/>
      <c r="BQ86" s="310"/>
      <c r="BR86" s="310"/>
      <c r="BS86" s="314"/>
      <c r="BT86" s="315"/>
      <c r="BU86" s="315"/>
      <c r="BV86" s="315"/>
      <c r="BW86" s="315"/>
      <c r="BX86" s="315"/>
      <c r="BY86" s="315"/>
      <c r="BZ86" s="697"/>
      <c r="CA86" s="698"/>
      <c r="CB86" s="698"/>
      <c r="CC86" s="698"/>
      <c r="CD86" s="698"/>
      <c r="CE86" s="698"/>
      <c r="CF86" s="698"/>
      <c r="CG86" s="698"/>
      <c r="CH86" s="698"/>
      <c r="CI86" s="698"/>
      <c r="CJ86" s="698"/>
      <c r="CK86" s="699"/>
      <c r="CP86" s="95"/>
      <c r="CQ86" s="95"/>
      <c r="CR86" s="95"/>
      <c r="CS86" s="95"/>
      <c r="CT86" s="95"/>
      <c r="CU86" s="95"/>
      <c r="CV86" s="95"/>
      <c r="CW86" s="95"/>
      <c r="CX86" s="95"/>
      <c r="CY86" s="95"/>
      <c r="CZ86" s="95"/>
      <c r="DA86" s="95"/>
      <c r="DB86" s="95"/>
      <c r="DC86" s="95"/>
      <c r="DD86" s="95"/>
      <c r="DE86" s="95"/>
      <c r="DF86" s="95"/>
      <c r="DG86" s="95"/>
      <c r="DH86" s="95"/>
      <c r="DI86" s="95"/>
      <c r="DJ86" s="95"/>
      <c r="DK86" s="95"/>
      <c r="DL86" s="95"/>
      <c r="DM86" s="95"/>
      <c r="DN86" s="95"/>
      <c r="DO86" s="95"/>
      <c r="DP86" s="95"/>
      <c r="DQ86" s="95"/>
      <c r="DR86" s="95"/>
      <c r="DS86" s="95"/>
      <c r="DT86" s="95"/>
      <c r="DU86" s="106"/>
      <c r="DV86" s="106"/>
      <c r="DW86" s="106"/>
      <c r="DX86" s="106"/>
      <c r="DY86" s="106"/>
      <c r="DZ86" s="106"/>
      <c r="EA86" s="106"/>
      <c r="EB86" s="106"/>
      <c r="EC86" s="106"/>
      <c r="ED86" s="106"/>
      <c r="EE86" s="106"/>
      <c r="EF86" s="106"/>
    </row>
    <row r="87" spans="2:172" ht="5.25" customHeight="1">
      <c r="B87" s="454"/>
      <c r="C87" s="658"/>
      <c r="D87" s="663" t="s">
        <v>157</v>
      </c>
      <c r="E87" s="310"/>
      <c r="F87" s="310"/>
      <c r="G87" s="310"/>
      <c r="H87" s="310"/>
      <c r="I87" s="310"/>
      <c r="J87" s="310"/>
      <c r="K87" s="310"/>
      <c r="L87" s="310"/>
      <c r="M87" s="310"/>
      <c r="N87" s="310"/>
      <c r="O87" s="310"/>
      <c r="P87" s="310"/>
      <c r="Q87" s="310"/>
      <c r="R87" s="310"/>
      <c r="S87" s="310"/>
      <c r="T87" s="310"/>
      <c r="U87" s="310"/>
      <c r="V87" s="310"/>
      <c r="W87" s="310"/>
      <c r="X87" s="310"/>
      <c r="Y87" s="310"/>
      <c r="Z87" s="310"/>
      <c r="AA87" s="310"/>
      <c r="AB87" s="720" t="s">
        <v>172</v>
      </c>
      <c r="AC87" s="721"/>
      <c r="AD87" s="721"/>
      <c r="AE87" s="721"/>
      <c r="AF87" s="721"/>
      <c r="AG87" s="721"/>
      <c r="AH87" s="722"/>
      <c r="AI87" s="660">
        <f ca="1">集計【幼稚園】!K13</f>
        <v>0</v>
      </c>
      <c r="AJ87" s="661"/>
      <c r="AK87" s="661"/>
      <c r="AL87" s="661"/>
      <c r="AM87" s="661"/>
      <c r="AN87" s="661"/>
      <c r="AO87" s="661"/>
      <c r="AP87" s="661"/>
      <c r="AQ87" s="661"/>
      <c r="AR87" s="661"/>
      <c r="AS87" s="661"/>
      <c r="AT87" s="662"/>
      <c r="AU87" s="310"/>
      <c r="AV87" s="310"/>
      <c r="AW87" s="310"/>
      <c r="AX87" s="310"/>
      <c r="AY87" s="310"/>
      <c r="AZ87" s="310"/>
      <c r="BA87" s="310"/>
      <c r="BB87" s="310"/>
      <c r="BC87" s="310"/>
      <c r="BD87" s="310"/>
      <c r="BE87" s="310"/>
      <c r="BF87" s="310"/>
      <c r="BG87" s="310"/>
      <c r="BH87" s="310"/>
      <c r="BI87" s="310"/>
      <c r="BJ87" s="310"/>
      <c r="BK87" s="310"/>
      <c r="BL87" s="310"/>
      <c r="BM87" s="310"/>
      <c r="BN87" s="310"/>
      <c r="BO87" s="310"/>
      <c r="BP87" s="310"/>
      <c r="BQ87" s="310"/>
      <c r="BR87" s="310"/>
      <c r="BS87" s="314"/>
      <c r="BT87" s="315"/>
      <c r="BU87" s="315"/>
      <c r="BV87" s="315"/>
      <c r="BW87" s="315"/>
      <c r="BX87" s="315"/>
      <c r="BY87" s="315"/>
      <c r="BZ87" s="688"/>
      <c r="CA87" s="689"/>
      <c r="CB87" s="689"/>
      <c r="CC87" s="689"/>
      <c r="CD87" s="689"/>
      <c r="CE87" s="689"/>
      <c r="CF87" s="689"/>
      <c r="CG87" s="689"/>
      <c r="CH87" s="689"/>
      <c r="CI87" s="689"/>
      <c r="CJ87" s="689"/>
      <c r="CK87" s="690"/>
      <c r="CP87" s="95"/>
      <c r="CQ87" s="95"/>
      <c r="CR87" s="95"/>
      <c r="CS87" s="95"/>
      <c r="CT87" s="95"/>
      <c r="CU87" s="95"/>
      <c r="CV87" s="95"/>
      <c r="CW87" s="95"/>
      <c r="CX87" s="95"/>
      <c r="CY87" s="95"/>
      <c r="CZ87" s="95"/>
      <c r="DA87" s="95"/>
      <c r="DB87" s="95"/>
      <c r="DC87" s="95"/>
      <c r="DD87" s="95"/>
      <c r="DE87" s="95"/>
      <c r="DF87" s="95"/>
      <c r="DG87" s="95"/>
      <c r="DH87" s="95"/>
      <c r="DI87" s="95"/>
      <c r="DJ87" s="95"/>
      <c r="DK87" s="95"/>
      <c r="DL87" s="95"/>
      <c r="DM87" s="95"/>
      <c r="DN87" s="95"/>
      <c r="DO87" s="95"/>
      <c r="DP87" s="95"/>
      <c r="DQ87" s="95"/>
      <c r="DR87" s="95"/>
      <c r="DS87" s="95"/>
      <c r="DT87" s="95"/>
      <c r="DU87" s="106"/>
      <c r="DV87" s="106"/>
      <c r="DW87" s="106"/>
      <c r="DX87" s="106"/>
      <c r="DY87" s="106"/>
      <c r="DZ87" s="106"/>
      <c r="EA87" s="106"/>
      <c r="EB87" s="106"/>
      <c r="EC87" s="106"/>
      <c r="ED87" s="106"/>
      <c r="EE87" s="106"/>
      <c r="EF87" s="106"/>
    </row>
    <row r="88" spans="2:172" ht="5.25" customHeight="1">
      <c r="B88" s="454"/>
      <c r="C88" s="658"/>
      <c r="D88" s="663"/>
      <c r="E88" s="310"/>
      <c r="F88" s="310"/>
      <c r="G88" s="310"/>
      <c r="H88" s="310"/>
      <c r="I88" s="310"/>
      <c r="J88" s="310"/>
      <c r="K88" s="310"/>
      <c r="L88" s="310"/>
      <c r="M88" s="310"/>
      <c r="N88" s="310"/>
      <c r="O88" s="310"/>
      <c r="P88" s="310"/>
      <c r="Q88" s="310"/>
      <c r="R88" s="310"/>
      <c r="S88" s="310"/>
      <c r="T88" s="310"/>
      <c r="U88" s="310"/>
      <c r="V88" s="310"/>
      <c r="W88" s="310"/>
      <c r="X88" s="310"/>
      <c r="Y88" s="310"/>
      <c r="Z88" s="310"/>
      <c r="AA88" s="310"/>
      <c r="AB88" s="723"/>
      <c r="AC88" s="724"/>
      <c r="AD88" s="724"/>
      <c r="AE88" s="724"/>
      <c r="AF88" s="724"/>
      <c r="AG88" s="724"/>
      <c r="AH88" s="725"/>
      <c r="AI88" s="660"/>
      <c r="AJ88" s="661"/>
      <c r="AK88" s="661"/>
      <c r="AL88" s="661"/>
      <c r="AM88" s="661"/>
      <c r="AN88" s="661"/>
      <c r="AO88" s="661"/>
      <c r="AP88" s="661"/>
      <c r="AQ88" s="661"/>
      <c r="AR88" s="661"/>
      <c r="AS88" s="661"/>
      <c r="AT88" s="662"/>
      <c r="AU88" s="310"/>
      <c r="AV88" s="310"/>
      <c r="AW88" s="310"/>
      <c r="AX88" s="310"/>
      <c r="AY88" s="310"/>
      <c r="AZ88" s="310"/>
      <c r="BA88" s="310"/>
      <c r="BB88" s="310"/>
      <c r="BC88" s="310"/>
      <c r="BD88" s="310"/>
      <c r="BE88" s="310"/>
      <c r="BF88" s="310"/>
      <c r="BG88" s="310"/>
      <c r="BH88" s="310"/>
      <c r="BI88" s="310"/>
      <c r="BJ88" s="310"/>
      <c r="BK88" s="310"/>
      <c r="BL88" s="310"/>
      <c r="BM88" s="310"/>
      <c r="BN88" s="310"/>
      <c r="BO88" s="310"/>
      <c r="BP88" s="310"/>
      <c r="BQ88" s="310"/>
      <c r="BR88" s="310"/>
      <c r="BS88" s="314"/>
      <c r="BT88" s="315"/>
      <c r="BU88" s="315"/>
      <c r="BV88" s="315"/>
      <c r="BW88" s="315"/>
      <c r="BX88" s="315"/>
      <c r="BY88" s="315"/>
      <c r="BZ88" s="691"/>
      <c r="CA88" s="692"/>
      <c r="CB88" s="692"/>
      <c r="CC88" s="692"/>
      <c r="CD88" s="692"/>
      <c r="CE88" s="692"/>
      <c r="CF88" s="692"/>
      <c r="CG88" s="692"/>
      <c r="CH88" s="692"/>
      <c r="CI88" s="692"/>
      <c r="CJ88" s="692"/>
      <c r="CK88" s="693"/>
      <c r="CP88" s="95"/>
      <c r="CQ88" s="95"/>
      <c r="CR88" s="95"/>
      <c r="CS88" s="95"/>
      <c r="CT88" s="95"/>
      <c r="CU88" s="95"/>
      <c r="CV88" s="95"/>
      <c r="CW88" s="95"/>
      <c r="CX88" s="95"/>
      <c r="CY88" s="95"/>
      <c r="CZ88" s="95"/>
      <c r="DA88" s="95"/>
      <c r="DB88" s="95"/>
      <c r="DC88" s="95"/>
      <c r="DD88" s="95"/>
      <c r="DE88" s="95"/>
      <c r="DF88" s="95"/>
      <c r="DG88" s="95"/>
      <c r="DH88" s="95"/>
      <c r="DI88" s="95"/>
      <c r="DJ88" s="95"/>
      <c r="DK88" s="95"/>
      <c r="DL88" s="95"/>
      <c r="DM88" s="95"/>
      <c r="DN88" s="95"/>
      <c r="DO88" s="95"/>
      <c r="DP88" s="95"/>
      <c r="DQ88" s="95"/>
      <c r="DR88" s="95"/>
      <c r="DS88" s="95"/>
      <c r="DT88" s="95"/>
      <c r="DU88" s="106"/>
      <c r="DV88" s="106"/>
      <c r="DW88" s="106"/>
      <c r="DX88" s="106"/>
      <c r="DY88" s="106"/>
      <c r="DZ88" s="106"/>
      <c r="EA88" s="106"/>
      <c r="EB88" s="106"/>
      <c r="EC88" s="106"/>
      <c r="ED88" s="106"/>
      <c r="EE88" s="106"/>
      <c r="EF88" s="106"/>
    </row>
    <row r="89" spans="2:172" ht="5.25" customHeight="1">
      <c r="B89" s="454"/>
      <c r="C89" s="658"/>
      <c r="D89" s="663"/>
      <c r="E89" s="310"/>
      <c r="F89" s="310"/>
      <c r="G89" s="310"/>
      <c r="H89" s="310"/>
      <c r="I89" s="310"/>
      <c r="J89" s="310"/>
      <c r="K89" s="310"/>
      <c r="L89" s="310"/>
      <c r="M89" s="310"/>
      <c r="N89" s="310"/>
      <c r="O89" s="310"/>
      <c r="P89" s="310"/>
      <c r="Q89" s="310"/>
      <c r="R89" s="310"/>
      <c r="S89" s="310"/>
      <c r="T89" s="310"/>
      <c r="U89" s="310"/>
      <c r="V89" s="310"/>
      <c r="W89" s="310"/>
      <c r="X89" s="310"/>
      <c r="Y89" s="310"/>
      <c r="Z89" s="310"/>
      <c r="AA89" s="310"/>
      <c r="AB89" s="712" t="str">
        <f>IF(BT26="有",施設情報!C30&amp;"","")</f>
        <v/>
      </c>
      <c r="AC89" s="713"/>
      <c r="AD89" s="713"/>
      <c r="AE89" s="713"/>
      <c r="AF89" s="713" t="s">
        <v>176</v>
      </c>
      <c r="AG89" s="713"/>
      <c r="AH89" s="717"/>
      <c r="AI89" s="660"/>
      <c r="AJ89" s="661"/>
      <c r="AK89" s="661"/>
      <c r="AL89" s="661"/>
      <c r="AM89" s="661"/>
      <c r="AN89" s="661"/>
      <c r="AO89" s="661"/>
      <c r="AP89" s="661"/>
      <c r="AQ89" s="661"/>
      <c r="AR89" s="661"/>
      <c r="AS89" s="661"/>
      <c r="AT89" s="662"/>
      <c r="AU89" s="310"/>
      <c r="AV89" s="310"/>
      <c r="AW89" s="310"/>
      <c r="AX89" s="310"/>
      <c r="AY89" s="310"/>
      <c r="AZ89" s="310"/>
      <c r="BA89" s="310"/>
      <c r="BB89" s="310"/>
      <c r="BC89" s="310"/>
      <c r="BD89" s="310"/>
      <c r="BE89" s="310"/>
      <c r="BF89" s="310"/>
      <c r="BG89" s="310"/>
      <c r="BH89" s="310"/>
      <c r="BI89" s="310"/>
      <c r="BJ89" s="310"/>
      <c r="BK89" s="310"/>
      <c r="BL89" s="310"/>
      <c r="BM89" s="310"/>
      <c r="BN89" s="310"/>
      <c r="BO89" s="310"/>
      <c r="BP89" s="310"/>
      <c r="BQ89" s="310"/>
      <c r="BR89" s="310"/>
      <c r="BS89" s="314"/>
      <c r="BT89" s="315"/>
      <c r="BU89" s="315"/>
      <c r="BV89" s="315"/>
      <c r="BW89" s="315"/>
      <c r="BX89" s="315"/>
      <c r="BY89" s="315"/>
      <c r="BZ89" s="691"/>
      <c r="CA89" s="692"/>
      <c r="CB89" s="692"/>
      <c r="CC89" s="692"/>
      <c r="CD89" s="692"/>
      <c r="CE89" s="692"/>
      <c r="CF89" s="692"/>
      <c r="CG89" s="692"/>
      <c r="CH89" s="692"/>
      <c r="CI89" s="692"/>
      <c r="CJ89" s="692"/>
      <c r="CK89" s="693"/>
      <c r="CP89" s="95"/>
      <c r="CQ89" s="95"/>
      <c r="CR89" s="95"/>
      <c r="CS89" s="95"/>
      <c r="CT89" s="95"/>
      <c r="CU89" s="95"/>
      <c r="CV89" s="95"/>
      <c r="CW89" s="95"/>
      <c r="CX89" s="95"/>
      <c r="CY89" s="95"/>
      <c r="CZ89" s="95"/>
      <c r="DA89" s="95"/>
      <c r="DB89" s="95"/>
      <c r="DC89" s="95"/>
      <c r="DD89" s="95"/>
      <c r="DE89" s="95"/>
      <c r="DF89" s="95"/>
      <c r="DG89" s="95"/>
      <c r="DH89" s="95"/>
      <c r="DI89" s="95"/>
      <c r="DJ89" s="95"/>
      <c r="DK89" s="95"/>
      <c r="DL89" s="95"/>
      <c r="DM89" s="95"/>
      <c r="DN89" s="95"/>
      <c r="DO89" s="95"/>
      <c r="DP89" s="95"/>
      <c r="DQ89" s="95"/>
      <c r="DR89" s="95"/>
      <c r="DS89" s="95"/>
      <c r="DT89" s="95"/>
      <c r="DU89" s="106"/>
      <c r="DV89" s="106"/>
      <c r="DW89" s="106"/>
      <c r="DX89" s="106"/>
      <c r="DY89" s="106"/>
      <c r="DZ89" s="106"/>
      <c r="EA89" s="106"/>
      <c r="EB89" s="106"/>
      <c r="EC89" s="106"/>
      <c r="ED89" s="106"/>
      <c r="EE89" s="106"/>
      <c r="EF89" s="106"/>
      <c r="ES89" s="90"/>
      <c r="ET89" s="90"/>
      <c r="EU89" s="90"/>
      <c r="EV89" s="90"/>
      <c r="EW89" s="90"/>
      <c r="EX89" s="90"/>
      <c r="EY89" s="90"/>
      <c r="EZ89" s="90"/>
      <c r="FA89" s="90"/>
      <c r="FB89" s="90"/>
      <c r="FC89" s="90"/>
      <c r="FD89" s="90"/>
      <c r="FE89" s="90"/>
      <c r="FF89" s="90"/>
      <c r="FG89" s="90"/>
      <c r="FH89" s="90"/>
      <c r="FI89" s="90"/>
      <c r="FJ89" s="90"/>
      <c r="FK89" s="90"/>
      <c r="FL89" s="90"/>
      <c r="FM89" s="90"/>
    </row>
    <row r="90" spans="2:172" ht="5.25" customHeight="1">
      <c r="B90" s="454"/>
      <c r="C90" s="658"/>
      <c r="D90" s="663"/>
      <c r="E90" s="310"/>
      <c r="F90" s="310"/>
      <c r="G90" s="310"/>
      <c r="H90" s="310"/>
      <c r="I90" s="310"/>
      <c r="J90" s="310"/>
      <c r="K90" s="310"/>
      <c r="L90" s="310"/>
      <c r="M90" s="310"/>
      <c r="N90" s="310"/>
      <c r="O90" s="310"/>
      <c r="P90" s="310"/>
      <c r="Q90" s="310"/>
      <c r="R90" s="310"/>
      <c r="S90" s="310"/>
      <c r="T90" s="310"/>
      <c r="U90" s="310"/>
      <c r="V90" s="310"/>
      <c r="W90" s="310"/>
      <c r="X90" s="310"/>
      <c r="Y90" s="310"/>
      <c r="Z90" s="310"/>
      <c r="AA90" s="310"/>
      <c r="AB90" s="714"/>
      <c r="AC90" s="715"/>
      <c r="AD90" s="715"/>
      <c r="AE90" s="715"/>
      <c r="AF90" s="715"/>
      <c r="AG90" s="715"/>
      <c r="AH90" s="718"/>
      <c r="AI90" s="660"/>
      <c r="AJ90" s="661"/>
      <c r="AK90" s="661"/>
      <c r="AL90" s="661"/>
      <c r="AM90" s="661"/>
      <c r="AN90" s="661"/>
      <c r="AO90" s="661"/>
      <c r="AP90" s="661"/>
      <c r="AQ90" s="661"/>
      <c r="AR90" s="661"/>
      <c r="AS90" s="661"/>
      <c r="AT90" s="662"/>
      <c r="AU90" s="310"/>
      <c r="AV90" s="310"/>
      <c r="AW90" s="310"/>
      <c r="AX90" s="310"/>
      <c r="AY90" s="310"/>
      <c r="AZ90" s="310"/>
      <c r="BA90" s="310"/>
      <c r="BB90" s="310"/>
      <c r="BC90" s="310"/>
      <c r="BD90" s="310"/>
      <c r="BE90" s="310"/>
      <c r="BF90" s="310"/>
      <c r="BG90" s="310"/>
      <c r="BH90" s="310"/>
      <c r="BI90" s="310"/>
      <c r="BJ90" s="310"/>
      <c r="BK90" s="310"/>
      <c r="BL90" s="310"/>
      <c r="BM90" s="310"/>
      <c r="BN90" s="310"/>
      <c r="BO90" s="310"/>
      <c r="BP90" s="310"/>
      <c r="BQ90" s="310"/>
      <c r="BR90" s="310"/>
      <c r="BS90" s="314"/>
      <c r="BT90" s="315"/>
      <c r="BU90" s="315"/>
      <c r="BV90" s="315"/>
      <c r="BW90" s="315"/>
      <c r="BX90" s="315"/>
      <c r="BY90" s="315"/>
      <c r="BZ90" s="691"/>
      <c r="CA90" s="692"/>
      <c r="CB90" s="692"/>
      <c r="CC90" s="692"/>
      <c r="CD90" s="692"/>
      <c r="CE90" s="692"/>
      <c r="CF90" s="692"/>
      <c r="CG90" s="692"/>
      <c r="CH90" s="692"/>
      <c r="CI90" s="692"/>
      <c r="CJ90" s="692"/>
      <c r="CK90" s="693"/>
      <c r="CP90" s="95"/>
      <c r="CQ90" s="95"/>
      <c r="CR90" s="95"/>
      <c r="CS90" s="95"/>
      <c r="CT90" s="95"/>
      <c r="CU90" s="95"/>
      <c r="CV90" s="95"/>
      <c r="CW90" s="95"/>
      <c r="CX90" s="95"/>
      <c r="CY90" s="95"/>
      <c r="CZ90" s="95"/>
      <c r="DA90" s="95"/>
      <c r="DB90" s="95"/>
      <c r="DC90" s="95"/>
      <c r="DD90" s="95"/>
      <c r="DE90" s="95"/>
      <c r="DF90" s="95"/>
      <c r="DG90" s="95"/>
      <c r="DH90" s="95"/>
      <c r="DI90" s="95"/>
      <c r="DJ90" s="95"/>
      <c r="DK90" s="95"/>
      <c r="DL90" s="95"/>
      <c r="DM90" s="95"/>
      <c r="DN90" s="95"/>
      <c r="DO90" s="95"/>
      <c r="DP90" s="95"/>
      <c r="DQ90" s="95"/>
      <c r="DR90" s="95"/>
      <c r="DS90" s="95"/>
      <c r="DT90" s="95"/>
      <c r="DU90" s="106"/>
      <c r="DV90" s="106"/>
      <c r="DW90" s="106"/>
      <c r="DX90" s="106"/>
      <c r="DY90" s="106"/>
      <c r="DZ90" s="106"/>
      <c r="EA90" s="106"/>
      <c r="EB90" s="106"/>
      <c r="EC90" s="106"/>
      <c r="ED90" s="106"/>
      <c r="EE90" s="106"/>
      <c r="EF90" s="106"/>
      <c r="ES90" s="90"/>
      <c r="ET90" s="90"/>
      <c r="EU90" s="90"/>
      <c r="EV90" s="90"/>
      <c r="EW90" s="90"/>
      <c r="EX90" s="90"/>
      <c r="EY90" s="90"/>
      <c r="EZ90" s="90"/>
      <c r="FA90" s="90"/>
      <c r="FB90" s="90"/>
      <c r="FC90" s="90"/>
      <c r="FD90" s="90"/>
      <c r="FE90" s="90"/>
      <c r="FF90" s="90"/>
      <c r="FG90" s="90"/>
      <c r="FH90" s="90"/>
      <c r="FI90" s="90"/>
      <c r="FJ90" s="90"/>
      <c r="FK90" s="90"/>
      <c r="FL90" s="90"/>
      <c r="FM90" s="90"/>
    </row>
    <row r="91" spans="2:172" ht="5.25" customHeight="1">
      <c r="B91" s="454"/>
      <c r="C91" s="658"/>
      <c r="D91" s="663"/>
      <c r="E91" s="310"/>
      <c r="F91" s="310"/>
      <c r="G91" s="310"/>
      <c r="H91" s="310"/>
      <c r="I91" s="310"/>
      <c r="J91" s="310"/>
      <c r="K91" s="310"/>
      <c r="L91" s="310"/>
      <c r="M91" s="310"/>
      <c r="N91" s="310"/>
      <c r="O91" s="310"/>
      <c r="P91" s="310"/>
      <c r="Q91" s="310"/>
      <c r="R91" s="310"/>
      <c r="S91" s="310"/>
      <c r="T91" s="310"/>
      <c r="U91" s="310"/>
      <c r="V91" s="310"/>
      <c r="W91" s="310"/>
      <c r="X91" s="310"/>
      <c r="Y91" s="310"/>
      <c r="Z91" s="310"/>
      <c r="AA91" s="310"/>
      <c r="AB91" s="716"/>
      <c r="AC91" s="629"/>
      <c r="AD91" s="629"/>
      <c r="AE91" s="629"/>
      <c r="AF91" s="629"/>
      <c r="AG91" s="629"/>
      <c r="AH91" s="719"/>
      <c r="AI91" s="660"/>
      <c r="AJ91" s="661"/>
      <c r="AK91" s="661"/>
      <c r="AL91" s="661"/>
      <c r="AM91" s="661"/>
      <c r="AN91" s="661"/>
      <c r="AO91" s="661"/>
      <c r="AP91" s="661"/>
      <c r="AQ91" s="661"/>
      <c r="AR91" s="661"/>
      <c r="AS91" s="661"/>
      <c r="AT91" s="662"/>
      <c r="AU91" s="310"/>
      <c r="AV91" s="310"/>
      <c r="AW91" s="310"/>
      <c r="AX91" s="310"/>
      <c r="AY91" s="310"/>
      <c r="AZ91" s="310"/>
      <c r="BA91" s="310"/>
      <c r="BB91" s="310"/>
      <c r="BC91" s="310"/>
      <c r="BD91" s="310"/>
      <c r="BE91" s="310"/>
      <c r="BF91" s="310"/>
      <c r="BG91" s="310"/>
      <c r="BH91" s="310"/>
      <c r="BI91" s="310"/>
      <c r="BJ91" s="310"/>
      <c r="BK91" s="310"/>
      <c r="BL91" s="310"/>
      <c r="BM91" s="310"/>
      <c r="BN91" s="310"/>
      <c r="BO91" s="310"/>
      <c r="BP91" s="310"/>
      <c r="BQ91" s="310"/>
      <c r="BR91" s="310"/>
      <c r="BS91" s="314"/>
      <c r="BT91" s="315"/>
      <c r="BU91" s="315"/>
      <c r="BV91" s="315"/>
      <c r="BW91" s="315"/>
      <c r="BX91" s="315"/>
      <c r="BY91" s="315"/>
      <c r="BZ91" s="697"/>
      <c r="CA91" s="698"/>
      <c r="CB91" s="698"/>
      <c r="CC91" s="698"/>
      <c r="CD91" s="698"/>
      <c r="CE91" s="698"/>
      <c r="CF91" s="698"/>
      <c r="CG91" s="698"/>
      <c r="CH91" s="698"/>
      <c r="CI91" s="698"/>
      <c r="CJ91" s="698"/>
      <c r="CK91" s="699"/>
      <c r="CP91" s="95"/>
      <c r="CQ91" s="95"/>
      <c r="CR91" s="95"/>
      <c r="CS91" s="95"/>
      <c r="CT91" s="95"/>
      <c r="CU91" s="95"/>
      <c r="CV91" s="95"/>
      <c r="CW91" s="95"/>
      <c r="CX91" s="95"/>
      <c r="CY91" s="95"/>
      <c r="CZ91" s="95"/>
      <c r="DA91" s="95"/>
      <c r="DB91" s="95"/>
      <c r="DC91" s="95"/>
      <c r="DD91" s="95"/>
      <c r="DE91" s="95"/>
      <c r="DF91" s="95"/>
      <c r="DG91" s="95"/>
      <c r="DH91" s="95"/>
      <c r="DI91" s="95"/>
      <c r="DJ91" s="95"/>
      <c r="DK91" s="95"/>
      <c r="DL91" s="95"/>
      <c r="DM91" s="95"/>
      <c r="DN91" s="95"/>
      <c r="DO91" s="95"/>
      <c r="DP91" s="95"/>
      <c r="DQ91" s="95"/>
      <c r="DR91" s="95"/>
      <c r="DS91" s="95"/>
      <c r="DT91" s="95"/>
      <c r="DU91" s="106"/>
      <c r="DV91" s="106"/>
      <c r="DW91" s="106"/>
      <c r="DX91" s="106"/>
      <c r="DY91" s="106"/>
      <c r="DZ91" s="106"/>
      <c r="EA91" s="106"/>
      <c r="EB91" s="106"/>
      <c r="EC91" s="106"/>
      <c r="ED91" s="106"/>
      <c r="EE91" s="106"/>
      <c r="EF91" s="106"/>
      <c r="ES91" s="90"/>
      <c r="ET91" s="90"/>
      <c r="EU91" s="90"/>
      <c r="EV91" s="90"/>
      <c r="EW91" s="90"/>
      <c r="EX91" s="90"/>
      <c r="EY91" s="90"/>
      <c r="EZ91" s="90"/>
      <c r="FA91" s="90"/>
      <c r="FB91" s="90"/>
      <c r="FC91" s="90"/>
      <c r="FD91" s="90"/>
      <c r="FE91" s="90"/>
      <c r="FF91" s="90"/>
      <c r="FG91" s="90"/>
      <c r="FH91" s="90"/>
      <c r="FI91" s="90"/>
      <c r="FJ91" s="90"/>
      <c r="FK91" s="90"/>
      <c r="FL91" s="90"/>
      <c r="FM91" s="90"/>
    </row>
    <row r="92" spans="2:172" ht="5.25" customHeight="1">
      <c r="B92" s="454"/>
      <c r="C92" s="658"/>
      <c r="D92" s="663" t="s">
        <v>180</v>
      </c>
      <c r="E92" s="310"/>
      <c r="F92" s="310"/>
      <c r="G92" s="310"/>
      <c r="H92" s="310"/>
      <c r="I92" s="310"/>
      <c r="J92" s="310"/>
      <c r="K92" s="310"/>
      <c r="L92" s="310"/>
      <c r="M92" s="310"/>
      <c r="N92" s="310"/>
      <c r="O92" s="310"/>
      <c r="P92" s="310"/>
      <c r="Q92" s="310"/>
      <c r="R92" s="310"/>
      <c r="S92" s="310"/>
      <c r="T92" s="310"/>
      <c r="U92" s="310"/>
      <c r="V92" s="310"/>
      <c r="W92" s="310"/>
      <c r="X92" s="310"/>
      <c r="Y92" s="310"/>
      <c r="Z92" s="310"/>
      <c r="AA92" s="310"/>
      <c r="AB92" s="311" t="str">
        <f>施設情報!C31&amp;""</f>
        <v/>
      </c>
      <c r="AC92" s="312"/>
      <c r="AD92" s="312"/>
      <c r="AE92" s="312"/>
      <c r="AF92" s="312"/>
      <c r="AG92" s="312"/>
      <c r="AH92" s="313"/>
      <c r="AI92" s="338" t="e">
        <f ca="1">集計【幼稚園】!K14</f>
        <v>#DIV/0!</v>
      </c>
      <c r="AJ92" s="339"/>
      <c r="AK92" s="339"/>
      <c r="AL92" s="339"/>
      <c r="AM92" s="339"/>
      <c r="AN92" s="339"/>
      <c r="AO92" s="339"/>
      <c r="AP92" s="339"/>
      <c r="AQ92" s="339"/>
      <c r="AR92" s="339"/>
      <c r="AS92" s="339"/>
      <c r="AT92" s="340"/>
      <c r="AU92" s="310"/>
      <c r="AV92" s="310"/>
      <c r="AW92" s="310"/>
      <c r="AX92" s="310"/>
      <c r="AY92" s="310"/>
      <c r="AZ92" s="310"/>
      <c r="BA92" s="310"/>
      <c r="BB92" s="310"/>
      <c r="BC92" s="310"/>
      <c r="BD92" s="310"/>
      <c r="BE92" s="310"/>
      <c r="BF92" s="310"/>
      <c r="BG92" s="310"/>
      <c r="BH92" s="310"/>
      <c r="BI92" s="310"/>
      <c r="BJ92" s="310"/>
      <c r="BK92" s="310"/>
      <c r="BL92" s="310"/>
      <c r="BM92" s="310"/>
      <c r="BN92" s="310"/>
      <c r="BO92" s="310"/>
      <c r="BP92" s="310"/>
      <c r="BQ92" s="310"/>
      <c r="BR92" s="310"/>
      <c r="BS92" s="314"/>
      <c r="BT92" s="315"/>
      <c r="BU92" s="315"/>
      <c r="BV92" s="315"/>
      <c r="BW92" s="315"/>
      <c r="BX92" s="315"/>
      <c r="BY92" s="315"/>
      <c r="BZ92" s="688"/>
      <c r="CA92" s="689"/>
      <c r="CB92" s="689"/>
      <c r="CC92" s="689"/>
      <c r="CD92" s="689"/>
      <c r="CE92" s="689"/>
      <c r="CF92" s="689"/>
      <c r="CG92" s="689"/>
      <c r="CH92" s="689"/>
      <c r="CI92" s="689"/>
      <c r="CJ92" s="689"/>
      <c r="CK92" s="690"/>
      <c r="CL92" s="101"/>
      <c r="CM92" s="113"/>
      <c r="CN92" s="113"/>
      <c r="CO92" s="113"/>
      <c r="CP92" s="113"/>
      <c r="DU92" s="93"/>
      <c r="DV92" s="93"/>
      <c r="DW92" s="93"/>
      <c r="DX92" s="93"/>
      <c r="DY92" s="93"/>
      <c r="DZ92" s="93"/>
      <c r="EA92" s="93"/>
      <c r="EB92" s="93"/>
      <c r="EC92" s="93"/>
      <c r="ED92" s="93"/>
      <c r="EE92" s="93"/>
      <c r="EF92" s="93"/>
      <c r="EG92" s="93"/>
      <c r="EH92" s="93"/>
      <c r="EI92" s="93"/>
      <c r="EJ92" s="93"/>
      <c r="EK92" s="93"/>
      <c r="EL92" s="93"/>
      <c r="EM92" s="93"/>
      <c r="EN92" s="93"/>
      <c r="EO92" s="93"/>
      <c r="EP92" s="93"/>
      <c r="EQ92" s="93"/>
      <c r="ER92" s="93"/>
      <c r="ES92" s="93"/>
      <c r="ET92" s="110"/>
      <c r="EU92" s="110"/>
      <c r="EV92" s="110"/>
      <c r="EW92" s="110"/>
      <c r="EX92" s="93"/>
      <c r="EY92" s="93"/>
      <c r="EZ92" s="93"/>
      <c r="FA92" s="93"/>
      <c r="FB92" s="93"/>
      <c r="FC92" s="93"/>
      <c r="FD92" s="93"/>
      <c r="FE92" s="93"/>
      <c r="FF92" s="93"/>
      <c r="FG92" s="93"/>
      <c r="FH92" s="93"/>
      <c r="FI92" s="93"/>
      <c r="FJ92" s="90"/>
      <c r="FK92" s="90"/>
      <c r="FL92" s="90"/>
      <c r="FM92" s="90"/>
    </row>
    <row r="93" spans="2:172" ht="5.25" customHeight="1">
      <c r="B93" s="454"/>
      <c r="C93" s="658"/>
      <c r="D93" s="663"/>
      <c r="E93" s="310"/>
      <c r="F93" s="310"/>
      <c r="G93" s="310"/>
      <c r="H93" s="310"/>
      <c r="I93" s="310"/>
      <c r="J93" s="310"/>
      <c r="K93" s="310"/>
      <c r="L93" s="310"/>
      <c r="M93" s="310"/>
      <c r="N93" s="310"/>
      <c r="O93" s="310"/>
      <c r="P93" s="310"/>
      <c r="Q93" s="310"/>
      <c r="R93" s="310"/>
      <c r="S93" s="310"/>
      <c r="T93" s="310"/>
      <c r="U93" s="310"/>
      <c r="V93" s="310"/>
      <c r="W93" s="310"/>
      <c r="X93" s="310"/>
      <c r="Y93" s="310"/>
      <c r="Z93" s="310"/>
      <c r="AA93" s="310"/>
      <c r="AB93" s="311"/>
      <c r="AC93" s="312"/>
      <c r="AD93" s="312"/>
      <c r="AE93" s="312"/>
      <c r="AF93" s="312"/>
      <c r="AG93" s="312"/>
      <c r="AH93" s="313"/>
      <c r="AI93" s="341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3"/>
      <c r="AU93" s="310"/>
      <c r="AV93" s="310"/>
      <c r="AW93" s="310"/>
      <c r="AX93" s="310"/>
      <c r="AY93" s="310"/>
      <c r="AZ93" s="310"/>
      <c r="BA93" s="310"/>
      <c r="BB93" s="310"/>
      <c r="BC93" s="310"/>
      <c r="BD93" s="310"/>
      <c r="BE93" s="310"/>
      <c r="BF93" s="310"/>
      <c r="BG93" s="310"/>
      <c r="BH93" s="310"/>
      <c r="BI93" s="310"/>
      <c r="BJ93" s="310"/>
      <c r="BK93" s="310"/>
      <c r="BL93" s="310"/>
      <c r="BM93" s="310"/>
      <c r="BN93" s="310"/>
      <c r="BO93" s="310"/>
      <c r="BP93" s="310"/>
      <c r="BQ93" s="310"/>
      <c r="BR93" s="310"/>
      <c r="BS93" s="314"/>
      <c r="BT93" s="315"/>
      <c r="BU93" s="315"/>
      <c r="BV93" s="315"/>
      <c r="BW93" s="315"/>
      <c r="BX93" s="315"/>
      <c r="BY93" s="315"/>
      <c r="BZ93" s="691"/>
      <c r="CA93" s="692"/>
      <c r="CB93" s="692"/>
      <c r="CC93" s="692"/>
      <c r="CD93" s="692"/>
      <c r="CE93" s="692"/>
      <c r="CF93" s="692"/>
      <c r="CG93" s="692"/>
      <c r="CH93" s="692"/>
      <c r="CI93" s="692"/>
      <c r="CJ93" s="692"/>
      <c r="CK93" s="693"/>
      <c r="CL93" s="101"/>
      <c r="CM93" s="113"/>
      <c r="CN93" s="113"/>
      <c r="CO93" s="113"/>
      <c r="CP93" s="113"/>
      <c r="DU93" s="93"/>
      <c r="DV93" s="93"/>
      <c r="DW93" s="93"/>
      <c r="DX93" s="93"/>
      <c r="DY93" s="93"/>
      <c r="DZ93" s="93"/>
      <c r="EA93" s="93"/>
      <c r="EB93" s="93"/>
      <c r="EC93" s="93"/>
      <c r="ED93" s="93"/>
      <c r="EE93" s="93"/>
      <c r="EF93" s="93"/>
      <c r="EG93" s="93"/>
      <c r="EH93" s="93"/>
      <c r="EI93" s="93"/>
      <c r="EJ93" s="93"/>
      <c r="EK93" s="93"/>
      <c r="EL93" s="93"/>
      <c r="EM93" s="93"/>
      <c r="EN93" s="93"/>
      <c r="EO93" s="93"/>
      <c r="EP93" s="93"/>
      <c r="EQ93" s="93"/>
      <c r="ER93" s="93"/>
      <c r="ES93" s="93"/>
      <c r="ET93" s="110"/>
      <c r="EU93" s="110"/>
      <c r="EV93" s="110"/>
      <c r="EW93" s="110"/>
      <c r="EX93" s="93"/>
      <c r="EY93" s="93"/>
      <c r="EZ93" s="93"/>
      <c r="FA93" s="93"/>
      <c r="FB93" s="93"/>
      <c r="FC93" s="93"/>
      <c r="FD93" s="93"/>
      <c r="FE93" s="93"/>
      <c r="FF93" s="93"/>
      <c r="FG93" s="93"/>
      <c r="FH93" s="93"/>
      <c r="FI93" s="93"/>
      <c r="FJ93" s="90"/>
      <c r="FK93" s="90"/>
      <c r="FL93" s="90"/>
      <c r="FM93" s="90"/>
    </row>
    <row r="94" spans="2:172" ht="5.25" customHeight="1">
      <c r="B94" s="454"/>
      <c r="C94" s="658"/>
      <c r="D94" s="663"/>
      <c r="E94" s="310"/>
      <c r="F94" s="310"/>
      <c r="G94" s="310"/>
      <c r="H94" s="310"/>
      <c r="I94" s="310"/>
      <c r="J94" s="310"/>
      <c r="K94" s="310"/>
      <c r="L94" s="310"/>
      <c r="M94" s="310"/>
      <c r="N94" s="310"/>
      <c r="O94" s="310"/>
      <c r="P94" s="310"/>
      <c r="Q94" s="310"/>
      <c r="R94" s="310"/>
      <c r="S94" s="310"/>
      <c r="T94" s="310"/>
      <c r="U94" s="310"/>
      <c r="V94" s="310"/>
      <c r="W94" s="310"/>
      <c r="X94" s="310"/>
      <c r="Y94" s="310"/>
      <c r="Z94" s="310"/>
      <c r="AA94" s="310"/>
      <c r="AB94" s="311"/>
      <c r="AC94" s="312"/>
      <c r="AD94" s="312"/>
      <c r="AE94" s="312"/>
      <c r="AF94" s="312"/>
      <c r="AG94" s="312"/>
      <c r="AH94" s="313"/>
      <c r="AI94" s="341"/>
      <c r="AJ94" s="342"/>
      <c r="AK94" s="342"/>
      <c r="AL94" s="342"/>
      <c r="AM94" s="342"/>
      <c r="AN94" s="342"/>
      <c r="AO94" s="342"/>
      <c r="AP94" s="342"/>
      <c r="AQ94" s="342"/>
      <c r="AR94" s="342"/>
      <c r="AS94" s="342"/>
      <c r="AT94" s="343"/>
      <c r="AU94" s="310"/>
      <c r="AV94" s="310"/>
      <c r="AW94" s="310"/>
      <c r="AX94" s="310"/>
      <c r="AY94" s="310"/>
      <c r="AZ94" s="310"/>
      <c r="BA94" s="310"/>
      <c r="BB94" s="310"/>
      <c r="BC94" s="310"/>
      <c r="BD94" s="310"/>
      <c r="BE94" s="310"/>
      <c r="BF94" s="310"/>
      <c r="BG94" s="310"/>
      <c r="BH94" s="310"/>
      <c r="BI94" s="310"/>
      <c r="BJ94" s="310"/>
      <c r="BK94" s="310"/>
      <c r="BL94" s="310"/>
      <c r="BM94" s="310"/>
      <c r="BN94" s="310"/>
      <c r="BO94" s="310"/>
      <c r="BP94" s="310"/>
      <c r="BQ94" s="310"/>
      <c r="BR94" s="310"/>
      <c r="BS94" s="314"/>
      <c r="BT94" s="315"/>
      <c r="BU94" s="315"/>
      <c r="BV94" s="315"/>
      <c r="BW94" s="315"/>
      <c r="BX94" s="315"/>
      <c r="BY94" s="315"/>
      <c r="BZ94" s="691"/>
      <c r="CA94" s="692"/>
      <c r="CB94" s="692"/>
      <c r="CC94" s="692"/>
      <c r="CD94" s="692"/>
      <c r="CE94" s="692"/>
      <c r="CF94" s="692"/>
      <c r="CG94" s="692"/>
      <c r="CH94" s="692"/>
      <c r="CI94" s="692"/>
      <c r="CJ94" s="692"/>
      <c r="CK94" s="693"/>
      <c r="CL94" s="101"/>
      <c r="CM94" s="113"/>
      <c r="CN94" s="113"/>
      <c r="CO94" s="113"/>
      <c r="CP94" s="113"/>
      <c r="DU94" s="93"/>
      <c r="DV94" s="93"/>
      <c r="DW94" s="93"/>
      <c r="DX94" s="93"/>
      <c r="DY94" s="93"/>
      <c r="DZ94" s="93"/>
      <c r="EA94" s="93"/>
      <c r="EB94" s="93"/>
      <c r="EC94" s="93"/>
      <c r="ED94" s="93"/>
      <c r="EE94" s="93"/>
      <c r="EF94" s="93"/>
      <c r="EG94" s="93"/>
      <c r="EH94" s="93"/>
      <c r="EI94" s="93"/>
      <c r="EJ94" s="93"/>
      <c r="EK94" s="93"/>
      <c r="EL94" s="93"/>
      <c r="EM94" s="93"/>
      <c r="EN94" s="93"/>
      <c r="EO94" s="93"/>
      <c r="EP94" s="93"/>
      <c r="EQ94" s="93"/>
      <c r="ER94" s="93"/>
      <c r="ES94" s="93"/>
      <c r="ET94" s="110"/>
      <c r="EU94" s="110"/>
      <c r="EV94" s="110"/>
      <c r="EW94" s="110"/>
      <c r="EX94" s="93"/>
      <c r="EY94" s="93"/>
      <c r="EZ94" s="93"/>
      <c r="FA94" s="93"/>
      <c r="FB94" s="93"/>
      <c r="FC94" s="93"/>
      <c r="FD94" s="93"/>
      <c r="FE94" s="93"/>
      <c r="FF94" s="93"/>
      <c r="FG94" s="93"/>
      <c r="FH94" s="93"/>
      <c r="FI94" s="93"/>
      <c r="FJ94" s="90"/>
      <c r="FK94" s="90"/>
      <c r="FL94" s="90"/>
      <c r="FM94" s="90"/>
    </row>
    <row r="95" spans="2:172" ht="5.25" customHeight="1">
      <c r="B95" s="454"/>
      <c r="C95" s="658"/>
      <c r="D95" s="663"/>
      <c r="E95" s="310"/>
      <c r="F95" s="310"/>
      <c r="G95" s="310"/>
      <c r="H95" s="310"/>
      <c r="I95" s="310"/>
      <c r="J95" s="310"/>
      <c r="K95" s="310"/>
      <c r="L95" s="310"/>
      <c r="M95" s="310"/>
      <c r="N95" s="310"/>
      <c r="O95" s="310"/>
      <c r="P95" s="310"/>
      <c r="Q95" s="310"/>
      <c r="R95" s="310"/>
      <c r="S95" s="310"/>
      <c r="T95" s="310"/>
      <c r="U95" s="310"/>
      <c r="V95" s="310"/>
      <c r="W95" s="310"/>
      <c r="X95" s="310"/>
      <c r="Y95" s="310"/>
      <c r="Z95" s="310"/>
      <c r="AA95" s="310"/>
      <c r="AB95" s="311"/>
      <c r="AC95" s="312"/>
      <c r="AD95" s="312"/>
      <c r="AE95" s="312"/>
      <c r="AF95" s="312"/>
      <c r="AG95" s="312"/>
      <c r="AH95" s="313"/>
      <c r="AI95" s="341"/>
      <c r="AJ95" s="342"/>
      <c r="AK95" s="342"/>
      <c r="AL95" s="342"/>
      <c r="AM95" s="342"/>
      <c r="AN95" s="342"/>
      <c r="AO95" s="342"/>
      <c r="AP95" s="342"/>
      <c r="AQ95" s="342"/>
      <c r="AR95" s="342"/>
      <c r="AS95" s="342"/>
      <c r="AT95" s="343"/>
      <c r="AU95" s="310"/>
      <c r="AV95" s="310"/>
      <c r="AW95" s="310"/>
      <c r="AX95" s="310"/>
      <c r="AY95" s="310"/>
      <c r="AZ95" s="310"/>
      <c r="BA95" s="310"/>
      <c r="BB95" s="310"/>
      <c r="BC95" s="310"/>
      <c r="BD95" s="310"/>
      <c r="BE95" s="310"/>
      <c r="BF95" s="310"/>
      <c r="BG95" s="310"/>
      <c r="BH95" s="310"/>
      <c r="BI95" s="310"/>
      <c r="BJ95" s="310"/>
      <c r="BK95" s="310"/>
      <c r="BL95" s="310"/>
      <c r="BM95" s="310"/>
      <c r="BN95" s="310"/>
      <c r="BO95" s="310"/>
      <c r="BP95" s="310"/>
      <c r="BQ95" s="310"/>
      <c r="BR95" s="310"/>
      <c r="BS95" s="314"/>
      <c r="BT95" s="315"/>
      <c r="BU95" s="315"/>
      <c r="BV95" s="315"/>
      <c r="BW95" s="315"/>
      <c r="BX95" s="315"/>
      <c r="BY95" s="315"/>
      <c r="BZ95" s="691"/>
      <c r="CA95" s="692"/>
      <c r="CB95" s="692"/>
      <c r="CC95" s="692"/>
      <c r="CD95" s="692"/>
      <c r="CE95" s="692"/>
      <c r="CF95" s="692"/>
      <c r="CG95" s="692"/>
      <c r="CH95" s="692"/>
      <c r="CI95" s="692"/>
      <c r="CJ95" s="692"/>
      <c r="CK95" s="693"/>
      <c r="CL95" s="101"/>
      <c r="CM95" s="113"/>
      <c r="CN95" s="113"/>
      <c r="CO95" s="113"/>
      <c r="CP95" s="113"/>
      <c r="DU95" s="93"/>
      <c r="DV95" s="93"/>
      <c r="DW95" s="93"/>
      <c r="DX95" s="93"/>
      <c r="DY95" s="93"/>
      <c r="DZ95" s="93"/>
      <c r="EA95" s="93"/>
      <c r="EB95" s="93"/>
      <c r="EC95" s="93"/>
      <c r="ED95" s="93"/>
      <c r="EE95" s="93"/>
      <c r="EF95" s="93"/>
      <c r="EG95" s="93"/>
      <c r="EH95" s="93"/>
      <c r="EI95" s="93"/>
      <c r="EJ95" s="93"/>
      <c r="EK95" s="93"/>
      <c r="EL95" s="93"/>
      <c r="EM95" s="93"/>
      <c r="EN95" s="93"/>
      <c r="EO95" s="93"/>
      <c r="EP95" s="93"/>
      <c r="EQ95" s="93"/>
      <c r="ER95" s="93"/>
      <c r="ES95" s="93"/>
      <c r="ET95" s="110"/>
      <c r="EU95" s="110"/>
      <c r="EV95" s="110"/>
      <c r="EW95" s="110"/>
      <c r="EX95" s="93"/>
      <c r="EY95" s="93"/>
      <c r="EZ95" s="93"/>
      <c r="FA95" s="93"/>
      <c r="FB95" s="93"/>
      <c r="FC95" s="93"/>
      <c r="FD95" s="93"/>
      <c r="FE95" s="93"/>
      <c r="FF95" s="93"/>
      <c r="FG95" s="93"/>
      <c r="FH95" s="93"/>
      <c r="FI95" s="93"/>
      <c r="FJ95" s="90"/>
      <c r="FK95" s="90"/>
      <c r="FL95" s="90"/>
      <c r="FM95" s="90"/>
    </row>
    <row r="96" spans="2:172" ht="5.25" customHeight="1" thickBot="1">
      <c r="B96" s="456"/>
      <c r="C96" s="659"/>
      <c r="D96" s="667"/>
      <c r="E96" s="668"/>
      <c r="F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700"/>
      <c r="AC96" s="701"/>
      <c r="AD96" s="701"/>
      <c r="AE96" s="701"/>
      <c r="AF96" s="701"/>
      <c r="AG96" s="701"/>
      <c r="AH96" s="702"/>
      <c r="AI96" s="664"/>
      <c r="AJ96" s="665"/>
      <c r="AK96" s="665"/>
      <c r="AL96" s="665"/>
      <c r="AM96" s="665"/>
      <c r="AN96" s="665"/>
      <c r="AO96" s="665"/>
      <c r="AP96" s="665"/>
      <c r="AQ96" s="665"/>
      <c r="AR96" s="665"/>
      <c r="AS96" s="665"/>
      <c r="AT96" s="666"/>
      <c r="AU96" s="668"/>
      <c r="AV96" s="668"/>
      <c r="AW96" s="668"/>
      <c r="AX96" s="668"/>
      <c r="AY96" s="668"/>
      <c r="AZ96" s="668"/>
      <c r="BA96" s="668"/>
      <c r="BB96" s="668"/>
      <c r="BC96" s="668"/>
      <c r="BD96" s="668"/>
      <c r="BE96" s="668"/>
      <c r="BF96" s="668"/>
      <c r="BG96" s="668"/>
      <c r="BH96" s="668"/>
      <c r="BI96" s="668"/>
      <c r="BJ96" s="668"/>
      <c r="BK96" s="668"/>
      <c r="BL96" s="668"/>
      <c r="BM96" s="668"/>
      <c r="BN96" s="668"/>
      <c r="BO96" s="668"/>
      <c r="BP96" s="668"/>
      <c r="BQ96" s="668"/>
      <c r="BR96" s="668"/>
      <c r="BS96" s="703"/>
      <c r="BT96" s="704"/>
      <c r="BU96" s="704"/>
      <c r="BV96" s="704"/>
      <c r="BW96" s="704"/>
      <c r="BX96" s="704"/>
      <c r="BY96" s="704"/>
      <c r="BZ96" s="694"/>
      <c r="CA96" s="695"/>
      <c r="CB96" s="695"/>
      <c r="CC96" s="695"/>
      <c r="CD96" s="695"/>
      <c r="CE96" s="695"/>
      <c r="CF96" s="695"/>
      <c r="CG96" s="695"/>
      <c r="CH96" s="695"/>
      <c r="CI96" s="695"/>
      <c r="CJ96" s="695"/>
      <c r="CK96" s="696"/>
      <c r="CL96" s="101"/>
      <c r="CM96" s="113"/>
      <c r="CN96" s="113"/>
      <c r="CO96" s="113"/>
      <c r="CP96" s="113"/>
      <c r="DU96" s="93"/>
      <c r="DV96" s="93"/>
      <c r="DW96" s="93"/>
      <c r="DX96" s="93"/>
      <c r="DY96" s="93"/>
      <c r="DZ96" s="93"/>
      <c r="EA96" s="93"/>
      <c r="EB96" s="93"/>
      <c r="EC96" s="93"/>
      <c r="ED96" s="93"/>
      <c r="EE96" s="93"/>
      <c r="EF96" s="93"/>
      <c r="EG96" s="93"/>
      <c r="EH96" s="93"/>
      <c r="EI96" s="93"/>
      <c r="EJ96" s="93"/>
      <c r="EK96" s="93"/>
      <c r="EL96" s="93"/>
      <c r="EM96" s="93"/>
      <c r="EN96" s="93"/>
      <c r="EO96" s="93"/>
      <c r="EP96" s="93"/>
      <c r="EQ96" s="93"/>
      <c r="ER96" s="93"/>
      <c r="ES96" s="93"/>
      <c r="ET96" s="110"/>
      <c r="EU96" s="110"/>
      <c r="EV96" s="110"/>
      <c r="EW96" s="110"/>
      <c r="EX96" s="93"/>
      <c r="EY96" s="93"/>
      <c r="EZ96" s="93"/>
      <c r="FA96" s="93"/>
      <c r="FB96" s="93"/>
      <c r="FC96" s="93"/>
      <c r="FD96" s="93"/>
      <c r="FE96" s="93"/>
      <c r="FF96" s="93"/>
      <c r="FG96" s="93"/>
      <c r="FH96" s="93"/>
      <c r="FI96" s="93"/>
      <c r="FJ96" s="90"/>
      <c r="FK96" s="90"/>
      <c r="FL96" s="90"/>
      <c r="FM96" s="90"/>
    </row>
    <row r="97" spans="2:151" ht="5.25" customHeight="1">
      <c r="B97" s="353" t="s">
        <v>15</v>
      </c>
      <c r="C97" s="354"/>
      <c r="D97" s="354"/>
      <c r="E97" s="354"/>
      <c r="F97" s="354"/>
      <c r="G97" s="354"/>
      <c r="H97" s="354"/>
      <c r="I97" s="354"/>
      <c r="J97" s="354"/>
      <c r="K97" s="354"/>
      <c r="L97" s="354"/>
      <c r="M97" s="354"/>
      <c r="N97" s="354"/>
      <c r="O97" s="354"/>
      <c r="P97" s="354"/>
      <c r="Q97" s="354"/>
      <c r="R97" s="354"/>
      <c r="S97" s="354"/>
      <c r="T97" s="354"/>
      <c r="U97" s="354"/>
      <c r="V97" s="354"/>
      <c r="W97" s="354"/>
      <c r="X97" s="354"/>
      <c r="Y97" s="354"/>
      <c r="Z97" s="354"/>
      <c r="AA97" s="354"/>
      <c r="AB97" s="354"/>
      <c r="AC97" s="354"/>
      <c r="AD97" s="354"/>
      <c r="AE97" s="354"/>
      <c r="AF97" s="354"/>
      <c r="AG97" s="354"/>
      <c r="AH97" s="355"/>
      <c r="AI97" s="344" t="e">
        <f ca="1">SUM(AI32:AT96,BZ32:CK96)</f>
        <v>#N/A</v>
      </c>
      <c r="AJ97" s="345"/>
      <c r="AK97" s="345">
        <v>5</v>
      </c>
      <c r="AL97" s="345"/>
      <c r="AM97" s="345">
        <v>7</v>
      </c>
      <c r="AN97" s="345"/>
      <c r="AO97" s="345">
        <v>7</v>
      </c>
      <c r="AP97" s="345"/>
      <c r="AQ97" s="345">
        <v>1</v>
      </c>
      <c r="AR97" s="345"/>
      <c r="AS97" s="345">
        <v>0</v>
      </c>
      <c r="AT97" s="346"/>
      <c r="AU97" s="115"/>
      <c r="AV97" s="115"/>
      <c r="AW97" s="115"/>
      <c r="AX97" s="115"/>
      <c r="AY97" s="93"/>
      <c r="AZ97" s="115"/>
      <c r="BA97" s="115"/>
      <c r="BB97" s="115"/>
      <c r="BC97" s="115"/>
      <c r="BD97" s="115"/>
      <c r="BE97" s="115"/>
      <c r="BF97" s="115"/>
      <c r="BG97" s="115"/>
      <c r="BH97" s="115"/>
      <c r="BI97" s="115"/>
      <c r="BJ97" s="115"/>
      <c r="BK97" s="115"/>
      <c r="BL97" s="115"/>
      <c r="BM97" s="115"/>
      <c r="BN97" s="115"/>
      <c r="BO97" s="115"/>
      <c r="BP97" s="115"/>
      <c r="BQ97" s="115"/>
      <c r="BR97" s="115"/>
      <c r="BS97" s="115"/>
      <c r="BT97" s="115"/>
      <c r="BU97" s="115"/>
      <c r="BV97" s="115"/>
      <c r="BW97" s="115"/>
      <c r="BX97" s="115"/>
      <c r="BY97" s="115"/>
      <c r="BZ97" s="115"/>
      <c r="CA97" s="115"/>
      <c r="CB97" s="115"/>
    </row>
    <row r="98" spans="2:151" ht="5.25" customHeight="1">
      <c r="B98" s="353"/>
      <c r="C98" s="354"/>
      <c r="D98" s="354"/>
      <c r="E98" s="354"/>
      <c r="F98" s="354"/>
      <c r="G98" s="354"/>
      <c r="H98" s="354"/>
      <c r="I98" s="354"/>
      <c r="J98" s="354"/>
      <c r="K98" s="354"/>
      <c r="L98" s="354"/>
      <c r="M98" s="354"/>
      <c r="N98" s="354"/>
      <c r="O98" s="354"/>
      <c r="P98" s="354"/>
      <c r="Q98" s="354"/>
      <c r="R98" s="354"/>
      <c r="S98" s="354"/>
      <c r="T98" s="354"/>
      <c r="U98" s="354"/>
      <c r="V98" s="354"/>
      <c r="W98" s="354"/>
      <c r="X98" s="354"/>
      <c r="Y98" s="354"/>
      <c r="Z98" s="354"/>
      <c r="AA98" s="354"/>
      <c r="AB98" s="354"/>
      <c r="AC98" s="354"/>
      <c r="AD98" s="354"/>
      <c r="AE98" s="354"/>
      <c r="AF98" s="354"/>
      <c r="AG98" s="354"/>
      <c r="AH98" s="355"/>
      <c r="AI98" s="660"/>
      <c r="AJ98" s="661"/>
      <c r="AK98" s="661"/>
      <c r="AL98" s="661"/>
      <c r="AM98" s="661"/>
      <c r="AN98" s="661"/>
      <c r="AO98" s="661"/>
      <c r="AP98" s="661"/>
      <c r="AQ98" s="661"/>
      <c r="AR98" s="661"/>
      <c r="AS98" s="661"/>
      <c r="AT98" s="662"/>
      <c r="AU98" s="115"/>
      <c r="AV98" s="115"/>
      <c r="AW98" s="115"/>
      <c r="AX98" s="115"/>
      <c r="AY98" s="93"/>
      <c r="AZ98" s="115"/>
      <c r="BA98" s="115"/>
      <c r="BB98" s="115"/>
      <c r="BC98" s="115"/>
      <c r="BD98" s="115"/>
      <c r="BE98" s="115"/>
      <c r="BF98" s="115"/>
      <c r="BG98" s="115"/>
      <c r="BH98" s="115"/>
      <c r="BI98" s="115"/>
      <c r="BJ98" s="115"/>
      <c r="BK98" s="115"/>
      <c r="BL98" s="115"/>
      <c r="BM98" s="115"/>
      <c r="BN98" s="115"/>
      <c r="BO98" s="115"/>
      <c r="BP98" s="115"/>
      <c r="BQ98" s="115"/>
      <c r="BR98" s="115"/>
      <c r="BS98" s="115"/>
      <c r="BT98" s="115"/>
      <c r="BU98" s="115"/>
      <c r="BV98" s="115"/>
      <c r="BW98" s="115"/>
      <c r="BX98" s="115"/>
      <c r="BY98" s="115"/>
      <c r="BZ98" s="115"/>
      <c r="CA98" s="115"/>
      <c r="CB98" s="115"/>
    </row>
    <row r="99" spans="2:151" ht="5.25" customHeight="1">
      <c r="B99" s="353"/>
      <c r="C99" s="354"/>
      <c r="D99" s="354"/>
      <c r="E99" s="354"/>
      <c r="F99" s="354"/>
      <c r="G99" s="354"/>
      <c r="H99" s="354"/>
      <c r="I99" s="354"/>
      <c r="J99" s="354"/>
      <c r="K99" s="354"/>
      <c r="L99" s="354"/>
      <c r="M99" s="354"/>
      <c r="N99" s="354"/>
      <c r="O99" s="354"/>
      <c r="P99" s="354"/>
      <c r="Q99" s="354"/>
      <c r="R99" s="354"/>
      <c r="S99" s="354"/>
      <c r="T99" s="354"/>
      <c r="U99" s="354"/>
      <c r="V99" s="354"/>
      <c r="W99" s="354"/>
      <c r="X99" s="354"/>
      <c r="Y99" s="354"/>
      <c r="Z99" s="354"/>
      <c r="AA99" s="354"/>
      <c r="AB99" s="354"/>
      <c r="AC99" s="354"/>
      <c r="AD99" s="354"/>
      <c r="AE99" s="354"/>
      <c r="AF99" s="354"/>
      <c r="AG99" s="354"/>
      <c r="AH99" s="355"/>
      <c r="AI99" s="660"/>
      <c r="AJ99" s="661"/>
      <c r="AK99" s="661"/>
      <c r="AL99" s="661"/>
      <c r="AM99" s="661"/>
      <c r="AN99" s="661"/>
      <c r="AO99" s="661"/>
      <c r="AP99" s="661"/>
      <c r="AQ99" s="661"/>
      <c r="AR99" s="661"/>
      <c r="AS99" s="661"/>
      <c r="AT99" s="662"/>
      <c r="AU99" s="115"/>
      <c r="AV99" s="115"/>
      <c r="AW99" s="115"/>
      <c r="AX99" s="115"/>
      <c r="AY99" s="93"/>
      <c r="AZ99" s="115"/>
      <c r="BA99" s="115"/>
      <c r="BB99" s="115"/>
      <c r="BC99" s="115"/>
      <c r="BD99" s="115"/>
      <c r="BE99" s="115"/>
      <c r="BF99" s="115"/>
      <c r="BG99" s="115"/>
      <c r="BH99" s="115"/>
      <c r="BI99" s="115"/>
      <c r="BJ99" s="115"/>
      <c r="BK99" s="115"/>
      <c r="BL99" s="115"/>
      <c r="BM99" s="115"/>
      <c r="BN99" s="115"/>
      <c r="BO99" s="115"/>
      <c r="BP99" s="115"/>
      <c r="BQ99" s="115"/>
      <c r="BR99" s="115"/>
      <c r="BS99" s="115"/>
      <c r="BT99" s="115"/>
      <c r="BU99" s="115"/>
      <c r="BV99" s="115"/>
      <c r="BW99" s="115"/>
      <c r="BX99" s="115"/>
      <c r="BY99" s="115"/>
      <c r="BZ99" s="115"/>
      <c r="CA99" s="115"/>
      <c r="CB99" s="115"/>
    </row>
    <row r="100" spans="2:151" ht="5.25" customHeight="1">
      <c r="B100" s="353"/>
      <c r="C100" s="354"/>
      <c r="D100" s="354"/>
      <c r="E100" s="354"/>
      <c r="F100" s="354"/>
      <c r="G100" s="354"/>
      <c r="H100" s="354"/>
      <c r="I100" s="354"/>
      <c r="J100" s="354"/>
      <c r="K100" s="354"/>
      <c r="L100" s="354"/>
      <c r="M100" s="354"/>
      <c r="N100" s="354"/>
      <c r="O100" s="354"/>
      <c r="P100" s="354"/>
      <c r="Q100" s="354"/>
      <c r="R100" s="354"/>
      <c r="S100" s="354"/>
      <c r="T100" s="354"/>
      <c r="U100" s="354"/>
      <c r="V100" s="354"/>
      <c r="W100" s="354"/>
      <c r="X100" s="354"/>
      <c r="Y100" s="354"/>
      <c r="Z100" s="354"/>
      <c r="AA100" s="354"/>
      <c r="AB100" s="354"/>
      <c r="AC100" s="354"/>
      <c r="AD100" s="354"/>
      <c r="AE100" s="354"/>
      <c r="AF100" s="354"/>
      <c r="AG100" s="354"/>
      <c r="AH100" s="355"/>
      <c r="AI100" s="660"/>
      <c r="AJ100" s="661"/>
      <c r="AK100" s="661"/>
      <c r="AL100" s="661"/>
      <c r="AM100" s="661"/>
      <c r="AN100" s="661"/>
      <c r="AO100" s="661"/>
      <c r="AP100" s="661"/>
      <c r="AQ100" s="661"/>
      <c r="AR100" s="661"/>
      <c r="AS100" s="661"/>
      <c r="AT100" s="662"/>
      <c r="AU100" s="115"/>
      <c r="AV100" s="115"/>
      <c r="AW100" s="115"/>
      <c r="AX100" s="115"/>
      <c r="AY100" s="93"/>
      <c r="AZ100" s="115"/>
      <c r="BA100" s="115"/>
      <c r="BB100" s="115"/>
      <c r="BC100" s="115"/>
      <c r="BD100" s="115"/>
      <c r="BE100" s="115"/>
      <c r="BF100" s="115"/>
      <c r="BG100" s="115"/>
      <c r="BH100" s="115"/>
      <c r="BI100" s="115"/>
      <c r="BJ100" s="115"/>
      <c r="BK100" s="115"/>
      <c r="BL100" s="115"/>
      <c r="BM100" s="115"/>
      <c r="BN100" s="115"/>
      <c r="BO100" s="115"/>
      <c r="BP100" s="115"/>
      <c r="BQ100" s="115"/>
      <c r="BR100" s="115"/>
      <c r="BS100" s="115"/>
      <c r="BT100" s="115"/>
      <c r="BU100" s="115"/>
      <c r="BV100" s="115"/>
      <c r="BW100" s="115"/>
      <c r="BX100" s="115"/>
      <c r="BY100" s="115"/>
      <c r="BZ100" s="115"/>
      <c r="CA100" s="115"/>
      <c r="CB100" s="115"/>
    </row>
    <row r="101" spans="2:151" ht="5.25" customHeight="1" thickBot="1">
      <c r="B101" s="356"/>
      <c r="C101" s="357"/>
      <c r="D101" s="357"/>
      <c r="E101" s="357"/>
      <c r="F101" s="357"/>
      <c r="G101" s="357"/>
      <c r="H101" s="357"/>
      <c r="I101" s="357"/>
      <c r="J101" s="357"/>
      <c r="K101" s="357"/>
      <c r="L101" s="357"/>
      <c r="M101" s="357"/>
      <c r="N101" s="357"/>
      <c r="O101" s="357"/>
      <c r="P101" s="357"/>
      <c r="Q101" s="357"/>
      <c r="R101" s="357"/>
      <c r="S101" s="357"/>
      <c r="T101" s="357"/>
      <c r="U101" s="357"/>
      <c r="V101" s="357"/>
      <c r="W101" s="357"/>
      <c r="X101" s="357"/>
      <c r="Y101" s="357"/>
      <c r="Z101" s="357"/>
      <c r="AA101" s="357"/>
      <c r="AB101" s="357"/>
      <c r="AC101" s="357"/>
      <c r="AD101" s="357"/>
      <c r="AE101" s="357"/>
      <c r="AF101" s="357"/>
      <c r="AG101" s="357"/>
      <c r="AH101" s="358"/>
      <c r="AI101" s="730"/>
      <c r="AJ101" s="731"/>
      <c r="AK101" s="731"/>
      <c r="AL101" s="731"/>
      <c r="AM101" s="731"/>
      <c r="AN101" s="731"/>
      <c r="AO101" s="731"/>
      <c r="AP101" s="731"/>
      <c r="AQ101" s="731"/>
      <c r="AR101" s="731"/>
      <c r="AS101" s="731"/>
      <c r="AT101" s="732"/>
      <c r="AU101" s="115"/>
      <c r="AV101" s="115"/>
      <c r="AW101" s="115"/>
      <c r="AX101" s="115"/>
      <c r="AY101" s="93"/>
      <c r="AZ101" s="115"/>
      <c r="BA101" s="115"/>
      <c r="BB101" s="115"/>
      <c r="BC101" s="115"/>
      <c r="BD101" s="115"/>
      <c r="BE101" s="115"/>
      <c r="BF101" s="115"/>
      <c r="BG101" s="115"/>
      <c r="BH101" s="115"/>
      <c r="BI101" s="115"/>
      <c r="BJ101" s="115"/>
      <c r="BK101" s="115"/>
      <c r="BL101" s="115"/>
      <c r="BM101" s="115"/>
      <c r="BN101" s="115"/>
      <c r="BO101" s="115"/>
      <c r="BP101" s="115"/>
      <c r="BQ101" s="115"/>
      <c r="BR101" s="115"/>
      <c r="BS101" s="115"/>
      <c r="BT101" s="115"/>
      <c r="BU101" s="115"/>
      <c r="BV101" s="115"/>
      <c r="BW101" s="115"/>
      <c r="BX101" s="115"/>
      <c r="BY101" s="115"/>
      <c r="BZ101" s="115"/>
      <c r="CA101" s="115"/>
      <c r="CB101" s="115"/>
      <c r="DU101" s="90"/>
      <c r="DV101" s="90"/>
      <c r="DW101" s="90"/>
      <c r="DX101" s="90"/>
      <c r="DY101" s="90"/>
      <c r="DZ101" s="90"/>
      <c r="EA101" s="90"/>
      <c r="EB101" s="90"/>
      <c r="EC101" s="90"/>
      <c r="ED101" s="90"/>
      <c r="EE101" s="90"/>
      <c r="EF101" s="90"/>
      <c r="EG101" s="90"/>
      <c r="EH101" s="90"/>
      <c r="EI101" s="90"/>
      <c r="EJ101" s="93"/>
      <c r="EK101" s="93"/>
      <c r="EL101" s="93"/>
      <c r="EM101" s="93"/>
      <c r="EN101" s="93"/>
      <c r="EO101" s="93"/>
      <c r="EP101" s="93"/>
      <c r="EQ101" s="93"/>
      <c r="ER101" s="93"/>
      <c r="ES101" s="93"/>
      <c r="ET101" s="93"/>
      <c r="EU101" s="93"/>
    </row>
    <row r="102" spans="2:151" ht="5.25" customHeight="1" thickBot="1">
      <c r="B102" s="91"/>
      <c r="C102" s="91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115"/>
      <c r="BA102" s="115"/>
      <c r="BB102" s="115"/>
      <c r="BC102" s="115"/>
      <c r="BD102" s="115"/>
      <c r="BE102" s="115"/>
      <c r="BF102" s="115"/>
      <c r="BG102" s="115"/>
      <c r="BH102" s="115"/>
      <c r="BI102" s="115"/>
      <c r="BJ102" s="115"/>
      <c r="BK102" s="115"/>
      <c r="BL102" s="115"/>
      <c r="BM102" s="115"/>
      <c r="BN102" s="115"/>
      <c r="BO102" s="115"/>
      <c r="BP102" s="115"/>
      <c r="BQ102" s="115"/>
      <c r="BR102" s="115"/>
      <c r="BS102" s="115"/>
      <c r="BT102" s="115"/>
      <c r="BU102" s="115"/>
      <c r="BV102" s="115"/>
      <c r="BW102" s="115"/>
      <c r="BX102" s="115"/>
      <c r="BY102" s="115"/>
      <c r="BZ102" s="115"/>
      <c r="CA102" s="115"/>
      <c r="CB102" s="115"/>
      <c r="DU102" s="90"/>
      <c r="DV102" s="90"/>
      <c r="DW102" s="90"/>
      <c r="DX102" s="90"/>
      <c r="DY102" s="90"/>
      <c r="DZ102" s="90"/>
      <c r="EA102" s="90"/>
      <c r="EB102" s="90"/>
      <c r="EC102" s="90"/>
      <c r="ED102" s="90"/>
      <c r="EE102" s="90"/>
      <c r="EF102" s="90"/>
      <c r="EG102" s="90"/>
      <c r="EH102" s="90"/>
      <c r="EI102" s="90"/>
      <c r="EJ102" s="93"/>
      <c r="EK102" s="93"/>
      <c r="EL102" s="93"/>
      <c r="EM102" s="93"/>
      <c r="EN102" s="93"/>
      <c r="EO102" s="93"/>
      <c r="EP102" s="93"/>
      <c r="EQ102" s="93"/>
      <c r="ER102" s="93"/>
      <c r="ES102" s="93"/>
      <c r="ET102" s="93"/>
      <c r="EU102" s="93"/>
    </row>
    <row r="103" spans="2:151" ht="5.25" customHeight="1">
      <c r="B103" s="733" t="s">
        <v>32</v>
      </c>
      <c r="C103" s="734"/>
      <c r="D103" s="737" t="s">
        <v>13</v>
      </c>
      <c r="E103" s="737"/>
      <c r="F103" s="737"/>
      <c r="G103" s="737"/>
      <c r="H103" s="737"/>
      <c r="I103" s="737"/>
      <c r="J103" s="737"/>
      <c r="K103" s="737"/>
      <c r="L103" s="737"/>
      <c r="M103" s="737"/>
      <c r="N103" s="737"/>
      <c r="O103" s="737"/>
      <c r="P103" s="737"/>
      <c r="Q103" s="737"/>
      <c r="R103" s="737"/>
      <c r="S103" s="737"/>
      <c r="T103" s="737"/>
      <c r="U103" s="737"/>
      <c r="V103" s="737"/>
      <c r="W103" s="737"/>
      <c r="X103" s="737"/>
      <c r="Y103" s="737"/>
      <c r="Z103" s="737"/>
      <c r="AA103" s="737"/>
      <c r="AB103" s="737"/>
      <c r="AC103" s="737"/>
      <c r="AD103" s="737"/>
      <c r="AE103" s="737"/>
      <c r="AF103" s="737"/>
      <c r="AG103" s="737"/>
      <c r="AH103" s="737"/>
      <c r="AI103" s="737"/>
      <c r="AJ103" s="737"/>
      <c r="AK103" s="737"/>
      <c r="AL103" s="738"/>
      <c r="AM103" s="737" t="s">
        <v>10</v>
      </c>
      <c r="AN103" s="737"/>
      <c r="AO103" s="737"/>
      <c r="AP103" s="737"/>
      <c r="AQ103" s="737"/>
      <c r="AR103" s="737"/>
      <c r="AS103" s="737"/>
      <c r="AT103" s="737"/>
      <c r="AU103" s="737"/>
      <c r="AV103" s="737"/>
      <c r="AW103" s="737"/>
      <c r="AX103" s="738"/>
      <c r="AY103" s="93"/>
      <c r="AZ103" s="115"/>
      <c r="BA103" s="115"/>
      <c r="BB103" s="115"/>
      <c r="BC103" s="115"/>
      <c r="BD103" s="115"/>
      <c r="BE103" s="115"/>
      <c r="BF103" s="115"/>
      <c r="BG103" s="115"/>
      <c r="BH103" s="115"/>
      <c r="BI103" s="115"/>
      <c r="BJ103" s="115"/>
      <c r="BK103" s="115"/>
      <c r="BL103" s="115"/>
      <c r="BM103" s="115"/>
      <c r="BN103" s="115"/>
      <c r="BO103" s="115"/>
      <c r="BP103" s="115"/>
      <c r="BQ103" s="115"/>
      <c r="BR103" s="115"/>
      <c r="BS103" s="115"/>
      <c r="BT103" s="115"/>
      <c r="BU103" s="115"/>
      <c r="BV103" s="115"/>
      <c r="BW103" s="115"/>
      <c r="BX103" s="115"/>
      <c r="BY103" s="115"/>
      <c r="BZ103" s="115"/>
      <c r="CA103" s="115"/>
      <c r="CB103" s="115"/>
      <c r="DU103" s="90"/>
      <c r="DV103" s="90"/>
      <c r="DW103" s="90"/>
      <c r="DX103" s="90"/>
      <c r="DY103" s="90"/>
      <c r="DZ103" s="90"/>
      <c r="EA103" s="90"/>
      <c r="EB103" s="90"/>
      <c r="EC103" s="90"/>
      <c r="ED103" s="90"/>
      <c r="EE103" s="90"/>
      <c r="EF103" s="90"/>
      <c r="EG103" s="90"/>
      <c r="EH103" s="90"/>
      <c r="EI103" s="90"/>
      <c r="EJ103" s="93"/>
      <c r="EK103" s="93"/>
      <c r="EL103" s="93"/>
      <c r="EM103" s="93"/>
      <c r="EN103" s="93"/>
      <c r="EO103" s="93"/>
      <c r="EP103" s="93"/>
      <c r="EQ103" s="93"/>
      <c r="ER103" s="93"/>
      <c r="ES103" s="93"/>
      <c r="ET103" s="93"/>
      <c r="EU103" s="93"/>
    </row>
    <row r="104" spans="2:151" ht="5.25" customHeight="1">
      <c r="B104" s="735"/>
      <c r="C104" s="736"/>
      <c r="D104" s="739"/>
      <c r="E104" s="739"/>
      <c r="F104" s="739"/>
      <c r="G104" s="739"/>
      <c r="H104" s="739"/>
      <c r="I104" s="739"/>
      <c r="J104" s="739"/>
      <c r="K104" s="739"/>
      <c r="L104" s="739"/>
      <c r="M104" s="739"/>
      <c r="N104" s="739"/>
      <c r="O104" s="739"/>
      <c r="P104" s="739"/>
      <c r="Q104" s="739"/>
      <c r="R104" s="739"/>
      <c r="S104" s="739"/>
      <c r="T104" s="739"/>
      <c r="U104" s="739"/>
      <c r="V104" s="739"/>
      <c r="W104" s="739"/>
      <c r="X104" s="739"/>
      <c r="Y104" s="739"/>
      <c r="Z104" s="739"/>
      <c r="AA104" s="739"/>
      <c r="AB104" s="739"/>
      <c r="AC104" s="739"/>
      <c r="AD104" s="739"/>
      <c r="AE104" s="739"/>
      <c r="AF104" s="739"/>
      <c r="AG104" s="739"/>
      <c r="AH104" s="739"/>
      <c r="AI104" s="739"/>
      <c r="AJ104" s="739"/>
      <c r="AK104" s="739"/>
      <c r="AL104" s="740"/>
      <c r="AM104" s="739"/>
      <c r="AN104" s="739"/>
      <c r="AO104" s="739"/>
      <c r="AP104" s="739"/>
      <c r="AQ104" s="739"/>
      <c r="AR104" s="739"/>
      <c r="AS104" s="739"/>
      <c r="AT104" s="739"/>
      <c r="AU104" s="739"/>
      <c r="AV104" s="739"/>
      <c r="AW104" s="739"/>
      <c r="AX104" s="740"/>
      <c r="AY104" s="93"/>
      <c r="AZ104" s="115"/>
      <c r="BA104" s="115"/>
      <c r="BB104" s="115"/>
      <c r="BC104" s="115"/>
      <c r="BD104" s="115"/>
      <c r="BE104" s="115"/>
      <c r="BF104" s="115"/>
      <c r="BG104" s="115"/>
      <c r="BH104" s="115"/>
      <c r="BI104" s="115"/>
      <c r="BJ104" s="115"/>
      <c r="BK104" s="115"/>
      <c r="BL104" s="115"/>
      <c r="BM104" s="115"/>
      <c r="BN104" s="115"/>
      <c r="BO104" s="115"/>
      <c r="BP104" s="115"/>
      <c r="BQ104" s="115"/>
      <c r="BR104" s="115"/>
      <c r="BS104" s="115"/>
      <c r="BT104" s="115"/>
      <c r="BU104" s="115"/>
      <c r="BV104" s="115"/>
      <c r="BW104" s="115"/>
      <c r="BX104" s="115"/>
      <c r="BY104" s="115"/>
      <c r="BZ104" s="115"/>
      <c r="CA104" s="115"/>
      <c r="CB104" s="115"/>
    </row>
    <row r="105" spans="2:151" ht="5.25" customHeight="1" thickBot="1">
      <c r="B105" s="735"/>
      <c r="C105" s="736"/>
      <c r="D105" s="741"/>
      <c r="E105" s="741"/>
      <c r="F105" s="741"/>
      <c r="G105" s="741"/>
      <c r="H105" s="741"/>
      <c r="I105" s="741"/>
      <c r="J105" s="741"/>
      <c r="K105" s="741"/>
      <c r="L105" s="741"/>
      <c r="M105" s="741"/>
      <c r="N105" s="741"/>
      <c r="O105" s="741"/>
      <c r="P105" s="741"/>
      <c r="Q105" s="741"/>
      <c r="R105" s="741"/>
      <c r="S105" s="741"/>
      <c r="T105" s="741"/>
      <c r="U105" s="741"/>
      <c r="V105" s="741"/>
      <c r="W105" s="741"/>
      <c r="X105" s="741"/>
      <c r="Y105" s="741"/>
      <c r="Z105" s="741"/>
      <c r="AA105" s="741"/>
      <c r="AB105" s="741"/>
      <c r="AC105" s="741"/>
      <c r="AD105" s="741"/>
      <c r="AE105" s="741"/>
      <c r="AF105" s="741"/>
      <c r="AG105" s="741"/>
      <c r="AH105" s="741"/>
      <c r="AI105" s="741"/>
      <c r="AJ105" s="741"/>
      <c r="AK105" s="741"/>
      <c r="AL105" s="742"/>
      <c r="AM105" s="741"/>
      <c r="AN105" s="741"/>
      <c r="AO105" s="741"/>
      <c r="AP105" s="741"/>
      <c r="AQ105" s="741"/>
      <c r="AR105" s="741"/>
      <c r="AS105" s="741"/>
      <c r="AT105" s="741"/>
      <c r="AU105" s="741"/>
      <c r="AV105" s="741"/>
      <c r="AW105" s="741"/>
      <c r="AX105" s="742"/>
      <c r="AY105" s="93"/>
      <c r="AZ105" s="115"/>
      <c r="BA105" s="115"/>
      <c r="BB105" s="115"/>
      <c r="BC105" s="115"/>
      <c r="BD105" s="115"/>
      <c r="BE105" s="115"/>
      <c r="BF105" s="115"/>
      <c r="BG105" s="115"/>
      <c r="BH105" s="115"/>
      <c r="BI105" s="115"/>
      <c r="BJ105" s="115"/>
      <c r="BK105" s="115"/>
      <c r="BL105" s="115"/>
      <c r="BM105" s="115"/>
      <c r="BN105" s="115"/>
      <c r="BO105" s="115"/>
      <c r="BP105" s="115"/>
      <c r="BQ105" s="115"/>
      <c r="BR105" s="115"/>
      <c r="BS105" s="115"/>
      <c r="BT105" s="115"/>
      <c r="BU105" s="115"/>
      <c r="BV105" s="115"/>
      <c r="BW105" s="115"/>
      <c r="BX105" s="115"/>
      <c r="BY105" s="115"/>
      <c r="BZ105" s="115"/>
      <c r="CA105" s="115"/>
      <c r="CB105" s="115"/>
    </row>
    <row r="106" spans="2:151" ht="5.25" customHeight="1">
      <c r="B106" s="735"/>
      <c r="C106" s="736"/>
      <c r="D106" s="743"/>
      <c r="E106" s="743"/>
      <c r="F106" s="743"/>
      <c r="G106" s="743"/>
      <c r="H106" s="743"/>
      <c r="I106" s="743"/>
      <c r="J106" s="743"/>
      <c r="K106" s="743"/>
      <c r="L106" s="743"/>
      <c r="M106" s="743"/>
      <c r="N106" s="743"/>
      <c r="O106" s="743"/>
      <c r="P106" s="743"/>
      <c r="Q106" s="743"/>
      <c r="R106" s="743"/>
      <c r="S106" s="743"/>
      <c r="T106" s="743"/>
      <c r="U106" s="743"/>
      <c r="V106" s="743"/>
      <c r="W106" s="743"/>
      <c r="X106" s="743"/>
      <c r="Y106" s="743"/>
      <c r="Z106" s="743"/>
      <c r="AA106" s="743"/>
      <c r="AB106" s="743"/>
      <c r="AC106" s="743"/>
      <c r="AD106" s="743"/>
      <c r="AE106" s="743"/>
      <c r="AF106" s="743"/>
      <c r="AG106" s="743"/>
      <c r="AH106" s="743"/>
      <c r="AI106" s="743"/>
      <c r="AJ106" s="743"/>
      <c r="AK106" s="743"/>
      <c r="AL106" s="744"/>
      <c r="AM106" s="745"/>
      <c r="AN106" s="746"/>
      <c r="AO106" s="746"/>
      <c r="AP106" s="746"/>
      <c r="AQ106" s="746"/>
      <c r="AR106" s="746"/>
      <c r="AS106" s="746"/>
      <c r="AT106" s="746"/>
      <c r="AU106" s="746"/>
      <c r="AV106" s="746"/>
      <c r="AW106" s="746"/>
      <c r="AX106" s="747"/>
      <c r="AY106" s="93"/>
      <c r="AZ106" s="733" t="s">
        <v>2</v>
      </c>
      <c r="BA106" s="816"/>
      <c r="BB106" s="818" t="s">
        <v>20</v>
      </c>
      <c r="BC106" s="818"/>
      <c r="BD106" s="820" t="s">
        <v>12</v>
      </c>
      <c r="BE106" s="821"/>
      <c r="BF106" s="821"/>
      <c r="BG106" s="821"/>
      <c r="BH106" s="821"/>
      <c r="BI106" s="821"/>
      <c r="BJ106" s="821"/>
      <c r="BK106" s="821"/>
      <c r="BL106" s="821"/>
      <c r="BM106" s="821"/>
      <c r="BN106" s="821"/>
      <c r="BO106" s="821"/>
      <c r="BP106" s="821"/>
      <c r="BQ106" s="821"/>
      <c r="BR106" s="821"/>
      <c r="BS106" s="821"/>
      <c r="BT106" s="821"/>
      <c r="BU106" s="822"/>
      <c r="BV106" s="786" t="e">
        <f ca="1">AI97</f>
        <v>#N/A</v>
      </c>
      <c r="BW106" s="889"/>
      <c r="BX106" s="889"/>
      <c r="BY106" s="889"/>
      <c r="BZ106" s="889"/>
      <c r="CA106" s="889"/>
      <c r="CB106" s="889"/>
      <c r="CC106" s="889"/>
      <c r="CD106" s="889"/>
      <c r="CE106" s="889"/>
      <c r="CF106" s="889"/>
      <c r="CG106" s="889"/>
      <c r="CH106" s="889"/>
      <c r="CI106" s="889"/>
      <c r="CJ106" s="889"/>
      <c r="CK106" s="890"/>
    </row>
    <row r="107" spans="2:151" ht="5.25" customHeight="1">
      <c r="B107" s="735"/>
      <c r="C107" s="736"/>
      <c r="D107" s="728"/>
      <c r="E107" s="728"/>
      <c r="F107" s="728"/>
      <c r="G107" s="728"/>
      <c r="H107" s="728"/>
      <c r="I107" s="728"/>
      <c r="J107" s="728"/>
      <c r="K107" s="728"/>
      <c r="L107" s="728"/>
      <c r="M107" s="728"/>
      <c r="N107" s="728"/>
      <c r="O107" s="728"/>
      <c r="P107" s="728"/>
      <c r="Q107" s="728"/>
      <c r="R107" s="728"/>
      <c r="S107" s="728"/>
      <c r="T107" s="728"/>
      <c r="U107" s="728"/>
      <c r="V107" s="728"/>
      <c r="W107" s="728"/>
      <c r="X107" s="728"/>
      <c r="Y107" s="728"/>
      <c r="Z107" s="728"/>
      <c r="AA107" s="728"/>
      <c r="AB107" s="728"/>
      <c r="AC107" s="728"/>
      <c r="AD107" s="728"/>
      <c r="AE107" s="728"/>
      <c r="AF107" s="728"/>
      <c r="AG107" s="728"/>
      <c r="AH107" s="728"/>
      <c r="AI107" s="728"/>
      <c r="AJ107" s="728"/>
      <c r="AK107" s="728"/>
      <c r="AL107" s="729"/>
      <c r="AM107" s="745"/>
      <c r="AN107" s="746"/>
      <c r="AO107" s="746"/>
      <c r="AP107" s="746"/>
      <c r="AQ107" s="746"/>
      <c r="AR107" s="746"/>
      <c r="AS107" s="746"/>
      <c r="AT107" s="746"/>
      <c r="AU107" s="746"/>
      <c r="AV107" s="746"/>
      <c r="AW107" s="746"/>
      <c r="AX107" s="747"/>
      <c r="AY107" s="93"/>
      <c r="AZ107" s="735"/>
      <c r="BA107" s="817"/>
      <c r="BB107" s="819"/>
      <c r="BC107" s="819"/>
      <c r="BD107" s="823"/>
      <c r="BE107" s="824"/>
      <c r="BF107" s="824"/>
      <c r="BG107" s="824"/>
      <c r="BH107" s="824"/>
      <c r="BI107" s="824"/>
      <c r="BJ107" s="824"/>
      <c r="BK107" s="824"/>
      <c r="BL107" s="824"/>
      <c r="BM107" s="824"/>
      <c r="BN107" s="824"/>
      <c r="BO107" s="824"/>
      <c r="BP107" s="824"/>
      <c r="BQ107" s="824"/>
      <c r="BR107" s="824"/>
      <c r="BS107" s="824"/>
      <c r="BT107" s="824"/>
      <c r="BU107" s="825"/>
      <c r="BV107" s="891"/>
      <c r="BW107" s="892"/>
      <c r="BX107" s="892"/>
      <c r="BY107" s="892"/>
      <c r="BZ107" s="892"/>
      <c r="CA107" s="892"/>
      <c r="CB107" s="892"/>
      <c r="CC107" s="892"/>
      <c r="CD107" s="892"/>
      <c r="CE107" s="892"/>
      <c r="CF107" s="892"/>
      <c r="CG107" s="892"/>
      <c r="CH107" s="892"/>
      <c r="CI107" s="892"/>
      <c r="CJ107" s="892"/>
      <c r="CK107" s="893"/>
    </row>
    <row r="108" spans="2:151" ht="5.25" customHeight="1">
      <c r="B108" s="735"/>
      <c r="C108" s="736"/>
      <c r="D108" s="728"/>
      <c r="E108" s="728"/>
      <c r="F108" s="728"/>
      <c r="G108" s="728"/>
      <c r="H108" s="728"/>
      <c r="I108" s="728"/>
      <c r="J108" s="728"/>
      <c r="K108" s="728"/>
      <c r="L108" s="728"/>
      <c r="M108" s="728"/>
      <c r="N108" s="728"/>
      <c r="O108" s="728"/>
      <c r="P108" s="728"/>
      <c r="Q108" s="728"/>
      <c r="R108" s="728"/>
      <c r="S108" s="728"/>
      <c r="T108" s="728"/>
      <c r="U108" s="728"/>
      <c r="V108" s="728"/>
      <c r="W108" s="728"/>
      <c r="X108" s="728"/>
      <c r="Y108" s="728"/>
      <c r="Z108" s="728"/>
      <c r="AA108" s="728"/>
      <c r="AB108" s="728"/>
      <c r="AC108" s="728"/>
      <c r="AD108" s="728"/>
      <c r="AE108" s="728"/>
      <c r="AF108" s="728"/>
      <c r="AG108" s="728"/>
      <c r="AH108" s="728"/>
      <c r="AI108" s="728"/>
      <c r="AJ108" s="728"/>
      <c r="AK108" s="728"/>
      <c r="AL108" s="729"/>
      <c r="AM108" s="745"/>
      <c r="AN108" s="746"/>
      <c r="AO108" s="746"/>
      <c r="AP108" s="746"/>
      <c r="AQ108" s="746"/>
      <c r="AR108" s="746"/>
      <c r="AS108" s="746"/>
      <c r="AT108" s="746"/>
      <c r="AU108" s="746"/>
      <c r="AV108" s="746"/>
      <c r="AW108" s="746"/>
      <c r="AX108" s="747"/>
      <c r="AY108" s="93"/>
      <c r="AZ108" s="735"/>
      <c r="BA108" s="817"/>
      <c r="BB108" s="819"/>
      <c r="BC108" s="819"/>
      <c r="BD108" s="823"/>
      <c r="BE108" s="824"/>
      <c r="BF108" s="824"/>
      <c r="BG108" s="824"/>
      <c r="BH108" s="824"/>
      <c r="BI108" s="824"/>
      <c r="BJ108" s="824"/>
      <c r="BK108" s="824"/>
      <c r="BL108" s="824"/>
      <c r="BM108" s="824"/>
      <c r="BN108" s="824"/>
      <c r="BO108" s="824"/>
      <c r="BP108" s="824"/>
      <c r="BQ108" s="824"/>
      <c r="BR108" s="824"/>
      <c r="BS108" s="824"/>
      <c r="BT108" s="824"/>
      <c r="BU108" s="825"/>
      <c r="BV108" s="891"/>
      <c r="BW108" s="892"/>
      <c r="BX108" s="892"/>
      <c r="BY108" s="892"/>
      <c r="BZ108" s="892"/>
      <c r="CA108" s="892"/>
      <c r="CB108" s="892"/>
      <c r="CC108" s="892"/>
      <c r="CD108" s="892"/>
      <c r="CE108" s="892"/>
      <c r="CF108" s="892"/>
      <c r="CG108" s="892"/>
      <c r="CH108" s="892"/>
      <c r="CI108" s="892"/>
      <c r="CJ108" s="892"/>
      <c r="CK108" s="893"/>
    </row>
    <row r="109" spans="2:151" ht="5.25" customHeight="1">
      <c r="B109" s="735"/>
      <c r="C109" s="736"/>
      <c r="D109" s="728"/>
      <c r="E109" s="728"/>
      <c r="F109" s="728"/>
      <c r="G109" s="728"/>
      <c r="H109" s="728"/>
      <c r="I109" s="728"/>
      <c r="J109" s="728"/>
      <c r="K109" s="728"/>
      <c r="L109" s="728"/>
      <c r="M109" s="728"/>
      <c r="N109" s="728"/>
      <c r="O109" s="728"/>
      <c r="P109" s="728"/>
      <c r="Q109" s="728"/>
      <c r="R109" s="728"/>
      <c r="S109" s="728"/>
      <c r="T109" s="728"/>
      <c r="U109" s="728"/>
      <c r="V109" s="728"/>
      <c r="W109" s="728"/>
      <c r="X109" s="728"/>
      <c r="Y109" s="728"/>
      <c r="Z109" s="728"/>
      <c r="AA109" s="728"/>
      <c r="AB109" s="728"/>
      <c r="AC109" s="728"/>
      <c r="AD109" s="728"/>
      <c r="AE109" s="728"/>
      <c r="AF109" s="728"/>
      <c r="AG109" s="728"/>
      <c r="AH109" s="728"/>
      <c r="AI109" s="728"/>
      <c r="AJ109" s="728"/>
      <c r="AK109" s="728"/>
      <c r="AL109" s="729"/>
      <c r="AM109" s="745"/>
      <c r="AN109" s="746"/>
      <c r="AO109" s="746"/>
      <c r="AP109" s="746"/>
      <c r="AQ109" s="746"/>
      <c r="AR109" s="746"/>
      <c r="AS109" s="746"/>
      <c r="AT109" s="746"/>
      <c r="AU109" s="746"/>
      <c r="AV109" s="746"/>
      <c r="AW109" s="746"/>
      <c r="AX109" s="747"/>
      <c r="AY109" s="93"/>
      <c r="AZ109" s="735"/>
      <c r="BA109" s="817"/>
      <c r="BB109" s="819"/>
      <c r="BC109" s="819"/>
      <c r="BD109" s="823"/>
      <c r="BE109" s="824"/>
      <c r="BF109" s="824"/>
      <c r="BG109" s="824"/>
      <c r="BH109" s="824"/>
      <c r="BI109" s="824"/>
      <c r="BJ109" s="824"/>
      <c r="BK109" s="824"/>
      <c r="BL109" s="824"/>
      <c r="BM109" s="824"/>
      <c r="BN109" s="824"/>
      <c r="BO109" s="824"/>
      <c r="BP109" s="824"/>
      <c r="BQ109" s="824"/>
      <c r="BR109" s="824"/>
      <c r="BS109" s="824"/>
      <c r="BT109" s="824"/>
      <c r="BU109" s="825"/>
      <c r="BV109" s="891"/>
      <c r="BW109" s="892"/>
      <c r="BX109" s="892"/>
      <c r="BY109" s="892"/>
      <c r="BZ109" s="892"/>
      <c r="CA109" s="892"/>
      <c r="CB109" s="892"/>
      <c r="CC109" s="892"/>
      <c r="CD109" s="892"/>
      <c r="CE109" s="892"/>
      <c r="CF109" s="892"/>
      <c r="CG109" s="892"/>
      <c r="CH109" s="892"/>
      <c r="CI109" s="892"/>
      <c r="CJ109" s="892"/>
      <c r="CK109" s="893"/>
    </row>
    <row r="110" spans="2:151" ht="5.25" customHeight="1">
      <c r="B110" s="735"/>
      <c r="C110" s="736"/>
      <c r="D110" s="728"/>
      <c r="E110" s="728"/>
      <c r="F110" s="728"/>
      <c r="G110" s="728"/>
      <c r="H110" s="728"/>
      <c r="I110" s="728"/>
      <c r="J110" s="728"/>
      <c r="K110" s="728"/>
      <c r="L110" s="728"/>
      <c r="M110" s="728"/>
      <c r="N110" s="728"/>
      <c r="O110" s="728"/>
      <c r="P110" s="728"/>
      <c r="Q110" s="728"/>
      <c r="R110" s="728"/>
      <c r="S110" s="728"/>
      <c r="T110" s="728"/>
      <c r="U110" s="728"/>
      <c r="V110" s="728"/>
      <c r="W110" s="728"/>
      <c r="X110" s="728"/>
      <c r="Y110" s="728"/>
      <c r="Z110" s="728"/>
      <c r="AA110" s="728"/>
      <c r="AB110" s="728"/>
      <c r="AC110" s="728"/>
      <c r="AD110" s="728"/>
      <c r="AE110" s="728"/>
      <c r="AF110" s="728"/>
      <c r="AG110" s="728"/>
      <c r="AH110" s="728"/>
      <c r="AI110" s="728"/>
      <c r="AJ110" s="728"/>
      <c r="AK110" s="728"/>
      <c r="AL110" s="729"/>
      <c r="AM110" s="745"/>
      <c r="AN110" s="746"/>
      <c r="AO110" s="746"/>
      <c r="AP110" s="746"/>
      <c r="AQ110" s="746"/>
      <c r="AR110" s="746"/>
      <c r="AS110" s="746"/>
      <c r="AT110" s="746"/>
      <c r="AU110" s="746"/>
      <c r="AV110" s="746"/>
      <c r="AW110" s="746"/>
      <c r="AX110" s="747"/>
      <c r="AY110" s="93"/>
      <c r="AZ110" s="735"/>
      <c r="BA110" s="817"/>
      <c r="BB110" s="819"/>
      <c r="BC110" s="819"/>
      <c r="BD110" s="826"/>
      <c r="BE110" s="827"/>
      <c r="BF110" s="827"/>
      <c r="BG110" s="827"/>
      <c r="BH110" s="827"/>
      <c r="BI110" s="827"/>
      <c r="BJ110" s="827"/>
      <c r="BK110" s="827"/>
      <c r="BL110" s="827"/>
      <c r="BM110" s="827"/>
      <c r="BN110" s="827"/>
      <c r="BO110" s="827"/>
      <c r="BP110" s="827"/>
      <c r="BQ110" s="827"/>
      <c r="BR110" s="827"/>
      <c r="BS110" s="827"/>
      <c r="BT110" s="827"/>
      <c r="BU110" s="828"/>
      <c r="BV110" s="894"/>
      <c r="BW110" s="895"/>
      <c r="BX110" s="895"/>
      <c r="BY110" s="895"/>
      <c r="BZ110" s="895"/>
      <c r="CA110" s="895"/>
      <c r="CB110" s="895"/>
      <c r="CC110" s="895"/>
      <c r="CD110" s="895"/>
      <c r="CE110" s="895"/>
      <c r="CF110" s="895"/>
      <c r="CG110" s="895"/>
      <c r="CH110" s="895"/>
      <c r="CI110" s="895"/>
      <c r="CJ110" s="895"/>
      <c r="CK110" s="896"/>
    </row>
    <row r="111" spans="2:151" ht="5.25" customHeight="1">
      <c r="B111" s="735"/>
      <c r="C111" s="736"/>
      <c r="D111" s="726"/>
      <c r="E111" s="726"/>
      <c r="F111" s="726"/>
      <c r="G111" s="726"/>
      <c r="H111" s="726"/>
      <c r="I111" s="726"/>
      <c r="J111" s="726"/>
      <c r="K111" s="726"/>
      <c r="L111" s="726"/>
      <c r="M111" s="726"/>
      <c r="N111" s="726"/>
      <c r="O111" s="726"/>
      <c r="P111" s="726"/>
      <c r="Q111" s="726"/>
      <c r="R111" s="726"/>
      <c r="S111" s="726"/>
      <c r="T111" s="726"/>
      <c r="U111" s="726"/>
      <c r="V111" s="726"/>
      <c r="W111" s="726"/>
      <c r="X111" s="726"/>
      <c r="Y111" s="726"/>
      <c r="Z111" s="726"/>
      <c r="AA111" s="726"/>
      <c r="AB111" s="726"/>
      <c r="AC111" s="726"/>
      <c r="AD111" s="726"/>
      <c r="AE111" s="726"/>
      <c r="AF111" s="726"/>
      <c r="AG111" s="726"/>
      <c r="AH111" s="726"/>
      <c r="AI111" s="726"/>
      <c r="AJ111" s="726"/>
      <c r="AK111" s="726"/>
      <c r="AL111" s="727"/>
      <c r="AM111" s="745"/>
      <c r="AN111" s="746"/>
      <c r="AO111" s="746"/>
      <c r="AP111" s="746"/>
      <c r="AQ111" s="746"/>
      <c r="AR111" s="746"/>
      <c r="AS111" s="746"/>
      <c r="AT111" s="746"/>
      <c r="AU111" s="746"/>
      <c r="AV111" s="746"/>
      <c r="AW111" s="746"/>
      <c r="AX111" s="747"/>
      <c r="AY111" s="93"/>
      <c r="AZ111" s="735"/>
      <c r="BA111" s="817"/>
      <c r="BB111" s="819" t="s">
        <v>21</v>
      </c>
      <c r="BC111" s="819"/>
      <c r="BD111" s="829" t="s">
        <v>22</v>
      </c>
      <c r="BE111" s="830"/>
      <c r="BF111" s="830"/>
      <c r="BG111" s="830"/>
      <c r="BH111" s="830"/>
      <c r="BI111" s="830"/>
      <c r="BJ111" s="830"/>
      <c r="BK111" s="830"/>
      <c r="BL111" s="830"/>
      <c r="BM111" s="830"/>
      <c r="BN111" s="830"/>
      <c r="BO111" s="830"/>
      <c r="BP111" s="830"/>
      <c r="BQ111" s="830"/>
      <c r="BR111" s="830"/>
      <c r="BS111" s="830"/>
      <c r="BT111" s="830"/>
      <c r="BU111" s="831"/>
      <c r="BV111" s="832"/>
      <c r="BW111" s="833"/>
      <c r="BX111" s="833"/>
      <c r="BY111" s="833"/>
      <c r="BZ111" s="833"/>
      <c r="CA111" s="833"/>
      <c r="CB111" s="833"/>
      <c r="CC111" s="833"/>
      <c r="CD111" s="833"/>
      <c r="CE111" s="833"/>
      <c r="CF111" s="833"/>
      <c r="CG111" s="833"/>
      <c r="CH111" s="833"/>
      <c r="CI111" s="833"/>
      <c r="CJ111" s="833"/>
      <c r="CK111" s="834"/>
    </row>
    <row r="112" spans="2:151" ht="5.25" customHeight="1">
      <c r="B112" s="735"/>
      <c r="C112" s="736"/>
      <c r="D112" s="728"/>
      <c r="E112" s="728"/>
      <c r="F112" s="728"/>
      <c r="G112" s="728"/>
      <c r="H112" s="728"/>
      <c r="I112" s="728"/>
      <c r="J112" s="728"/>
      <c r="K112" s="728"/>
      <c r="L112" s="728"/>
      <c r="M112" s="728"/>
      <c r="N112" s="728"/>
      <c r="O112" s="728"/>
      <c r="P112" s="728"/>
      <c r="Q112" s="728"/>
      <c r="R112" s="728"/>
      <c r="S112" s="728"/>
      <c r="T112" s="728"/>
      <c r="U112" s="728"/>
      <c r="V112" s="728"/>
      <c r="W112" s="728"/>
      <c r="X112" s="728"/>
      <c r="Y112" s="728"/>
      <c r="Z112" s="728"/>
      <c r="AA112" s="728"/>
      <c r="AB112" s="728"/>
      <c r="AC112" s="728"/>
      <c r="AD112" s="728"/>
      <c r="AE112" s="728"/>
      <c r="AF112" s="728"/>
      <c r="AG112" s="728"/>
      <c r="AH112" s="728"/>
      <c r="AI112" s="728"/>
      <c r="AJ112" s="728"/>
      <c r="AK112" s="728"/>
      <c r="AL112" s="729"/>
      <c r="AM112" s="745"/>
      <c r="AN112" s="746"/>
      <c r="AO112" s="746"/>
      <c r="AP112" s="746"/>
      <c r="AQ112" s="746"/>
      <c r="AR112" s="746"/>
      <c r="AS112" s="746"/>
      <c r="AT112" s="746"/>
      <c r="AU112" s="746"/>
      <c r="AV112" s="746"/>
      <c r="AW112" s="746"/>
      <c r="AX112" s="747"/>
      <c r="AY112" s="93"/>
      <c r="AZ112" s="735"/>
      <c r="BA112" s="817"/>
      <c r="BB112" s="819"/>
      <c r="BC112" s="819"/>
      <c r="BD112" s="823"/>
      <c r="BE112" s="824"/>
      <c r="BF112" s="824"/>
      <c r="BG112" s="824"/>
      <c r="BH112" s="824"/>
      <c r="BI112" s="824"/>
      <c r="BJ112" s="824"/>
      <c r="BK112" s="824"/>
      <c r="BL112" s="824"/>
      <c r="BM112" s="824"/>
      <c r="BN112" s="824"/>
      <c r="BO112" s="824"/>
      <c r="BP112" s="824"/>
      <c r="BQ112" s="824"/>
      <c r="BR112" s="824"/>
      <c r="BS112" s="824"/>
      <c r="BT112" s="824"/>
      <c r="BU112" s="825"/>
      <c r="BV112" s="835"/>
      <c r="BW112" s="836"/>
      <c r="BX112" s="836"/>
      <c r="BY112" s="836"/>
      <c r="BZ112" s="836"/>
      <c r="CA112" s="836"/>
      <c r="CB112" s="836"/>
      <c r="CC112" s="836"/>
      <c r="CD112" s="836"/>
      <c r="CE112" s="836"/>
      <c r="CF112" s="836"/>
      <c r="CG112" s="836"/>
      <c r="CH112" s="836"/>
      <c r="CI112" s="836"/>
      <c r="CJ112" s="836"/>
      <c r="CK112" s="837"/>
    </row>
    <row r="113" spans="2:172" ht="5.25" customHeight="1">
      <c r="B113" s="735"/>
      <c r="C113" s="736"/>
      <c r="D113" s="728"/>
      <c r="E113" s="728"/>
      <c r="F113" s="728"/>
      <c r="G113" s="728"/>
      <c r="H113" s="728"/>
      <c r="I113" s="728"/>
      <c r="J113" s="728"/>
      <c r="K113" s="728"/>
      <c r="L113" s="728"/>
      <c r="M113" s="728"/>
      <c r="N113" s="728"/>
      <c r="O113" s="728"/>
      <c r="P113" s="728"/>
      <c r="Q113" s="728"/>
      <c r="R113" s="728"/>
      <c r="S113" s="728"/>
      <c r="T113" s="728"/>
      <c r="U113" s="728"/>
      <c r="V113" s="728"/>
      <c r="W113" s="728"/>
      <c r="X113" s="728"/>
      <c r="Y113" s="728"/>
      <c r="Z113" s="728"/>
      <c r="AA113" s="728"/>
      <c r="AB113" s="728"/>
      <c r="AC113" s="728"/>
      <c r="AD113" s="728"/>
      <c r="AE113" s="728"/>
      <c r="AF113" s="728"/>
      <c r="AG113" s="728"/>
      <c r="AH113" s="728"/>
      <c r="AI113" s="728"/>
      <c r="AJ113" s="728"/>
      <c r="AK113" s="728"/>
      <c r="AL113" s="729"/>
      <c r="AM113" s="745"/>
      <c r="AN113" s="746"/>
      <c r="AO113" s="746"/>
      <c r="AP113" s="746"/>
      <c r="AQ113" s="746"/>
      <c r="AR113" s="746"/>
      <c r="AS113" s="746"/>
      <c r="AT113" s="746"/>
      <c r="AU113" s="746"/>
      <c r="AV113" s="746"/>
      <c r="AW113" s="746"/>
      <c r="AX113" s="747"/>
      <c r="AY113" s="93"/>
      <c r="AZ113" s="735"/>
      <c r="BA113" s="817"/>
      <c r="BB113" s="819"/>
      <c r="BC113" s="819"/>
      <c r="BD113" s="823"/>
      <c r="BE113" s="824"/>
      <c r="BF113" s="824"/>
      <c r="BG113" s="824"/>
      <c r="BH113" s="824"/>
      <c r="BI113" s="824"/>
      <c r="BJ113" s="824"/>
      <c r="BK113" s="824"/>
      <c r="BL113" s="824"/>
      <c r="BM113" s="824"/>
      <c r="BN113" s="824"/>
      <c r="BO113" s="824"/>
      <c r="BP113" s="824"/>
      <c r="BQ113" s="824"/>
      <c r="BR113" s="824"/>
      <c r="BS113" s="824"/>
      <c r="BT113" s="824"/>
      <c r="BU113" s="825"/>
      <c r="BV113" s="835"/>
      <c r="BW113" s="836"/>
      <c r="BX113" s="836"/>
      <c r="BY113" s="836"/>
      <c r="BZ113" s="836"/>
      <c r="CA113" s="836"/>
      <c r="CB113" s="836"/>
      <c r="CC113" s="836"/>
      <c r="CD113" s="836"/>
      <c r="CE113" s="836"/>
      <c r="CF113" s="836"/>
      <c r="CG113" s="836"/>
      <c r="CH113" s="836"/>
      <c r="CI113" s="836"/>
      <c r="CJ113" s="836"/>
      <c r="CK113" s="837"/>
    </row>
    <row r="114" spans="2:172" ht="5.25" customHeight="1">
      <c r="B114" s="735"/>
      <c r="C114" s="736"/>
      <c r="D114" s="728"/>
      <c r="E114" s="728"/>
      <c r="F114" s="728"/>
      <c r="G114" s="728"/>
      <c r="H114" s="728"/>
      <c r="I114" s="728"/>
      <c r="J114" s="728"/>
      <c r="K114" s="728"/>
      <c r="L114" s="728"/>
      <c r="M114" s="728"/>
      <c r="N114" s="728"/>
      <c r="O114" s="728"/>
      <c r="P114" s="728"/>
      <c r="Q114" s="728"/>
      <c r="R114" s="728"/>
      <c r="S114" s="728"/>
      <c r="T114" s="728"/>
      <c r="U114" s="728"/>
      <c r="V114" s="728"/>
      <c r="W114" s="728"/>
      <c r="X114" s="728"/>
      <c r="Y114" s="728"/>
      <c r="Z114" s="728"/>
      <c r="AA114" s="728"/>
      <c r="AB114" s="728"/>
      <c r="AC114" s="728"/>
      <c r="AD114" s="728"/>
      <c r="AE114" s="728"/>
      <c r="AF114" s="728"/>
      <c r="AG114" s="728"/>
      <c r="AH114" s="728"/>
      <c r="AI114" s="728"/>
      <c r="AJ114" s="728"/>
      <c r="AK114" s="728"/>
      <c r="AL114" s="729"/>
      <c r="AM114" s="745"/>
      <c r="AN114" s="746"/>
      <c r="AO114" s="746"/>
      <c r="AP114" s="746"/>
      <c r="AQ114" s="746"/>
      <c r="AR114" s="746"/>
      <c r="AS114" s="746"/>
      <c r="AT114" s="746"/>
      <c r="AU114" s="746"/>
      <c r="AV114" s="746"/>
      <c r="AW114" s="746"/>
      <c r="AX114" s="747"/>
      <c r="AY114" s="93"/>
      <c r="AZ114" s="735"/>
      <c r="BA114" s="817"/>
      <c r="BB114" s="819"/>
      <c r="BC114" s="819"/>
      <c r="BD114" s="823"/>
      <c r="BE114" s="824"/>
      <c r="BF114" s="824"/>
      <c r="BG114" s="824"/>
      <c r="BH114" s="824"/>
      <c r="BI114" s="824"/>
      <c r="BJ114" s="824"/>
      <c r="BK114" s="824"/>
      <c r="BL114" s="824"/>
      <c r="BM114" s="824"/>
      <c r="BN114" s="824"/>
      <c r="BO114" s="824"/>
      <c r="BP114" s="824"/>
      <c r="BQ114" s="824"/>
      <c r="BR114" s="824"/>
      <c r="BS114" s="824"/>
      <c r="BT114" s="824"/>
      <c r="BU114" s="825"/>
      <c r="BV114" s="835"/>
      <c r="BW114" s="836"/>
      <c r="BX114" s="836"/>
      <c r="BY114" s="836"/>
      <c r="BZ114" s="836"/>
      <c r="CA114" s="836"/>
      <c r="CB114" s="836"/>
      <c r="CC114" s="836"/>
      <c r="CD114" s="836"/>
      <c r="CE114" s="836"/>
      <c r="CF114" s="836"/>
      <c r="CG114" s="836"/>
      <c r="CH114" s="836"/>
      <c r="CI114" s="836"/>
      <c r="CJ114" s="836"/>
      <c r="CK114" s="837"/>
    </row>
    <row r="115" spans="2:172" ht="5.25" customHeight="1">
      <c r="B115" s="735"/>
      <c r="C115" s="736"/>
      <c r="D115" s="728"/>
      <c r="E115" s="728"/>
      <c r="F115" s="728"/>
      <c r="G115" s="728"/>
      <c r="H115" s="728"/>
      <c r="I115" s="728"/>
      <c r="J115" s="728"/>
      <c r="K115" s="728"/>
      <c r="L115" s="728"/>
      <c r="M115" s="728"/>
      <c r="N115" s="728"/>
      <c r="O115" s="728"/>
      <c r="P115" s="728"/>
      <c r="Q115" s="728"/>
      <c r="R115" s="728"/>
      <c r="S115" s="728"/>
      <c r="T115" s="728"/>
      <c r="U115" s="728"/>
      <c r="V115" s="728"/>
      <c r="W115" s="728"/>
      <c r="X115" s="728"/>
      <c r="Y115" s="728"/>
      <c r="Z115" s="728"/>
      <c r="AA115" s="728"/>
      <c r="AB115" s="728"/>
      <c r="AC115" s="728"/>
      <c r="AD115" s="728"/>
      <c r="AE115" s="728"/>
      <c r="AF115" s="728"/>
      <c r="AG115" s="728"/>
      <c r="AH115" s="728"/>
      <c r="AI115" s="728"/>
      <c r="AJ115" s="728"/>
      <c r="AK115" s="728"/>
      <c r="AL115" s="729"/>
      <c r="AM115" s="745"/>
      <c r="AN115" s="746"/>
      <c r="AO115" s="746"/>
      <c r="AP115" s="746"/>
      <c r="AQ115" s="746"/>
      <c r="AR115" s="746"/>
      <c r="AS115" s="746"/>
      <c r="AT115" s="746"/>
      <c r="AU115" s="746"/>
      <c r="AV115" s="746"/>
      <c r="AW115" s="746"/>
      <c r="AX115" s="747"/>
      <c r="AY115" s="93"/>
      <c r="AZ115" s="735"/>
      <c r="BA115" s="817"/>
      <c r="BB115" s="819"/>
      <c r="BC115" s="819"/>
      <c r="BD115" s="826"/>
      <c r="BE115" s="827"/>
      <c r="BF115" s="827"/>
      <c r="BG115" s="827"/>
      <c r="BH115" s="827"/>
      <c r="BI115" s="827"/>
      <c r="BJ115" s="827"/>
      <c r="BK115" s="827"/>
      <c r="BL115" s="827"/>
      <c r="BM115" s="827"/>
      <c r="BN115" s="827"/>
      <c r="BO115" s="827"/>
      <c r="BP115" s="827"/>
      <c r="BQ115" s="827"/>
      <c r="BR115" s="827"/>
      <c r="BS115" s="827"/>
      <c r="BT115" s="827"/>
      <c r="BU115" s="828"/>
      <c r="BV115" s="838"/>
      <c r="BW115" s="839"/>
      <c r="BX115" s="839"/>
      <c r="BY115" s="839"/>
      <c r="BZ115" s="839"/>
      <c r="CA115" s="839"/>
      <c r="CB115" s="839"/>
      <c r="CC115" s="839"/>
      <c r="CD115" s="839"/>
      <c r="CE115" s="839"/>
      <c r="CF115" s="839"/>
      <c r="CG115" s="839"/>
      <c r="CH115" s="839"/>
      <c r="CI115" s="839"/>
      <c r="CJ115" s="839"/>
      <c r="CK115" s="840"/>
    </row>
    <row r="116" spans="2:172" ht="5.25" customHeight="1">
      <c r="B116" s="735"/>
      <c r="C116" s="736"/>
      <c r="D116" s="726"/>
      <c r="E116" s="726"/>
      <c r="F116" s="726"/>
      <c r="G116" s="726"/>
      <c r="H116" s="726"/>
      <c r="I116" s="726"/>
      <c r="J116" s="726"/>
      <c r="K116" s="726"/>
      <c r="L116" s="726"/>
      <c r="M116" s="726"/>
      <c r="N116" s="726"/>
      <c r="O116" s="726"/>
      <c r="P116" s="726"/>
      <c r="Q116" s="726"/>
      <c r="R116" s="726"/>
      <c r="S116" s="726"/>
      <c r="T116" s="726"/>
      <c r="U116" s="726"/>
      <c r="V116" s="726"/>
      <c r="W116" s="726"/>
      <c r="X116" s="726"/>
      <c r="Y116" s="726"/>
      <c r="Z116" s="726"/>
      <c r="AA116" s="726"/>
      <c r="AB116" s="726"/>
      <c r="AC116" s="726"/>
      <c r="AD116" s="726"/>
      <c r="AE116" s="726"/>
      <c r="AF116" s="726"/>
      <c r="AG116" s="726"/>
      <c r="AH116" s="726"/>
      <c r="AI116" s="726"/>
      <c r="AJ116" s="726"/>
      <c r="AK116" s="726"/>
      <c r="AL116" s="727"/>
      <c r="AM116" s="745"/>
      <c r="AN116" s="746"/>
      <c r="AO116" s="746"/>
      <c r="AP116" s="746"/>
      <c r="AQ116" s="746"/>
      <c r="AR116" s="746"/>
      <c r="AS116" s="746"/>
      <c r="AT116" s="746"/>
      <c r="AU116" s="746"/>
      <c r="AV116" s="746"/>
      <c r="AW116" s="746"/>
      <c r="AX116" s="747"/>
      <c r="AY116" s="93"/>
      <c r="AZ116" s="735"/>
      <c r="BA116" s="817"/>
      <c r="BB116" s="819" t="s">
        <v>17</v>
      </c>
      <c r="BC116" s="819"/>
      <c r="BD116" s="847" t="s">
        <v>31</v>
      </c>
      <c r="BE116" s="511"/>
      <c r="BF116" s="511"/>
      <c r="BG116" s="511"/>
      <c r="BH116" s="511"/>
      <c r="BI116" s="511"/>
      <c r="BJ116" s="511"/>
      <c r="BK116" s="511"/>
      <c r="BL116" s="511"/>
      <c r="BM116" s="511"/>
      <c r="BN116" s="511"/>
      <c r="BO116" s="511"/>
      <c r="BP116" s="511"/>
      <c r="BQ116" s="511"/>
      <c r="BR116" s="511"/>
      <c r="BS116" s="511"/>
      <c r="BT116" s="511"/>
      <c r="BU116" s="848"/>
      <c r="BV116" s="882">
        <f>AM141</f>
        <v>0</v>
      </c>
      <c r="BW116" s="883"/>
      <c r="BX116" s="883"/>
      <c r="BY116" s="883"/>
      <c r="BZ116" s="883"/>
      <c r="CA116" s="883"/>
      <c r="CB116" s="883"/>
      <c r="CC116" s="883"/>
      <c r="CD116" s="883"/>
      <c r="CE116" s="883"/>
      <c r="CF116" s="883"/>
      <c r="CG116" s="883"/>
      <c r="CH116" s="883"/>
      <c r="CI116" s="883"/>
      <c r="CJ116" s="883"/>
      <c r="CK116" s="884"/>
    </row>
    <row r="117" spans="2:172" ht="5.25" customHeight="1">
      <c r="B117" s="735"/>
      <c r="C117" s="736"/>
      <c r="D117" s="728"/>
      <c r="E117" s="728"/>
      <c r="F117" s="728"/>
      <c r="G117" s="728"/>
      <c r="H117" s="728"/>
      <c r="I117" s="728"/>
      <c r="J117" s="728"/>
      <c r="K117" s="728"/>
      <c r="L117" s="728"/>
      <c r="M117" s="728"/>
      <c r="N117" s="728"/>
      <c r="O117" s="728"/>
      <c r="P117" s="728"/>
      <c r="Q117" s="728"/>
      <c r="R117" s="728"/>
      <c r="S117" s="728"/>
      <c r="T117" s="728"/>
      <c r="U117" s="728"/>
      <c r="V117" s="728"/>
      <c r="W117" s="728"/>
      <c r="X117" s="728"/>
      <c r="Y117" s="728"/>
      <c r="Z117" s="728"/>
      <c r="AA117" s="728"/>
      <c r="AB117" s="728"/>
      <c r="AC117" s="728"/>
      <c r="AD117" s="728"/>
      <c r="AE117" s="728"/>
      <c r="AF117" s="728"/>
      <c r="AG117" s="728"/>
      <c r="AH117" s="728"/>
      <c r="AI117" s="728"/>
      <c r="AJ117" s="728"/>
      <c r="AK117" s="728"/>
      <c r="AL117" s="729"/>
      <c r="AM117" s="745"/>
      <c r="AN117" s="746"/>
      <c r="AO117" s="746"/>
      <c r="AP117" s="746"/>
      <c r="AQ117" s="746"/>
      <c r="AR117" s="746"/>
      <c r="AS117" s="746"/>
      <c r="AT117" s="746"/>
      <c r="AU117" s="746"/>
      <c r="AV117" s="746"/>
      <c r="AW117" s="746"/>
      <c r="AX117" s="747"/>
      <c r="AY117" s="93"/>
      <c r="AZ117" s="735"/>
      <c r="BA117" s="817"/>
      <c r="BB117" s="819"/>
      <c r="BC117" s="819"/>
      <c r="BD117" s="849"/>
      <c r="BE117" s="513"/>
      <c r="BF117" s="513"/>
      <c r="BG117" s="513"/>
      <c r="BH117" s="513"/>
      <c r="BI117" s="513"/>
      <c r="BJ117" s="513"/>
      <c r="BK117" s="513"/>
      <c r="BL117" s="513"/>
      <c r="BM117" s="513"/>
      <c r="BN117" s="513"/>
      <c r="BO117" s="513"/>
      <c r="BP117" s="513"/>
      <c r="BQ117" s="513"/>
      <c r="BR117" s="513"/>
      <c r="BS117" s="513"/>
      <c r="BT117" s="513"/>
      <c r="BU117" s="850"/>
      <c r="BV117" s="789"/>
      <c r="BW117" s="790"/>
      <c r="BX117" s="790"/>
      <c r="BY117" s="790"/>
      <c r="BZ117" s="790"/>
      <c r="CA117" s="790"/>
      <c r="CB117" s="790"/>
      <c r="CC117" s="790"/>
      <c r="CD117" s="790"/>
      <c r="CE117" s="790"/>
      <c r="CF117" s="790"/>
      <c r="CG117" s="790"/>
      <c r="CH117" s="790"/>
      <c r="CI117" s="790"/>
      <c r="CJ117" s="790"/>
      <c r="CK117" s="791"/>
      <c r="FL117" s="108"/>
      <c r="FM117" s="108"/>
      <c r="FN117" s="108"/>
      <c r="FO117" s="108"/>
      <c r="FP117" s="108"/>
    </row>
    <row r="118" spans="2:172" ht="5.25" customHeight="1">
      <c r="B118" s="735"/>
      <c r="C118" s="736"/>
      <c r="D118" s="728"/>
      <c r="E118" s="728"/>
      <c r="F118" s="728"/>
      <c r="G118" s="728"/>
      <c r="H118" s="728"/>
      <c r="I118" s="728"/>
      <c r="J118" s="728"/>
      <c r="K118" s="728"/>
      <c r="L118" s="728"/>
      <c r="M118" s="728"/>
      <c r="N118" s="728"/>
      <c r="O118" s="728"/>
      <c r="P118" s="728"/>
      <c r="Q118" s="728"/>
      <c r="R118" s="728"/>
      <c r="S118" s="728"/>
      <c r="T118" s="728"/>
      <c r="U118" s="728"/>
      <c r="V118" s="728"/>
      <c r="W118" s="728"/>
      <c r="X118" s="728"/>
      <c r="Y118" s="728"/>
      <c r="Z118" s="728"/>
      <c r="AA118" s="728"/>
      <c r="AB118" s="728"/>
      <c r="AC118" s="728"/>
      <c r="AD118" s="728"/>
      <c r="AE118" s="728"/>
      <c r="AF118" s="728"/>
      <c r="AG118" s="728"/>
      <c r="AH118" s="728"/>
      <c r="AI118" s="728"/>
      <c r="AJ118" s="728"/>
      <c r="AK118" s="728"/>
      <c r="AL118" s="729"/>
      <c r="AM118" s="745"/>
      <c r="AN118" s="746"/>
      <c r="AO118" s="746"/>
      <c r="AP118" s="746"/>
      <c r="AQ118" s="746"/>
      <c r="AR118" s="746"/>
      <c r="AS118" s="746"/>
      <c r="AT118" s="746"/>
      <c r="AU118" s="746"/>
      <c r="AV118" s="746"/>
      <c r="AW118" s="746"/>
      <c r="AX118" s="747"/>
      <c r="AY118" s="93"/>
      <c r="AZ118" s="735"/>
      <c r="BA118" s="817"/>
      <c r="BB118" s="819"/>
      <c r="BC118" s="819"/>
      <c r="BD118" s="849"/>
      <c r="BE118" s="513"/>
      <c r="BF118" s="513"/>
      <c r="BG118" s="513"/>
      <c r="BH118" s="513"/>
      <c r="BI118" s="513"/>
      <c r="BJ118" s="513"/>
      <c r="BK118" s="513"/>
      <c r="BL118" s="513"/>
      <c r="BM118" s="513"/>
      <c r="BN118" s="513"/>
      <c r="BO118" s="513"/>
      <c r="BP118" s="513"/>
      <c r="BQ118" s="513"/>
      <c r="BR118" s="513"/>
      <c r="BS118" s="513"/>
      <c r="BT118" s="513"/>
      <c r="BU118" s="850"/>
      <c r="BV118" s="789"/>
      <c r="BW118" s="790"/>
      <c r="BX118" s="790"/>
      <c r="BY118" s="790"/>
      <c r="BZ118" s="790"/>
      <c r="CA118" s="790"/>
      <c r="CB118" s="790"/>
      <c r="CC118" s="790"/>
      <c r="CD118" s="790"/>
      <c r="CE118" s="790"/>
      <c r="CF118" s="790"/>
      <c r="CG118" s="790"/>
      <c r="CH118" s="790"/>
      <c r="CI118" s="790"/>
      <c r="CJ118" s="790"/>
      <c r="CK118" s="791"/>
    </row>
    <row r="119" spans="2:172" ht="5.25" customHeight="1">
      <c r="B119" s="735"/>
      <c r="C119" s="736"/>
      <c r="D119" s="728"/>
      <c r="E119" s="728"/>
      <c r="F119" s="728"/>
      <c r="G119" s="728"/>
      <c r="H119" s="728"/>
      <c r="I119" s="728"/>
      <c r="J119" s="728"/>
      <c r="K119" s="728"/>
      <c r="L119" s="728"/>
      <c r="M119" s="728"/>
      <c r="N119" s="728"/>
      <c r="O119" s="728"/>
      <c r="P119" s="728"/>
      <c r="Q119" s="728"/>
      <c r="R119" s="728"/>
      <c r="S119" s="728"/>
      <c r="T119" s="728"/>
      <c r="U119" s="728"/>
      <c r="V119" s="728"/>
      <c r="W119" s="728"/>
      <c r="X119" s="728"/>
      <c r="Y119" s="728"/>
      <c r="Z119" s="728"/>
      <c r="AA119" s="728"/>
      <c r="AB119" s="728"/>
      <c r="AC119" s="728"/>
      <c r="AD119" s="728"/>
      <c r="AE119" s="728"/>
      <c r="AF119" s="728"/>
      <c r="AG119" s="728"/>
      <c r="AH119" s="728"/>
      <c r="AI119" s="728"/>
      <c r="AJ119" s="728"/>
      <c r="AK119" s="728"/>
      <c r="AL119" s="729"/>
      <c r="AM119" s="745"/>
      <c r="AN119" s="746"/>
      <c r="AO119" s="746"/>
      <c r="AP119" s="746"/>
      <c r="AQ119" s="746"/>
      <c r="AR119" s="746"/>
      <c r="AS119" s="746"/>
      <c r="AT119" s="746"/>
      <c r="AU119" s="746"/>
      <c r="AV119" s="746"/>
      <c r="AW119" s="746"/>
      <c r="AX119" s="747"/>
      <c r="AY119" s="93"/>
      <c r="AZ119" s="735"/>
      <c r="BA119" s="817"/>
      <c r="BB119" s="819"/>
      <c r="BC119" s="819"/>
      <c r="BD119" s="849"/>
      <c r="BE119" s="513"/>
      <c r="BF119" s="513"/>
      <c r="BG119" s="513"/>
      <c r="BH119" s="513"/>
      <c r="BI119" s="513"/>
      <c r="BJ119" s="513"/>
      <c r="BK119" s="513"/>
      <c r="BL119" s="513"/>
      <c r="BM119" s="513"/>
      <c r="BN119" s="513"/>
      <c r="BO119" s="513"/>
      <c r="BP119" s="513"/>
      <c r="BQ119" s="513"/>
      <c r="BR119" s="513"/>
      <c r="BS119" s="513"/>
      <c r="BT119" s="513"/>
      <c r="BU119" s="850"/>
      <c r="BV119" s="789"/>
      <c r="BW119" s="790"/>
      <c r="BX119" s="790"/>
      <c r="BY119" s="790"/>
      <c r="BZ119" s="790"/>
      <c r="CA119" s="790"/>
      <c r="CB119" s="790"/>
      <c r="CC119" s="790"/>
      <c r="CD119" s="790"/>
      <c r="CE119" s="790"/>
      <c r="CF119" s="790"/>
      <c r="CG119" s="790"/>
      <c r="CH119" s="790"/>
      <c r="CI119" s="790"/>
      <c r="CJ119" s="790"/>
      <c r="CK119" s="791"/>
    </row>
    <row r="120" spans="2:172" ht="5.25" customHeight="1">
      <c r="B120" s="735"/>
      <c r="C120" s="736"/>
      <c r="D120" s="728"/>
      <c r="E120" s="728"/>
      <c r="F120" s="728"/>
      <c r="G120" s="728"/>
      <c r="H120" s="728"/>
      <c r="I120" s="728"/>
      <c r="J120" s="728"/>
      <c r="K120" s="728"/>
      <c r="L120" s="728"/>
      <c r="M120" s="728"/>
      <c r="N120" s="728"/>
      <c r="O120" s="728"/>
      <c r="P120" s="728"/>
      <c r="Q120" s="728"/>
      <c r="R120" s="728"/>
      <c r="S120" s="728"/>
      <c r="T120" s="728"/>
      <c r="U120" s="728"/>
      <c r="V120" s="728"/>
      <c r="W120" s="728"/>
      <c r="X120" s="728"/>
      <c r="Y120" s="728"/>
      <c r="Z120" s="728"/>
      <c r="AA120" s="728"/>
      <c r="AB120" s="728"/>
      <c r="AC120" s="728"/>
      <c r="AD120" s="728"/>
      <c r="AE120" s="728"/>
      <c r="AF120" s="728"/>
      <c r="AG120" s="728"/>
      <c r="AH120" s="728"/>
      <c r="AI120" s="728"/>
      <c r="AJ120" s="728"/>
      <c r="AK120" s="728"/>
      <c r="AL120" s="729"/>
      <c r="AM120" s="745"/>
      <c r="AN120" s="746"/>
      <c r="AO120" s="746"/>
      <c r="AP120" s="746"/>
      <c r="AQ120" s="746"/>
      <c r="AR120" s="746"/>
      <c r="AS120" s="746"/>
      <c r="AT120" s="746"/>
      <c r="AU120" s="746"/>
      <c r="AV120" s="746"/>
      <c r="AW120" s="746"/>
      <c r="AX120" s="747"/>
      <c r="AY120" s="93"/>
      <c r="AZ120" s="735"/>
      <c r="BA120" s="817"/>
      <c r="BB120" s="819"/>
      <c r="BC120" s="819"/>
      <c r="BD120" s="851"/>
      <c r="BE120" s="852"/>
      <c r="BF120" s="852"/>
      <c r="BG120" s="852"/>
      <c r="BH120" s="852"/>
      <c r="BI120" s="852"/>
      <c r="BJ120" s="852"/>
      <c r="BK120" s="852"/>
      <c r="BL120" s="852"/>
      <c r="BM120" s="852"/>
      <c r="BN120" s="852"/>
      <c r="BO120" s="852"/>
      <c r="BP120" s="852"/>
      <c r="BQ120" s="852"/>
      <c r="BR120" s="852"/>
      <c r="BS120" s="852"/>
      <c r="BT120" s="852"/>
      <c r="BU120" s="853"/>
      <c r="BV120" s="885"/>
      <c r="BW120" s="886"/>
      <c r="BX120" s="886"/>
      <c r="BY120" s="886"/>
      <c r="BZ120" s="886"/>
      <c r="CA120" s="886"/>
      <c r="CB120" s="886"/>
      <c r="CC120" s="886"/>
      <c r="CD120" s="886"/>
      <c r="CE120" s="886"/>
      <c r="CF120" s="886"/>
      <c r="CG120" s="886"/>
      <c r="CH120" s="886"/>
      <c r="CI120" s="886"/>
      <c r="CJ120" s="886"/>
      <c r="CK120" s="887"/>
      <c r="FL120" s="109"/>
      <c r="FM120" s="109"/>
      <c r="FN120" s="109"/>
      <c r="FO120" s="109"/>
      <c r="FP120" s="109"/>
    </row>
    <row r="121" spans="2:172" ht="5.25" customHeight="1">
      <c r="B121" s="735"/>
      <c r="C121" s="736"/>
      <c r="D121" s="726"/>
      <c r="E121" s="726"/>
      <c r="F121" s="726"/>
      <c r="G121" s="726"/>
      <c r="H121" s="726"/>
      <c r="I121" s="726"/>
      <c r="J121" s="726"/>
      <c r="K121" s="726"/>
      <c r="L121" s="726"/>
      <c r="M121" s="726"/>
      <c r="N121" s="726"/>
      <c r="O121" s="726"/>
      <c r="P121" s="726"/>
      <c r="Q121" s="726"/>
      <c r="R121" s="726"/>
      <c r="S121" s="726"/>
      <c r="T121" s="726"/>
      <c r="U121" s="726"/>
      <c r="V121" s="726"/>
      <c r="W121" s="726"/>
      <c r="X121" s="726"/>
      <c r="Y121" s="726"/>
      <c r="Z121" s="726"/>
      <c r="AA121" s="726"/>
      <c r="AB121" s="726"/>
      <c r="AC121" s="726"/>
      <c r="AD121" s="726"/>
      <c r="AE121" s="726"/>
      <c r="AF121" s="726"/>
      <c r="AG121" s="726"/>
      <c r="AH121" s="726"/>
      <c r="AI121" s="726"/>
      <c r="AJ121" s="726"/>
      <c r="AK121" s="726"/>
      <c r="AL121" s="727"/>
      <c r="AM121" s="745"/>
      <c r="AN121" s="746"/>
      <c r="AO121" s="746"/>
      <c r="AP121" s="746"/>
      <c r="AQ121" s="746"/>
      <c r="AR121" s="746"/>
      <c r="AS121" s="746"/>
      <c r="AT121" s="746"/>
      <c r="AU121" s="746"/>
      <c r="AV121" s="746"/>
      <c r="AW121" s="746"/>
      <c r="AX121" s="747"/>
      <c r="AY121" s="93"/>
      <c r="AZ121" s="735"/>
      <c r="BA121" s="817"/>
      <c r="BB121" s="855" t="s">
        <v>28</v>
      </c>
      <c r="BC121" s="855"/>
      <c r="BD121" s="750" t="s">
        <v>27</v>
      </c>
      <c r="BE121" s="751"/>
      <c r="BF121" s="751"/>
      <c r="BG121" s="751"/>
      <c r="BH121" s="751"/>
      <c r="BI121" s="751"/>
      <c r="BJ121" s="751"/>
      <c r="BK121" s="751"/>
      <c r="BL121" s="751"/>
      <c r="BM121" s="751"/>
      <c r="BN121" s="751"/>
      <c r="BO121" s="751"/>
      <c r="BP121" s="751"/>
      <c r="BQ121" s="751"/>
      <c r="BR121" s="751"/>
      <c r="BS121" s="751"/>
      <c r="BT121" s="751"/>
      <c r="BU121" s="752"/>
      <c r="BV121" s="759"/>
      <c r="BW121" s="760"/>
      <c r="BX121" s="760"/>
      <c r="BY121" s="760"/>
      <c r="BZ121" s="760"/>
      <c r="CA121" s="760"/>
      <c r="CB121" s="760"/>
      <c r="CC121" s="760"/>
      <c r="CD121" s="760"/>
      <c r="CE121" s="760"/>
      <c r="CF121" s="760"/>
      <c r="CG121" s="760"/>
      <c r="CH121" s="760"/>
      <c r="CI121" s="760"/>
      <c r="CJ121" s="760"/>
      <c r="CK121" s="761"/>
    </row>
    <row r="122" spans="2:172" ht="5.25" customHeight="1">
      <c r="B122" s="735"/>
      <c r="C122" s="736"/>
      <c r="D122" s="728"/>
      <c r="E122" s="728"/>
      <c r="F122" s="728"/>
      <c r="G122" s="728"/>
      <c r="H122" s="728"/>
      <c r="I122" s="728"/>
      <c r="J122" s="728"/>
      <c r="K122" s="728"/>
      <c r="L122" s="728"/>
      <c r="M122" s="728"/>
      <c r="N122" s="728"/>
      <c r="O122" s="728"/>
      <c r="P122" s="728"/>
      <c r="Q122" s="728"/>
      <c r="R122" s="728"/>
      <c r="S122" s="728"/>
      <c r="T122" s="728"/>
      <c r="U122" s="728"/>
      <c r="V122" s="728"/>
      <c r="W122" s="728"/>
      <c r="X122" s="728"/>
      <c r="Y122" s="728"/>
      <c r="Z122" s="728"/>
      <c r="AA122" s="728"/>
      <c r="AB122" s="728"/>
      <c r="AC122" s="728"/>
      <c r="AD122" s="728"/>
      <c r="AE122" s="728"/>
      <c r="AF122" s="728"/>
      <c r="AG122" s="728"/>
      <c r="AH122" s="728"/>
      <c r="AI122" s="728"/>
      <c r="AJ122" s="728"/>
      <c r="AK122" s="728"/>
      <c r="AL122" s="729"/>
      <c r="AM122" s="745"/>
      <c r="AN122" s="746"/>
      <c r="AO122" s="746"/>
      <c r="AP122" s="746"/>
      <c r="AQ122" s="746"/>
      <c r="AR122" s="746"/>
      <c r="AS122" s="746"/>
      <c r="AT122" s="746"/>
      <c r="AU122" s="746"/>
      <c r="AV122" s="746"/>
      <c r="AW122" s="746"/>
      <c r="AX122" s="747"/>
      <c r="AY122" s="93"/>
      <c r="AZ122" s="735"/>
      <c r="BA122" s="817"/>
      <c r="BB122" s="855"/>
      <c r="BC122" s="855"/>
      <c r="BD122" s="753"/>
      <c r="BE122" s="754"/>
      <c r="BF122" s="754"/>
      <c r="BG122" s="754"/>
      <c r="BH122" s="754"/>
      <c r="BI122" s="754"/>
      <c r="BJ122" s="754"/>
      <c r="BK122" s="754"/>
      <c r="BL122" s="754"/>
      <c r="BM122" s="754"/>
      <c r="BN122" s="754"/>
      <c r="BO122" s="754"/>
      <c r="BP122" s="754"/>
      <c r="BQ122" s="754"/>
      <c r="BR122" s="754"/>
      <c r="BS122" s="754"/>
      <c r="BT122" s="754"/>
      <c r="BU122" s="755"/>
      <c r="BV122" s="762"/>
      <c r="BW122" s="763"/>
      <c r="BX122" s="763"/>
      <c r="BY122" s="763"/>
      <c r="BZ122" s="763"/>
      <c r="CA122" s="763"/>
      <c r="CB122" s="763"/>
      <c r="CC122" s="763"/>
      <c r="CD122" s="763"/>
      <c r="CE122" s="763"/>
      <c r="CF122" s="763"/>
      <c r="CG122" s="763"/>
      <c r="CH122" s="763"/>
      <c r="CI122" s="763"/>
      <c r="CJ122" s="763"/>
      <c r="CK122" s="764"/>
      <c r="ES122" s="90"/>
      <c r="ET122" s="90"/>
      <c r="EU122" s="90"/>
      <c r="EV122" s="90"/>
      <c r="EW122" s="90"/>
      <c r="EX122" s="90"/>
      <c r="EY122" s="90"/>
      <c r="EZ122" s="90"/>
      <c r="FA122" s="90"/>
      <c r="FB122" s="90"/>
      <c r="FC122" s="90"/>
      <c r="FD122" s="90"/>
      <c r="FE122" s="90"/>
      <c r="FF122" s="90"/>
      <c r="FG122" s="90"/>
      <c r="FH122" s="90"/>
      <c r="FI122" s="90"/>
      <c r="FJ122" s="90"/>
      <c r="FK122" s="90"/>
      <c r="FL122" s="90"/>
      <c r="FM122" s="90"/>
    </row>
    <row r="123" spans="2:172" ht="5.25" customHeight="1">
      <c r="B123" s="735"/>
      <c r="C123" s="736"/>
      <c r="D123" s="728"/>
      <c r="E123" s="728"/>
      <c r="F123" s="728"/>
      <c r="G123" s="728"/>
      <c r="H123" s="728"/>
      <c r="I123" s="728"/>
      <c r="J123" s="728"/>
      <c r="K123" s="728"/>
      <c r="L123" s="728"/>
      <c r="M123" s="728"/>
      <c r="N123" s="728"/>
      <c r="O123" s="728"/>
      <c r="P123" s="728"/>
      <c r="Q123" s="728"/>
      <c r="R123" s="728"/>
      <c r="S123" s="728"/>
      <c r="T123" s="728"/>
      <c r="U123" s="728"/>
      <c r="V123" s="728"/>
      <c r="W123" s="728"/>
      <c r="X123" s="728"/>
      <c r="Y123" s="728"/>
      <c r="Z123" s="728"/>
      <c r="AA123" s="728"/>
      <c r="AB123" s="728"/>
      <c r="AC123" s="728"/>
      <c r="AD123" s="728"/>
      <c r="AE123" s="728"/>
      <c r="AF123" s="728"/>
      <c r="AG123" s="728"/>
      <c r="AH123" s="728"/>
      <c r="AI123" s="728"/>
      <c r="AJ123" s="728"/>
      <c r="AK123" s="728"/>
      <c r="AL123" s="729"/>
      <c r="AM123" s="745"/>
      <c r="AN123" s="746"/>
      <c r="AO123" s="746"/>
      <c r="AP123" s="746"/>
      <c r="AQ123" s="746"/>
      <c r="AR123" s="746"/>
      <c r="AS123" s="746"/>
      <c r="AT123" s="746"/>
      <c r="AU123" s="746"/>
      <c r="AV123" s="746"/>
      <c r="AW123" s="746"/>
      <c r="AX123" s="747"/>
      <c r="AY123" s="93"/>
      <c r="AZ123" s="735"/>
      <c r="BA123" s="817"/>
      <c r="BB123" s="855"/>
      <c r="BC123" s="855"/>
      <c r="BD123" s="753"/>
      <c r="BE123" s="754"/>
      <c r="BF123" s="754"/>
      <c r="BG123" s="754"/>
      <c r="BH123" s="754"/>
      <c r="BI123" s="754"/>
      <c r="BJ123" s="754"/>
      <c r="BK123" s="754"/>
      <c r="BL123" s="754"/>
      <c r="BM123" s="754"/>
      <c r="BN123" s="754"/>
      <c r="BO123" s="754"/>
      <c r="BP123" s="754"/>
      <c r="BQ123" s="754"/>
      <c r="BR123" s="754"/>
      <c r="BS123" s="754"/>
      <c r="BT123" s="754"/>
      <c r="BU123" s="755"/>
      <c r="BV123" s="762"/>
      <c r="BW123" s="763"/>
      <c r="BX123" s="763"/>
      <c r="BY123" s="763"/>
      <c r="BZ123" s="763"/>
      <c r="CA123" s="763"/>
      <c r="CB123" s="763"/>
      <c r="CC123" s="763"/>
      <c r="CD123" s="763"/>
      <c r="CE123" s="763"/>
      <c r="CF123" s="763"/>
      <c r="CG123" s="763"/>
      <c r="CH123" s="763"/>
      <c r="CI123" s="763"/>
      <c r="CJ123" s="763"/>
      <c r="CK123" s="764"/>
      <c r="ES123" s="90"/>
      <c r="ET123" s="90"/>
      <c r="EU123" s="90"/>
      <c r="EV123" s="90"/>
      <c r="EW123" s="90"/>
      <c r="EX123" s="90"/>
      <c r="EY123" s="90"/>
      <c r="EZ123" s="90"/>
      <c r="FA123" s="90"/>
      <c r="FB123" s="90"/>
      <c r="FC123" s="90"/>
      <c r="FD123" s="90"/>
      <c r="FE123" s="90"/>
      <c r="FF123" s="90"/>
      <c r="FG123" s="90"/>
      <c r="FH123" s="90"/>
      <c r="FI123" s="90"/>
      <c r="FJ123" s="90"/>
      <c r="FK123" s="90"/>
      <c r="FL123" s="90"/>
      <c r="FM123" s="90"/>
    </row>
    <row r="124" spans="2:172" ht="5.25" customHeight="1">
      <c r="B124" s="735"/>
      <c r="C124" s="736"/>
      <c r="D124" s="728"/>
      <c r="E124" s="728"/>
      <c r="F124" s="728"/>
      <c r="G124" s="728"/>
      <c r="H124" s="728"/>
      <c r="I124" s="728"/>
      <c r="J124" s="728"/>
      <c r="K124" s="728"/>
      <c r="L124" s="728"/>
      <c r="M124" s="728"/>
      <c r="N124" s="728"/>
      <c r="O124" s="728"/>
      <c r="P124" s="728"/>
      <c r="Q124" s="728"/>
      <c r="R124" s="728"/>
      <c r="S124" s="728"/>
      <c r="T124" s="728"/>
      <c r="U124" s="728"/>
      <c r="V124" s="728"/>
      <c r="W124" s="728"/>
      <c r="X124" s="728"/>
      <c r="Y124" s="728"/>
      <c r="Z124" s="728"/>
      <c r="AA124" s="728"/>
      <c r="AB124" s="728"/>
      <c r="AC124" s="728"/>
      <c r="AD124" s="728"/>
      <c r="AE124" s="728"/>
      <c r="AF124" s="728"/>
      <c r="AG124" s="728"/>
      <c r="AH124" s="728"/>
      <c r="AI124" s="728"/>
      <c r="AJ124" s="728"/>
      <c r="AK124" s="728"/>
      <c r="AL124" s="729"/>
      <c r="AM124" s="745"/>
      <c r="AN124" s="746"/>
      <c r="AO124" s="746"/>
      <c r="AP124" s="746"/>
      <c r="AQ124" s="746"/>
      <c r="AR124" s="746"/>
      <c r="AS124" s="746"/>
      <c r="AT124" s="746"/>
      <c r="AU124" s="746"/>
      <c r="AV124" s="746"/>
      <c r="AW124" s="746"/>
      <c r="AX124" s="747"/>
      <c r="AY124" s="93"/>
      <c r="AZ124" s="735"/>
      <c r="BA124" s="817"/>
      <c r="BB124" s="855"/>
      <c r="BC124" s="855"/>
      <c r="BD124" s="753"/>
      <c r="BE124" s="754"/>
      <c r="BF124" s="754"/>
      <c r="BG124" s="754"/>
      <c r="BH124" s="754"/>
      <c r="BI124" s="754"/>
      <c r="BJ124" s="754"/>
      <c r="BK124" s="754"/>
      <c r="BL124" s="754"/>
      <c r="BM124" s="754"/>
      <c r="BN124" s="754"/>
      <c r="BO124" s="754"/>
      <c r="BP124" s="754"/>
      <c r="BQ124" s="754"/>
      <c r="BR124" s="754"/>
      <c r="BS124" s="754"/>
      <c r="BT124" s="754"/>
      <c r="BU124" s="755"/>
      <c r="BV124" s="762"/>
      <c r="BW124" s="763"/>
      <c r="BX124" s="763"/>
      <c r="BY124" s="763"/>
      <c r="BZ124" s="763"/>
      <c r="CA124" s="763"/>
      <c r="CB124" s="763"/>
      <c r="CC124" s="763"/>
      <c r="CD124" s="763"/>
      <c r="CE124" s="763"/>
      <c r="CF124" s="763"/>
      <c r="CG124" s="763"/>
      <c r="CH124" s="763"/>
      <c r="CI124" s="763"/>
      <c r="CJ124" s="763"/>
      <c r="CK124" s="764"/>
      <c r="ES124" s="90"/>
      <c r="ET124" s="90"/>
      <c r="EU124" s="90"/>
      <c r="EV124" s="90"/>
      <c r="EW124" s="90"/>
      <c r="EX124" s="90"/>
      <c r="EY124" s="90"/>
      <c r="EZ124" s="90"/>
      <c r="FA124" s="90"/>
      <c r="FB124" s="90"/>
      <c r="FC124" s="90"/>
      <c r="FD124" s="90"/>
      <c r="FE124" s="90"/>
      <c r="FF124" s="90"/>
      <c r="FG124" s="90"/>
      <c r="FH124" s="90"/>
      <c r="FI124" s="90"/>
      <c r="FJ124" s="90"/>
      <c r="FK124" s="90"/>
      <c r="FL124" s="90"/>
      <c r="FM124" s="90"/>
    </row>
    <row r="125" spans="2:172" ht="5.25" customHeight="1">
      <c r="B125" s="735"/>
      <c r="C125" s="736"/>
      <c r="D125" s="728"/>
      <c r="E125" s="728"/>
      <c r="F125" s="728"/>
      <c r="G125" s="728"/>
      <c r="H125" s="728"/>
      <c r="I125" s="728"/>
      <c r="J125" s="728"/>
      <c r="K125" s="728"/>
      <c r="L125" s="728"/>
      <c r="M125" s="728"/>
      <c r="N125" s="728"/>
      <c r="O125" s="728"/>
      <c r="P125" s="728"/>
      <c r="Q125" s="728"/>
      <c r="R125" s="728"/>
      <c r="S125" s="728"/>
      <c r="T125" s="728"/>
      <c r="U125" s="728"/>
      <c r="V125" s="728"/>
      <c r="W125" s="728"/>
      <c r="X125" s="728"/>
      <c r="Y125" s="728"/>
      <c r="Z125" s="728"/>
      <c r="AA125" s="728"/>
      <c r="AB125" s="728"/>
      <c r="AC125" s="728"/>
      <c r="AD125" s="728"/>
      <c r="AE125" s="728"/>
      <c r="AF125" s="728"/>
      <c r="AG125" s="728"/>
      <c r="AH125" s="728"/>
      <c r="AI125" s="728"/>
      <c r="AJ125" s="728"/>
      <c r="AK125" s="728"/>
      <c r="AL125" s="729"/>
      <c r="AM125" s="745"/>
      <c r="AN125" s="746"/>
      <c r="AO125" s="746"/>
      <c r="AP125" s="746"/>
      <c r="AQ125" s="746"/>
      <c r="AR125" s="746"/>
      <c r="AS125" s="746"/>
      <c r="AT125" s="746"/>
      <c r="AU125" s="746"/>
      <c r="AV125" s="746"/>
      <c r="AW125" s="746"/>
      <c r="AX125" s="747"/>
      <c r="AY125" s="90"/>
      <c r="AZ125" s="735"/>
      <c r="BA125" s="817"/>
      <c r="BB125" s="855"/>
      <c r="BC125" s="855"/>
      <c r="BD125" s="756"/>
      <c r="BE125" s="757"/>
      <c r="BF125" s="757"/>
      <c r="BG125" s="757"/>
      <c r="BH125" s="757"/>
      <c r="BI125" s="757"/>
      <c r="BJ125" s="757"/>
      <c r="BK125" s="757"/>
      <c r="BL125" s="757"/>
      <c r="BM125" s="757"/>
      <c r="BN125" s="757"/>
      <c r="BO125" s="757"/>
      <c r="BP125" s="757"/>
      <c r="BQ125" s="757"/>
      <c r="BR125" s="757"/>
      <c r="BS125" s="757"/>
      <c r="BT125" s="757"/>
      <c r="BU125" s="758"/>
      <c r="BV125" s="765"/>
      <c r="BW125" s="766"/>
      <c r="BX125" s="766"/>
      <c r="BY125" s="766"/>
      <c r="BZ125" s="766"/>
      <c r="CA125" s="766"/>
      <c r="CB125" s="766"/>
      <c r="CC125" s="766"/>
      <c r="CD125" s="766"/>
      <c r="CE125" s="766"/>
      <c r="CF125" s="766"/>
      <c r="CG125" s="766"/>
      <c r="CH125" s="766"/>
      <c r="CI125" s="766"/>
      <c r="CJ125" s="766"/>
      <c r="CK125" s="767"/>
      <c r="ES125" s="90"/>
      <c r="ET125" s="90"/>
      <c r="EU125" s="90"/>
      <c r="EV125" s="90"/>
      <c r="EW125" s="90"/>
      <c r="EX125" s="90"/>
      <c r="EY125" s="90"/>
      <c r="EZ125" s="90"/>
      <c r="FA125" s="90"/>
      <c r="FB125" s="90"/>
      <c r="FC125" s="90"/>
      <c r="FD125" s="90"/>
      <c r="FE125" s="90"/>
      <c r="FF125" s="90"/>
      <c r="FG125" s="90"/>
      <c r="FH125" s="90"/>
      <c r="FI125" s="90"/>
      <c r="FJ125" s="90"/>
      <c r="FK125" s="90"/>
      <c r="FL125" s="90"/>
      <c r="FM125" s="90"/>
    </row>
    <row r="126" spans="2:172" ht="5.25" customHeight="1">
      <c r="B126" s="735"/>
      <c r="C126" s="736"/>
      <c r="D126" s="726"/>
      <c r="E126" s="726"/>
      <c r="F126" s="726"/>
      <c r="G126" s="726"/>
      <c r="H126" s="726"/>
      <c r="I126" s="726"/>
      <c r="J126" s="726"/>
      <c r="K126" s="726"/>
      <c r="L126" s="726"/>
      <c r="M126" s="726"/>
      <c r="N126" s="726"/>
      <c r="O126" s="726"/>
      <c r="P126" s="726"/>
      <c r="Q126" s="726"/>
      <c r="R126" s="726"/>
      <c r="S126" s="726"/>
      <c r="T126" s="726"/>
      <c r="U126" s="726"/>
      <c r="V126" s="726"/>
      <c r="W126" s="726"/>
      <c r="X126" s="726"/>
      <c r="Y126" s="726"/>
      <c r="Z126" s="726"/>
      <c r="AA126" s="726"/>
      <c r="AB126" s="726"/>
      <c r="AC126" s="726"/>
      <c r="AD126" s="726"/>
      <c r="AE126" s="726"/>
      <c r="AF126" s="726"/>
      <c r="AG126" s="726"/>
      <c r="AH126" s="726"/>
      <c r="AI126" s="726"/>
      <c r="AJ126" s="726"/>
      <c r="AK126" s="726"/>
      <c r="AL126" s="727"/>
      <c r="AM126" s="745"/>
      <c r="AN126" s="746"/>
      <c r="AO126" s="746"/>
      <c r="AP126" s="746"/>
      <c r="AQ126" s="746"/>
      <c r="AR126" s="746"/>
      <c r="AS126" s="746"/>
      <c r="AT126" s="746"/>
      <c r="AU126" s="746"/>
      <c r="AV126" s="746"/>
      <c r="AW126" s="746"/>
      <c r="AX126" s="747"/>
      <c r="AY126" s="93"/>
      <c r="AZ126" s="735"/>
      <c r="BA126" s="817"/>
      <c r="BB126" s="841" t="s">
        <v>29</v>
      </c>
      <c r="BC126" s="842"/>
      <c r="BD126" s="844"/>
      <c r="BE126" s="845"/>
      <c r="BF126" s="845"/>
      <c r="BG126" s="845"/>
      <c r="BH126" s="845"/>
      <c r="BI126" s="845"/>
      <c r="BJ126" s="845"/>
      <c r="BK126" s="845"/>
      <c r="BL126" s="845"/>
      <c r="BM126" s="845"/>
      <c r="BN126" s="845"/>
      <c r="BO126" s="845"/>
      <c r="BP126" s="845"/>
      <c r="BQ126" s="845"/>
      <c r="BR126" s="845"/>
      <c r="BS126" s="845"/>
      <c r="BT126" s="845"/>
      <c r="BU126" s="846"/>
      <c r="BV126" s="877"/>
      <c r="BW126" s="878"/>
      <c r="BX126" s="878"/>
      <c r="BY126" s="878"/>
      <c r="BZ126" s="878"/>
      <c r="CA126" s="878"/>
      <c r="CB126" s="878"/>
      <c r="CC126" s="878"/>
      <c r="CD126" s="878"/>
      <c r="CE126" s="878"/>
      <c r="CF126" s="878"/>
      <c r="CG126" s="878"/>
      <c r="CH126" s="878"/>
      <c r="CI126" s="878"/>
      <c r="CJ126" s="878"/>
      <c r="CK126" s="879"/>
      <c r="CL126" s="101"/>
      <c r="CM126" s="113"/>
      <c r="CN126" s="113"/>
      <c r="CO126" s="113"/>
      <c r="CP126" s="113"/>
      <c r="CQ126" s="113"/>
      <c r="CR126" s="113"/>
      <c r="CS126" s="113"/>
      <c r="CT126" s="113"/>
      <c r="CU126" s="113"/>
      <c r="CV126" s="91"/>
      <c r="CW126" s="91"/>
      <c r="CX126" s="93"/>
      <c r="CY126" s="93"/>
      <c r="CZ126" s="93"/>
      <c r="DA126" s="93"/>
      <c r="DB126" s="93"/>
      <c r="DC126" s="93"/>
      <c r="DD126" s="93"/>
      <c r="DE126" s="93"/>
      <c r="DF126" s="93"/>
      <c r="DG126" s="93"/>
      <c r="DH126" s="93"/>
      <c r="DI126" s="93"/>
      <c r="DJ126" s="93"/>
      <c r="DK126" s="93"/>
      <c r="DL126" s="93"/>
      <c r="DM126" s="93"/>
      <c r="DN126" s="93"/>
      <c r="DO126" s="93"/>
      <c r="DP126" s="93"/>
      <c r="DQ126" s="93"/>
      <c r="DR126" s="93"/>
      <c r="DS126" s="93"/>
      <c r="DT126" s="93"/>
      <c r="DU126" s="93"/>
      <c r="DV126" s="93"/>
      <c r="DW126" s="93"/>
      <c r="DX126" s="93"/>
      <c r="DY126" s="93"/>
      <c r="DZ126" s="93"/>
      <c r="EA126" s="93"/>
      <c r="EB126" s="93"/>
      <c r="EC126" s="93"/>
      <c r="ED126" s="93"/>
      <c r="EE126" s="93"/>
      <c r="EF126" s="93"/>
      <c r="EG126" s="93"/>
      <c r="EH126" s="93"/>
      <c r="EI126" s="93"/>
      <c r="EJ126" s="93"/>
      <c r="EK126" s="93"/>
      <c r="EL126" s="93"/>
      <c r="EM126" s="93"/>
      <c r="EN126" s="93"/>
      <c r="EO126" s="93"/>
      <c r="EP126" s="93"/>
      <c r="EQ126" s="93"/>
      <c r="ER126" s="93"/>
      <c r="ES126" s="93"/>
      <c r="ET126" s="110"/>
      <c r="EU126" s="110"/>
      <c r="EV126" s="110"/>
      <c r="EW126" s="110"/>
      <c r="EX126" s="93"/>
      <c r="EY126" s="93"/>
      <c r="EZ126" s="93"/>
      <c r="FA126" s="93"/>
      <c r="FB126" s="93"/>
      <c r="FC126" s="93"/>
      <c r="FD126" s="93"/>
      <c r="FE126" s="93"/>
      <c r="FF126" s="93"/>
      <c r="FG126" s="93"/>
      <c r="FH126" s="93"/>
      <c r="FI126" s="93"/>
      <c r="FJ126" s="90"/>
      <c r="FK126" s="90"/>
      <c r="FL126" s="90"/>
      <c r="FM126" s="90"/>
    </row>
    <row r="127" spans="2:172" ht="5.25" customHeight="1">
      <c r="B127" s="735"/>
      <c r="C127" s="736"/>
      <c r="D127" s="728"/>
      <c r="E127" s="728"/>
      <c r="F127" s="728"/>
      <c r="G127" s="728"/>
      <c r="H127" s="728"/>
      <c r="I127" s="728"/>
      <c r="J127" s="728"/>
      <c r="K127" s="728"/>
      <c r="L127" s="728"/>
      <c r="M127" s="728"/>
      <c r="N127" s="728"/>
      <c r="O127" s="728"/>
      <c r="P127" s="728"/>
      <c r="Q127" s="728"/>
      <c r="R127" s="728"/>
      <c r="S127" s="728"/>
      <c r="T127" s="728"/>
      <c r="U127" s="728"/>
      <c r="V127" s="728"/>
      <c r="W127" s="728"/>
      <c r="X127" s="728"/>
      <c r="Y127" s="728"/>
      <c r="Z127" s="728"/>
      <c r="AA127" s="728"/>
      <c r="AB127" s="728"/>
      <c r="AC127" s="728"/>
      <c r="AD127" s="728"/>
      <c r="AE127" s="728"/>
      <c r="AF127" s="728"/>
      <c r="AG127" s="728"/>
      <c r="AH127" s="728"/>
      <c r="AI127" s="728"/>
      <c r="AJ127" s="728"/>
      <c r="AK127" s="728"/>
      <c r="AL127" s="729"/>
      <c r="AM127" s="745"/>
      <c r="AN127" s="746"/>
      <c r="AO127" s="746"/>
      <c r="AP127" s="746"/>
      <c r="AQ127" s="746"/>
      <c r="AR127" s="746"/>
      <c r="AS127" s="746"/>
      <c r="AT127" s="746"/>
      <c r="AU127" s="746"/>
      <c r="AV127" s="746"/>
      <c r="AW127" s="746"/>
      <c r="AX127" s="747"/>
      <c r="AY127" s="93"/>
      <c r="AZ127" s="735"/>
      <c r="BA127" s="817"/>
      <c r="BB127" s="801"/>
      <c r="BC127" s="843"/>
      <c r="BD127" s="810"/>
      <c r="BE127" s="811"/>
      <c r="BF127" s="811"/>
      <c r="BG127" s="811"/>
      <c r="BH127" s="811"/>
      <c r="BI127" s="811"/>
      <c r="BJ127" s="811"/>
      <c r="BK127" s="811"/>
      <c r="BL127" s="811"/>
      <c r="BM127" s="811"/>
      <c r="BN127" s="811"/>
      <c r="BO127" s="811"/>
      <c r="BP127" s="811"/>
      <c r="BQ127" s="811"/>
      <c r="BR127" s="811"/>
      <c r="BS127" s="811"/>
      <c r="BT127" s="811"/>
      <c r="BU127" s="812"/>
      <c r="BV127" s="868"/>
      <c r="BW127" s="869"/>
      <c r="BX127" s="869"/>
      <c r="BY127" s="869"/>
      <c r="BZ127" s="869"/>
      <c r="CA127" s="869"/>
      <c r="CB127" s="869"/>
      <c r="CC127" s="869"/>
      <c r="CD127" s="869"/>
      <c r="CE127" s="869"/>
      <c r="CF127" s="869"/>
      <c r="CG127" s="869"/>
      <c r="CH127" s="869"/>
      <c r="CI127" s="869"/>
      <c r="CJ127" s="869"/>
      <c r="CK127" s="870"/>
      <c r="CL127" s="101"/>
      <c r="CM127" s="113"/>
      <c r="CN127" s="113"/>
      <c r="CO127" s="113"/>
      <c r="CP127" s="113"/>
      <c r="CQ127" s="113"/>
      <c r="CR127" s="113"/>
      <c r="CS127" s="113"/>
      <c r="CT127" s="113"/>
      <c r="CU127" s="113"/>
      <c r="CV127" s="91"/>
      <c r="CW127" s="91"/>
      <c r="CX127" s="93"/>
      <c r="CY127" s="93"/>
      <c r="CZ127" s="93"/>
      <c r="DA127" s="93"/>
      <c r="DB127" s="93"/>
      <c r="DC127" s="93"/>
      <c r="DD127" s="93"/>
      <c r="DE127" s="93"/>
      <c r="DF127" s="93"/>
      <c r="DG127" s="93"/>
      <c r="DH127" s="93"/>
      <c r="DI127" s="93"/>
      <c r="DJ127" s="93"/>
      <c r="DK127" s="93"/>
      <c r="DL127" s="93"/>
      <c r="DM127" s="93"/>
      <c r="DN127" s="93"/>
      <c r="DO127" s="93"/>
      <c r="DP127" s="93"/>
      <c r="DQ127" s="93"/>
      <c r="DR127" s="93"/>
      <c r="DS127" s="93"/>
      <c r="DT127" s="93"/>
      <c r="DU127" s="93"/>
      <c r="DV127" s="93"/>
      <c r="DW127" s="93"/>
      <c r="DX127" s="93"/>
      <c r="DY127" s="93"/>
      <c r="DZ127" s="93"/>
      <c r="EA127" s="93"/>
      <c r="EB127" s="93"/>
      <c r="EC127" s="93"/>
      <c r="ED127" s="93"/>
      <c r="EE127" s="93"/>
      <c r="EF127" s="93"/>
      <c r="EG127" s="93"/>
      <c r="EH127" s="93"/>
      <c r="EI127" s="93"/>
      <c r="EJ127" s="93"/>
      <c r="EK127" s="93"/>
      <c r="EL127" s="93"/>
      <c r="EM127" s="93"/>
      <c r="EN127" s="93"/>
      <c r="EO127" s="93"/>
      <c r="EP127" s="93"/>
      <c r="EQ127" s="93"/>
      <c r="ER127" s="93"/>
      <c r="ES127" s="93"/>
      <c r="ET127" s="110"/>
      <c r="EU127" s="110"/>
      <c r="EV127" s="110"/>
      <c r="EW127" s="110"/>
      <c r="EX127" s="93"/>
      <c r="EY127" s="93"/>
      <c r="EZ127" s="93"/>
      <c r="FA127" s="93"/>
      <c r="FB127" s="93"/>
      <c r="FC127" s="93"/>
      <c r="FD127" s="93"/>
      <c r="FE127" s="93"/>
      <c r="FF127" s="93"/>
      <c r="FG127" s="93"/>
      <c r="FH127" s="93"/>
      <c r="FI127" s="93"/>
      <c r="FJ127" s="90"/>
      <c r="FK127" s="90"/>
      <c r="FL127" s="90"/>
      <c r="FM127" s="90"/>
    </row>
    <row r="128" spans="2:172" ht="5.25" customHeight="1">
      <c r="B128" s="735"/>
      <c r="C128" s="736"/>
      <c r="D128" s="728"/>
      <c r="E128" s="728"/>
      <c r="F128" s="728"/>
      <c r="G128" s="728"/>
      <c r="H128" s="728"/>
      <c r="I128" s="728"/>
      <c r="J128" s="728"/>
      <c r="K128" s="728"/>
      <c r="L128" s="728"/>
      <c r="M128" s="728"/>
      <c r="N128" s="728"/>
      <c r="O128" s="728"/>
      <c r="P128" s="728"/>
      <c r="Q128" s="728"/>
      <c r="R128" s="728"/>
      <c r="S128" s="728"/>
      <c r="T128" s="728"/>
      <c r="U128" s="728"/>
      <c r="V128" s="728"/>
      <c r="W128" s="728"/>
      <c r="X128" s="728"/>
      <c r="Y128" s="728"/>
      <c r="Z128" s="728"/>
      <c r="AA128" s="728"/>
      <c r="AB128" s="728"/>
      <c r="AC128" s="728"/>
      <c r="AD128" s="728"/>
      <c r="AE128" s="728"/>
      <c r="AF128" s="728"/>
      <c r="AG128" s="728"/>
      <c r="AH128" s="728"/>
      <c r="AI128" s="728"/>
      <c r="AJ128" s="728"/>
      <c r="AK128" s="728"/>
      <c r="AL128" s="729"/>
      <c r="AM128" s="745"/>
      <c r="AN128" s="746"/>
      <c r="AO128" s="746"/>
      <c r="AP128" s="746"/>
      <c r="AQ128" s="746"/>
      <c r="AR128" s="746"/>
      <c r="AS128" s="746"/>
      <c r="AT128" s="746"/>
      <c r="AU128" s="746"/>
      <c r="AV128" s="746"/>
      <c r="AW128" s="746"/>
      <c r="AX128" s="747"/>
      <c r="AY128" s="93"/>
      <c r="AZ128" s="735"/>
      <c r="BA128" s="817"/>
      <c r="BB128" s="801"/>
      <c r="BC128" s="843"/>
      <c r="BD128" s="810"/>
      <c r="BE128" s="811"/>
      <c r="BF128" s="811"/>
      <c r="BG128" s="811"/>
      <c r="BH128" s="811"/>
      <c r="BI128" s="811"/>
      <c r="BJ128" s="811"/>
      <c r="BK128" s="811"/>
      <c r="BL128" s="811"/>
      <c r="BM128" s="811"/>
      <c r="BN128" s="811"/>
      <c r="BO128" s="811"/>
      <c r="BP128" s="811"/>
      <c r="BQ128" s="811"/>
      <c r="BR128" s="811"/>
      <c r="BS128" s="811"/>
      <c r="BT128" s="811"/>
      <c r="BU128" s="812"/>
      <c r="BV128" s="868"/>
      <c r="BW128" s="869"/>
      <c r="BX128" s="869"/>
      <c r="BY128" s="869"/>
      <c r="BZ128" s="869"/>
      <c r="CA128" s="869"/>
      <c r="CB128" s="869"/>
      <c r="CC128" s="869"/>
      <c r="CD128" s="869"/>
      <c r="CE128" s="869"/>
      <c r="CF128" s="869"/>
      <c r="CG128" s="869"/>
      <c r="CH128" s="869"/>
      <c r="CI128" s="869"/>
      <c r="CJ128" s="869"/>
      <c r="CK128" s="870"/>
      <c r="CL128" s="101"/>
      <c r="CM128" s="113"/>
      <c r="CN128" s="113"/>
      <c r="CO128" s="113"/>
      <c r="CP128" s="113"/>
      <c r="CQ128" s="113"/>
      <c r="CR128" s="113"/>
      <c r="CS128" s="113"/>
      <c r="CT128" s="113"/>
      <c r="CU128" s="113"/>
      <c r="DO128" s="93"/>
      <c r="DP128" s="93"/>
      <c r="DQ128" s="93"/>
      <c r="DR128" s="93"/>
      <c r="DS128" s="93"/>
      <c r="DT128" s="93"/>
      <c r="DU128" s="93"/>
      <c r="DV128" s="93"/>
      <c r="DW128" s="93"/>
      <c r="DX128" s="93"/>
      <c r="DY128" s="93"/>
      <c r="DZ128" s="93"/>
      <c r="EA128" s="93"/>
      <c r="EB128" s="93"/>
      <c r="EC128" s="93"/>
      <c r="ED128" s="93"/>
      <c r="EE128" s="93"/>
      <c r="EF128" s="93"/>
      <c r="EG128" s="93"/>
      <c r="EH128" s="93"/>
      <c r="EI128" s="93"/>
      <c r="EJ128" s="93"/>
      <c r="EK128" s="93"/>
      <c r="EL128" s="93"/>
      <c r="EM128" s="93"/>
      <c r="EN128" s="93"/>
      <c r="EO128" s="93"/>
      <c r="EP128" s="93"/>
      <c r="EQ128" s="93"/>
      <c r="ER128" s="93"/>
      <c r="ES128" s="93"/>
      <c r="ET128" s="110"/>
      <c r="EU128" s="110"/>
      <c r="EV128" s="110"/>
      <c r="EW128" s="110"/>
      <c r="EX128" s="93"/>
      <c r="EY128" s="93"/>
      <c r="EZ128" s="93"/>
      <c r="FA128" s="93"/>
      <c r="FB128" s="93"/>
      <c r="FC128" s="93"/>
      <c r="FD128" s="93"/>
      <c r="FE128" s="93"/>
      <c r="FF128" s="93"/>
      <c r="FG128" s="93"/>
      <c r="FH128" s="93"/>
      <c r="FI128" s="93"/>
      <c r="FJ128" s="90"/>
      <c r="FK128" s="90"/>
      <c r="FL128" s="90"/>
      <c r="FM128" s="90"/>
    </row>
    <row r="129" spans="2:169" ht="5.25" customHeight="1">
      <c r="B129" s="735"/>
      <c r="C129" s="736"/>
      <c r="D129" s="728"/>
      <c r="E129" s="728"/>
      <c r="F129" s="728"/>
      <c r="G129" s="728"/>
      <c r="H129" s="728"/>
      <c r="I129" s="728"/>
      <c r="J129" s="728"/>
      <c r="K129" s="728"/>
      <c r="L129" s="728"/>
      <c r="M129" s="728"/>
      <c r="N129" s="728"/>
      <c r="O129" s="728"/>
      <c r="P129" s="728"/>
      <c r="Q129" s="728"/>
      <c r="R129" s="728"/>
      <c r="S129" s="728"/>
      <c r="T129" s="728"/>
      <c r="U129" s="728"/>
      <c r="V129" s="728"/>
      <c r="W129" s="728"/>
      <c r="X129" s="728"/>
      <c r="Y129" s="728"/>
      <c r="Z129" s="728"/>
      <c r="AA129" s="728"/>
      <c r="AB129" s="728"/>
      <c r="AC129" s="728"/>
      <c r="AD129" s="728"/>
      <c r="AE129" s="728"/>
      <c r="AF129" s="728"/>
      <c r="AG129" s="728"/>
      <c r="AH129" s="728"/>
      <c r="AI129" s="728"/>
      <c r="AJ129" s="728"/>
      <c r="AK129" s="728"/>
      <c r="AL129" s="729"/>
      <c r="AM129" s="745"/>
      <c r="AN129" s="746"/>
      <c r="AO129" s="746"/>
      <c r="AP129" s="746"/>
      <c r="AQ129" s="746"/>
      <c r="AR129" s="746"/>
      <c r="AS129" s="746"/>
      <c r="AT129" s="746"/>
      <c r="AU129" s="746"/>
      <c r="AV129" s="746"/>
      <c r="AW129" s="746"/>
      <c r="AX129" s="747"/>
      <c r="AY129" s="93"/>
      <c r="AZ129" s="735"/>
      <c r="BA129" s="817"/>
      <c r="BB129" s="801"/>
      <c r="BC129" s="843"/>
      <c r="BD129" s="810"/>
      <c r="BE129" s="811"/>
      <c r="BF129" s="811"/>
      <c r="BG129" s="811"/>
      <c r="BH129" s="811"/>
      <c r="BI129" s="811"/>
      <c r="BJ129" s="811"/>
      <c r="BK129" s="811"/>
      <c r="BL129" s="811"/>
      <c r="BM129" s="811"/>
      <c r="BN129" s="811"/>
      <c r="BO129" s="811"/>
      <c r="BP129" s="811"/>
      <c r="BQ129" s="811"/>
      <c r="BR129" s="811"/>
      <c r="BS129" s="811"/>
      <c r="BT129" s="811"/>
      <c r="BU129" s="812"/>
      <c r="BV129" s="868"/>
      <c r="BW129" s="869"/>
      <c r="BX129" s="869"/>
      <c r="BY129" s="869"/>
      <c r="BZ129" s="869"/>
      <c r="CA129" s="869"/>
      <c r="CB129" s="869"/>
      <c r="CC129" s="869"/>
      <c r="CD129" s="869"/>
      <c r="CE129" s="869"/>
      <c r="CF129" s="869"/>
      <c r="CG129" s="869"/>
      <c r="CH129" s="869"/>
      <c r="CI129" s="869"/>
      <c r="CJ129" s="869"/>
      <c r="CK129" s="870"/>
      <c r="CL129" s="101"/>
      <c r="CM129" s="113"/>
      <c r="CN129" s="113"/>
      <c r="CO129" s="113"/>
      <c r="CP129" s="113"/>
      <c r="CQ129" s="113"/>
      <c r="CR129" s="113"/>
      <c r="CS129" s="113"/>
      <c r="CT129" s="113"/>
      <c r="CU129" s="113"/>
      <c r="DO129" s="93"/>
      <c r="DP129" s="93"/>
      <c r="DQ129" s="93"/>
      <c r="DR129" s="93"/>
      <c r="DS129" s="93"/>
      <c r="DT129" s="93"/>
      <c r="DU129" s="93"/>
      <c r="DV129" s="93"/>
      <c r="DW129" s="93"/>
      <c r="DX129" s="93"/>
      <c r="DY129" s="93"/>
      <c r="DZ129" s="93"/>
      <c r="EA129" s="93"/>
      <c r="EB129" s="93"/>
      <c r="EC129" s="93"/>
      <c r="ED129" s="93"/>
      <c r="EE129" s="93"/>
      <c r="EF129" s="93"/>
      <c r="EG129" s="93"/>
      <c r="EH129" s="93"/>
      <c r="EI129" s="93"/>
      <c r="EJ129" s="93"/>
      <c r="EK129" s="93"/>
      <c r="EL129" s="93"/>
      <c r="EM129" s="93"/>
      <c r="EN129" s="93"/>
      <c r="EO129" s="93"/>
      <c r="EP129" s="93"/>
      <c r="EQ129" s="93"/>
      <c r="ER129" s="93"/>
      <c r="ES129" s="93"/>
      <c r="ET129" s="110"/>
      <c r="EU129" s="110"/>
      <c r="EV129" s="110"/>
      <c r="EW129" s="110"/>
      <c r="EX129" s="93"/>
      <c r="EY129" s="93"/>
      <c r="EZ129" s="93"/>
      <c r="FA129" s="93"/>
      <c r="FB129" s="93"/>
      <c r="FC129" s="93"/>
      <c r="FD129" s="93"/>
      <c r="FE129" s="93"/>
      <c r="FF129" s="93"/>
      <c r="FG129" s="93"/>
      <c r="FH129" s="93"/>
      <c r="FI129" s="93"/>
      <c r="FJ129" s="90"/>
      <c r="FK129" s="90"/>
      <c r="FL129" s="90"/>
      <c r="FM129" s="90"/>
    </row>
    <row r="130" spans="2:169" ht="5.25" customHeight="1">
      <c r="B130" s="735"/>
      <c r="C130" s="736"/>
      <c r="D130" s="728"/>
      <c r="E130" s="728"/>
      <c r="F130" s="728"/>
      <c r="G130" s="728"/>
      <c r="H130" s="728"/>
      <c r="I130" s="728"/>
      <c r="J130" s="728"/>
      <c r="K130" s="728"/>
      <c r="L130" s="728"/>
      <c r="M130" s="728"/>
      <c r="N130" s="728"/>
      <c r="O130" s="728"/>
      <c r="P130" s="728"/>
      <c r="Q130" s="728"/>
      <c r="R130" s="728"/>
      <c r="S130" s="728"/>
      <c r="T130" s="728"/>
      <c r="U130" s="728"/>
      <c r="V130" s="728"/>
      <c r="W130" s="728"/>
      <c r="X130" s="728"/>
      <c r="Y130" s="728"/>
      <c r="Z130" s="728"/>
      <c r="AA130" s="728"/>
      <c r="AB130" s="728"/>
      <c r="AC130" s="728"/>
      <c r="AD130" s="728"/>
      <c r="AE130" s="728"/>
      <c r="AF130" s="728"/>
      <c r="AG130" s="728"/>
      <c r="AH130" s="728"/>
      <c r="AI130" s="728"/>
      <c r="AJ130" s="728"/>
      <c r="AK130" s="728"/>
      <c r="AL130" s="729"/>
      <c r="AM130" s="745"/>
      <c r="AN130" s="746"/>
      <c r="AO130" s="746"/>
      <c r="AP130" s="746"/>
      <c r="AQ130" s="746"/>
      <c r="AR130" s="746"/>
      <c r="AS130" s="746"/>
      <c r="AT130" s="746"/>
      <c r="AU130" s="746"/>
      <c r="AV130" s="746"/>
      <c r="AW130" s="746"/>
      <c r="AX130" s="747"/>
      <c r="AY130" s="93"/>
      <c r="AZ130" s="735"/>
      <c r="BA130" s="817"/>
      <c r="BB130" s="801"/>
      <c r="BC130" s="843"/>
      <c r="BD130" s="813"/>
      <c r="BE130" s="814"/>
      <c r="BF130" s="814"/>
      <c r="BG130" s="814"/>
      <c r="BH130" s="814"/>
      <c r="BI130" s="814"/>
      <c r="BJ130" s="814"/>
      <c r="BK130" s="814"/>
      <c r="BL130" s="814"/>
      <c r="BM130" s="814"/>
      <c r="BN130" s="814"/>
      <c r="BO130" s="814"/>
      <c r="BP130" s="814"/>
      <c r="BQ130" s="814"/>
      <c r="BR130" s="814"/>
      <c r="BS130" s="814"/>
      <c r="BT130" s="814"/>
      <c r="BU130" s="815"/>
      <c r="BV130" s="874"/>
      <c r="BW130" s="875"/>
      <c r="BX130" s="875"/>
      <c r="BY130" s="875"/>
      <c r="BZ130" s="875"/>
      <c r="CA130" s="875"/>
      <c r="CB130" s="875"/>
      <c r="CC130" s="875"/>
      <c r="CD130" s="875"/>
      <c r="CE130" s="875"/>
      <c r="CF130" s="875"/>
      <c r="CG130" s="875"/>
      <c r="CH130" s="875"/>
      <c r="CI130" s="875"/>
      <c r="CJ130" s="875"/>
      <c r="CK130" s="876"/>
      <c r="CL130" s="101"/>
      <c r="CM130" s="113"/>
      <c r="CN130" s="113"/>
      <c r="CO130" s="113"/>
      <c r="CP130" s="113"/>
      <c r="CQ130" s="113"/>
      <c r="CR130" s="113"/>
      <c r="CS130" s="113"/>
      <c r="CT130" s="113"/>
      <c r="CU130" s="113"/>
      <c r="DO130" s="93"/>
      <c r="DP130" s="93"/>
      <c r="DQ130" s="93"/>
      <c r="DR130" s="93"/>
      <c r="DS130" s="93"/>
      <c r="DT130" s="93"/>
      <c r="DU130" s="93"/>
      <c r="DV130" s="93"/>
      <c r="DW130" s="93"/>
      <c r="DX130" s="93"/>
      <c r="DY130" s="93"/>
      <c r="DZ130" s="93"/>
      <c r="EA130" s="93"/>
      <c r="EB130" s="93"/>
      <c r="EC130" s="93"/>
      <c r="ED130" s="93"/>
      <c r="EE130" s="93"/>
      <c r="EF130" s="93"/>
      <c r="EG130" s="93"/>
      <c r="EH130" s="93"/>
      <c r="EI130" s="93"/>
      <c r="EJ130" s="93"/>
      <c r="EK130" s="93"/>
      <c r="EL130" s="93"/>
      <c r="EM130" s="93"/>
      <c r="EN130" s="93"/>
      <c r="EO130" s="93"/>
      <c r="EP130" s="93"/>
      <c r="EQ130" s="93"/>
      <c r="ER130" s="93"/>
      <c r="ES130" s="93"/>
      <c r="ET130" s="110"/>
      <c r="EU130" s="110"/>
      <c r="EV130" s="110"/>
      <c r="EW130" s="110"/>
      <c r="EX130" s="93"/>
      <c r="EY130" s="93"/>
      <c r="EZ130" s="93"/>
      <c r="FA130" s="93"/>
      <c r="FB130" s="93"/>
      <c r="FC130" s="93"/>
      <c r="FD130" s="93"/>
      <c r="FE130" s="93"/>
      <c r="FF130" s="93"/>
      <c r="FG130" s="93"/>
      <c r="FH130" s="93"/>
      <c r="FI130" s="93"/>
      <c r="FJ130" s="90"/>
      <c r="FK130" s="90"/>
      <c r="FL130" s="90"/>
      <c r="FM130" s="90"/>
    </row>
    <row r="131" spans="2:169" ht="5.25" customHeight="1">
      <c r="B131" s="735"/>
      <c r="C131" s="736"/>
      <c r="D131" s="726"/>
      <c r="E131" s="726"/>
      <c r="F131" s="726"/>
      <c r="G131" s="726"/>
      <c r="H131" s="726"/>
      <c r="I131" s="726"/>
      <c r="J131" s="726"/>
      <c r="K131" s="726"/>
      <c r="L131" s="726"/>
      <c r="M131" s="726"/>
      <c r="N131" s="726"/>
      <c r="O131" s="726"/>
      <c r="P131" s="726"/>
      <c r="Q131" s="726"/>
      <c r="R131" s="726"/>
      <c r="S131" s="726"/>
      <c r="T131" s="726"/>
      <c r="U131" s="726"/>
      <c r="V131" s="726"/>
      <c r="W131" s="726"/>
      <c r="X131" s="726"/>
      <c r="Y131" s="726"/>
      <c r="Z131" s="726"/>
      <c r="AA131" s="726"/>
      <c r="AB131" s="726"/>
      <c r="AC131" s="726"/>
      <c r="AD131" s="726"/>
      <c r="AE131" s="726"/>
      <c r="AF131" s="726"/>
      <c r="AG131" s="726"/>
      <c r="AH131" s="726"/>
      <c r="AI131" s="726"/>
      <c r="AJ131" s="726"/>
      <c r="AK131" s="726"/>
      <c r="AL131" s="727"/>
      <c r="AM131" s="745"/>
      <c r="AN131" s="746"/>
      <c r="AO131" s="746"/>
      <c r="AP131" s="746"/>
      <c r="AQ131" s="746"/>
      <c r="AR131" s="746"/>
      <c r="AS131" s="746"/>
      <c r="AT131" s="746"/>
      <c r="AU131" s="746"/>
      <c r="AV131" s="746"/>
      <c r="AW131" s="746"/>
      <c r="AX131" s="747"/>
      <c r="AY131" s="93"/>
      <c r="AZ131" s="735"/>
      <c r="BA131" s="817"/>
      <c r="BB131" s="801"/>
      <c r="BC131" s="843"/>
      <c r="BD131" s="807"/>
      <c r="BE131" s="808"/>
      <c r="BF131" s="808"/>
      <c r="BG131" s="808"/>
      <c r="BH131" s="808"/>
      <c r="BI131" s="808"/>
      <c r="BJ131" s="808"/>
      <c r="BK131" s="808"/>
      <c r="BL131" s="808"/>
      <c r="BM131" s="808"/>
      <c r="BN131" s="808"/>
      <c r="BO131" s="808"/>
      <c r="BP131" s="808"/>
      <c r="BQ131" s="808"/>
      <c r="BR131" s="808"/>
      <c r="BS131" s="808"/>
      <c r="BT131" s="808"/>
      <c r="BU131" s="809"/>
      <c r="BV131" s="865"/>
      <c r="BW131" s="866"/>
      <c r="BX131" s="866"/>
      <c r="BY131" s="866"/>
      <c r="BZ131" s="866"/>
      <c r="CA131" s="866"/>
      <c r="CB131" s="866"/>
      <c r="CC131" s="866"/>
      <c r="CD131" s="866"/>
      <c r="CE131" s="866"/>
      <c r="CF131" s="866"/>
      <c r="CG131" s="866"/>
      <c r="CH131" s="866"/>
      <c r="CI131" s="866"/>
      <c r="CJ131" s="866"/>
      <c r="CK131" s="867"/>
      <c r="DD131" s="108"/>
      <c r="DE131" s="108"/>
      <c r="DF131" s="108"/>
      <c r="DG131" s="108"/>
      <c r="DH131" s="108"/>
      <c r="DI131" s="108"/>
      <c r="DJ131" s="108"/>
      <c r="DK131" s="108"/>
      <c r="DL131" s="108"/>
      <c r="DM131" s="108"/>
      <c r="DN131" s="108"/>
      <c r="DO131" s="108"/>
      <c r="DP131" s="108"/>
      <c r="DQ131" s="108"/>
      <c r="DR131" s="108"/>
      <c r="DS131" s="108"/>
      <c r="DT131" s="108"/>
    </row>
    <row r="132" spans="2:169" ht="5.25" customHeight="1">
      <c r="B132" s="735"/>
      <c r="C132" s="736"/>
      <c r="D132" s="728"/>
      <c r="E132" s="728"/>
      <c r="F132" s="728"/>
      <c r="G132" s="728"/>
      <c r="H132" s="728"/>
      <c r="I132" s="728"/>
      <c r="J132" s="728"/>
      <c r="K132" s="728"/>
      <c r="L132" s="728"/>
      <c r="M132" s="728"/>
      <c r="N132" s="728"/>
      <c r="O132" s="728"/>
      <c r="P132" s="728"/>
      <c r="Q132" s="728"/>
      <c r="R132" s="728"/>
      <c r="S132" s="728"/>
      <c r="T132" s="728"/>
      <c r="U132" s="728"/>
      <c r="V132" s="728"/>
      <c r="W132" s="728"/>
      <c r="X132" s="728"/>
      <c r="Y132" s="728"/>
      <c r="Z132" s="728"/>
      <c r="AA132" s="728"/>
      <c r="AB132" s="728"/>
      <c r="AC132" s="728"/>
      <c r="AD132" s="728"/>
      <c r="AE132" s="728"/>
      <c r="AF132" s="728"/>
      <c r="AG132" s="728"/>
      <c r="AH132" s="728"/>
      <c r="AI132" s="728"/>
      <c r="AJ132" s="728"/>
      <c r="AK132" s="728"/>
      <c r="AL132" s="729"/>
      <c r="AM132" s="745"/>
      <c r="AN132" s="746"/>
      <c r="AO132" s="746"/>
      <c r="AP132" s="746"/>
      <c r="AQ132" s="746"/>
      <c r="AR132" s="746"/>
      <c r="AS132" s="746"/>
      <c r="AT132" s="746"/>
      <c r="AU132" s="746"/>
      <c r="AV132" s="746"/>
      <c r="AW132" s="746"/>
      <c r="AX132" s="747"/>
      <c r="AY132" s="93"/>
      <c r="AZ132" s="735"/>
      <c r="BA132" s="817"/>
      <c r="BB132" s="801"/>
      <c r="BC132" s="843"/>
      <c r="BD132" s="810"/>
      <c r="BE132" s="811"/>
      <c r="BF132" s="811"/>
      <c r="BG132" s="811"/>
      <c r="BH132" s="811"/>
      <c r="BI132" s="811"/>
      <c r="BJ132" s="811"/>
      <c r="BK132" s="811"/>
      <c r="BL132" s="811"/>
      <c r="BM132" s="811"/>
      <c r="BN132" s="811"/>
      <c r="BO132" s="811"/>
      <c r="BP132" s="811"/>
      <c r="BQ132" s="811"/>
      <c r="BR132" s="811"/>
      <c r="BS132" s="811"/>
      <c r="BT132" s="811"/>
      <c r="BU132" s="812"/>
      <c r="BV132" s="868"/>
      <c r="BW132" s="869"/>
      <c r="BX132" s="869"/>
      <c r="BY132" s="869"/>
      <c r="BZ132" s="869"/>
      <c r="CA132" s="869"/>
      <c r="CB132" s="869"/>
      <c r="CC132" s="869"/>
      <c r="CD132" s="869"/>
      <c r="CE132" s="869"/>
      <c r="CF132" s="869"/>
      <c r="CG132" s="869"/>
      <c r="CH132" s="869"/>
      <c r="CI132" s="869"/>
      <c r="CJ132" s="869"/>
      <c r="CK132" s="870"/>
      <c r="DD132" s="116"/>
      <c r="DE132" s="116"/>
      <c r="DF132" s="116"/>
      <c r="DG132" s="116"/>
      <c r="DH132" s="116"/>
      <c r="DI132" s="116"/>
      <c r="DJ132" s="116"/>
      <c r="DK132" s="116"/>
      <c r="DL132" s="116"/>
      <c r="DM132" s="116"/>
      <c r="DN132" s="116"/>
      <c r="DO132" s="116"/>
      <c r="DP132" s="116"/>
      <c r="DQ132" s="116"/>
      <c r="DR132" s="116"/>
      <c r="DS132" s="116"/>
      <c r="DT132" s="116"/>
    </row>
    <row r="133" spans="2:169" ht="5.25" customHeight="1">
      <c r="B133" s="735"/>
      <c r="C133" s="736"/>
      <c r="D133" s="728"/>
      <c r="E133" s="728"/>
      <c r="F133" s="728"/>
      <c r="G133" s="728"/>
      <c r="H133" s="728"/>
      <c r="I133" s="728"/>
      <c r="J133" s="728"/>
      <c r="K133" s="728"/>
      <c r="L133" s="728"/>
      <c r="M133" s="728"/>
      <c r="N133" s="728"/>
      <c r="O133" s="728"/>
      <c r="P133" s="728"/>
      <c r="Q133" s="728"/>
      <c r="R133" s="728"/>
      <c r="S133" s="728"/>
      <c r="T133" s="728"/>
      <c r="U133" s="728"/>
      <c r="V133" s="728"/>
      <c r="W133" s="728"/>
      <c r="X133" s="728"/>
      <c r="Y133" s="728"/>
      <c r="Z133" s="728"/>
      <c r="AA133" s="728"/>
      <c r="AB133" s="728"/>
      <c r="AC133" s="728"/>
      <c r="AD133" s="728"/>
      <c r="AE133" s="728"/>
      <c r="AF133" s="728"/>
      <c r="AG133" s="728"/>
      <c r="AH133" s="728"/>
      <c r="AI133" s="728"/>
      <c r="AJ133" s="728"/>
      <c r="AK133" s="728"/>
      <c r="AL133" s="729"/>
      <c r="AM133" s="745"/>
      <c r="AN133" s="746"/>
      <c r="AO133" s="746"/>
      <c r="AP133" s="746"/>
      <c r="AQ133" s="746"/>
      <c r="AR133" s="746"/>
      <c r="AS133" s="746"/>
      <c r="AT133" s="746"/>
      <c r="AU133" s="746"/>
      <c r="AV133" s="746"/>
      <c r="AW133" s="746"/>
      <c r="AX133" s="747"/>
      <c r="AY133" s="93"/>
      <c r="AZ133" s="735"/>
      <c r="BA133" s="817"/>
      <c r="BB133" s="801"/>
      <c r="BC133" s="843"/>
      <c r="BD133" s="810"/>
      <c r="BE133" s="811"/>
      <c r="BF133" s="811"/>
      <c r="BG133" s="811"/>
      <c r="BH133" s="811"/>
      <c r="BI133" s="811"/>
      <c r="BJ133" s="811"/>
      <c r="BK133" s="811"/>
      <c r="BL133" s="811"/>
      <c r="BM133" s="811"/>
      <c r="BN133" s="811"/>
      <c r="BO133" s="811"/>
      <c r="BP133" s="811"/>
      <c r="BQ133" s="811"/>
      <c r="BR133" s="811"/>
      <c r="BS133" s="811"/>
      <c r="BT133" s="811"/>
      <c r="BU133" s="812"/>
      <c r="BV133" s="868"/>
      <c r="BW133" s="869"/>
      <c r="BX133" s="869"/>
      <c r="BY133" s="869"/>
      <c r="BZ133" s="869"/>
      <c r="CA133" s="869"/>
      <c r="CB133" s="869"/>
      <c r="CC133" s="869"/>
      <c r="CD133" s="869"/>
      <c r="CE133" s="869"/>
      <c r="CF133" s="869"/>
      <c r="CG133" s="869"/>
      <c r="CH133" s="869"/>
      <c r="CI133" s="869"/>
      <c r="CJ133" s="869"/>
      <c r="CK133" s="870"/>
    </row>
    <row r="134" spans="2:169" ht="5.25" customHeight="1">
      <c r="B134" s="735"/>
      <c r="C134" s="736"/>
      <c r="D134" s="728"/>
      <c r="E134" s="728"/>
      <c r="F134" s="728"/>
      <c r="G134" s="728"/>
      <c r="H134" s="728"/>
      <c r="I134" s="728"/>
      <c r="J134" s="728"/>
      <c r="K134" s="728"/>
      <c r="L134" s="728"/>
      <c r="M134" s="728"/>
      <c r="N134" s="728"/>
      <c r="O134" s="728"/>
      <c r="P134" s="728"/>
      <c r="Q134" s="728"/>
      <c r="R134" s="728"/>
      <c r="S134" s="728"/>
      <c r="T134" s="728"/>
      <c r="U134" s="728"/>
      <c r="V134" s="728"/>
      <c r="W134" s="728"/>
      <c r="X134" s="728"/>
      <c r="Y134" s="728"/>
      <c r="Z134" s="728"/>
      <c r="AA134" s="728"/>
      <c r="AB134" s="728"/>
      <c r="AC134" s="728"/>
      <c r="AD134" s="728"/>
      <c r="AE134" s="728"/>
      <c r="AF134" s="728"/>
      <c r="AG134" s="728"/>
      <c r="AH134" s="728"/>
      <c r="AI134" s="728"/>
      <c r="AJ134" s="728"/>
      <c r="AK134" s="728"/>
      <c r="AL134" s="729"/>
      <c r="AM134" s="745"/>
      <c r="AN134" s="746"/>
      <c r="AO134" s="746"/>
      <c r="AP134" s="746"/>
      <c r="AQ134" s="746"/>
      <c r="AR134" s="746"/>
      <c r="AS134" s="746"/>
      <c r="AT134" s="746"/>
      <c r="AU134" s="746"/>
      <c r="AV134" s="746"/>
      <c r="AW134" s="746"/>
      <c r="AX134" s="747"/>
      <c r="AY134" s="93"/>
      <c r="AZ134" s="735"/>
      <c r="BA134" s="817"/>
      <c r="BB134" s="801"/>
      <c r="BC134" s="843"/>
      <c r="BD134" s="810"/>
      <c r="BE134" s="811"/>
      <c r="BF134" s="811"/>
      <c r="BG134" s="811"/>
      <c r="BH134" s="811"/>
      <c r="BI134" s="811"/>
      <c r="BJ134" s="811"/>
      <c r="BK134" s="811"/>
      <c r="BL134" s="811"/>
      <c r="BM134" s="811"/>
      <c r="BN134" s="811"/>
      <c r="BO134" s="811"/>
      <c r="BP134" s="811"/>
      <c r="BQ134" s="811"/>
      <c r="BR134" s="811"/>
      <c r="BS134" s="811"/>
      <c r="BT134" s="811"/>
      <c r="BU134" s="812"/>
      <c r="BV134" s="868"/>
      <c r="BW134" s="869"/>
      <c r="BX134" s="869"/>
      <c r="BY134" s="869"/>
      <c r="BZ134" s="869"/>
      <c r="CA134" s="869"/>
      <c r="CB134" s="869"/>
      <c r="CC134" s="869"/>
      <c r="CD134" s="869"/>
      <c r="CE134" s="869"/>
      <c r="CF134" s="869"/>
      <c r="CG134" s="869"/>
      <c r="CH134" s="869"/>
      <c r="CI134" s="869"/>
      <c r="CJ134" s="869"/>
      <c r="CK134" s="870"/>
    </row>
    <row r="135" spans="2:169" ht="5.25" customHeight="1">
      <c r="B135" s="735"/>
      <c r="C135" s="736"/>
      <c r="D135" s="728"/>
      <c r="E135" s="728"/>
      <c r="F135" s="728"/>
      <c r="G135" s="728"/>
      <c r="H135" s="728"/>
      <c r="I135" s="728"/>
      <c r="J135" s="728"/>
      <c r="K135" s="728"/>
      <c r="L135" s="728"/>
      <c r="M135" s="728"/>
      <c r="N135" s="728"/>
      <c r="O135" s="728"/>
      <c r="P135" s="728"/>
      <c r="Q135" s="728"/>
      <c r="R135" s="728"/>
      <c r="S135" s="728"/>
      <c r="T135" s="728"/>
      <c r="U135" s="728"/>
      <c r="V135" s="728"/>
      <c r="W135" s="728"/>
      <c r="X135" s="728"/>
      <c r="Y135" s="728"/>
      <c r="Z135" s="728"/>
      <c r="AA135" s="728"/>
      <c r="AB135" s="728"/>
      <c r="AC135" s="728"/>
      <c r="AD135" s="728"/>
      <c r="AE135" s="728"/>
      <c r="AF135" s="728"/>
      <c r="AG135" s="728"/>
      <c r="AH135" s="728"/>
      <c r="AI135" s="728"/>
      <c r="AJ135" s="728"/>
      <c r="AK135" s="728"/>
      <c r="AL135" s="729"/>
      <c r="AM135" s="745"/>
      <c r="AN135" s="746"/>
      <c r="AO135" s="746"/>
      <c r="AP135" s="746"/>
      <c r="AQ135" s="746"/>
      <c r="AR135" s="746"/>
      <c r="AS135" s="746"/>
      <c r="AT135" s="746"/>
      <c r="AU135" s="746"/>
      <c r="AV135" s="746"/>
      <c r="AW135" s="746"/>
      <c r="AX135" s="747"/>
      <c r="AY135" s="93"/>
      <c r="AZ135" s="735"/>
      <c r="BA135" s="817"/>
      <c r="BB135" s="801"/>
      <c r="BC135" s="843"/>
      <c r="BD135" s="813"/>
      <c r="BE135" s="814"/>
      <c r="BF135" s="814"/>
      <c r="BG135" s="814"/>
      <c r="BH135" s="814"/>
      <c r="BI135" s="814"/>
      <c r="BJ135" s="814"/>
      <c r="BK135" s="814"/>
      <c r="BL135" s="814"/>
      <c r="BM135" s="814"/>
      <c r="BN135" s="814"/>
      <c r="BO135" s="814"/>
      <c r="BP135" s="814"/>
      <c r="BQ135" s="814"/>
      <c r="BR135" s="814"/>
      <c r="BS135" s="814"/>
      <c r="BT135" s="814"/>
      <c r="BU135" s="815"/>
      <c r="BV135" s="874"/>
      <c r="BW135" s="875"/>
      <c r="BX135" s="875"/>
      <c r="BY135" s="875"/>
      <c r="BZ135" s="875"/>
      <c r="CA135" s="875"/>
      <c r="CB135" s="875"/>
      <c r="CC135" s="875"/>
      <c r="CD135" s="875"/>
      <c r="CE135" s="875"/>
      <c r="CF135" s="875"/>
      <c r="CG135" s="875"/>
      <c r="CH135" s="875"/>
      <c r="CI135" s="875"/>
      <c r="CJ135" s="875"/>
      <c r="CK135" s="876"/>
    </row>
    <row r="136" spans="2:169" ht="5.25" customHeight="1">
      <c r="B136" s="735"/>
      <c r="C136" s="736"/>
      <c r="D136" s="726"/>
      <c r="E136" s="726"/>
      <c r="F136" s="726"/>
      <c r="G136" s="726"/>
      <c r="H136" s="726"/>
      <c r="I136" s="726"/>
      <c r="J136" s="726"/>
      <c r="K136" s="726"/>
      <c r="L136" s="726"/>
      <c r="M136" s="726"/>
      <c r="N136" s="726"/>
      <c r="O136" s="726"/>
      <c r="P136" s="726"/>
      <c r="Q136" s="726"/>
      <c r="R136" s="726"/>
      <c r="S136" s="726"/>
      <c r="T136" s="726"/>
      <c r="U136" s="726"/>
      <c r="V136" s="726"/>
      <c r="W136" s="726"/>
      <c r="X136" s="726"/>
      <c r="Y136" s="726"/>
      <c r="Z136" s="726"/>
      <c r="AA136" s="726"/>
      <c r="AB136" s="726"/>
      <c r="AC136" s="726"/>
      <c r="AD136" s="726"/>
      <c r="AE136" s="726"/>
      <c r="AF136" s="726"/>
      <c r="AG136" s="726"/>
      <c r="AH136" s="726"/>
      <c r="AI136" s="726"/>
      <c r="AJ136" s="726"/>
      <c r="AK136" s="726"/>
      <c r="AL136" s="727"/>
      <c r="AM136" s="745"/>
      <c r="AN136" s="746"/>
      <c r="AO136" s="746"/>
      <c r="AP136" s="746"/>
      <c r="AQ136" s="746"/>
      <c r="AR136" s="746"/>
      <c r="AS136" s="746"/>
      <c r="AT136" s="746"/>
      <c r="AU136" s="746"/>
      <c r="AV136" s="746"/>
      <c r="AW136" s="746"/>
      <c r="AX136" s="747"/>
      <c r="AY136" s="93"/>
      <c r="AZ136" s="735"/>
      <c r="BA136" s="817"/>
      <c r="BB136" s="801"/>
      <c r="BC136" s="843"/>
      <c r="BD136" s="798"/>
      <c r="BE136" s="799"/>
      <c r="BF136" s="799"/>
      <c r="BG136" s="799"/>
      <c r="BH136" s="799"/>
      <c r="BI136" s="799"/>
      <c r="BJ136" s="799"/>
      <c r="BK136" s="799"/>
      <c r="BL136" s="799"/>
      <c r="BM136" s="799"/>
      <c r="BN136" s="799"/>
      <c r="BO136" s="799"/>
      <c r="BP136" s="799"/>
      <c r="BQ136" s="799"/>
      <c r="BR136" s="799"/>
      <c r="BS136" s="799"/>
      <c r="BT136" s="799"/>
      <c r="BU136" s="800"/>
      <c r="BV136" s="865"/>
      <c r="BW136" s="866"/>
      <c r="BX136" s="866"/>
      <c r="BY136" s="866"/>
      <c r="BZ136" s="866"/>
      <c r="CA136" s="866"/>
      <c r="CB136" s="866"/>
      <c r="CC136" s="866"/>
      <c r="CD136" s="866"/>
      <c r="CE136" s="866"/>
      <c r="CF136" s="866"/>
      <c r="CG136" s="866"/>
      <c r="CH136" s="866"/>
      <c r="CI136" s="866"/>
      <c r="CJ136" s="866"/>
      <c r="CK136" s="867"/>
    </row>
    <row r="137" spans="2:169" ht="5.25" customHeight="1">
      <c r="B137" s="735"/>
      <c r="C137" s="736"/>
      <c r="D137" s="728"/>
      <c r="E137" s="728"/>
      <c r="F137" s="728"/>
      <c r="G137" s="728"/>
      <c r="H137" s="728"/>
      <c r="I137" s="728"/>
      <c r="J137" s="728"/>
      <c r="K137" s="728"/>
      <c r="L137" s="728"/>
      <c r="M137" s="728"/>
      <c r="N137" s="728"/>
      <c r="O137" s="728"/>
      <c r="P137" s="728"/>
      <c r="Q137" s="728"/>
      <c r="R137" s="728"/>
      <c r="S137" s="728"/>
      <c r="T137" s="728"/>
      <c r="U137" s="728"/>
      <c r="V137" s="728"/>
      <c r="W137" s="728"/>
      <c r="X137" s="728"/>
      <c r="Y137" s="728"/>
      <c r="Z137" s="728"/>
      <c r="AA137" s="728"/>
      <c r="AB137" s="728"/>
      <c r="AC137" s="728"/>
      <c r="AD137" s="728"/>
      <c r="AE137" s="728"/>
      <c r="AF137" s="728"/>
      <c r="AG137" s="728"/>
      <c r="AH137" s="728"/>
      <c r="AI137" s="728"/>
      <c r="AJ137" s="728"/>
      <c r="AK137" s="728"/>
      <c r="AL137" s="729"/>
      <c r="AM137" s="745"/>
      <c r="AN137" s="746"/>
      <c r="AO137" s="746"/>
      <c r="AP137" s="746"/>
      <c r="AQ137" s="746"/>
      <c r="AR137" s="746"/>
      <c r="AS137" s="746"/>
      <c r="AT137" s="746"/>
      <c r="AU137" s="746"/>
      <c r="AV137" s="746"/>
      <c r="AW137" s="746"/>
      <c r="AX137" s="747"/>
      <c r="AY137" s="93"/>
      <c r="AZ137" s="735"/>
      <c r="BA137" s="817"/>
      <c r="BB137" s="801"/>
      <c r="BC137" s="843"/>
      <c r="BD137" s="801"/>
      <c r="BE137" s="802"/>
      <c r="BF137" s="802"/>
      <c r="BG137" s="802"/>
      <c r="BH137" s="802"/>
      <c r="BI137" s="802"/>
      <c r="BJ137" s="802"/>
      <c r="BK137" s="802"/>
      <c r="BL137" s="802"/>
      <c r="BM137" s="802"/>
      <c r="BN137" s="802"/>
      <c r="BO137" s="802"/>
      <c r="BP137" s="802"/>
      <c r="BQ137" s="802"/>
      <c r="BR137" s="802"/>
      <c r="BS137" s="802"/>
      <c r="BT137" s="802"/>
      <c r="BU137" s="803"/>
      <c r="BV137" s="868"/>
      <c r="BW137" s="869"/>
      <c r="BX137" s="869"/>
      <c r="BY137" s="869"/>
      <c r="BZ137" s="869"/>
      <c r="CA137" s="869"/>
      <c r="CB137" s="869"/>
      <c r="CC137" s="869"/>
      <c r="CD137" s="869"/>
      <c r="CE137" s="869"/>
      <c r="CF137" s="869"/>
      <c r="CG137" s="869"/>
      <c r="CH137" s="869"/>
      <c r="CI137" s="869"/>
      <c r="CJ137" s="869"/>
      <c r="CK137" s="870"/>
    </row>
    <row r="138" spans="2:169" ht="5.25" customHeight="1">
      <c r="B138" s="735"/>
      <c r="C138" s="736"/>
      <c r="D138" s="728"/>
      <c r="E138" s="728"/>
      <c r="F138" s="728"/>
      <c r="G138" s="728"/>
      <c r="H138" s="728"/>
      <c r="I138" s="728"/>
      <c r="J138" s="728"/>
      <c r="K138" s="728"/>
      <c r="L138" s="728"/>
      <c r="M138" s="728"/>
      <c r="N138" s="728"/>
      <c r="O138" s="728"/>
      <c r="P138" s="728"/>
      <c r="Q138" s="728"/>
      <c r="R138" s="728"/>
      <c r="S138" s="728"/>
      <c r="T138" s="728"/>
      <c r="U138" s="728"/>
      <c r="V138" s="728"/>
      <c r="W138" s="728"/>
      <c r="X138" s="728"/>
      <c r="Y138" s="728"/>
      <c r="Z138" s="728"/>
      <c r="AA138" s="728"/>
      <c r="AB138" s="728"/>
      <c r="AC138" s="728"/>
      <c r="AD138" s="728"/>
      <c r="AE138" s="728"/>
      <c r="AF138" s="728"/>
      <c r="AG138" s="728"/>
      <c r="AH138" s="728"/>
      <c r="AI138" s="728"/>
      <c r="AJ138" s="728"/>
      <c r="AK138" s="728"/>
      <c r="AL138" s="729"/>
      <c r="AM138" s="745"/>
      <c r="AN138" s="746"/>
      <c r="AO138" s="746"/>
      <c r="AP138" s="746"/>
      <c r="AQ138" s="746"/>
      <c r="AR138" s="746"/>
      <c r="AS138" s="746"/>
      <c r="AT138" s="746"/>
      <c r="AU138" s="746"/>
      <c r="AV138" s="746"/>
      <c r="AW138" s="746"/>
      <c r="AX138" s="747"/>
      <c r="AY138" s="93"/>
      <c r="AZ138" s="735"/>
      <c r="BA138" s="817"/>
      <c r="BB138" s="801"/>
      <c r="BC138" s="843"/>
      <c r="BD138" s="801"/>
      <c r="BE138" s="802"/>
      <c r="BF138" s="802"/>
      <c r="BG138" s="802"/>
      <c r="BH138" s="802"/>
      <c r="BI138" s="802"/>
      <c r="BJ138" s="802"/>
      <c r="BK138" s="802"/>
      <c r="BL138" s="802"/>
      <c r="BM138" s="802"/>
      <c r="BN138" s="802"/>
      <c r="BO138" s="802"/>
      <c r="BP138" s="802"/>
      <c r="BQ138" s="802"/>
      <c r="BR138" s="802"/>
      <c r="BS138" s="802"/>
      <c r="BT138" s="802"/>
      <c r="BU138" s="803"/>
      <c r="BV138" s="868"/>
      <c r="BW138" s="869"/>
      <c r="BX138" s="869"/>
      <c r="BY138" s="869"/>
      <c r="BZ138" s="869"/>
      <c r="CA138" s="869"/>
      <c r="CB138" s="869"/>
      <c r="CC138" s="869"/>
      <c r="CD138" s="869"/>
      <c r="CE138" s="869"/>
      <c r="CF138" s="869"/>
      <c r="CG138" s="869"/>
      <c r="CH138" s="869"/>
      <c r="CI138" s="869"/>
      <c r="CJ138" s="869"/>
      <c r="CK138" s="870"/>
    </row>
    <row r="139" spans="2:169" ht="5.25" customHeight="1">
      <c r="B139" s="735"/>
      <c r="C139" s="736"/>
      <c r="D139" s="728"/>
      <c r="E139" s="728"/>
      <c r="F139" s="728"/>
      <c r="G139" s="728"/>
      <c r="H139" s="728"/>
      <c r="I139" s="728"/>
      <c r="J139" s="728"/>
      <c r="K139" s="728"/>
      <c r="L139" s="728"/>
      <c r="M139" s="728"/>
      <c r="N139" s="728"/>
      <c r="O139" s="728"/>
      <c r="P139" s="728"/>
      <c r="Q139" s="728"/>
      <c r="R139" s="728"/>
      <c r="S139" s="728"/>
      <c r="T139" s="728"/>
      <c r="U139" s="728"/>
      <c r="V139" s="728"/>
      <c r="W139" s="728"/>
      <c r="X139" s="728"/>
      <c r="Y139" s="728"/>
      <c r="Z139" s="728"/>
      <c r="AA139" s="728"/>
      <c r="AB139" s="728"/>
      <c r="AC139" s="728"/>
      <c r="AD139" s="728"/>
      <c r="AE139" s="728"/>
      <c r="AF139" s="728"/>
      <c r="AG139" s="728"/>
      <c r="AH139" s="728"/>
      <c r="AI139" s="728"/>
      <c r="AJ139" s="728"/>
      <c r="AK139" s="728"/>
      <c r="AL139" s="729"/>
      <c r="AM139" s="745"/>
      <c r="AN139" s="746"/>
      <c r="AO139" s="746"/>
      <c r="AP139" s="746"/>
      <c r="AQ139" s="746"/>
      <c r="AR139" s="746"/>
      <c r="AS139" s="746"/>
      <c r="AT139" s="746"/>
      <c r="AU139" s="746"/>
      <c r="AV139" s="746"/>
      <c r="AW139" s="746"/>
      <c r="AX139" s="747"/>
      <c r="AY139" s="93"/>
      <c r="AZ139" s="735"/>
      <c r="BA139" s="817"/>
      <c r="BB139" s="801"/>
      <c r="BC139" s="843"/>
      <c r="BD139" s="801"/>
      <c r="BE139" s="802"/>
      <c r="BF139" s="802"/>
      <c r="BG139" s="802"/>
      <c r="BH139" s="802"/>
      <c r="BI139" s="802"/>
      <c r="BJ139" s="802"/>
      <c r="BK139" s="802"/>
      <c r="BL139" s="802"/>
      <c r="BM139" s="802"/>
      <c r="BN139" s="802"/>
      <c r="BO139" s="802"/>
      <c r="BP139" s="802"/>
      <c r="BQ139" s="802"/>
      <c r="BR139" s="802"/>
      <c r="BS139" s="802"/>
      <c r="BT139" s="802"/>
      <c r="BU139" s="803"/>
      <c r="BV139" s="868"/>
      <c r="BW139" s="869"/>
      <c r="BX139" s="869"/>
      <c r="BY139" s="869"/>
      <c r="BZ139" s="869"/>
      <c r="CA139" s="869"/>
      <c r="CB139" s="869"/>
      <c r="CC139" s="869"/>
      <c r="CD139" s="869"/>
      <c r="CE139" s="869"/>
      <c r="CF139" s="869"/>
      <c r="CG139" s="869"/>
      <c r="CH139" s="869"/>
      <c r="CI139" s="869"/>
      <c r="CJ139" s="869"/>
      <c r="CK139" s="870"/>
    </row>
    <row r="140" spans="2:169" ht="5.25" customHeight="1" thickBot="1">
      <c r="B140" s="735"/>
      <c r="C140" s="736"/>
      <c r="D140" s="728"/>
      <c r="E140" s="728"/>
      <c r="F140" s="728"/>
      <c r="G140" s="728"/>
      <c r="H140" s="728"/>
      <c r="I140" s="728"/>
      <c r="J140" s="728"/>
      <c r="K140" s="728"/>
      <c r="L140" s="728"/>
      <c r="M140" s="728"/>
      <c r="N140" s="728"/>
      <c r="O140" s="728"/>
      <c r="P140" s="728"/>
      <c r="Q140" s="728"/>
      <c r="R140" s="728"/>
      <c r="S140" s="728"/>
      <c r="T140" s="728"/>
      <c r="U140" s="728"/>
      <c r="V140" s="728"/>
      <c r="W140" s="728"/>
      <c r="X140" s="728"/>
      <c r="Y140" s="728"/>
      <c r="Z140" s="728"/>
      <c r="AA140" s="728"/>
      <c r="AB140" s="728"/>
      <c r="AC140" s="728"/>
      <c r="AD140" s="728"/>
      <c r="AE140" s="728"/>
      <c r="AF140" s="728"/>
      <c r="AG140" s="728"/>
      <c r="AH140" s="728"/>
      <c r="AI140" s="728"/>
      <c r="AJ140" s="728"/>
      <c r="AK140" s="728"/>
      <c r="AL140" s="729"/>
      <c r="AM140" s="795"/>
      <c r="AN140" s="796"/>
      <c r="AO140" s="796"/>
      <c r="AP140" s="796"/>
      <c r="AQ140" s="796"/>
      <c r="AR140" s="796"/>
      <c r="AS140" s="796"/>
      <c r="AT140" s="796"/>
      <c r="AU140" s="796"/>
      <c r="AV140" s="796"/>
      <c r="AW140" s="796"/>
      <c r="AX140" s="797"/>
      <c r="AY140" s="93"/>
      <c r="AZ140" s="735"/>
      <c r="BA140" s="817"/>
      <c r="BB140" s="801"/>
      <c r="BC140" s="843"/>
      <c r="BD140" s="804"/>
      <c r="BE140" s="805"/>
      <c r="BF140" s="805"/>
      <c r="BG140" s="805"/>
      <c r="BH140" s="805"/>
      <c r="BI140" s="805"/>
      <c r="BJ140" s="805"/>
      <c r="BK140" s="805"/>
      <c r="BL140" s="805"/>
      <c r="BM140" s="805"/>
      <c r="BN140" s="805"/>
      <c r="BO140" s="805"/>
      <c r="BP140" s="805"/>
      <c r="BQ140" s="805"/>
      <c r="BR140" s="805"/>
      <c r="BS140" s="805"/>
      <c r="BT140" s="805"/>
      <c r="BU140" s="806"/>
      <c r="BV140" s="871"/>
      <c r="BW140" s="872"/>
      <c r="BX140" s="872"/>
      <c r="BY140" s="872"/>
      <c r="BZ140" s="872"/>
      <c r="CA140" s="872"/>
      <c r="CB140" s="872"/>
      <c r="CC140" s="872"/>
      <c r="CD140" s="872"/>
      <c r="CE140" s="872"/>
      <c r="CF140" s="872"/>
      <c r="CG140" s="872"/>
      <c r="CH140" s="872"/>
      <c r="CI140" s="872"/>
      <c r="CJ140" s="872"/>
      <c r="CK140" s="873"/>
    </row>
    <row r="141" spans="2:169" ht="5.25" customHeight="1">
      <c r="B141" s="350" t="s">
        <v>30</v>
      </c>
      <c r="C141" s="351"/>
      <c r="D141" s="351"/>
      <c r="E141" s="351"/>
      <c r="F141" s="351"/>
      <c r="G141" s="351"/>
      <c r="H141" s="351"/>
      <c r="I141" s="351"/>
      <c r="J141" s="351"/>
      <c r="K141" s="351"/>
      <c r="L141" s="351"/>
      <c r="M141" s="351"/>
      <c r="N141" s="351"/>
      <c r="O141" s="351"/>
      <c r="P141" s="351"/>
      <c r="Q141" s="351"/>
      <c r="R141" s="351"/>
      <c r="S141" s="351"/>
      <c r="T141" s="351"/>
      <c r="U141" s="351"/>
      <c r="V141" s="351"/>
      <c r="W141" s="351"/>
      <c r="X141" s="351"/>
      <c r="Y141" s="351"/>
      <c r="Z141" s="351"/>
      <c r="AA141" s="351"/>
      <c r="AB141" s="351"/>
      <c r="AC141" s="351"/>
      <c r="AD141" s="351"/>
      <c r="AE141" s="351"/>
      <c r="AF141" s="351"/>
      <c r="AG141" s="351"/>
      <c r="AH141" s="351"/>
      <c r="AI141" s="351"/>
      <c r="AJ141" s="351"/>
      <c r="AK141" s="351"/>
      <c r="AL141" s="352"/>
      <c r="AM141" s="768">
        <f>SUM(AM106:AX140)</f>
        <v>0</v>
      </c>
      <c r="AN141" s="769"/>
      <c r="AO141" s="769"/>
      <c r="AP141" s="769"/>
      <c r="AQ141" s="769"/>
      <c r="AR141" s="769"/>
      <c r="AS141" s="769"/>
      <c r="AT141" s="769"/>
      <c r="AU141" s="769"/>
      <c r="AV141" s="769"/>
      <c r="AW141" s="769"/>
      <c r="AX141" s="770"/>
      <c r="AY141" s="93"/>
      <c r="AZ141" s="777" t="s">
        <v>134</v>
      </c>
      <c r="BA141" s="778"/>
      <c r="BB141" s="778"/>
      <c r="BC141" s="778"/>
      <c r="BD141" s="778"/>
      <c r="BE141" s="778"/>
      <c r="BF141" s="778"/>
      <c r="BG141" s="778"/>
      <c r="BH141" s="778"/>
      <c r="BI141" s="778"/>
      <c r="BJ141" s="778"/>
      <c r="BK141" s="778"/>
      <c r="BL141" s="778"/>
      <c r="BM141" s="778"/>
      <c r="BN141" s="778"/>
      <c r="BO141" s="778"/>
      <c r="BP141" s="778"/>
      <c r="BQ141" s="778"/>
      <c r="BR141" s="778"/>
      <c r="BS141" s="778"/>
      <c r="BT141" s="778"/>
      <c r="BU141" s="779"/>
      <c r="BV141" s="786" t="e">
        <f ca="1">SUM(BV106,BV116,BV121)</f>
        <v>#N/A</v>
      </c>
      <c r="BW141" s="787"/>
      <c r="BX141" s="787"/>
      <c r="BY141" s="787"/>
      <c r="BZ141" s="787"/>
      <c r="CA141" s="787"/>
      <c r="CB141" s="787"/>
      <c r="CC141" s="787"/>
      <c r="CD141" s="787"/>
      <c r="CE141" s="787"/>
      <c r="CF141" s="787"/>
      <c r="CG141" s="787"/>
      <c r="CH141" s="787"/>
      <c r="CI141" s="787"/>
      <c r="CJ141" s="787"/>
      <c r="CK141" s="788"/>
      <c r="CL141" s="85">
        <v>2</v>
      </c>
    </row>
    <row r="142" spans="2:169" ht="5.25" customHeight="1">
      <c r="B142" s="353"/>
      <c r="C142" s="354"/>
      <c r="D142" s="354"/>
      <c r="E142" s="354"/>
      <c r="F142" s="354"/>
      <c r="G142" s="354"/>
      <c r="H142" s="354"/>
      <c r="I142" s="354"/>
      <c r="J142" s="354"/>
      <c r="K142" s="354"/>
      <c r="L142" s="354"/>
      <c r="M142" s="354"/>
      <c r="N142" s="354"/>
      <c r="O142" s="354"/>
      <c r="P142" s="354"/>
      <c r="Q142" s="354"/>
      <c r="R142" s="354"/>
      <c r="S142" s="354"/>
      <c r="T142" s="354"/>
      <c r="U142" s="354"/>
      <c r="V142" s="354"/>
      <c r="W142" s="354"/>
      <c r="X142" s="354"/>
      <c r="Y142" s="354"/>
      <c r="Z142" s="354"/>
      <c r="AA142" s="354"/>
      <c r="AB142" s="354"/>
      <c r="AC142" s="354"/>
      <c r="AD142" s="354"/>
      <c r="AE142" s="354"/>
      <c r="AF142" s="354"/>
      <c r="AG142" s="354"/>
      <c r="AH142" s="354"/>
      <c r="AI142" s="354"/>
      <c r="AJ142" s="354"/>
      <c r="AK142" s="354"/>
      <c r="AL142" s="355"/>
      <c r="AM142" s="771"/>
      <c r="AN142" s="772"/>
      <c r="AO142" s="772"/>
      <c r="AP142" s="772"/>
      <c r="AQ142" s="772"/>
      <c r="AR142" s="772"/>
      <c r="AS142" s="772"/>
      <c r="AT142" s="772"/>
      <c r="AU142" s="772"/>
      <c r="AV142" s="772"/>
      <c r="AW142" s="772"/>
      <c r="AX142" s="773"/>
      <c r="AY142" s="93"/>
      <c r="AZ142" s="780"/>
      <c r="BA142" s="781"/>
      <c r="BB142" s="781"/>
      <c r="BC142" s="781"/>
      <c r="BD142" s="781"/>
      <c r="BE142" s="781"/>
      <c r="BF142" s="781"/>
      <c r="BG142" s="781"/>
      <c r="BH142" s="781"/>
      <c r="BI142" s="781"/>
      <c r="BJ142" s="781"/>
      <c r="BK142" s="781"/>
      <c r="BL142" s="781"/>
      <c r="BM142" s="781"/>
      <c r="BN142" s="781"/>
      <c r="BO142" s="781"/>
      <c r="BP142" s="781"/>
      <c r="BQ142" s="781"/>
      <c r="BR142" s="781"/>
      <c r="BS142" s="781"/>
      <c r="BT142" s="781"/>
      <c r="BU142" s="782"/>
      <c r="BV142" s="789"/>
      <c r="BW142" s="790"/>
      <c r="BX142" s="790"/>
      <c r="BY142" s="790"/>
      <c r="BZ142" s="790"/>
      <c r="CA142" s="790"/>
      <c r="CB142" s="790"/>
      <c r="CC142" s="790"/>
      <c r="CD142" s="790"/>
      <c r="CE142" s="790"/>
      <c r="CF142" s="790"/>
      <c r="CG142" s="790"/>
      <c r="CH142" s="790"/>
      <c r="CI142" s="790"/>
      <c r="CJ142" s="790"/>
      <c r="CK142" s="791"/>
    </row>
    <row r="143" spans="2:169" ht="5.25" customHeight="1">
      <c r="B143" s="353"/>
      <c r="C143" s="354"/>
      <c r="D143" s="354"/>
      <c r="E143" s="354"/>
      <c r="F143" s="354"/>
      <c r="G143" s="354"/>
      <c r="H143" s="354"/>
      <c r="I143" s="354"/>
      <c r="J143" s="354"/>
      <c r="K143" s="354"/>
      <c r="L143" s="354"/>
      <c r="M143" s="354"/>
      <c r="N143" s="354"/>
      <c r="O143" s="354"/>
      <c r="P143" s="354"/>
      <c r="Q143" s="354"/>
      <c r="R143" s="354"/>
      <c r="S143" s="354"/>
      <c r="T143" s="354"/>
      <c r="U143" s="354"/>
      <c r="V143" s="354"/>
      <c r="W143" s="354"/>
      <c r="X143" s="354"/>
      <c r="Y143" s="354"/>
      <c r="Z143" s="354"/>
      <c r="AA143" s="354"/>
      <c r="AB143" s="354"/>
      <c r="AC143" s="354"/>
      <c r="AD143" s="354"/>
      <c r="AE143" s="354"/>
      <c r="AF143" s="354"/>
      <c r="AG143" s="354"/>
      <c r="AH143" s="354"/>
      <c r="AI143" s="354"/>
      <c r="AJ143" s="354"/>
      <c r="AK143" s="354"/>
      <c r="AL143" s="355"/>
      <c r="AM143" s="771"/>
      <c r="AN143" s="772"/>
      <c r="AO143" s="772"/>
      <c r="AP143" s="772"/>
      <c r="AQ143" s="772"/>
      <c r="AR143" s="772"/>
      <c r="AS143" s="772"/>
      <c r="AT143" s="772"/>
      <c r="AU143" s="772"/>
      <c r="AV143" s="772"/>
      <c r="AW143" s="772"/>
      <c r="AX143" s="773"/>
      <c r="AY143" s="93"/>
      <c r="AZ143" s="780"/>
      <c r="BA143" s="781"/>
      <c r="BB143" s="781"/>
      <c r="BC143" s="781"/>
      <c r="BD143" s="781"/>
      <c r="BE143" s="781"/>
      <c r="BF143" s="781"/>
      <c r="BG143" s="781"/>
      <c r="BH143" s="781"/>
      <c r="BI143" s="781"/>
      <c r="BJ143" s="781"/>
      <c r="BK143" s="781"/>
      <c r="BL143" s="781"/>
      <c r="BM143" s="781"/>
      <c r="BN143" s="781"/>
      <c r="BO143" s="781"/>
      <c r="BP143" s="781"/>
      <c r="BQ143" s="781"/>
      <c r="BR143" s="781"/>
      <c r="BS143" s="781"/>
      <c r="BT143" s="781"/>
      <c r="BU143" s="782"/>
      <c r="BV143" s="789"/>
      <c r="BW143" s="790"/>
      <c r="BX143" s="790"/>
      <c r="BY143" s="790"/>
      <c r="BZ143" s="790"/>
      <c r="CA143" s="790"/>
      <c r="CB143" s="790"/>
      <c r="CC143" s="790"/>
      <c r="CD143" s="790"/>
      <c r="CE143" s="790"/>
      <c r="CF143" s="790"/>
      <c r="CG143" s="790"/>
      <c r="CH143" s="790"/>
      <c r="CI143" s="790"/>
      <c r="CJ143" s="790"/>
      <c r="CK143" s="791"/>
    </row>
    <row r="144" spans="2:169" ht="10.5" customHeight="1" thickBot="1">
      <c r="B144" s="356"/>
      <c r="C144" s="357"/>
      <c r="D144" s="357"/>
      <c r="E144" s="357"/>
      <c r="F144" s="357"/>
      <c r="G144" s="357"/>
      <c r="H144" s="357"/>
      <c r="I144" s="357"/>
      <c r="J144" s="357"/>
      <c r="K144" s="357"/>
      <c r="L144" s="357"/>
      <c r="M144" s="357"/>
      <c r="N144" s="357"/>
      <c r="O144" s="357"/>
      <c r="P144" s="357"/>
      <c r="Q144" s="357"/>
      <c r="R144" s="357"/>
      <c r="S144" s="357"/>
      <c r="T144" s="357"/>
      <c r="U144" s="357"/>
      <c r="V144" s="357"/>
      <c r="W144" s="357"/>
      <c r="X144" s="357"/>
      <c r="Y144" s="357"/>
      <c r="Z144" s="357"/>
      <c r="AA144" s="357"/>
      <c r="AB144" s="357"/>
      <c r="AC144" s="357"/>
      <c r="AD144" s="357"/>
      <c r="AE144" s="357"/>
      <c r="AF144" s="357"/>
      <c r="AG144" s="357"/>
      <c r="AH144" s="357"/>
      <c r="AI144" s="357"/>
      <c r="AJ144" s="357"/>
      <c r="AK144" s="357"/>
      <c r="AL144" s="358"/>
      <c r="AM144" s="774"/>
      <c r="AN144" s="775"/>
      <c r="AO144" s="775"/>
      <c r="AP144" s="775"/>
      <c r="AQ144" s="775"/>
      <c r="AR144" s="775"/>
      <c r="AS144" s="775"/>
      <c r="AT144" s="775"/>
      <c r="AU144" s="775"/>
      <c r="AV144" s="775"/>
      <c r="AW144" s="775"/>
      <c r="AX144" s="776"/>
      <c r="AY144" s="93"/>
      <c r="AZ144" s="783"/>
      <c r="BA144" s="784"/>
      <c r="BB144" s="784"/>
      <c r="BC144" s="784"/>
      <c r="BD144" s="784"/>
      <c r="BE144" s="784"/>
      <c r="BF144" s="784"/>
      <c r="BG144" s="784"/>
      <c r="BH144" s="784"/>
      <c r="BI144" s="784"/>
      <c r="BJ144" s="784"/>
      <c r="BK144" s="784"/>
      <c r="BL144" s="784"/>
      <c r="BM144" s="784"/>
      <c r="BN144" s="784"/>
      <c r="BO144" s="784"/>
      <c r="BP144" s="784"/>
      <c r="BQ144" s="784"/>
      <c r="BR144" s="784"/>
      <c r="BS144" s="784"/>
      <c r="BT144" s="784"/>
      <c r="BU144" s="785"/>
      <c r="BV144" s="792"/>
      <c r="BW144" s="793"/>
      <c r="BX144" s="793"/>
      <c r="BY144" s="793"/>
      <c r="BZ144" s="793"/>
      <c r="CA144" s="793"/>
      <c r="CB144" s="793"/>
      <c r="CC144" s="793"/>
      <c r="CD144" s="793"/>
      <c r="CE144" s="793"/>
      <c r="CF144" s="793"/>
      <c r="CG144" s="793"/>
      <c r="CH144" s="793"/>
      <c r="CI144" s="793"/>
      <c r="CJ144" s="793"/>
      <c r="CK144" s="794"/>
    </row>
    <row r="145" spans="2:169" ht="8.1" customHeight="1"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  <c r="AS145" s="89"/>
      <c r="AT145" s="89"/>
      <c r="AU145" s="89"/>
      <c r="AV145" s="89"/>
      <c r="AW145" s="89"/>
      <c r="AX145" s="89"/>
      <c r="AY145" s="89"/>
      <c r="AZ145" s="89"/>
      <c r="BA145" s="89"/>
      <c r="BB145" s="89"/>
      <c r="BC145" s="89"/>
      <c r="BD145" s="89"/>
      <c r="BE145" s="89"/>
      <c r="BF145" s="89"/>
      <c r="BG145" s="89"/>
      <c r="BH145" s="89"/>
      <c r="BI145" s="89"/>
      <c r="BJ145" s="89"/>
      <c r="BK145" s="89"/>
      <c r="BL145" s="89"/>
      <c r="BM145" s="89"/>
      <c r="BN145" s="89"/>
      <c r="BO145" s="89"/>
      <c r="BP145" s="89"/>
      <c r="BQ145" s="89"/>
      <c r="BR145" s="89"/>
      <c r="BS145" s="89"/>
      <c r="BT145" s="89"/>
      <c r="BU145" s="89"/>
      <c r="BV145" s="89"/>
      <c r="BW145" s="89"/>
      <c r="BX145" s="89"/>
      <c r="BY145" s="89"/>
      <c r="BZ145" s="89"/>
      <c r="CA145" s="89"/>
      <c r="CB145" s="89"/>
      <c r="CD145" s="117"/>
      <c r="CE145" s="90"/>
      <c r="CF145" s="90"/>
      <c r="CG145" s="90"/>
      <c r="CH145" s="91"/>
      <c r="CI145" s="91"/>
      <c r="CJ145" s="93"/>
      <c r="CK145" s="93"/>
      <c r="CL145" s="93"/>
      <c r="CM145" s="95"/>
      <c r="CN145" s="854"/>
      <c r="CO145" s="854"/>
      <c r="CP145" s="854"/>
      <c r="CQ145" s="854"/>
      <c r="CR145" s="854"/>
      <c r="CS145" s="854"/>
      <c r="CT145" s="854"/>
      <c r="CU145" s="854"/>
      <c r="CV145" s="856"/>
      <c r="CW145" s="856"/>
      <c r="CX145" s="856"/>
      <c r="CY145" s="856"/>
      <c r="CZ145" s="856"/>
      <c r="DA145" s="856"/>
      <c r="DB145" s="856"/>
      <c r="DC145" s="856"/>
      <c r="DD145" s="856"/>
      <c r="DE145" s="856"/>
      <c r="DF145" s="856"/>
      <c r="DG145" s="856"/>
      <c r="DH145" s="856"/>
      <c r="DI145" s="856"/>
      <c r="DJ145" s="856"/>
      <c r="DK145" s="856"/>
      <c r="DL145" s="856"/>
      <c r="DM145" s="854"/>
      <c r="DN145" s="854"/>
      <c r="DO145" s="854"/>
      <c r="DP145" s="854"/>
      <c r="DQ145" s="854"/>
      <c r="DR145" s="854"/>
      <c r="DS145" s="854"/>
      <c r="DT145" s="854"/>
      <c r="DU145" s="854"/>
      <c r="DV145" s="854"/>
      <c r="DW145" s="854"/>
      <c r="DX145" s="854"/>
      <c r="DY145" s="854"/>
      <c r="DZ145" s="854"/>
      <c r="EA145" s="854"/>
      <c r="EB145" s="854"/>
      <c r="EC145" s="854"/>
      <c r="ED145" s="854"/>
      <c r="EE145" s="854"/>
      <c r="EF145" s="854"/>
      <c r="EG145" s="749"/>
      <c r="EH145" s="749"/>
      <c r="EI145" s="749"/>
      <c r="EJ145" s="749"/>
      <c r="EK145" s="749"/>
      <c r="EL145" s="749"/>
      <c r="EM145" s="749"/>
      <c r="EN145" s="749"/>
      <c r="EO145" s="749"/>
      <c r="EP145" s="749"/>
      <c r="EQ145" s="749"/>
      <c r="ER145" s="749"/>
      <c r="ES145" s="748"/>
      <c r="ET145" s="748"/>
      <c r="EU145" s="748"/>
      <c r="EV145" s="748"/>
      <c r="EW145" s="748"/>
      <c r="EX145" s="748"/>
      <c r="EY145" s="748"/>
      <c r="EZ145" s="748"/>
      <c r="FA145" s="748"/>
      <c r="FB145" s="748"/>
      <c r="FC145" s="748"/>
      <c r="FD145" s="748"/>
      <c r="FE145" s="748"/>
      <c r="FF145" s="748"/>
      <c r="FG145" s="748"/>
      <c r="FH145" s="748"/>
      <c r="FI145" s="90"/>
      <c r="FJ145" s="90"/>
      <c r="FK145" s="90"/>
      <c r="FL145" s="90"/>
      <c r="FM145" s="90"/>
    </row>
    <row r="146" spans="2:169" ht="15.75" customHeight="1">
      <c r="B146" s="854"/>
      <c r="C146" s="854"/>
      <c r="D146" s="854"/>
      <c r="E146" s="854"/>
      <c r="F146" s="854"/>
      <c r="G146" s="854"/>
      <c r="H146" s="854"/>
      <c r="I146" s="854"/>
      <c r="J146" s="116"/>
      <c r="K146" s="116"/>
      <c r="L146" s="116"/>
      <c r="M146" s="116"/>
      <c r="N146" s="116"/>
      <c r="O146" s="116"/>
      <c r="P146" s="116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89"/>
      <c r="AT146" s="89"/>
      <c r="AU146" s="89"/>
      <c r="AV146" s="89"/>
      <c r="AW146" s="89"/>
      <c r="AX146" s="89"/>
      <c r="AY146" s="89"/>
      <c r="AZ146" s="89"/>
      <c r="BA146" s="89"/>
      <c r="BB146" s="89"/>
      <c r="BC146" s="89"/>
      <c r="BD146" s="89"/>
      <c r="BN146" s="854"/>
      <c r="BO146" s="854"/>
      <c r="BP146" s="854"/>
      <c r="BQ146" s="854"/>
      <c r="BR146" s="854"/>
      <c r="BS146" s="854"/>
      <c r="BT146" s="854"/>
      <c r="BU146" s="854"/>
      <c r="BV146" s="854"/>
      <c r="BW146" s="854"/>
      <c r="BX146" s="854"/>
      <c r="BY146" s="854"/>
      <c r="BZ146" s="854"/>
      <c r="CA146" s="854"/>
      <c r="CB146" s="854"/>
      <c r="CC146" s="854"/>
      <c r="CD146" s="854"/>
      <c r="CE146" s="854"/>
      <c r="CF146" s="854"/>
      <c r="CG146" s="854"/>
      <c r="CH146" s="854"/>
      <c r="CI146" s="854"/>
      <c r="CJ146" s="854"/>
      <c r="CK146" s="854"/>
      <c r="CL146" s="95"/>
      <c r="CM146" s="95"/>
      <c r="CN146" s="854"/>
      <c r="CO146" s="854"/>
      <c r="CP146" s="854"/>
      <c r="CQ146" s="854"/>
      <c r="CR146" s="854"/>
      <c r="CS146" s="854"/>
      <c r="CT146" s="854"/>
      <c r="CU146" s="854"/>
      <c r="CV146" s="856"/>
      <c r="CW146" s="856"/>
      <c r="CX146" s="856"/>
      <c r="CY146" s="856"/>
      <c r="CZ146" s="856"/>
      <c r="DA146" s="856"/>
      <c r="DB146" s="856"/>
      <c r="DC146" s="856"/>
      <c r="DD146" s="856"/>
      <c r="DE146" s="856"/>
      <c r="DF146" s="856"/>
      <c r="DG146" s="856"/>
      <c r="DH146" s="856"/>
      <c r="DI146" s="856"/>
      <c r="DJ146" s="856"/>
      <c r="DK146" s="856"/>
      <c r="DL146" s="856"/>
      <c r="DM146" s="854"/>
      <c r="DN146" s="854"/>
      <c r="DO146" s="854"/>
      <c r="DP146" s="854"/>
      <c r="DQ146" s="854"/>
      <c r="DR146" s="854"/>
      <c r="DS146" s="854"/>
      <c r="DT146" s="854"/>
      <c r="DU146" s="854"/>
      <c r="DV146" s="854"/>
      <c r="DW146" s="854"/>
      <c r="DX146" s="854"/>
      <c r="DY146" s="854"/>
      <c r="DZ146" s="854"/>
      <c r="EA146" s="854"/>
      <c r="EB146" s="854"/>
      <c r="EC146" s="854"/>
      <c r="ED146" s="854"/>
      <c r="EE146" s="854"/>
      <c r="EF146" s="854"/>
      <c r="EG146" s="749"/>
      <c r="EH146" s="749"/>
      <c r="EI146" s="749"/>
      <c r="EJ146" s="749"/>
      <c r="EK146" s="749"/>
      <c r="EL146" s="749"/>
      <c r="EM146" s="749"/>
      <c r="EN146" s="749"/>
      <c r="EO146" s="749"/>
      <c r="EP146" s="749"/>
      <c r="EQ146" s="749"/>
      <c r="ER146" s="749"/>
      <c r="ES146" s="748"/>
      <c r="ET146" s="748"/>
      <c r="EU146" s="748"/>
      <c r="EV146" s="748"/>
      <c r="EW146" s="748"/>
      <c r="EX146" s="748"/>
      <c r="EY146" s="748"/>
      <c r="EZ146" s="748"/>
      <c r="FA146" s="748"/>
      <c r="FB146" s="748"/>
      <c r="FC146" s="748"/>
      <c r="FD146" s="748"/>
      <c r="FE146" s="748"/>
      <c r="FF146" s="748"/>
      <c r="FG146" s="748"/>
      <c r="FH146" s="748"/>
      <c r="FI146" s="90"/>
      <c r="FJ146" s="90"/>
      <c r="FK146" s="90"/>
      <c r="FL146" s="90"/>
      <c r="FM146" s="90"/>
    </row>
    <row r="147" spans="2:169" ht="16.5" customHeight="1">
      <c r="CH147" s="119"/>
      <c r="CI147" s="119"/>
      <c r="CJ147" s="749"/>
      <c r="CK147" s="749"/>
      <c r="CL147" s="749"/>
      <c r="CM147" s="749"/>
      <c r="CN147" s="749"/>
      <c r="CO147" s="749"/>
      <c r="CP147" s="749"/>
      <c r="CQ147" s="749"/>
      <c r="CR147" s="749"/>
      <c r="CS147" s="749"/>
      <c r="CT147" s="749"/>
      <c r="CU147" s="749"/>
      <c r="CV147" s="888"/>
      <c r="CW147" s="888"/>
      <c r="CX147" s="888"/>
      <c r="CY147" s="888"/>
      <c r="CZ147" s="888"/>
      <c r="DA147" s="888"/>
      <c r="DB147" s="888"/>
      <c r="DC147" s="888"/>
      <c r="DD147" s="888"/>
      <c r="DE147" s="888"/>
      <c r="DF147" s="888"/>
      <c r="DG147" s="888"/>
      <c r="DH147" s="888"/>
      <c r="DI147" s="888"/>
      <c r="DJ147" s="888"/>
      <c r="DK147" s="888"/>
      <c r="DL147" s="888"/>
      <c r="DM147" s="749"/>
      <c r="DN147" s="749"/>
      <c r="DO147" s="749"/>
      <c r="DP147" s="749"/>
      <c r="DQ147" s="749"/>
      <c r="DR147" s="749"/>
      <c r="DS147" s="749"/>
      <c r="DT147" s="749"/>
      <c r="DU147" s="749"/>
      <c r="DV147" s="749"/>
      <c r="DW147" s="749"/>
      <c r="DX147" s="749"/>
      <c r="DY147" s="749"/>
      <c r="DZ147" s="749"/>
      <c r="EA147" s="749"/>
      <c r="EB147" s="749"/>
      <c r="EC147" s="749"/>
      <c r="ED147" s="749"/>
      <c r="EE147" s="749"/>
      <c r="EF147" s="749"/>
      <c r="EG147" s="749"/>
      <c r="EH147" s="749"/>
      <c r="EI147" s="749"/>
      <c r="EJ147" s="749"/>
      <c r="EK147" s="749"/>
      <c r="EL147" s="749"/>
      <c r="EM147" s="749"/>
      <c r="EN147" s="749"/>
      <c r="EO147" s="749"/>
      <c r="EP147" s="749"/>
      <c r="EQ147" s="749"/>
      <c r="ER147" s="749"/>
      <c r="ES147" s="748"/>
      <c r="ET147" s="748"/>
      <c r="EU147" s="748"/>
      <c r="EV147" s="748"/>
      <c r="EW147" s="748"/>
      <c r="EX147" s="748"/>
      <c r="EY147" s="748"/>
      <c r="EZ147" s="748"/>
      <c r="FA147" s="748"/>
      <c r="FB147" s="748"/>
      <c r="FC147" s="748"/>
      <c r="FD147" s="748"/>
      <c r="FE147" s="748"/>
      <c r="FF147" s="748"/>
      <c r="FG147" s="748"/>
      <c r="FH147" s="748"/>
      <c r="FI147" s="90"/>
      <c r="FJ147" s="90"/>
      <c r="FK147" s="90"/>
      <c r="FL147" s="90"/>
      <c r="FM147" s="90"/>
    </row>
    <row r="148" spans="2:169" ht="16.5" customHeight="1">
      <c r="CH148" s="119"/>
      <c r="CI148" s="119"/>
    </row>
  </sheetData>
  <sheetProtection algorithmName="SHA-512" hashValue="8gk/As+YapDOL+BzEEckijTCIzKELnhFlCRC8BgNdJZ1TQsTH1R4SHvKqkls7CjpmyVi1WXmgxLfqVD5/Y3Xzw==" saltValue="ZwyO3SE1IWXbRGr3LNP8sw==" spinCount="100000" sheet="1" objects="1" scenarios="1"/>
  <protectedRanges>
    <protectedRange sqref="D106:AX140" name="範囲2"/>
    <protectedRange sqref="AU62:CK96" name="範囲1"/>
  </protectedRanges>
  <mergeCells count="307">
    <mergeCell ref="CL24:CN25"/>
    <mergeCell ref="CD146:CE146"/>
    <mergeCell ref="CF146:CG146"/>
    <mergeCell ref="CN146:CO146"/>
    <mergeCell ref="CP146:CQ146"/>
    <mergeCell ref="CR146:CS146"/>
    <mergeCell ref="CT146:CU146"/>
    <mergeCell ref="BV106:CK110"/>
    <mergeCell ref="CN63:CO63"/>
    <mergeCell ref="CP145:CQ145"/>
    <mergeCell ref="CR145:CS145"/>
    <mergeCell ref="CT145:CU145"/>
    <mergeCell ref="BS87:BY91"/>
    <mergeCell ref="BZ52:CK56"/>
    <mergeCell ref="CV145:DL145"/>
    <mergeCell ref="BT146:BU146"/>
    <mergeCell ref="BV146:BY146"/>
    <mergeCell ref="BZ146:CA146"/>
    <mergeCell ref="CB146:CC146"/>
    <mergeCell ref="EG147:EH147"/>
    <mergeCell ref="DU147:DV147"/>
    <mergeCell ref="DW147:DX147"/>
    <mergeCell ref="DY147:DZ147"/>
    <mergeCell ref="EA147:EB147"/>
    <mergeCell ref="EC147:ED147"/>
    <mergeCell ref="EE147:EF147"/>
    <mergeCell ref="CT147:CU147"/>
    <mergeCell ref="CV147:DL147"/>
    <mergeCell ref="DM147:DN147"/>
    <mergeCell ref="DO147:DP147"/>
    <mergeCell ref="DQ147:DR147"/>
    <mergeCell ref="DS147:DT147"/>
    <mergeCell ref="CH146:CK146"/>
    <mergeCell ref="CJ147:CK147"/>
    <mergeCell ref="CL147:CM147"/>
    <mergeCell ref="CN147:CO147"/>
    <mergeCell ref="CP147:CQ147"/>
    <mergeCell ref="CR147:CS147"/>
    <mergeCell ref="AQ24:AZ25"/>
    <mergeCell ref="BA24:BG25"/>
    <mergeCell ref="BV136:CK140"/>
    <mergeCell ref="BV131:CK135"/>
    <mergeCell ref="BV126:CK130"/>
    <mergeCell ref="BH24:BJ25"/>
    <mergeCell ref="BK24:BM25"/>
    <mergeCell ref="BN24:BP25"/>
    <mergeCell ref="BQ24:BS25"/>
    <mergeCell ref="BT24:BV25"/>
    <mergeCell ref="BW24:BY25"/>
    <mergeCell ref="BZ24:CB25"/>
    <mergeCell ref="CC24:CE25"/>
    <mergeCell ref="CF24:CH25"/>
    <mergeCell ref="CI24:CK25"/>
    <mergeCell ref="BV116:CK120"/>
    <mergeCell ref="BZ87:CK91"/>
    <mergeCell ref="AU72:BR76"/>
    <mergeCell ref="BS72:BY76"/>
    <mergeCell ref="AU77:BR81"/>
    <mergeCell ref="BS77:BY81"/>
    <mergeCell ref="AU82:BR86"/>
    <mergeCell ref="BS82:BY86"/>
    <mergeCell ref="AU87:BR91"/>
    <mergeCell ref="EM146:EN146"/>
    <mergeCell ref="EO146:EP146"/>
    <mergeCell ref="CV146:DL146"/>
    <mergeCell ref="ES147:FH147"/>
    <mergeCell ref="EM145:EN145"/>
    <mergeCell ref="EO145:EP145"/>
    <mergeCell ref="EQ145:ER145"/>
    <mergeCell ref="DM145:DN145"/>
    <mergeCell ref="EQ146:ER146"/>
    <mergeCell ref="EI147:EJ147"/>
    <mergeCell ref="EK147:EL147"/>
    <mergeCell ref="EM147:EN147"/>
    <mergeCell ref="EO147:EP147"/>
    <mergeCell ref="EQ147:ER147"/>
    <mergeCell ref="EI146:EJ146"/>
    <mergeCell ref="DM146:DN146"/>
    <mergeCell ref="DO146:DP146"/>
    <mergeCell ref="DQ146:DR146"/>
    <mergeCell ref="DS146:DT146"/>
    <mergeCell ref="DU146:DV146"/>
    <mergeCell ref="DW146:DX146"/>
    <mergeCell ref="EK146:EL146"/>
    <mergeCell ref="DY146:DZ146"/>
    <mergeCell ref="EA146:EB146"/>
    <mergeCell ref="EC146:ED146"/>
    <mergeCell ref="EE146:EF146"/>
    <mergeCell ref="BB111:BC115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BB121:BC125"/>
    <mergeCell ref="ES146:FH146"/>
    <mergeCell ref="EG146:EH146"/>
    <mergeCell ref="BD121:BU125"/>
    <mergeCell ref="BV121:CK125"/>
    <mergeCell ref="B141:AL144"/>
    <mergeCell ref="AM141:AX144"/>
    <mergeCell ref="AZ141:BU144"/>
    <mergeCell ref="BV141:CK144"/>
    <mergeCell ref="D136:AL140"/>
    <mergeCell ref="AM136:AX140"/>
    <mergeCell ref="BD136:BU140"/>
    <mergeCell ref="BD131:BU135"/>
    <mergeCell ref="AZ106:BA140"/>
    <mergeCell ref="BB106:BC110"/>
    <mergeCell ref="BD106:BU110"/>
    <mergeCell ref="BD111:BU115"/>
    <mergeCell ref="BV111:CK115"/>
    <mergeCell ref="D116:AL120"/>
    <mergeCell ref="D131:AL135"/>
    <mergeCell ref="AM131:AX135"/>
    <mergeCell ref="BB126:BC140"/>
    <mergeCell ref="BD126:BU130"/>
    <mergeCell ref="BB116:BC120"/>
    <mergeCell ref="BD116:BU120"/>
    <mergeCell ref="D111:AL115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D126:AL130"/>
    <mergeCell ref="AM126:AX130"/>
    <mergeCell ref="D121:AL125"/>
    <mergeCell ref="AM121:AX125"/>
    <mergeCell ref="AM111:AX115"/>
    <mergeCell ref="D72:U76"/>
    <mergeCell ref="V72:AA76"/>
    <mergeCell ref="AB72:AE76"/>
    <mergeCell ref="AF72:AH76"/>
    <mergeCell ref="BZ92:CK96"/>
    <mergeCell ref="D77:AA81"/>
    <mergeCell ref="AB77:AH81"/>
    <mergeCell ref="AI77:AT81"/>
    <mergeCell ref="BZ77:CK81"/>
    <mergeCell ref="AI82:AT86"/>
    <mergeCell ref="BZ82:CK86"/>
    <mergeCell ref="AB92:AH96"/>
    <mergeCell ref="AU92:BR96"/>
    <mergeCell ref="BS92:BY96"/>
    <mergeCell ref="D82:U86"/>
    <mergeCell ref="V82:AA86"/>
    <mergeCell ref="AB82:AH83"/>
    <mergeCell ref="AB84:AE86"/>
    <mergeCell ref="AF84:AH86"/>
    <mergeCell ref="AB87:AH88"/>
    <mergeCell ref="AB89:AE91"/>
    <mergeCell ref="AF89:AH91"/>
    <mergeCell ref="AI72:AT76"/>
    <mergeCell ref="BZ72:CK76"/>
    <mergeCell ref="D57:AA61"/>
    <mergeCell ref="AB57:AH61"/>
    <mergeCell ref="AI57:AT61"/>
    <mergeCell ref="BZ57:CK61"/>
    <mergeCell ref="AU52:BR56"/>
    <mergeCell ref="BS52:BY56"/>
    <mergeCell ref="D52:AA56"/>
    <mergeCell ref="AB52:AH56"/>
    <mergeCell ref="AU57:BR61"/>
    <mergeCell ref="BS57:BY61"/>
    <mergeCell ref="B29:C96"/>
    <mergeCell ref="D29:AH31"/>
    <mergeCell ref="AI29:AT31"/>
    <mergeCell ref="AU29:BY31"/>
    <mergeCell ref="AI42:AT46"/>
    <mergeCell ref="AI62:AT66"/>
    <mergeCell ref="D67:AA71"/>
    <mergeCell ref="AI67:AT71"/>
    <mergeCell ref="AI92:AT96"/>
    <mergeCell ref="D87:AA91"/>
    <mergeCell ref="D92:AA96"/>
    <mergeCell ref="D47:AA51"/>
    <mergeCell ref="AB47:AH51"/>
    <mergeCell ref="AI47:AT51"/>
    <mergeCell ref="D32:AH36"/>
    <mergeCell ref="AI32:AT36"/>
    <mergeCell ref="D37:AH41"/>
    <mergeCell ref="AI37:AT41"/>
    <mergeCell ref="AU32:BR36"/>
    <mergeCell ref="BS32:BY36"/>
    <mergeCell ref="AU37:BR41"/>
    <mergeCell ref="BS37:BY41"/>
    <mergeCell ref="AI52:AT56"/>
    <mergeCell ref="AI87:AT91"/>
    <mergeCell ref="AC24:AD25"/>
    <mergeCell ref="AE24:AJ25"/>
    <mergeCell ref="AK24:AN25"/>
    <mergeCell ref="AO24:AP25"/>
    <mergeCell ref="B26:I27"/>
    <mergeCell ref="J26:R27"/>
    <mergeCell ref="S26:V27"/>
    <mergeCell ref="W26:AB27"/>
    <mergeCell ref="AC26:AD27"/>
    <mergeCell ref="AE26:AG27"/>
    <mergeCell ref="B24:I25"/>
    <mergeCell ref="J24:K25"/>
    <mergeCell ref="L24:P25"/>
    <mergeCell ref="Q24:R25"/>
    <mergeCell ref="S24:X25"/>
    <mergeCell ref="Y24:AB25"/>
    <mergeCell ref="AI26:AM27"/>
    <mergeCell ref="AO26:AP27"/>
    <mergeCell ref="B22:I23"/>
    <mergeCell ref="J22:V23"/>
    <mergeCell ref="W22:AD23"/>
    <mergeCell ref="AE22:AP23"/>
    <mergeCell ref="W19:AD21"/>
    <mergeCell ref="AT21:BB23"/>
    <mergeCell ref="AT15:BB19"/>
    <mergeCell ref="BC15:CK20"/>
    <mergeCell ref="B16:I18"/>
    <mergeCell ref="J16:V18"/>
    <mergeCell ref="W16:AD18"/>
    <mergeCell ref="B19:I21"/>
    <mergeCell ref="J19:R21"/>
    <mergeCell ref="S19:V21"/>
    <mergeCell ref="AE19:AH19"/>
    <mergeCell ref="AI19:AL19"/>
    <mergeCell ref="AM19:AP19"/>
    <mergeCell ref="AE20:AH21"/>
    <mergeCell ref="AI20:AL21"/>
    <mergeCell ref="AM20:AP21"/>
    <mergeCell ref="AE16:AH16"/>
    <mergeCell ref="AI16:AL16"/>
    <mergeCell ref="R4:T5"/>
    <mergeCell ref="U4:W5"/>
    <mergeCell ref="X4:Z5"/>
    <mergeCell ref="AA4:AC5"/>
    <mergeCell ref="BC21:BH23"/>
    <mergeCell ref="BI21:BL23"/>
    <mergeCell ref="AM16:AP16"/>
    <mergeCell ref="AE17:AH18"/>
    <mergeCell ref="AI17:AL18"/>
    <mergeCell ref="AM17:AP18"/>
    <mergeCell ref="AR4:CB5"/>
    <mergeCell ref="BM21:BX23"/>
    <mergeCell ref="BY21:CK23"/>
    <mergeCell ref="N2:BQ2"/>
    <mergeCell ref="BR2:BY2"/>
    <mergeCell ref="BZ2:CC2"/>
    <mergeCell ref="CD2:CG2"/>
    <mergeCell ref="CH2:CK2"/>
    <mergeCell ref="N3:BQ3"/>
    <mergeCell ref="BC8:CK14"/>
    <mergeCell ref="B12:N14"/>
    <mergeCell ref="O12:Z14"/>
    <mergeCell ref="AA12:AH14"/>
    <mergeCell ref="AI12:AM14"/>
    <mergeCell ref="AN12:AP14"/>
    <mergeCell ref="CH4:CK5"/>
    <mergeCell ref="B6:N7"/>
    <mergeCell ref="O6:AP7"/>
    <mergeCell ref="AR6:AS23"/>
    <mergeCell ref="AT6:BB7"/>
    <mergeCell ref="BC6:CB7"/>
    <mergeCell ref="CC6:CK7"/>
    <mergeCell ref="B8:N11"/>
    <mergeCell ref="O8:AP11"/>
    <mergeCell ref="AT8:BB14"/>
    <mergeCell ref="B4:N5"/>
    <mergeCell ref="O4:Q5"/>
    <mergeCell ref="AU67:BR71"/>
    <mergeCell ref="AB67:AH71"/>
    <mergeCell ref="AU62:BR66"/>
    <mergeCell ref="BS62:BY66"/>
    <mergeCell ref="BS67:BY71"/>
    <mergeCell ref="AQ26:BA27"/>
    <mergeCell ref="BB26:BD27"/>
    <mergeCell ref="BE26:BG27"/>
    <mergeCell ref="BJ26:BS27"/>
    <mergeCell ref="BT26:CA27"/>
    <mergeCell ref="BZ42:CK46"/>
    <mergeCell ref="BZ47:CK51"/>
    <mergeCell ref="BZ29:CK31"/>
    <mergeCell ref="BZ32:CK36"/>
    <mergeCell ref="BZ37:CK41"/>
    <mergeCell ref="BS47:BY51"/>
    <mergeCell ref="AU47:BR51"/>
    <mergeCell ref="D42:AH46"/>
    <mergeCell ref="BZ62:CK66"/>
    <mergeCell ref="BZ67:CK71"/>
    <mergeCell ref="AU42:BR46"/>
    <mergeCell ref="BS42:BY46"/>
    <mergeCell ref="D62:AA66"/>
    <mergeCell ref="AB62:AH66"/>
  </mergeCells>
  <phoneticPr fontId="2"/>
  <dataValidations count="1">
    <dataValidation type="whole" operator="greaterThanOrEqual" allowBlank="1" showInputMessage="1" showErrorMessage="1" sqref="AE17:AP18 W26:AB27 AI26:AM27" xr:uid="{00000000-0002-0000-0200-000000000000}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4" fitToWidth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 tint="0.499984740745262"/>
  </sheetPr>
  <dimension ref="A1:Z65"/>
  <sheetViews>
    <sheetView workbookViewId="0"/>
  </sheetViews>
  <sheetFormatPr defaultColWidth="9.125" defaultRowHeight="13.5"/>
  <cols>
    <col min="1" max="1" width="27.625" customWidth="1"/>
    <col min="2" max="2" width="15.75" customWidth="1"/>
    <col min="3" max="3" width="11.75" customWidth="1"/>
    <col min="4" max="4" width="8.875" customWidth="1"/>
    <col min="5" max="5" width="8.125" customWidth="1"/>
    <col min="6" max="6" width="25.5" bestFit="1" customWidth="1"/>
    <col min="7" max="7" width="22.75" style="20" customWidth="1"/>
    <col min="8" max="8" width="6.5" bestFit="1" customWidth="1"/>
    <col min="9" max="9" width="8.5" customWidth="1"/>
    <col min="10" max="10" width="24.375" customWidth="1"/>
    <col min="11" max="11" width="11.125" bestFit="1" customWidth="1"/>
    <col min="12" max="12" width="3.875" customWidth="1"/>
    <col min="13" max="13" width="13.125" customWidth="1"/>
    <col min="14" max="14" width="8.875" bestFit="1" customWidth="1"/>
    <col min="15" max="15" width="11.5" customWidth="1"/>
    <col min="16" max="16" width="3.875" customWidth="1"/>
    <col min="17" max="17" width="8.875" bestFit="1" customWidth="1"/>
    <col min="18" max="18" width="6.5" customWidth="1"/>
    <col min="19" max="19" width="13.625" customWidth="1"/>
    <col min="20" max="20" width="6" customWidth="1"/>
    <col min="21" max="21" width="18.625" customWidth="1"/>
    <col min="22" max="22" width="6.5" customWidth="1"/>
    <col min="23" max="23" width="6" customWidth="1"/>
    <col min="24" max="24" width="11" bestFit="1" customWidth="1"/>
    <col min="25" max="26" width="8" bestFit="1" customWidth="1"/>
  </cols>
  <sheetData>
    <row r="1" spans="1:26" s="29" customFormat="1" ht="17.25">
      <c r="A1" s="28" t="s">
        <v>126</v>
      </c>
      <c r="G1" s="30"/>
    </row>
    <row r="2" spans="1:26">
      <c r="A2" s="12" t="s">
        <v>52</v>
      </c>
      <c r="B2" s="22" t="s">
        <v>69</v>
      </c>
      <c r="C2" s="22" t="s">
        <v>81</v>
      </c>
      <c r="D2" s="12"/>
      <c r="F2" s="12" t="s">
        <v>67</v>
      </c>
      <c r="G2" s="10" t="s">
        <v>70</v>
      </c>
      <c r="H2" s="10"/>
      <c r="J2" s="14" t="s">
        <v>68</v>
      </c>
      <c r="K2" s="15" t="s">
        <v>70</v>
      </c>
      <c r="L2" s="15"/>
      <c r="N2" s="16" t="s">
        <v>71</v>
      </c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>
      <c r="A3" s="21" t="s">
        <v>53</v>
      </c>
      <c r="B3" s="23" t="s">
        <v>127</v>
      </c>
      <c r="C3" s="1"/>
      <c r="D3" s="21"/>
      <c r="F3" s="1" t="s">
        <v>57</v>
      </c>
      <c r="G3" s="2" t="str">
        <f ca="1">VLOOKUP(C4,N5:O10,2,FALSE)</f>
        <v>乳児</v>
      </c>
      <c r="H3" s="2"/>
      <c r="J3" s="1" t="s">
        <v>19</v>
      </c>
      <c r="K3" s="8" t="e">
        <f ca="1">G10</f>
        <v>#N/A</v>
      </c>
      <c r="L3" s="8" t="s">
        <v>73</v>
      </c>
      <c r="N3" s="13" t="s">
        <v>57</v>
      </c>
      <c r="Q3" s="13" t="s">
        <v>61</v>
      </c>
      <c r="X3" s="13" t="s">
        <v>212</v>
      </c>
    </row>
    <row r="4" spans="1:26">
      <c r="A4" s="21" t="s">
        <v>7</v>
      </c>
      <c r="B4" s="11" t="s">
        <v>104</v>
      </c>
      <c r="C4" s="9">
        <f ca="1">INDIRECT(CONCATENATE(B$3,"!",B4))</f>
        <v>0</v>
      </c>
      <c r="D4" s="21" t="s">
        <v>55</v>
      </c>
      <c r="F4" s="1" t="s">
        <v>60</v>
      </c>
      <c r="G4" s="2">
        <f ca="1">C5</f>
        <v>0</v>
      </c>
      <c r="H4" s="2" t="s">
        <v>34</v>
      </c>
      <c r="J4" s="1" t="s">
        <v>678</v>
      </c>
      <c r="K4" s="8" t="e">
        <f ca="1">ROUNDDOWN(G11*($C$9+G12),0)</f>
        <v>#N/A</v>
      </c>
      <c r="L4" s="8" t="s">
        <v>73</v>
      </c>
      <c r="N4" s="3" t="s">
        <v>58</v>
      </c>
      <c r="O4" s="3" t="s">
        <v>59</v>
      </c>
      <c r="Q4" s="1" t="s">
        <v>62</v>
      </c>
      <c r="R4" s="1" t="s">
        <v>63</v>
      </c>
      <c r="S4" s="1" t="s">
        <v>741</v>
      </c>
      <c r="X4" s="1" t="s">
        <v>213</v>
      </c>
      <c r="Y4" s="1" t="s">
        <v>214</v>
      </c>
      <c r="Z4" s="1" t="s">
        <v>215</v>
      </c>
    </row>
    <row r="5" spans="1:26">
      <c r="A5" s="21" t="s">
        <v>166</v>
      </c>
      <c r="B5" s="11" t="s">
        <v>130</v>
      </c>
      <c r="C5" s="9">
        <f ca="1">INDIRECT(CONCATENATE(B$3,"!",B5))</f>
        <v>0</v>
      </c>
      <c r="D5" s="21" t="s">
        <v>34</v>
      </c>
      <c r="F5" s="1" t="s">
        <v>78</v>
      </c>
      <c r="G5" s="2" t="e">
        <f ca="1">VLOOKUP(G4,Q5:Q26,1,TRUE)</f>
        <v>#N/A</v>
      </c>
      <c r="H5" s="2" t="s">
        <v>77</v>
      </c>
      <c r="J5" s="6" t="s">
        <v>184</v>
      </c>
      <c r="K5" s="8">
        <f ca="1">ROUNDDOWN(G13+(G14*$C$9),0)</f>
        <v>0</v>
      </c>
      <c r="L5" s="8" t="s">
        <v>73</v>
      </c>
      <c r="M5" s="41"/>
      <c r="N5" s="3">
        <v>5</v>
      </c>
      <c r="O5" s="4" t="s">
        <v>48</v>
      </c>
      <c r="Q5" s="40">
        <v>1</v>
      </c>
      <c r="R5" s="39">
        <v>15</v>
      </c>
      <c r="S5" s="39">
        <v>1</v>
      </c>
      <c r="U5" s="1" t="s">
        <v>194</v>
      </c>
      <c r="V5" s="1" t="s">
        <v>196</v>
      </c>
      <c r="X5" s="1">
        <v>0</v>
      </c>
      <c r="Y5" s="1">
        <v>2</v>
      </c>
      <c r="Z5" s="1">
        <v>6</v>
      </c>
    </row>
    <row r="6" spans="1:26">
      <c r="A6" s="21" t="s">
        <v>54</v>
      </c>
      <c r="B6" s="11" t="s">
        <v>167</v>
      </c>
      <c r="C6" s="9">
        <f t="shared" ref="C6" ca="1" si="0">INDIRECT(CONCATENATE(B$3,"!",B6))</f>
        <v>0</v>
      </c>
      <c r="D6" s="21"/>
      <c r="F6" s="1" t="s">
        <v>79</v>
      </c>
      <c r="G6" s="2" t="e">
        <f ca="1">VLOOKUP(G5,Q5:R26,2,TRUE)</f>
        <v>#N/A</v>
      </c>
      <c r="H6" s="2" t="s">
        <v>80</v>
      </c>
      <c r="J6" s="1" t="s">
        <v>200</v>
      </c>
      <c r="K6" s="8">
        <f ca="1">ROUNDDOWN(IF(G3="４歳以上児",0,G15+(G16*($C$9+G17))),0)</f>
        <v>0</v>
      </c>
      <c r="L6" s="8" t="s">
        <v>73</v>
      </c>
      <c r="N6" s="3">
        <v>4</v>
      </c>
      <c r="O6" s="4" t="s">
        <v>48</v>
      </c>
      <c r="Q6" s="40">
        <v>16</v>
      </c>
      <c r="R6" s="39">
        <v>20</v>
      </c>
      <c r="S6" s="39">
        <v>1</v>
      </c>
      <c r="U6" s="1" t="s">
        <v>195</v>
      </c>
      <c r="V6" s="1"/>
      <c r="X6" s="1">
        <v>1</v>
      </c>
      <c r="Y6" s="1">
        <v>3</v>
      </c>
      <c r="Z6" s="1">
        <v>6</v>
      </c>
    </row>
    <row r="7" spans="1:26">
      <c r="A7" s="21" t="s">
        <v>33</v>
      </c>
      <c r="B7" s="11" t="s">
        <v>168</v>
      </c>
      <c r="C7" s="9">
        <f t="shared" ref="C7:C11" ca="1" si="1">INDIRECT(CONCATENATE(B$3,"!",B7))</f>
        <v>0</v>
      </c>
      <c r="D7" s="21"/>
      <c r="F7" s="1" t="s">
        <v>66</v>
      </c>
      <c r="G7" s="2" t="e">
        <f ca="1">CONCATENATE(C14,"-",G5,"-",G3)</f>
        <v>#N/A</v>
      </c>
      <c r="H7" s="2"/>
      <c r="J7" s="1" t="s">
        <v>708</v>
      </c>
      <c r="K7" s="8">
        <f ca="1">ROUNDDOWN(IF(C17="○",0,G18+(G19*($C$9+G20))),0)</f>
        <v>0</v>
      </c>
      <c r="L7" s="8" t="s">
        <v>73</v>
      </c>
      <c r="N7" s="3">
        <v>3</v>
      </c>
      <c r="O7" s="4" t="s">
        <v>49</v>
      </c>
      <c r="Q7" s="40">
        <v>21</v>
      </c>
      <c r="R7" s="1">
        <v>25</v>
      </c>
      <c r="S7" s="39">
        <v>1</v>
      </c>
      <c r="X7" s="1">
        <v>2</v>
      </c>
      <c r="Y7" s="1">
        <v>4</v>
      </c>
      <c r="Z7" s="1">
        <v>6</v>
      </c>
    </row>
    <row r="8" spans="1:26">
      <c r="A8" s="276" t="s">
        <v>210</v>
      </c>
      <c r="B8" s="31" t="s">
        <v>211</v>
      </c>
      <c r="C8" s="9">
        <f t="shared" ca="1" si="1"/>
        <v>0</v>
      </c>
      <c r="D8" s="1" t="s">
        <v>684</v>
      </c>
      <c r="F8" s="1" t="s">
        <v>728</v>
      </c>
      <c r="G8" s="2" t="e">
        <f ca="1">CONCATENATE(C14,"-",G5,"-４歳以上児")</f>
        <v>#N/A</v>
      </c>
      <c r="H8" s="2"/>
      <c r="J8" s="1" t="s">
        <v>737</v>
      </c>
      <c r="K8" s="8">
        <f ca="1">ROUNDDOWN(IF(AND(C32="○",C33="〇"),IF(C30="○",G24+(G25*($C$9+G26)),G21+(G22*($C$9+G23))),0),0)</f>
        <v>0</v>
      </c>
      <c r="L8" s="8" t="s">
        <v>73</v>
      </c>
      <c r="N8" s="3">
        <v>2</v>
      </c>
      <c r="O8" s="4" t="s">
        <v>50</v>
      </c>
      <c r="Q8" s="40">
        <v>26</v>
      </c>
      <c r="R8" s="1">
        <v>30</v>
      </c>
      <c r="S8" s="39">
        <v>1</v>
      </c>
      <c r="U8" s="1" t="s">
        <v>197</v>
      </c>
      <c r="V8" s="1" t="s">
        <v>196</v>
      </c>
      <c r="X8" s="1">
        <v>3</v>
      </c>
      <c r="Y8" s="1">
        <v>5</v>
      </c>
      <c r="Z8" s="1">
        <v>6</v>
      </c>
    </row>
    <row r="9" spans="1:26">
      <c r="A9" s="21" t="s">
        <v>685</v>
      </c>
      <c r="B9" s="11" t="s">
        <v>153</v>
      </c>
      <c r="C9" s="9">
        <f t="shared" ca="1" si="1"/>
        <v>6</v>
      </c>
      <c r="D9" s="21" t="s">
        <v>56</v>
      </c>
      <c r="F9" s="1" t="s">
        <v>729</v>
      </c>
      <c r="G9" s="2" t="e">
        <f ca="1">CONCATENATE(C14,"-",G5,"-３歳児")</f>
        <v>#N/A</v>
      </c>
      <c r="H9" s="2"/>
      <c r="J9" s="32" t="s">
        <v>119</v>
      </c>
      <c r="K9" s="80">
        <f ca="1">IF(OR(C5&lt;=35,C5&gt;=121),ROUNDDOWN(G27+G28*($C$9+G29),-1),0)</f>
        <v>0</v>
      </c>
      <c r="L9" s="33" t="s">
        <v>73</v>
      </c>
      <c r="M9" s="41" t="s">
        <v>178</v>
      </c>
      <c r="N9" s="3">
        <v>1</v>
      </c>
      <c r="O9" s="4" t="s">
        <v>50</v>
      </c>
      <c r="Q9" s="40">
        <v>31</v>
      </c>
      <c r="R9" s="39">
        <v>35</v>
      </c>
      <c r="S9" s="39">
        <v>1</v>
      </c>
      <c r="U9" s="1" t="s">
        <v>198</v>
      </c>
      <c r="V9" s="1"/>
      <c r="X9" s="1">
        <v>4</v>
      </c>
      <c r="Y9" s="1">
        <v>6</v>
      </c>
      <c r="Z9" s="1">
        <v>6</v>
      </c>
    </row>
    <row r="10" spans="1:26">
      <c r="A10" s="21" t="s">
        <v>689</v>
      </c>
      <c r="B10" s="11" t="s">
        <v>691</v>
      </c>
      <c r="C10" s="9">
        <f t="shared" ca="1" si="1"/>
        <v>0</v>
      </c>
      <c r="F10" s="1" t="s">
        <v>19</v>
      </c>
      <c r="G10" s="8" t="e">
        <f ca="1">VLOOKUP($G$7,保育単価１【幼稚園】!$A:$EB,7,0)</f>
        <v>#N/A</v>
      </c>
      <c r="H10" s="8" t="s">
        <v>73</v>
      </c>
      <c r="J10" s="1" t="s">
        <v>156</v>
      </c>
      <c r="K10" s="80">
        <f ca="1">IF(C17="",0,ROUNDDOWN((G30*MIN(G65,VALUE(C18)))+(G31*($C$9+G32)*MIN(G65,VALUE(C18))),0))</f>
        <v>0</v>
      </c>
      <c r="L10" s="33" t="s">
        <v>73</v>
      </c>
      <c r="M10" s="41"/>
      <c r="N10" s="3">
        <v>0</v>
      </c>
      <c r="O10" s="4" t="s">
        <v>51</v>
      </c>
      <c r="Q10" s="40">
        <v>36</v>
      </c>
      <c r="R10" s="39">
        <v>40</v>
      </c>
      <c r="S10" s="39">
        <v>1</v>
      </c>
      <c r="X10" s="1">
        <v>5</v>
      </c>
      <c r="Y10" s="1">
        <v>7</v>
      </c>
      <c r="Z10" s="1">
        <v>6</v>
      </c>
    </row>
    <row r="11" spans="1:26">
      <c r="A11" s="21" t="s">
        <v>674</v>
      </c>
      <c r="B11" s="11" t="s">
        <v>735</v>
      </c>
      <c r="C11" s="9">
        <f t="shared" ca="1" si="1"/>
        <v>0</v>
      </c>
      <c r="F11" s="1" t="s">
        <v>712</v>
      </c>
      <c r="G11" s="8" t="e">
        <f ca="1">VLOOKUP($G$7,保育単価１【幼稚園】!$A:$EB,10,0)</f>
        <v>#N/A</v>
      </c>
      <c r="H11" s="8" t="s">
        <v>73</v>
      </c>
      <c r="J11" s="34" t="s">
        <v>121</v>
      </c>
      <c r="K11" s="8">
        <f ca="1">ROUNDDOWN(G33+(G34*($C$9+G35)),0)</f>
        <v>0</v>
      </c>
      <c r="L11" s="35" t="s">
        <v>73</v>
      </c>
      <c r="M11" s="41"/>
      <c r="Q11" s="40">
        <v>41</v>
      </c>
      <c r="R11" s="39">
        <v>45</v>
      </c>
      <c r="S11" s="39">
        <v>1</v>
      </c>
      <c r="U11" s="13"/>
      <c r="X11" s="122">
        <v>6</v>
      </c>
      <c r="Y11" s="1">
        <v>8</v>
      </c>
      <c r="Z11" s="1">
        <v>6</v>
      </c>
    </row>
    <row r="12" spans="1:26">
      <c r="A12" s="21" t="s">
        <v>686</v>
      </c>
      <c r="B12" s="11" t="s">
        <v>131</v>
      </c>
      <c r="C12" s="9">
        <f t="shared" ref="C12:C17" ca="1" si="2">INDIRECT(CONCATENATE(B$3,"!",B12))</f>
        <v>0</v>
      </c>
      <c r="D12" s="21" t="s">
        <v>739</v>
      </c>
      <c r="F12" s="1" t="s">
        <v>713</v>
      </c>
      <c r="G12" s="277" t="e">
        <f ca="1">VLOOKUP($G$7,保育単価１【幼稚園】!$A:$EB,17,0)</f>
        <v>#N/A</v>
      </c>
      <c r="H12" s="2"/>
      <c r="J12" s="1" t="s">
        <v>122</v>
      </c>
      <c r="K12" s="8">
        <f ca="1">ROUNDDOWN(IF(C20="施設内調理",(G36*$C$21+G37*($C$21*$C$9+G38)),IF(C20="外部搬入",(G39*C21+G40*($C$21*$C$9+G41)),0)),0)</f>
        <v>0</v>
      </c>
      <c r="L12" s="8" t="s">
        <v>73</v>
      </c>
      <c r="M12" s="41"/>
      <c r="Q12" s="40">
        <v>46</v>
      </c>
      <c r="R12" s="1">
        <v>50</v>
      </c>
      <c r="S12" s="39">
        <v>2</v>
      </c>
      <c r="X12" s="122">
        <v>7</v>
      </c>
      <c r="Y12" s="1">
        <v>9</v>
      </c>
      <c r="Z12" s="1">
        <v>6</v>
      </c>
    </row>
    <row r="13" spans="1:26">
      <c r="A13" s="21" t="s">
        <v>687</v>
      </c>
      <c r="B13" s="11" t="s">
        <v>132</v>
      </c>
      <c r="C13" s="9">
        <f t="shared" ca="1" si="2"/>
        <v>0</v>
      </c>
      <c r="D13" s="21" t="s">
        <v>739</v>
      </c>
      <c r="F13" s="6" t="s">
        <v>185</v>
      </c>
      <c r="G13" s="8">
        <f ca="1">IF(C15="○",VLOOKUP($G$8,保育単価１【幼稚園】!$A:$EB,20,0),0)</f>
        <v>0</v>
      </c>
      <c r="H13" s="8" t="s">
        <v>73</v>
      </c>
      <c r="J13" s="1" t="s">
        <v>157</v>
      </c>
      <c r="K13" s="8">
        <f ca="1">IF(C22="",0,ROUNDDOWN(G42*C22,-1))</f>
        <v>0</v>
      </c>
      <c r="L13" s="8" t="s">
        <v>73</v>
      </c>
      <c r="M13" s="41" t="s">
        <v>178</v>
      </c>
      <c r="Q13" s="40">
        <v>51</v>
      </c>
      <c r="R13" s="1">
        <v>55</v>
      </c>
      <c r="S13" s="39">
        <v>2</v>
      </c>
      <c r="X13" s="122">
        <v>8</v>
      </c>
      <c r="Y13" s="1">
        <v>10</v>
      </c>
      <c r="Z13" s="1">
        <v>6</v>
      </c>
    </row>
    <row r="14" spans="1:26">
      <c r="A14" s="21" t="s">
        <v>64</v>
      </c>
      <c r="B14" s="11" t="s">
        <v>133</v>
      </c>
      <c r="C14" s="9">
        <f t="shared" ca="1" si="2"/>
        <v>0</v>
      </c>
      <c r="D14" s="21" t="s">
        <v>65</v>
      </c>
      <c r="F14" s="6" t="s">
        <v>186</v>
      </c>
      <c r="G14" s="8">
        <f ca="1">IF(C15="○",VLOOKUP($G$8,保育単価１【幼稚園】!$A:$EB,22,0),0)</f>
        <v>0</v>
      </c>
      <c r="H14" s="8" t="s">
        <v>73</v>
      </c>
      <c r="J14" s="1" t="s">
        <v>180</v>
      </c>
      <c r="K14" s="8" t="e">
        <f ca="1">ROUNDDOWN((G43+(G44*($C$9+G45)))/$C$7,-1)</f>
        <v>#DIV/0!</v>
      </c>
      <c r="L14" s="8" t="s">
        <v>73</v>
      </c>
      <c r="M14" s="41" t="s">
        <v>178</v>
      </c>
      <c r="Q14" s="40">
        <v>56</v>
      </c>
      <c r="R14" s="39">
        <v>60</v>
      </c>
      <c r="S14" s="39">
        <v>2</v>
      </c>
      <c r="X14" s="122">
        <v>9</v>
      </c>
      <c r="Y14" s="1">
        <v>11</v>
      </c>
      <c r="Z14" s="1">
        <v>6</v>
      </c>
    </row>
    <row r="15" spans="1:26">
      <c r="A15" s="6" t="s">
        <v>184</v>
      </c>
      <c r="B15" s="31" t="s">
        <v>692</v>
      </c>
      <c r="C15" s="9" t="str">
        <f t="shared" ca="1" si="2"/>
        <v/>
      </c>
      <c r="D15" s="1"/>
      <c r="F15" s="1" t="s">
        <v>200</v>
      </c>
      <c r="G15" s="2">
        <f ca="1">IF(C30="○",VLOOKUP($G$7,保育単価１【幼稚園】!$A:$EB,28,0),0)</f>
        <v>0</v>
      </c>
      <c r="H15" s="8" t="s">
        <v>73</v>
      </c>
      <c r="J15" s="1" t="s">
        <v>158</v>
      </c>
      <c r="K15" s="8" t="e">
        <f ca="1">ROUNDDOWN((G46+(G47*$C$9))/$C$7,-1)</f>
        <v>#DIV/0!</v>
      </c>
      <c r="L15" s="8" t="s">
        <v>73</v>
      </c>
      <c r="M15" s="41" t="s">
        <v>178</v>
      </c>
      <c r="Q15" s="40">
        <v>61</v>
      </c>
      <c r="R15" s="39">
        <v>75</v>
      </c>
      <c r="S15" s="39">
        <v>2</v>
      </c>
      <c r="X15" s="122">
        <v>10</v>
      </c>
      <c r="Y15" s="1">
        <v>12</v>
      </c>
      <c r="Z15" s="1">
        <v>6</v>
      </c>
    </row>
    <row r="16" spans="1:26" ht="27">
      <c r="A16" s="32" t="s">
        <v>119</v>
      </c>
      <c r="B16" s="31" t="s">
        <v>693</v>
      </c>
      <c r="C16" s="9" t="str">
        <f t="shared" ca="1" si="2"/>
        <v/>
      </c>
      <c r="D16" s="1"/>
      <c r="F16" s="73" t="s">
        <v>201</v>
      </c>
      <c r="G16" s="2">
        <f ca="1">IF(C30="○",VLOOKUP($G$7,保育単価１【幼稚園】!$A:$EB,30,0),0)</f>
        <v>0</v>
      </c>
      <c r="H16" s="8"/>
      <c r="J16" s="1" t="s">
        <v>102</v>
      </c>
      <c r="K16" s="8" t="e">
        <f ca="1">ROUNDDOWN((G48+(G49*($C$9+G50)))/$C$7,-1)</f>
        <v>#DIV/0!</v>
      </c>
      <c r="L16" s="8" t="s">
        <v>73</v>
      </c>
      <c r="M16" s="41" t="s">
        <v>178</v>
      </c>
      <c r="Q16" s="40">
        <v>76</v>
      </c>
      <c r="R16" s="39">
        <v>90</v>
      </c>
      <c r="S16" s="39">
        <v>2</v>
      </c>
      <c r="X16" s="122">
        <v>11</v>
      </c>
      <c r="Y16" s="1">
        <v>12</v>
      </c>
      <c r="Z16" s="1">
        <v>7</v>
      </c>
    </row>
    <row r="17" spans="1:19">
      <c r="A17" s="1" t="s">
        <v>156</v>
      </c>
      <c r="B17" s="31" t="s">
        <v>694</v>
      </c>
      <c r="C17" s="9" t="str">
        <f t="shared" ca="1" si="2"/>
        <v/>
      </c>
      <c r="D17" s="1"/>
      <c r="F17" s="73" t="s">
        <v>714</v>
      </c>
      <c r="G17" s="2">
        <f ca="1">IF(C30="○",VLOOKUP($G$7,保育単価１【幼稚園】!$A:$EB,36,0),0)</f>
        <v>0</v>
      </c>
      <c r="H17" s="8"/>
      <c r="J17" s="1" t="s">
        <v>159</v>
      </c>
      <c r="K17" s="8" t="e">
        <f ca="1">ROUNDDOWN((G51+(G52*($C$9+G53)))/$C$7,-1)</f>
        <v>#DIV/0!</v>
      </c>
      <c r="L17" s="33" t="s">
        <v>73</v>
      </c>
      <c r="M17" s="41" t="s">
        <v>178</v>
      </c>
      <c r="Q17" s="40">
        <v>91</v>
      </c>
      <c r="R17" s="39">
        <v>105</v>
      </c>
      <c r="S17" s="39">
        <v>2</v>
      </c>
    </row>
    <row r="18" spans="1:19" ht="30" customHeight="1">
      <c r="A18" s="1" t="s">
        <v>174</v>
      </c>
      <c r="B18" s="31" t="s">
        <v>695</v>
      </c>
      <c r="C18" s="9" t="str">
        <f t="shared" ref="C18" ca="1" si="3">INDIRECT(CONCATENATE(B$3,"!",B18))</f>
        <v/>
      </c>
      <c r="D18" s="1" t="s">
        <v>175</v>
      </c>
      <c r="F18" s="1" t="s">
        <v>715</v>
      </c>
      <c r="G18" s="2">
        <f ca="1">IF(C31="○",VLOOKUP($G$7,保育単価１【幼稚園】!$A:$EB,39,0),0)</f>
        <v>0</v>
      </c>
      <c r="H18" s="8" t="s">
        <v>73</v>
      </c>
      <c r="J18" s="36" t="s">
        <v>160</v>
      </c>
      <c r="K18" s="8" t="e">
        <f ca="1">ROUNDDOWN((G54+(G55*($C$9+G56)))/$C$7,-1)</f>
        <v>#DIV/0!</v>
      </c>
      <c r="L18" s="33" t="s">
        <v>73</v>
      </c>
      <c r="M18" s="41" t="s">
        <v>178</v>
      </c>
      <c r="Q18" s="40">
        <v>106</v>
      </c>
      <c r="R18" s="39">
        <v>120</v>
      </c>
      <c r="S18" s="39">
        <v>2</v>
      </c>
    </row>
    <row r="19" spans="1:19" ht="27">
      <c r="A19" s="34" t="s">
        <v>121</v>
      </c>
      <c r="B19" s="31" t="s">
        <v>696</v>
      </c>
      <c r="C19" s="9" t="str">
        <f t="shared" ref="C19:C31" ca="1" si="4">INDIRECT(CONCATENATE(B$3,"!",B19))</f>
        <v/>
      </c>
      <c r="D19" s="1"/>
      <c r="F19" s="73" t="s">
        <v>716</v>
      </c>
      <c r="G19" s="2">
        <f ca="1">IF(C31="○",VLOOKUP($G$7,保育単価１【幼稚園】!$A:$EB,41,0),0)</f>
        <v>0</v>
      </c>
      <c r="H19" s="8"/>
      <c r="J19" s="36" t="s">
        <v>679</v>
      </c>
      <c r="K19" s="8" t="e">
        <f ca="1">ROUNDDOWN((G57*C12+G58*C13)/$C$7,-1)</f>
        <v>#DIV/0!</v>
      </c>
      <c r="L19" s="33" t="s">
        <v>73</v>
      </c>
      <c r="M19" s="41" t="s">
        <v>178</v>
      </c>
      <c r="Q19" s="40">
        <v>121</v>
      </c>
      <c r="R19" s="39">
        <v>135</v>
      </c>
      <c r="S19" s="39">
        <v>2</v>
      </c>
    </row>
    <row r="20" spans="1:19" ht="27">
      <c r="A20" s="1" t="s">
        <v>122</v>
      </c>
      <c r="B20" s="31" t="s">
        <v>697</v>
      </c>
      <c r="C20" s="9" t="str">
        <f t="shared" ca="1" si="4"/>
        <v/>
      </c>
      <c r="D20" s="1"/>
      <c r="F20" s="73" t="s">
        <v>717</v>
      </c>
      <c r="G20" s="2">
        <f ca="1">IF(C31="○",VLOOKUP($G$7,保育単価１【幼稚園】!$A:$EB,47,0),0)</f>
        <v>0</v>
      </c>
      <c r="H20" s="8"/>
      <c r="J20" s="36" t="s">
        <v>161</v>
      </c>
      <c r="K20" s="8">
        <f ca="1">G59</f>
        <v>0</v>
      </c>
      <c r="L20" s="33" t="s">
        <v>73</v>
      </c>
      <c r="M20" s="41"/>
      <c r="Q20" s="40">
        <v>136</v>
      </c>
      <c r="R20" s="39">
        <v>150</v>
      </c>
      <c r="S20" s="39">
        <v>2</v>
      </c>
    </row>
    <row r="21" spans="1:19">
      <c r="A21" s="1" t="s">
        <v>177</v>
      </c>
      <c r="B21" s="31" t="s">
        <v>698</v>
      </c>
      <c r="C21" s="9" t="str">
        <f t="shared" ca="1" si="4"/>
        <v/>
      </c>
      <c r="D21" s="1" t="s">
        <v>176</v>
      </c>
      <c r="F21" s="73" t="s">
        <v>721</v>
      </c>
      <c r="G21" s="2">
        <f ca="1">IF(C32="○",VLOOKUP($G$7,保育単価１【幼稚園】!$A:$EB,49,0),0)</f>
        <v>0</v>
      </c>
      <c r="H21" s="8" t="s">
        <v>73</v>
      </c>
      <c r="J21" s="36" t="s">
        <v>103</v>
      </c>
      <c r="K21" s="8" t="e">
        <f ca="1">ROUNDDOWN((G60+(G61*($C$9+G62)))/$C$7,-1)</f>
        <v>#DIV/0!</v>
      </c>
      <c r="L21" s="8" t="s">
        <v>73</v>
      </c>
      <c r="M21" s="41" t="s">
        <v>178</v>
      </c>
      <c r="Q21" s="40">
        <v>151</v>
      </c>
      <c r="R21" s="39">
        <v>180</v>
      </c>
      <c r="S21" s="39">
        <v>3</v>
      </c>
    </row>
    <row r="22" spans="1:19" ht="27">
      <c r="A22" s="1" t="s">
        <v>157</v>
      </c>
      <c r="B22" s="31" t="s">
        <v>699</v>
      </c>
      <c r="C22" s="9" t="str">
        <f t="shared" ca="1" si="4"/>
        <v/>
      </c>
      <c r="D22" s="1" t="s">
        <v>176</v>
      </c>
      <c r="F22" s="73" t="s">
        <v>722</v>
      </c>
      <c r="G22" s="2">
        <f ca="1">IF(C32="○",VLOOKUP($G$7,保育単価１【幼稚園】!$A:$EB,51,0),0)</f>
        <v>0</v>
      </c>
      <c r="H22" s="8"/>
      <c r="Q22" s="1">
        <v>181</v>
      </c>
      <c r="R22" s="39">
        <v>210</v>
      </c>
      <c r="S22" s="39">
        <v>3</v>
      </c>
    </row>
    <row r="23" spans="1:19" ht="27">
      <c r="A23" s="1" t="s">
        <v>180</v>
      </c>
      <c r="B23" s="31" t="s">
        <v>700</v>
      </c>
      <c r="C23" s="9" t="str">
        <f t="shared" ca="1" si="4"/>
        <v/>
      </c>
      <c r="D23" s="1"/>
      <c r="F23" s="73" t="s">
        <v>723</v>
      </c>
      <c r="G23" s="2">
        <f ca="1">IF(C32="○",VLOOKUP($G$7,保育単価１【幼稚園】!$A:$EB,57,0),0)</f>
        <v>0</v>
      </c>
      <c r="H23" s="8"/>
      <c r="Q23" s="1">
        <v>211</v>
      </c>
      <c r="R23" s="39">
        <v>240</v>
      </c>
      <c r="S23" s="39">
        <v>3</v>
      </c>
    </row>
    <row r="24" spans="1:19">
      <c r="A24" s="1" t="s">
        <v>158</v>
      </c>
      <c r="B24" s="31" t="s">
        <v>701</v>
      </c>
      <c r="C24" s="9" t="str">
        <f t="shared" ca="1" si="4"/>
        <v/>
      </c>
      <c r="D24" s="1"/>
      <c r="F24" s="73" t="s">
        <v>724</v>
      </c>
      <c r="G24" s="280">
        <f ca="1">IF(C32="○",IFERROR(IF(VLOOKUP($G$7,保育単価１【幼稚園】!$A:$EB,59,0)="",0,VLOOKUP($G$7,保育単価１【幼稚園】!$A:$EB,59,0)),0),0)</f>
        <v>0</v>
      </c>
      <c r="H24" s="8" t="s">
        <v>73</v>
      </c>
      <c r="Q24" s="1">
        <v>241</v>
      </c>
      <c r="R24" s="39">
        <v>270</v>
      </c>
      <c r="S24" s="281">
        <v>3.5</v>
      </c>
    </row>
    <row r="25" spans="1:19" ht="27">
      <c r="A25" s="37" t="s">
        <v>102</v>
      </c>
      <c r="B25" s="38" t="s">
        <v>702</v>
      </c>
      <c r="C25" s="9" t="str">
        <f t="shared" ca="1" si="4"/>
        <v/>
      </c>
      <c r="D25" s="37"/>
      <c r="F25" s="73" t="s">
        <v>725</v>
      </c>
      <c r="G25" s="2">
        <f ca="1">IF(C32="○",VLOOKUP($G$7,保育単価１【幼稚園】!$A:$EB,61,0),0)</f>
        <v>0</v>
      </c>
      <c r="H25" s="8"/>
      <c r="Q25" s="1">
        <v>271</v>
      </c>
      <c r="R25" s="39">
        <v>300</v>
      </c>
      <c r="S25" s="39">
        <v>5</v>
      </c>
    </row>
    <row r="26" spans="1:19" ht="27">
      <c r="A26" s="1" t="s">
        <v>159</v>
      </c>
      <c r="B26" s="38" t="s">
        <v>703</v>
      </c>
      <c r="C26" s="9" t="str">
        <f t="shared" ca="1" si="4"/>
        <v/>
      </c>
      <c r="D26" s="1"/>
      <c r="F26" s="73" t="s">
        <v>726</v>
      </c>
      <c r="G26" s="2">
        <f ca="1">IF(C32="○",VLOOKUP($G$7,保育単価１【幼稚園】!$A:$EB,67,0),0)</f>
        <v>0</v>
      </c>
      <c r="H26" s="8"/>
      <c r="Q26" s="1">
        <v>301</v>
      </c>
      <c r="R26" s="39">
        <v>999</v>
      </c>
      <c r="S26" s="39">
        <v>6</v>
      </c>
    </row>
    <row r="27" spans="1:19">
      <c r="A27" s="1" t="s">
        <v>160</v>
      </c>
      <c r="B27" s="38" t="s">
        <v>704</v>
      </c>
      <c r="C27" s="9" t="str">
        <f t="shared" ca="1" si="4"/>
        <v/>
      </c>
      <c r="D27" s="1"/>
      <c r="F27" s="6" t="s">
        <v>135</v>
      </c>
      <c r="G27" s="2">
        <f ca="1">IF(C16="○",VLOOKUP($G$8,保育単価１【幼稚園】!$A:$EB,69,0),0)</f>
        <v>0</v>
      </c>
      <c r="H27" s="2" t="s">
        <v>73</v>
      </c>
    </row>
    <row r="28" spans="1:19">
      <c r="A28" s="1" t="s">
        <v>76</v>
      </c>
      <c r="B28" s="38" t="s">
        <v>705</v>
      </c>
      <c r="C28" s="9" t="str">
        <f t="shared" ca="1" si="4"/>
        <v/>
      </c>
      <c r="D28" s="1"/>
      <c r="F28" s="32" t="s">
        <v>136</v>
      </c>
      <c r="G28" s="2">
        <f ca="1">IF(C16="○",VLOOKUP($G$8,保育単価１【幼稚園】!$A:$EB,71,0),0)</f>
        <v>0</v>
      </c>
      <c r="H28" s="33"/>
    </row>
    <row r="29" spans="1:19">
      <c r="A29" s="1" t="s">
        <v>103</v>
      </c>
      <c r="B29" s="38" t="s">
        <v>706</v>
      </c>
      <c r="C29" s="9" t="str">
        <f t="shared" ca="1" si="4"/>
        <v/>
      </c>
      <c r="D29" s="1"/>
      <c r="F29" s="32" t="s">
        <v>718</v>
      </c>
      <c r="G29" s="278">
        <f ca="1">IF(C16="○",VLOOKUP($G$8,保育単価１【幼稚園】!$A:$EB,77,0),0)</f>
        <v>0</v>
      </c>
      <c r="H29" s="33"/>
    </row>
    <row r="30" spans="1:19">
      <c r="A30" s="1" t="s">
        <v>200</v>
      </c>
      <c r="B30" s="31" t="s">
        <v>707</v>
      </c>
      <c r="C30" s="9" t="str">
        <f t="shared" ca="1" si="4"/>
        <v/>
      </c>
      <c r="D30" s="1"/>
      <c r="F30" s="1" t="s">
        <v>154</v>
      </c>
      <c r="G30" s="2">
        <f ca="1">IF(C17="○",VLOOKUP($G$8,保育単価１【幼稚園】!$A:$EB,79,0),0)</f>
        <v>0</v>
      </c>
      <c r="H30" s="33" t="s">
        <v>73</v>
      </c>
    </row>
    <row r="31" spans="1:19">
      <c r="A31" t="s">
        <v>708</v>
      </c>
      <c r="B31" s="31" t="s">
        <v>710</v>
      </c>
      <c r="C31" s="9" t="str">
        <f t="shared" ca="1" si="4"/>
        <v/>
      </c>
      <c r="D31" s="1"/>
      <c r="F31" s="1" t="s">
        <v>155</v>
      </c>
      <c r="G31" s="2">
        <f ca="1">IF(C17="○",VLOOKUP($G$8,保育単価１【幼稚園】!$A:$EB,81,0),0)</f>
        <v>0</v>
      </c>
      <c r="H31" s="8"/>
    </row>
    <row r="32" spans="1:19">
      <c r="A32" s="121" t="s">
        <v>709</v>
      </c>
      <c r="B32" s="31" t="s">
        <v>711</v>
      </c>
      <c r="C32" s="9" t="str">
        <f ca="1">INDIRECT(CONCATENATE(B$3,"!",B32))</f>
        <v/>
      </c>
      <c r="D32" s="122"/>
      <c r="F32" s="1" t="s">
        <v>719</v>
      </c>
      <c r="G32" s="2">
        <f ca="1">IF(C17="○",VLOOKUP($G$8,保育単価１【幼稚園】!$A:$EB,87,0),0)</f>
        <v>0</v>
      </c>
      <c r="H32" s="8"/>
    </row>
    <row r="33" spans="1:8">
      <c r="A33" s="121" t="s">
        <v>747</v>
      </c>
      <c r="B33" s="31" t="s">
        <v>748</v>
      </c>
      <c r="C33" s="9" t="str">
        <f ca="1">INDIRECT(CONCATENATE(B$3,"!",B33))</f>
        <v/>
      </c>
      <c r="D33" s="122"/>
      <c r="F33" s="34" t="s">
        <v>137</v>
      </c>
      <c r="G33" s="2">
        <f ca="1">IF(C19="○",VLOOKUP($G$8,保育単価１【幼稚園】!$A:$EB,90,0),0)</f>
        <v>0</v>
      </c>
      <c r="H33" s="35" t="s">
        <v>73</v>
      </c>
    </row>
    <row r="34" spans="1:8">
      <c r="F34" s="7" t="s">
        <v>138</v>
      </c>
      <c r="G34" s="2">
        <f ca="1">IF(C19="○",VLOOKUP($G$8,保育単価１【幼稚園】!$A:$EB,92,0),0)</f>
        <v>0</v>
      </c>
      <c r="H34" s="8"/>
    </row>
    <row r="35" spans="1:8">
      <c r="F35" s="7" t="s">
        <v>720</v>
      </c>
      <c r="G35" s="2">
        <f ca="1">IF(C19="○",VLOOKUP($G$8,保育単価１【幼稚園】!$A:$EB,98,0),0)</f>
        <v>0</v>
      </c>
      <c r="H35" s="8"/>
    </row>
    <row r="36" spans="1:8">
      <c r="F36" s="1" t="s">
        <v>139</v>
      </c>
      <c r="G36" s="2">
        <f ca="1">IF(C20="施設内調理",VLOOKUP($G$8,保育単価１【幼稚園】!$A:$EB,100,0),0)</f>
        <v>0</v>
      </c>
      <c r="H36" s="8" t="s">
        <v>73</v>
      </c>
    </row>
    <row r="37" spans="1:8">
      <c r="F37" s="1" t="s">
        <v>140</v>
      </c>
      <c r="G37" s="2">
        <f ca="1">IF(C20="施設内調理",VLOOKUP($G$8,保育単価１【幼稚園】!$A:$EB,102,0),0)</f>
        <v>0</v>
      </c>
      <c r="H37" s="8"/>
    </row>
    <row r="38" spans="1:8">
      <c r="F38" s="1" t="s">
        <v>727</v>
      </c>
      <c r="G38" s="2">
        <f ca="1">IF(C20="施設内調理",VLOOKUP($G$9,保育単価１【幼稚園】!$A:$EB,104,0),0)</f>
        <v>0</v>
      </c>
      <c r="H38" s="8"/>
    </row>
    <row r="39" spans="1:8">
      <c r="F39" s="1" t="s">
        <v>141</v>
      </c>
      <c r="G39" s="2">
        <f ca="1">IF(C20="外部搬入",VLOOKUP($G$8,保育単価１【幼稚園】!$A:$EB,106,0),0)</f>
        <v>0</v>
      </c>
      <c r="H39" s="8" t="s">
        <v>73</v>
      </c>
    </row>
    <row r="40" spans="1:8">
      <c r="F40" s="1" t="s">
        <v>142</v>
      </c>
      <c r="G40" s="2">
        <f ca="1">IF(C20="外部搬入",VLOOKUP($G$8,保育単価１【幼稚園】!$A:$EB,108,0),0)</f>
        <v>0</v>
      </c>
      <c r="H40" s="8"/>
    </row>
    <row r="41" spans="1:8">
      <c r="F41" s="1" t="s">
        <v>730</v>
      </c>
      <c r="G41" s="2">
        <f ca="1">IF(C20="外部搬入",VLOOKUP($G$9,保育単価１【幼稚園】!$A:$EB,110,0),0)</f>
        <v>0</v>
      </c>
      <c r="H41" s="8"/>
    </row>
    <row r="42" spans="1:8">
      <c r="F42" s="1" t="s">
        <v>143</v>
      </c>
      <c r="G42" s="2">
        <f ca="1">IF(C22="",0,VLOOKUP($G$8,保育単価１【幼稚園】!$A:$EB,114,0))</f>
        <v>0</v>
      </c>
      <c r="H42" s="8" t="s">
        <v>73</v>
      </c>
    </row>
    <row r="43" spans="1:8">
      <c r="F43" s="1" t="s">
        <v>181</v>
      </c>
      <c r="G43" s="19">
        <f ca="1">IF(C23="○",保育単価2!C2,0)</f>
        <v>0</v>
      </c>
      <c r="H43" s="8" t="s">
        <v>73</v>
      </c>
    </row>
    <row r="44" spans="1:8">
      <c r="F44" s="1" t="s">
        <v>182</v>
      </c>
      <c r="G44" s="19">
        <f ca="1">IF(C23="○",保育単価2!C3,0)</f>
        <v>0</v>
      </c>
      <c r="H44" s="8"/>
    </row>
    <row r="45" spans="1:8">
      <c r="F45" s="1" t="s">
        <v>731</v>
      </c>
      <c r="G45" s="279">
        <f ca="1">IF(C23="○",保育単価2!C4,0)</f>
        <v>0</v>
      </c>
      <c r="H45" s="8"/>
    </row>
    <row r="46" spans="1:8">
      <c r="F46" s="1" t="s">
        <v>151</v>
      </c>
      <c r="G46" s="19">
        <f ca="1">IF(C24="○",保育単価2!C5,0)</f>
        <v>0</v>
      </c>
      <c r="H46" s="8" t="s">
        <v>73</v>
      </c>
    </row>
    <row r="47" spans="1:8">
      <c r="F47" s="1" t="s">
        <v>152</v>
      </c>
      <c r="G47" s="19">
        <f ca="1">IF(C24="○",保育単価2!C6,0)</f>
        <v>0</v>
      </c>
      <c r="H47" s="8"/>
    </row>
    <row r="48" spans="1:8">
      <c r="F48" s="1" t="s">
        <v>144</v>
      </c>
      <c r="G48" s="19">
        <f ca="1">IF(C25="A",保育単価2!C7,IF(C25="B",保育単価2!C10,0))</f>
        <v>0</v>
      </c>
      <c r="H48" s="8" t="s">
        <v>73</v>
      </c>
    </row>
    <row r="49" spans="6:8">
      <c r="F49" s="1" t="s">
        <v>147</v>
      </c>
      <c r="G49" s="19">
        <f ca="1">IF(C25="A",保育単価2!C8,IF(C25="B",保育単価2!C11,0))</f>
        <v>0</v>
      </c>
      <c r="H49" s="8"/>
    </row>
    <row r="50" spans="6:8">
      <c r="F50" s="1" t="s">
        <v>732</v>
      </c>
      <c r="G50" s="279">
        <f ca="1">IF(C25="A",保育単価2!C9,IF(C25="B",保育単価2!C12,0))</f>
        <v>0</v>
      </c>
      <c r="H50" s="8"/>
    </row>
    <row r="51" spans="6:8">
      <c r="F51" s="1" t="s">
        <v>145</v>
      </c>
      <c r="G51" s="19">
        <f ca="1">IF(C26="○",保育単価2!C13,0)</f>
        <v>0</v>
      </c>
      <c r="H51" s="8" t="s">
        <v>73</v>
      </c>
    </row>
    <row r="52" spans="6:8">
      <c r="F52" s="1" t="s">
        <v>148</v>
      </c>
      <c r="G52" s="19">
        <f ca="1">IF(C26="○",保育単価2!C14,0)</f>
        <v>0</v>
      </c>
      <c r="H52" s="8" t="s">
        <v>73</v>
      </c>
    </row>
    <row r="53" spans="6:8">
      <c r="F53" s="1" t="s">
        <v>738</v>
      </c>
      <c r="G53" s="279">
        <f ca="1">IF(C26="○",保育単価2!C15,0)</f>
        <v>0</v>
      </c>
    </row>
    <row r="54" spans="6:8">
      <c r="F54" s="1" t="s">
        <v>146</v>
      </c>
      <c r="G54" s="19">
        <f ca="1">IF(C27="○",保育単価2!C16,0)</f>
        <v>0</v>
      </c>
      <c r="H54" s="8" t="s">
        <v>73</v>
      </c>
    </row>
    <row r="55" spans="6:8">
      <c r="F55" s="1" t="s">
        <v>149</v>
      </c>
      <c r="G55" s="19">
        <f ca="1">IF(C27="○",保育単価2!C17,0)</f>
        <v>0</v>
      </c>
      <c r="H55" s="8"/>
    </row>
    <row r="56" spans="6:8">
      <c r="F56" s="1" t="s">
        <v>733</v>
      </c>
      <c r="G56" s="279">
        <f ca="1">IF(C27="○",保育単価2!C18,0)</f>
        <v>0</v>
      </c>
      <c r="H56" s="8"/>
    </row>
    <row r="57" spans="6:8">
      <c r="F57" s="1" t="s">
        <v>686</v>
      </c>
      <c r="G57" s="19">
        <f ca="1">IF(C11="適",保育単価2!C19,0)</f>
        <v>0</v>
      </c>
      <c r="H57" s="8" t="s">
        <v>73</v>
      </c>
    </row>
    <row r="58" spans="6:8">
      <c r="F58" s="1" t="s">
        <v>687</v>
      </c>
      <c r="G58" s="8">
        <f ca="1">IF(C11="適",保育単価2!C20,0)</f>
        <v>0</v>
      </c>
      <c r="H58" s="8" t="s">
        <v>73</v>
      </c>
    </row>
    <row r="59" spans="6:8">
      <c r="F59" s="1" t="s">
        <v>76</v>
      </c>
      <c r="G59" s="8">
        <f ca="1">IF(C28="",0,VLOOKUP(C28,保育単価2!B:C,2,0))</f>
        <v>0</v>
      </c>
      <c r="H59" s="8" t="s">
        <v>73</v>
      </c>
    </row>
    <row r="60" spans="6:8">
      <c r="F60" s="1" t="s">
        <v>150</v>
      </c>
      <c r="G60" s="8">
        <f ca="1">IF(C29="配置",保育単価2!C27,IF(C29="兼務",保育単価2!C30,IF(C29="嘱託",保育単価2!C32,0)))</f>
        <v>0</v>
      </c>
      <c r="H60" s="8" t="s">
        <v>73</v>
      </c>
    </row>
    <row r="61" spans="6:8">
      <c r="F61" s="1" t="s">
        <v>109</v>
      </c>
      <c r="G61" s="8">
        <f ca="1">IF(C29="配置",保育単価2!C28,IF(C29="兼務",保育単価2!C31,IF(C29="嘱託",保育単価2!C33,0)))</f>
        <v>0</v>
      </c>
      <c r="H61" s="8"/>
    </row>
    <row r="62" spans="6:8">
      <c r="F62" s="1" t="s">
        <v>736</v>
      </c>
      <c r="G62" s="277">
        <f ca="1">IF(C29="配置",保育単価2!C29,0)</f>
        <v>0</v>
      </c>
      <c r="H62" s="8"/>
    </row>
    <row r="63" spans="6:8">
      <c r="F63" s="1" t="s">
        <v>216</v>
      </c>
      <c r="G63" s="8">
        <f ca="1">VLOOKUP($C$8,$X$5:$Z$16,2,1)</f>
        <v>2</v>
      </c>
      <c r="H63" s="8" t="s">
        <v>217</v>
      </c>
    </row>
    <row r="64" spans="6:8">
      <c r="F64" s="1" t="s">
        <v>218</v>
      </c>
      <c r="G64" s="8">
        <f ca="1">IF(C10="適",VLOOKUP($C$8,$X$5:$Z$166,3,1),(VLOOKUP($C$8,$X$5:$Z$166,3,1))-2)</f>
        <v>4</v>
      </c>
      <c r="H64" s="8" t="s">
        <v>217</v>
      </c>
    </row>
    <row r="65" spans="6:8">
      <c r="F65" s="1" t="s">
        <v>740</v>
      </c>
      <c r="G65" s="2" t="e">
        <f ca="1">IF(G4&gt;=451,8,VLOOKUP(G6,R5:S26,2,1))</f>
        <v>#N/A</v>
      </c>
      <c r="H65" s="2" t="s">
        <v>34</v>
      </c>
    </row>
  </sheetData>
  <sheetProtection algorithmName="SHA-512" hashValue="J+fqliPSxNghdy+eNZLQyS9guIVktmLGoSKGXsj2djRrIKNg9RssMPFfJbuoCXOVSzqbW63fg77/7zhyylxz4w==" saltValue="KSoFmfH31bFkpi62X7qx0g==" spinCount="100000" sheet="1" objects="1" scenarios="1"/>
  <phoneticPr fontId="2"/>
  <conditionalFormatting sqref="Q5:Q21">
    <cfRule type="expression" dxfId="14" priority="1">
      <formula>Q5&lt;#REF!</formula>
    </cfRule>
    <cfRule type="expression" dxfId="13" priority="2">
      <formula>Q5&gt;#REF!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499984740745262"/>
  </sheetPr>
  <dimension ref="A1:EB427"/>
  <sheetViews>
    <sheetView workbookViewId="0"/>
  </sheetViews>
  <sheetFormatPr defaultColWidth="9" defaultRowHeight="13.5"/>
  <cols>
    <col min="1" max="1" width="9" style="273"/>
    <col min="2" max="2" width="5.625" style="177" customWidth="1"/>
    <col min="3" max="3" width="8.375" style="177" customWidth="1"/>
    <col min="4" max="4" width="4.5" style="177" bestFit="1" customWidth="1"/>
    <col min="5" max="5" width="8.375" style="177" customWidth="1"/>
    <col min="6" max="6" width="2.25" style="177" customWidth="1"/>
    <col min="7" max="7" width="6.875" style="251" customWidth="1"/>
    <col min="8" max="8" width="8.125" style="252" customWidth="1"/>
    <col min="9" max="9" width="2.25" style="131" customWidth="1"/>
    <col min="10" max="10" width="6.25" style="251" customWidth="1"/>
    <col min="11" max="11" width="7.125" style="252" customWidth="1"/>
    <col min="12" max="12" width="1.875" style="132" customWidth="1"/>
    <col min="13" max="13" width="11.125" style="252" customWidth="1"/>
    <col min="14" max="14" width="1.875" style="132" customWidth="1"/>
    <col min="15" max="15" width="9.75" style="252" customWidth="1"/>
    <col min="16" max="16" width="1.875" style="132" customWidth="1"/>
    <col min="17" max="17" width="9.25" style="131" customWidth="1"/>
    <col min="18" max="18" width="11.75" style="131" customWidth="1"/>
    <col min="19" max="19" width="2.25" style="131" customWidth="1"/>
    <col min="20" max="20" width="5.5" style="253" customWidth="1"/>
    <col min="21" max="21" width="2.25" style="131" customWidth="1"/>
    <col min="22" max="22" width="2.75" style="254" customWidth="1"/>
    <col min="23" max="23" width="1.75" style="254" customWidth="1"/>
    <col min="24" max="24" width="11.5" style="254" customWidth="1"/>
    <col min="25" max="25" width="1.875" style="255" customWidth="1"/>
    <col min="26" max="26" width="11.5" style="254" customWidth="1"/>
    <col min="27" max="27" width="2.25" style="131" customWidth="1"/>
    <col min="28" max="28" width="6.875" style="251" customWidth="1"/>
    <col min="29" max="29" width="2.25" style="131" customWidth="1"/>
    <col min="30" max="30" width="4.5" style="256" customWidth="1"/>
    <col min="31" max="31" width="1.875" style="257" customWidth="1"/>
    <col min="32" max="32" width="9.75" style="256" customWidth="1"/>
    <col min="33" max="33" width="1.875" style="256" customWidth="1"/>
    <col min="34" max="34" width="9.75" style="258" customWidth="1"/>
    <col min="35" max="35" width="1.875" style="256" customWidth="1"/>
    <col min="36" max="36" width="9.25" style="256" customWidth="1"/>
    <col min="37" max="37" width="1.75" style="256" customWidth="1"/>
    <col min="38" max="38" width="2.25" style="131" customWidth="1"/>
    <col min="39" max="39" width="6.875" style="251" customWidth="1"/>
    <col min="40" max="40" width="2.25" style="178" customWidth="1"/>
    <col min="41" max="41" width="3.5" style="259" customWidth="1"/>
    <col min="42" max="42" width="2" style="260" customWidth="1"/>
    <col min="43" max="43" width="10.875" style="261" customWidth="1"/>
    <col min="44" max="44" width="2" style="260" customWidth="1"/>
    <col min="45" max="45" width="9.75" style="261" customWidth="1"/>
    <col min="46" max="46" width="2" style="260" customWidth="1"/>
    <col min="47" max="47" width="10" style="261" customWidth="1"/>
    <col min="48" max="48" width="2.25" style="131" customWidth="1"/>
    <col min="49" max="49" width="6" style="253" customWidth="1"/>
    <col min="50" max="50" width="2.25" style="131" customWidth="1"/>
    <col min="51" max="51" width="6" style="262" customWidth="1"/>
    <col min="52" max="52" width="1.625" style="254" customWidth="1"/>
    <col min="53" max="53" width="9.75" style="254" customWidth="1"/>
    <col min="54" max="54" width="1.625" style="255" customWidth="1"/>
    <col min="55" max="55" width="9.75" style="254" customWidth="1"/>
    <col min="56" max="56" width="1.625" style="255" customWidth="1"/>
    <col min="57" max="57" width="9.75" style="254" customWidth="1"/>
    <col min="58" max="58" width="2.25" style="131" customWidth="1"/>
    <col min="59" max="59" width="7.5" style="287" bestFit="1" customWidth="1"/>
    <col min="60" max="60" width="2.25" style="131" customWidth="1"/>
    <col min="61" max="61" width="5.625" style="262" customWidth="1"/>
    <col min="62" max="62" width="2" style="254" customWidth="1"/>
    <col min="63" max="63" width="9.875" style="254" customWidth="1"/>
    <col min="64" max="64" width="2" style="254" customWidth="1"/>
    <col min="65" max="65" width="9.875" style="254" customWidth="1"/>
    <col min="66" max="66" width="2" style="254" customWidth="1"/>
    <col min="67" max="67" width="8.875" style="254" customWidth="1"/>
    <col min="68" max="68" width="2.25" style="131" customWidth="1"/>
    <col min="69" max="69" width="5.5" style="253" customWidth="1"/>
    <col min="70" max="70" width="2.25" style="131" customWidth="1"/>
    <col min="71" max="71" width="3.75" style="263" customWidth="1"/>
    <col min="72" max="72" width="2.5" style="251" customWidth="1"/>
    <col min="73" max="73" width="10.625" style="251" customWidth="1"/>
    <col min="74" max="74" width="2" style="251" customWidth="1"/>
    <col min="75" max="75" width="9.875" style="251" customWidth="1"/>
    <col min="76" max="76" width="2" style="251" customWidth="1"/>
    <col min="77" max="77" width="10.75" style="251" customWidth="1"/>
    <col min="78" max="78" width="2.25" style="131" customWidth="1"/>
    <col min="79" max="79" width="14.125" style="253" customWidth="1"/>
    <col min="80" max="80" width="2.25" style="131" customWidth="1"/>
    <col min="81" max="81" width="5.875" style="263" customWidth="1"/>
    <col min="82" max="82" width="2" style="251" customWidth="1"/>
    <col min="83" max="83" width="10.5" style="251" customWidth="1"/>
    <col min="84" max="84" width="2" style="251" customWidth="1"/>
    <col min="85" max="85" width="9.875" style="251" customWidth="1"/>
    <col min="86" max="86" width="2" style="251" customWidth="1"/>
    <col min="87" max="87" width="9" style="251" customWidth="1"/>
    <col min="88" max="88" width="8.875" style="251" customWidth="1"/>
    <col min="89" max="89" width="2.25" style="131" customWidth="1"/>
    <col min="90" max="90" width="5.5" style="253" customWidth="1"/>
    <col min="91" max="91" width="2.25" style="131" customWidth="1"/>
    <col min="92" max="92" width="4.5" style="263" customWidth="1"/>
    <col min="93" max="93" width="2.25" style="251" customWidth="1"/>
    <col min="94" max="94" width="11.5" style="251" customWidth="1"/>
    <col min="95" max="95" width="2" style="251" customWidth="1"/>
    <col min="96" max="96" width="9.75" style="251" customWidth="1"/>
    <col min="97" max="97" width="2" style="251" customWidth="1"/>
    <col min="98" max="98" width="9.625" style="251" customWidth="1"/>
    <col min="99" max="99" width="2.25" style="251" customWidth="1"/>
    <col min="100" max="100" width="15.875" style="264" customWidth="1"/>
    <col min="101" max="101" width="2.25" style="131" customWidth="1"/>
    <col min="102" max="102" width="24.875" style="263" customWidth="1"/>
    <col min="103" max="103" width="1.875" style="263" customWidth="1"/>
    <col min="104" max="104" width="11.875" style="263" customWidth="1"/>
    <col min="105" max="105" width="2.25" style="251" customWidth="1"/>
    <col min="106" max="106" width="15.875" style="264" customWidth="1"/>
    <col min="107" max="107" width="2.25" style="131" customWidth="1"/>
    <col min="108" max="108" width="24.5" style="263" customWidth="1"/>
    <col min="109" max="109" width="1.875" style="263" customWidth="1"/>
    <col min="110" max="110" width="11.875" style="263" customWidth="1"/>
    <col min="111" max="111" width="2.5" style="132" customWidth="1"/>
    <col min="112" max="112" width="10.5" style="253" customWidth="1"/>
    <col min="113" max="113" width="2.5" style="132" customWidth="1"/>
    <col min="114" max="114" width="18.5" style="253" customWidth="1"/>
    <col min="115" max="115" width="2.5" style="265" customWidth="1"/>
    <col min="116" max="116" width="7.125" style="251" customWidth="1"/>
    <col min="117" max="117" width="2" style="251" customWidth="1"/>
    <col min="118" max="118" width="4.75" style="263" customWidth="1"/>
    <col min="119" max="119" width="1.625" style="251" customWidth="1"/>
    <col min="120" max="120" width="11" style="251" customWidth="1"/>
    <col min="121" max="121" width="1.625" style="251" customWidth="1"/>
    <col min="122" max="122" width="9.625" style="251" customWidth="1"/>
    <col min="123" max="123" width="1.625" style="251" customWidth="1"/>
    <col min="124" max="124" width="10.25" style="251" customWidth="1"/>
    <col min="125" max="125" width="2.125" style="251" customWidth="1"/>
    <col min="126" max="126" width="6.75" style="251" customWidth="1"/>
    <col min="127" max="127" width="2.25" style="131" customWidth="1"/>
    <col min="128" max="128" width="18.125" style="131" customWidth="1"/>
    <col min="129" max="129" width="7.5" style="129" bestFit="1" customWidth="1"/>
    <col min="130" max="131" width="3.75" style="127" bestFit="1" customWidth="1"/>
    <col min="132" max="132" width="4.5" style="127" bestFit="1" customWidth="1"/>
    <col min="133" max="16384" width="9" style="268"/>
  </cols>
  <sheetData>
    <row r="1" spans="1:132" s="130" customFormat="1" ht="12" customHeight="1">
      <c r="A1" s="269"/>
      <c r="B1" s="957" t="s">
        <v>220</v>
      </c>
      <c r="C1" s="957" t="s">
        <v>221</v>
      </c>
      <c r="D1" s="957" t="s">
        <v>222</v>
      </c>
      <c r="E1" s="957" t="s">
        <v>47</v>
      </c>
      <c r="F1" s="126"/>
      <c r="G1" s="959" t="s">
        <v>223</v>
      </c>
      <c r="H1" s="960"/>
      <c r="I1" s="127"/>
      <c r="J1" s="980" t="s">
        <v>224</v>
      </c>
      <c r="K1" s="981"/>
      <c r="L1" s="981"/>
      <c r="M1" s="981"/>
      <c r="N1" s="981"/>
      <c r="O1" s="981"/>
      <c r="P1" s="981"/>
      <c r="Q1" s="981"/>
      <c r="R1" s="982"/>
      <c r="S1" s="127"/>
      <c r="T1" s="980" t="s">
        <v>225</v>
      </c>
      <c r="U1" s="981"/>
      <c r="V1" s="981"/>
      <c r="W1" s="981"/>
      <c r="X1" s="981"/>
      <c r="Y1" s="981"/>
      <c r="Z1" s="982"/>
      <c r="AA1" s="127"/>
      <c r="AB1" s="980" t="s">
        <v>226</v>
      </c>
      <c r="AC1" s="981"/>
      <c r="AD1" s="981"/>
      <c r="AE1" s="981"/>
      <c r="AF1" s="981"/>
      <c r="AG1" s="981"/>
      <c r="AH1" s="981"/>
      <c r="AI1" s="981"/>
      <c r="AJ1" s="981"/>
      <c r="AK1" s="982"/>
      <c r="AL1" s="127"/>
      <c r="AM1" s="980" t="s">
        <v>227</v>
      </c>
      <c r="AN1" s="981"/>
      <c r="AO1" s="981"/>
      <c r="AP1" s="981"/>
      <c r="AQ1" s="981"/>
      <c r="AR1" s="981"/>
      <c r="AS1" s="981"/>
      <c r="AT1" s="981"/>
      <c r="AU1" s="982"/>
      <c r="AV1" s="127"/>
      <c r="AW1" s="959" t="s">
        <v>228</v>
      </c>
      <c r="AX1" s="975"/>
      <c r="AY1" s="975"/>
      <c r="AZ1" s="975"/>
      <c r="BA1" s="975"/>
      <c r="BB1" s="975"/>
      <c r="BC1" s="975"/>
      <c r="BD1" s="975"/>
      <c r="BE1" s="960"/>
      <c r="BF1" s="127"/>
      <c r="BG1" s="959" t="s">
        <v>229</v>
      </c>
      <c r="BH1" s="975"/>
      <c r="BI1" s="975"/>
      <c r="BJ1" s="975"/>
      <c r="BK1" s="975"/>
      <c r="BL1" s="975"/>
      <c r="BM1" s="975"/>
      <c r="BN1" s="975"/>
      <c r="BO1" s="960"/>
      <c r="BP1" s="127"/>
      <c r="BQ1" s="959" t="s">
        <v>230</v>
      </c>
      <c r="BR1" s="975"/>
      <c r="BS1" s="975"/>
      <c r="BT1" s="975"/>
      <c r="BU1" s="975"/>
      <c r="BV1" s="975"/>
      <c r="BW1" s="975"/>
      <c r="BX1" s="975"/>
      <c r="BY1" s="960"/>
      <c r="BZ1" s="127"/>
      <c r="CA1" s="959" t="s">
        <v>231</v>
      </c>
      <c r="CB1" s="975"/>
      <c r="CC1" s="975"/>
      <c r="CD1" s="975"/>
      <c r="CE1" s="975"/>
      <c r="CF1" s="975"/>
      <c r="CG1" s="975"/>
      <c r="CH1" s="975"/>
      <c r="CI1" s="975"/>
      <c r="CJ1" s="960"/>
      <c r="CK1" s="127"/>
      <c r="CL1" s="980" t="s">
        <v>232</v>
      </c>
      <c r="CM1" s="981"/>
      <c r="CN1" s="981"/>
      <c r="CO1" s="981"/>
      <c r="CP1" s="981"/>
      <c r="CQ1" s="981"/>
      <c r="CR1" s="981"/>
      <c r="CS1" s="981"/>
      <c r="CT1" s="982"/>
      <c r="CU1" s="127"/>
      <c r="CV1" s="980" t="s">
        <v>233</v>
      </c>
      <c r="CW1" s="981"/>
      <c r="CX1" s="981"/>
      <c r="CY1" s="981"/>
      <c r="CZ1" s="982"/>
      <c r="DA1" s="127"/>
      <c r="DB1" s="980" t="s">
        <v>234</v>
      </c>
      <c r="DC1" s="981"/>
      <c r="DD1" s="981"/>
      <c r="DE1" s="981"/>
      <c r="DF1" s="982"/>
      <c r="DG1" s="128"/>
      <c r="DH1" s="958" t="s">
        <v>235</v>
      </c>
      <c r="DI1" s="128"/>
      <c r="DJ1" s="958" t="s">
        <v>236</v>
      </c>
      <c r="DK1" s="128"/>
      <c r="DL1" s="959" t="s">
        <v>237</v>
      </c>
      <c r="DM1" s="975"/>
      <c r="DN1" s="975"/>
      <c r="DO1" s="975"/>
      <c r="DP1" s="975"/>
      <c r="DQ1" s="975"/>
      <c r="DR1" s="975"/>
      <c r="DS1" s="975"/>
      <c r="DT1" s="975"/>
      <c r="DU1" s="975"/>
      <c r="DV1" s="960"/>
      <c r="DW1" s="127"/>
      <c r="DX1" s="958" t="s">
        <v>238</v>
      </c>
      <c r="DY1" s="129"/>
      <c r="DZ1" s="976" t="s">
        <v>239</v>
      </c>
      <c r="EA1" s="978"/>
      <c r="EB1" s="978" t="s">
        <v>240</v>
      </c>
    </row>
    <row r="2" spans="1:132" s="130" customFormat="1" ht="19.899999999999999" customHeight="1">
      <c r="A2" s="269"/>
      <c r="B2" s="957"/>
      <c r="C2" s="957"/>
      <c r="D2" s="957"/>
      <c r="E2" s="957"/>
      <c r="F2" s="126"/>
      <c r="G2" s="961"/>
      <c r="H2" s="962"/>
      <c r="I2" s="131"/>
      <c r="J2" s="983"/>
      <c r="K2" s="978"/>
      <c r="L2" s="978"/>
      <c r="M2" s="978"/>
      <c r="N2" s="978"/>
      <c r="O2" s="978"/>
      <c r="P2" s="978"/>
      <c r="Q2" s="978"/>
      <c r="R2" s="984"/>
      <c r="S2" s="131"/>
      <c r="T2" s="983"/>
      <c r="U2" s="978"/>
      <c r="V2" s="978"/>
      <c r="W2" s="978"/>
      <c r="X2" s="978"/>
      <c r="Y2" s="978"/>
      <c r="Z2" s="984"/>
      <c r="AA2" s="131"/>
      <c r="AB2" s="983"/>
      <c r="AC2" s="978"/>
      <c r="AD2" s="978"/>
      <c r="AE2" s="978"/>
      <c r="AF2" s="978"/>
      <c r="AG2" s="978"/>
      <c r="AH2" s="978"/>
      <c r="AI2" s="978"/>
      <c r="AJ2" s="978"/>
      <c r="AK2" s="984"/>
      <c r="AL2" s="131"/>
      <c r="AM2" s="983"/>
      <c r="AN2" s="978"/>
      <c r="AO2" s="978"/>
      <c r="AP2" s="978"/>
      <c r="AQ2" s="978"/>
      <c r="AR2" s="978"/>
      <c r="AS2" s="978"/>
      <c r="AT2" s="978"/>
      <c r="AU2" s="984"/>
      <c r="AV2" s="131"/>
      <c r="AW2" s="961"/>
      <c r="AX2" s="976"/>
      <c r="AY2" s="976"/>
      <c r="AZ2" s="976"/>
      <c r="BA2" s="976"/>
      <c r="BB2" s="976"/>
      <c r="BC2" s="976"/>
      <c r="BD2" s="976"/>
      <c r="BE2" s="962"/>
      <c r="BF2" s="131"/>
      <c r="BG2" s="961"/>
      <c r="BH2" s="976"/>
      <c r="BI2" s="976"/>
      <c r="BJ2" s="976"/>
      <c r="BK2" s="976"/>
      <c r="BL2" s="976"/>
      <c r="BM2" s="976"/>
      <c r="BN2" s="976"/>
      <c r="BO2" s="962"/>
      <c r="BP2" s="131"/>
      <c r="BQ2" s="961"/>
      <c r="BR2" s="976"/>
      <c r="BS2" s="976"/>
      <c r="BT2" s="976"/>
      <c r="BU2" s="976"/>
      <c r="BV2" s="976"/>
      <c r="BW2" s="976"/>
      <c r="BX2" s="976"/>
      <c r="BY2" s="962"/>
      <c r="BZ2" s="131"/>
      <c r="CA2" s="961"/>
      <c r="CB2" s="976"/>
      <c r="CC2" s="976"/>
      <c r="CD2" s="976"/>
      <c r="CE2" s="976"/>
      <c r="CF2" s="976"/>
      <c r="CG2" s="976"/>
      <c r="CH2" s="976"/>
      <c r="CI2" s="976"/>
      <c r="CJ2" s="962"/>
      <c r="CK2" s="131"/>
      <c r="CL2" s="983"/>
      <c r="CM2" s="978"/>
      <c r="CN2" s="978"/>
      <c r="CO2" s="978"/>
      <c r="CP2" s="978"/>
      <c r="CQ2" s="978"/>
      <c r="CR2" s="978"/>
      <c r="CS2" s="978"/>
      <c r="CT2" s="984"/>
      <c r="CU2" s="127"/>
      <c r="CV2" s="983"/>
      <c r="CW2" s="978"/>
      <c r="CX2" s="978"/>
      <c r="CY2" s="978"/>
      <c r="CZ2" s="984"/>
      <c r="DA2" s="127"/>
      <c r="DB2" s="983"/>
      <c r="DC2" s="978"/>
      <c r="DD2" s="978"/>
      <c r="DE2" s="978"/>
      <c r="DF2" s="984"/>
      <c r="DG2" s="132"/>
      <c r="DH2" s="977"/>
      <c r="DI2" s="132"/>
      <c r="DJ2" s="977"/>
      <c r="DK2" s="128"/>
      <c r="DL2" s="961"/>
      <c r="DM2" s="976"/>
      <c r="DN2" s="976"/>
      <c r="DO2" s="976"/>
      <c r="DP2" s="976"/>
      <c r="DQ2" s="976"/>
      <c r="DR2" s="976"/>
      <c r="DS2" s="976"/>
      <c r="DT2" s="976"/>
      <c r="DU2" s="976"/>
      <c r="DV2" s="962"/>
      <c r="DW2" s="131"/>
      <c r="DX2" s="977"/>
      <c r="DY2" s="979" t="s">
        <v>241</v>
      </c>
      <c r="DZ2" s="978"/>
      <c r="EA2" s="978"/>
      <c r="EB2" s="978"/>
    </row>
    <row r="3" spans="1:132" s="148" customFormat="1" ht="12">
      <c r="A3" s="270"/>
      <c r="B3" s="957"/>
      <c r="C3" s="957"/>
      <c r="D3" s="957"/>
      <c r="E3" s="957"/>
      <c r="F3" s="133"/>
      <c r="G3" s="961"/>
      <c r="H3" s="962"/>
      <c r="I3" s="134"/>
      <c r="J3" s="135"/>
      <c r="K3" s="136"/>
      <c r="L3" s="137"/>
      <c r="M3" s="954" t="s">
        <v>242</v>
      </c>
      <c r="N3" s="955"/>
      <c r="O3" s="955"/>
      <c r="P3" s="955"/>
      <c r="Q3" s="955"/>
      <c r="R3" s="956"/>
      <c r="S3" s="138"/>
      <c r="T3" s="139"/>
      <c r="U3" s="140"/>
      <c r="V3" s="972" t="s">
        <v>224</v>
      </c>
      <c r="W3" s="973"/>
      <c r="X3" s="973"/>
      <c r="Y3" s="973"/>
      <c r="Z3" s="974"/>
      <c r="AA3" s="134"/>
      <c r="AB3" s="135"/>
      <c r="AC3" s="140"/>
      <c r="AD3" s="963" t="s">
        <v>224</v>
      </c>
      <c r="AE3" s="964"/>
      <c r="AF3" s="964"/>
      <c r="AG3" s="964"/>
      <c r="AH3" s="964"/>
      <c r="AI3" s="964"/>
      <c r="AJ3" s="964"/>
      <c r="AK3" s="965"/>
      <c r="AL3" s="138"/>
      <c r="AM3" s="135"/>
      <c r="AN3" s="141"/>
      <c r="AO3" s="963" t="s">
        <v>224</v>
      </c>
      <c r="AP3" s="964"/>
      <c r="AQ3" s="964"/>
      <c r="AR3" s="964"/>
      <c r="AS3" s="964"/>
      <c r="AT3" s="964"/>
      <c r="AU3" s="965"/>
      <c r="AV3" s="138"/>
      <c r="AW3" s="139"/>
      <c r="AX3" s="140"/>
      <c r="AY3" s="963" t="s">
        <v>224</v>
      </c>
      <c r="AZ3" s="964"/>
      <c r="BA3" s="964"/>
      <c r="BB3" s="964"/>
      <c r="BC3" s="964"/>
      <c r="BD3" s="964"/>
      <c r="BE3" s="965"/>
      <c r="BF3" s="138"/>
      <c r="BG3" s="282"/>
      <c r="BH3" s="140"/>
      <c r="BI3" s="963" t="s">
        <v>224</v>
      </c>
      <c r="BJ3" s="964"/>
      <c r="BK3" s="964"/>
      <c r="BL3" s="964"/>
      <c r="BM3" s="964"/>
      <c r="BN3" s="964"/>
      <c r="BO3" s="965"/>
      <c r="BP3" s="138"/>
      <c r="BQ3" s="139"/>
      <c r="BR3" s="140"/>
      <c r="BS3" s="963" t="s">
        <v>224</v>
      </c>
      <c r="BT3" s="964"/>
      <c r="BU3" s="964"/>
      <c r="BV3" s="964"/>
      <c r="BW3" s="964"/>
      <c r="BX3" s="964"/>
      <c r="BY3" s="965"/>
      <c r="BZ3" s="138"/>
      <c r="CA3" s="139"/>
      <c r="CB3" s="140"/>
      <c r="CC3" s="963" t="s">
        <v>224</v>
      </c>
      <c r="CD3" s="964"/>
      <c r="CE3" s="964"/>
      <c r="CF3" s="964"/>
      <c r="CG3" s="964"/>
      <c r="CH3" s="964"/>
      <c r="CI3" s="964"/>
      <c r="CJ3" s="965"/>
      <c r="CK3" s="138"/>
      <c r="CL3" s="139"/>
      <c r="CM3" s="140"/>
      <c r="CN3" s="963" t="s">
        <v>224</v>
      </c>
      <c r="CO3" s="964"/>
      <c r="CP3" s="964"/>
      <c r="CQ3" s="964"/>
      <c r="CR3" s="964"/>
      <c r="CS3" s="964"/>
      <c r="CT3" s="965"/>
      <c r="CU3" s="142"/>
      <c r="CV3" s="143"/>
      <c r="CW3" s="140"/>
      <c r="CX3" s="959" t="s">
        <v>224</v>
      </c>
      <c r="CY3" s="975"/>
      <c r="CZ3" s="960"/>
      <c r="DA3" s="142"/>
      <c r="DB3" s="143"/>
      <c r="DC3" s="140"/>
      <c r="DD3" s="959" t="s">
        <v>243</v>
      </c>
      <c r="DE3" s="975"/>
      <c r="DF3" s="960"/>
      <c r="DG3" s="137"/>
      <c r="DH3" s="144"/>
      <c r="DI3" s="137"/>
      <c r="DJ3" s="977"/>
      <c r="DK3" s="145"/>
      <c r="DL3" s="135"/>
      <c r="DM3" s="142"/>
      <c r="DN3" s="963" t="s">
        <v>224</v>
      </c>
      <c r="DO3" s="964"/>
      <c r="DP3" s="964"/>
      <c r="DQ3" s="964"/>
      <c r="DR3" s="964"/>
      <c r="DS3" s="964"/>
      <c r="DT3" s="964"/>
      <c r="DU3" s="965"/>
      <c r="DV3" s="146"/>
      <c r="DW3" s="138"/>
      <c r="DX3" s="147"/>
      <c r="DY3" s="979"/>
      <c r="DZ3" s="978"/>
      <c r="EA3" s="978"/>
      <c r="EB3" s="978"/>
    </row>
    <row r="4" spans="1:132" s="148" customFormat="1" ht="12">
      <c r="A4" s="270"/>
      <c r="B4" s="958"/>
      <c r="C4" s="958"/>
      <c r="D4" s="958"/>
      <c r="E4" s="958"/>
      <c r="F4" s="133"/>
      <c r="G4" s="133"/>
      <c r="H4" s="140"/>
      <c r="I4" s="134"/>
      <c r="J4" s="135"/>
      <c r="K4" s="136"/>
      <c r="L4" s="137"/>
      <c r="M4" s="966" t="s">
        <v>244</v>
      </c>
      <c r="N4" s="149"/>
      <c r="O4" s="968" t="s">
        <v>245</v>
      </c>
      <c r="P4" s="149"/>
      <c r="Q4" s="970" t="s">
        <v>246</v>
      </c>
      <c r="R4" s="971"/>
      <c r="S4" s="138"/>
      <c r="T4" s="139"/>
      <c r="U4" s="140"/>
      <c r="W4" s="150"/>
      <c r="X4" s="972" t="s">
        <v>247</v>
      </c>
      <c r="Y4" s="973"/>
      <c r="Z4" s="974"/>
      <c r="AA4" s="134"/>
      <c r="AB4" s="135"/>
      <c r="AC4" s="140"/>
      <c r="AD4" s="151"/>
      <c r="AE4" s="152"/>
      <c r="AF4" s="954" t="s">
        <v>242</v>
      </c>
      <c r="AG4" s="955"/>
      <c r="AH4" s="955"/>
      <c r="AI4" s="955"/>
      <c r="AJ4" s="956"/>
      <c r="AK4" s="153"/>
      <c r="AL4" s="138"/>
      <c r="AM4" s="135"/>
      <c r="AN4" s="141"/>
      <c r="AO4" s="154"/>
      <c r="AP4" s="152"/>
      <c r="AQ4" s="954" t="s">
        <v>242</v>
      </c>
      <c r="AR4" s="955"/>
      <c r="AS4" s="955"/>
      <c r="AT4" s="955"/>
      <c r="AU4" s="956"/>
      <c r="AV4" s="138"/>
      <c r="AW4" s="139"/>
      <c r="AX4" s="140"/>
      <c r="AY4" s="154"/>
      <c r="AZ4" s="152"/>
      <c r="BA4" s="954" t="s">
        <v>242</v>
      </c>
      <c r="BB4" s="955"/>
      <c r="BC4" s="955"/>
      <c r="BD4" s="955"/>
      <c r="BE4" s="956"/>
      <c r="BF4" s="138"/>
      <c r="BG4" s="282"/>
      <c r="BH4" s="140"/>
      <c r="BI4" s="154"/>
      <c r="BJ4" s="155"/>
      <c r="BK4" s="954" t="s">
        <v>242</v>
      </c>
      <c r="BL4" s="955"/>
      <c r="BM4" s="955"/>
      <c r="BN4" s="955"/>
      <c r="BO4" s="956"/>
      <c r="BP4" s="138"/>
      <c r="BQ4" s="139"/>
      <c r="BR4" s="140"/>
      <c r="BS4" s="154"/>
      <c r="BT4" s="152"/>
      <c r="BU4" s="954" t="s">
        <v>242</v>
      </c>
      <c r="BV4" s="955"/>
      <c r="BW4" s="955"/>
      <c r="BX4" s="955"/>
      <c r="BY4" s="956"/>
      <c r="BZ4" s="138"/>
      <c r="CA4" s="139"/>
      <c r="CB4" s="140"/>
      <c r="CC4" s="154"/>
      <c r="CD4" s="155"/>
      <c r="CE4" s="954" t="s">
        <v>242</v>
      </c>
      <c r="CF4" s="955"/>
      <c r="CG4" s="955"/>
      <c r="CH4" s="955"/>
      <c r="CI4" s="956"/>
      <c r="CJ4" s="140"/>
      <c r="CK4" s="138"/>
      <c r="CL4" s="139"/>
      <c r="CM4" s="140"/>
      <c r="CN4" s="154"/>
      <c r="CO4" s="152"/>
      <c r="CP4" s="954" t="s">
        <v>242</v>
      </c>
      <c r="CQ4" s="955"/>
      <c r="CR4" s="955"/>
      <c r="CS4" s="955"/>
      <c r="CT4" s="956"/>
      <c r="CU4" s="142"/>
      <c r="CV4" s="143"/>
      <c r="CW4" s="140"/>
      <c r="CX4" s="961"/>
      <c r="CY4" s="976"/>
      <c r="CZ4" s="962"/>
      <c r="DA4" s="142"/>
      <c r="DB4" s="143"/>
      <c r="DC4" s="140"/>
      <c r="DD4" s="961"/>
      <c r="DE4" s="976"/>
      <c r="DF4" s="962"/>
      <c r="DG4" s="137"/>
      <c r="DH4" s="144"/>
      <c r="DI4" s="137"/>
      <c r="DJ4" s="977"/>
      <c r="DK4" s="145"/>
      <c r="DL4" s="135"/>
      <c r="DM4" s="142"/>
      <c r="DN4" s="154"/>
      <c r="DO4" s="155"/>
      <c r="DP4" s="954" t="s">
        <v>242</v>
      </c>
      <c r="DQ4" s="955"/>
      <c r="DR4" s="955"/>
      <c r="DS4" s="955"/>
      <c r="DT4" s="956"/>
      <c r="DU4" s="153"/>
      <c r="DV4" s="146"/>
      <c r="DW4" s="138"/>
      <c r="DX4" s="147"/>
      <c r="DY4" s="129"/>
      <c r="DZ4" s="978"/>
      <c r="EA4" s="978"/>
      <c r="EB4" s="978"/>
    </row>
    <row r="5" spans="1:132" s="148" customFormat="1" ht="12">
      <c r="A5" s="270"/>
      <c r="B5" s="958"/>
      <c r="C5" s="958"/>
      <c r="D5" s="958"/>
      <c r="E5" s="958"/>
      <c r="F5" s="133"/>
      <c r="G5" s="135"/>
      <c r="H5" s="156" t="s">
        <v>248</v>
      </c>
      <c r="I5" s="157"/>
      <c r="J5" s="139"/>
      <c r="K5" s="158" t="s">
        <v>248</v>
      </c>
      <c r="L5" s="137"/>
      <c r="M5" s="967"/>
      <c r="N5" s="137"/>
      <c r="O5" s="969"/>
      <c r="P5" s="137"/>
      <c r="Q5" s="159"/>
      <c r="R5" s="160" t="s">
        <v>249</v>
      </c>
      <c r="S5" s="138"/>
      <c r="T5" s="135"/>
      <c r="U5" s="157"/>
      <c r="V5" s="161"/>
      <c r="W5" s="150"/>
      <c r="X5" s="162" t="s">
        <v>250</v>
      </c>
      <c r="Y5" s="137"/>
      <c r="Z5" s="163" t="s">
        <v>245</v>
      </c>
      <c r="AA5" s="131"/>
      <c r="AB5" s="139"/>
      <c r="AC5" s="157"/>
      <c r="AD5" s="164"/>
      <c r="AE5" s="165"/>
      <c r="AF5" s="162" t="s">
        <v>250</v>
      </c>
      <c r="AG5" s="136"/>
      <c r="AH5" s="166" t="s">
        <v>245</v>
      </c>
      <c r="AI5" s="136"/>
      <c r="AJ5" s="163" t="s">
        <v>246</v>
      </c>
      <c r="AK5" s="167"/>
      <c r="AL5" s="138"/>
      <c r="AM5" s="139"/>
      <c r="AN5" s="168"/>
      <c r="AO5" s="169"/>
      <c r="AP5" s="165"/>
      <c r="AQ5" s="162" t="s">
        <v>250</v>
      </c>
      <c r="AR5" s="137"/>
      <c r="AS5" s="166" t="s">
        <v>245</v>
      </c>
      <c r="AT5" s="137"/>
      <c r="AU5" s="163" t="s">
        <v>246</v>
      </c>
      <c r="AV5" s="138"/>
      <c r="AW5" s="135"/>
      <c r="AX5" s="157"/>
      <c r="AY5" s="169"/>
      <c r="AZ5" s="170"/>
      <c r="BA5" s="162" t="s">
        <v>250</v>
      </c>
      <c r="BB5" s="137"/>
      <c r="BC5" s="166" t="s">
        <v>245</v>
      </c>
      <c r="BD5" s="137"/>
      <c r="BE5" s="163" t="s">
        <v>246</v>
      </c>
      <c r="BF5" s="138"/>
      <c r="BG5" s="283"/>
      <c r="BH5" s="157"/>
      <c r="BI5" s="169"/>
      <c r="BJ5" s="170"/>
      <c r="BK5" s="162" t="s">
        <v>250</v>
      </c>
      <c r="BL5" s="136"/>
      <c r="BM5" s="166" t="s">
        <v>245</v>
      </c>
      <c r="BN5" s="136"/>
      <c r="BO5" s="163" t="s">
        <v>246</v>
      </c>
      <c r="BP5" s="138"/>
      <c r="BQ5" s="135"/>
      <c r="BR5" s="157"/>
      <c r="BS5" s="169"/>
      <c r="BT5" s="165"/>
      <c r="BU5" s="162" t="s">
        <v>250</v>
      </c>
      <c r="BV5" s="136"/>
      <c r="BW5" s="166" t="s">
        <v>245</v>
      </c>
      <c r="BX5" s="136"/>
      <c r="BY5" s="163" t="s">
        <v>246</v>
      </c>
      <c r="BZ5" s="138"/>
      <c r="CA5" s="135"/>
      <c r="CB5" s="157"/>
      <c r="CC5" s="169"/>
      <c r="CD5" s="170"/>
      <c r="CE5" s="162" t="s">
        <v>250</v>
      </c>
      <c r="CF5" s="136"/>
      <c r="CG5" s="166" t="s">
        <v>245</v>
      </c>
      <c r="CH5" s="136"/>
      <c r="CI5" s="163" t="s">
        <v>246</v>
      </c>
      <c r="CJ5" s="140"/>
      <c r="CK5" s="138"/>
      <c r="CL5" s="135"/>
      <c r="CM5" s="157"/>
      <c r="CN5" s="169"/>
      <c r="CO5" s="165"/>
      <c r="CP5" s="162" t="s">
        <v>250</v>
      </c>
      <c r="CQ5" s="136"/>
      <c r="CR5" s="166" t="s">
        <v>245</v>
      </c>
      <c r="CS5" s="136"/>
      <c r="CT5" s="163" t="s">
        <v>246</v>
      </c>
      <c r="CU5" s="171"/>
      <c r="CV5" s="143"/>
      <c r="CW5" s="157"/>
      <c r="CX5" s="961"/>
      <c r="CY5" s="976"/>
      <c r="CZ5" s="962"/>
      <c r="DA5" s="171"/>
      <c r="DB5" s="143"/>
      <c r="DC5" s="157"/>
      <c r="DD5" s="961"/>
      <c r="DE5" s="976"/>
      <c r="DF5" s="962"/>
      <c r="DG5" s="137"/>
      <c r="DH5" s="147"/>
      <c r="DI5" s="137"/>
      <c r="DJ5" s="977"/>
      <c r="DK5" s="145"/>
      <c r="DL5" s="135"/>
      <c r="DM5" s="142"/>
      <c r="DN5" s="169"/>
      <c r="DO5" s="170"/>
      <c r="DP5" s="162" t="s">
        <v>250</v>
      </c>
      <c r="DQ5" s="136"/>
      <c r="DR5" s="166" t="s">
        <v>245</v>
      </c>
      <c r="DS5" s="136"/>
      <c r="DT5" s="163" t="s">
        <v>246</v>
      </c>
      <c r="DU5" s="167"/>
      <c r="DV5" s="146"/>
      <c r="DW5" s="138"/>
      <c r="DX5" s="147"/>
      <c r="DY5" s="172"/>
      <c r="DZ5" s="978"/>
      <c r="EA5" s="978"/>
      <c r="EB5" s="978"/>
    </row>
    <row r="6" spans="1:132" s="148" customFormat="1">
      <c r="A6" s="270"/>
      <c r="B6" s="173" t="s">
        <v>251</v>
      </c>
      <c r="C6" s="174" t="s">
        <v>252</v>
      </c>
      <c r="D6" s="173" t="s">
        <v>253</v>
      </c>
      <c r="E6" s="173" t="s">
        <v>254</v>
      </c>
      <c r="F6" s="134"/>
      <c r="G6" s="951" t="s">
        <v>255</v>
      </c>
      <c r="H6" s="953"/>
      <c r="I6" s="131"/>
      <c r="J6" s="951" t="s">
        <v>256</v>
      </c>
      <c r="K6" s="952"/>
      <c r="L6" s="952"/>
      <c r="M6" s="952"/>
      <c r="N6" s="952"/>
      <c r="O6" s="952"/>
      <c r="P6" s="952"/>
      <c r="Q6" s="952"/>
      <c r="R6" s="953"/>
      <c r="S6" s="138"/>
      <c r="T6" s="951" t="s">
        <v>257</v>
      </c>
      <c r="U6" s="952"/>
      <c r="V6" s="952"/>
      <c r="W6" s="952"/>
      <c r="X6" s="952"/>
      <c r="Y6" s="952"/>
      <c r="Z6" s="953"/>
      <c r="AA6" s="131"/>
      <c r="AB6" s="951" t="s">
        <v>258</v>
      </c>
      <c r="AC6" s="952"/>
      <c r="AD6" s="952"/>
      <c r="AE6" s="952"/>
      <c r="AF6" s="952"/>
      <c r="AG6" s="952"/>
      <c r="AH6" s="952"/>
      <c r="AI6" s="952"/>
      <c r="AJ6" s="952"/>
      <c r="AK6" s="953"/>
      <c r="AL6" s="138"/>
      <c r="AM6" s="951" t="s">
        <v>259</v>
      </c>
      <c r="AN6" s="952"/>
      <c r="AO6" s="952"/>
      <c r="AP6" s="952"/>
      <c r="AQ6" s="952"/>
      <c r="AR6" s="952"/>
      <c r="AS6" s="952"/>
      <c r="AT6" s="952"/>
      <c r="AU6" s="953"/>
      <c r="AV6" s="138"/>
      <c r="AW6" s="951" t="s">
        <v>260</v>
      </c>
      <c r="AX6" s="952"/>
      <c r="AY6" s="952"/>
      <c r="AZ6" s="952"/>
      <c r="BA6" s="952"/>
      <c r="BB6" s="952"/>
      <c r="BC6" s="952"/>
      <c r="BD6" s="952"/>
      <c r="BE6" s="953"/>
      <c r="BF6" s="138"/>
      <c r="BG6" s="951" t="s">
        <v>261</v>
      </c>
      <c r="BH6" s="952"/>
      <c r="BI6" s="952"/>
      <c r="BJ6" s="952"/>
      <c r="BK6" s="952"/>
      <c r="BL6" s="952"/>
      <c r="BM6" s="952"/>
      <c r="BN6" s="952"/>
      <c r="BO6" s="953"/>
      <c r="BP6" s="138"/>
      <c r="BQ6" s="951" t="s">
        <v>262</v>
      </c>
      <c r="BR6" s="952"/>
      <c r="BS6" s="952"/>
      <c r="BT6" s="952"/>
      <c r="BU6" s="952"/>
      <c r="BV6" s="952"/>
      <c r="BW6" s="952"/>
      <c r="BX6" s="952"/>
      <c r="BY6" s="953"/>
      <c r="BZ6" s="138"/>
      <c r="CA6" s="951" t="s">
        <v>263</v>
      </c>
      <c r="CB6" s="952"/>
      <c r="CC6" s="952"/>
      <c r="CD6" s="952"/>
      <c r="CE6" s="952"/>
      <c r="CF6" s="952"/>
      <c r="CG6" s="952"/>
      <c r="CH6" s="952"/>
      <c r="CI6" s="952"/>
      <c r="CJ6" s="953"/>
      <c r="CK6" s="138"/>
      <c r="CL6" s="951" t="s">
        <v>264</v>
      </c>
      <c r="CM6" s="952"/>
      <c r="CN6" s="952"/>
      <c r="CO6" s="952"/>
      <c r="CP6" s="952"/>
      <c r="CQ6" s="952"/>
      <c r="CR6" s="952"/>
      <c r="CS6" s="952"/>
      <c r="CT6" s="953"/>
      <c r="CU6" s="171"/>
      <c r="CV6" s="951" t="s">
        <v>265</v>
      </c>
      <c r="CW6" s="952"/>
      <c r="CX6" s="952"/>
      <c r="CY6" s="952"/>
      <c r="CZ6" s="953"/>
      <c r="DA6" s="171"/>
      <c r="DB6" s="951" t="s">
        <v>266</v>
      </c>
      <c r="DC6" s="952"/>
      <c r="DD6" s="952"/>
      <c r="DE6" s="952"/>
      <c r="DF6" s="953"/>
      <c r="DG6" s="137"/>
      <c r="DH6" s="175" t="s">
        <v>267</v>
      </c>
      <c r="DI6" s="137"/>
      <c r="DJ6" s="175" t="s">
        <v>268</v>
      </c>
      <c r="DK6" s="145"/>
      <c r="DL6" s="951" t="s">
        <v>269</v>
      </c>
      <c r="DM6" s="952"/>
      <c r="DN6" s="952"/>
      <c r="DO6" s="952"/>
      <c r="DP6" s="952"/>
      <c r="DQ6" s="952"/>
      <c r="DR6" s="952"/>
      <c r="DS6" s="952"/>
      <c r="DT6" s="952"/>
      <c r="DU6" s="952"/>
      <c r="DV6" s="953"/>
      <c r="DW6" s="138"/>
      <c r="DX6" s="175" t="s">
        <v>270</v>
      </c>
      <c r="DY6" s="176"/>
      <c r="DZ6" s="176"/>
    </row>
    <row r="7" spans="1:132" s="148" customFormat="1" ht="12" customHeight="1">
      <c r="A7" s="270">
        <v>1</v>
      </c>
      <c r="B7" s="270">
        <v>2</v>
      </c>
      <c r="C7" s="270">
        <v>3</v>
      </c>
      <c r="D7" s="270">
        <v>4</v>
      </c>
      <c r="E7" s="270">
        <v>5</v>
      </c>
      <c r="F7" s="270">
        <v>6</v>
      </c>
      <c r="G7" s="270">
        <v>7</v>
      </c>
      <c r="H7" s="270">
        <v>8</v>
      </c>
      <c r="I7" s="270">
        <v>9</v>
      </c>
      <c r="J7" s="270">
        <v>10</v>
      </c>
      <c r="K7" s="270">
        <v>11</v>
      </c>
      <c r="L7" s="270">
        <v>12</v>
      </c>
      <c r="M7" s="270">
        <v>13</v>
      </c>
      <c r="N7" s="270">
        <v>14</v>
      </c>
      <c r="O7" s="270">
        <v>15</v>
      </c>
      <c r="P7" s="270">
        <v>16</v>
      </c>
      <c r="Q7" s="270">
        <v>17</v>
      </c>
      <c r="R7" s="270">
        <v>18</v>
      </c>
      <c r="S7" s="270">
        <v>19</v>
      </c>
      <c r="T7" s="270">
        <v>20</v>
      </c>
      <c r="U7" s="270">
        <v>21</v>
      </c>
      <c r="V7" s="270">
        <v>22</v>
      </c>
      <c r="W7" s="270">
        <v>23</v>
      </c>
      <c r="X7" s="270">
        <v>24</v>
      </c>
      <c r="Y7" s="270">
        <v>25</v>
      </c>
      <c r="Z7" s="270">
        <v>26</v>
      </c>
      <c r="AA7" s="270">
        <v>27</v>
      </c>
      <c r="AB7" s="270">
        <v>28</v>
      </c>
      <c r="AC7" s="270">
        <v>29</v>
      </c>
      <c r="AD7" s="270">
        <v>30</v>
      </c>
      <c r="AE7" s="270">
        <v>31</v>
      </c>
      <c r="AF7" s="270">
        <v>32</v>
      </c>
      <c r="AG7" s="270">
        <v>33</v>
      </c>
      <c r="AH7" s="270">
        <v>34</v>
      </c>
      <c r="AI7" s="270">
        <v>35</v>
      </c>
      <c r="AJ7" s="270">
        <v>36</v>
      </c>
      <c r="AK7" s="270">
        <v>37</v>
      </c>
      <c r="AL7" s="270">
        <v>38</v>
      </c>
      <c r="AM7" s="270">
        <v>39</v>
      </c>
      <c r="AN7" s="270">
        <v>40</v>
      </c>
      <c r="AO7" s="270">
        <v>41</v>
      </c>
      <c r="AP7" s="270">
        <v>42</v>
      </c>
      <c r="AQ7" s="270">
        <v>43</v>
      </c>
      <c r="AR7" s="270">
        <v>44</v>
      </c>
      <c r="AS7" s="270">
        <v>45</v>
      </c>
      <c r="AT7" s="270">
        <v>46</v>
      </c>
      <c r="AU7" s="270">
        <v>47</v>
      </c>
      <c r="AV7" s="270">
        <v>48</v>
      </c>
      <c r="AW7" s="270">
        <v>49</v>
      </c>
      <c r="AX7" s="270">
        <v>50</v>
      </c>
      <c r="AY7" s="270">
        <v>51</v>
      </c>
      <c r="AZ7" s="270">
        <v>52</v>
      </c>
      <c r="BA7" s="270">
        <v>53</v>
      </c>
      <c r="BB7" s="270">
        <v>54</v>
      </c>
      <c r="BC7" s="270">
        <v>55</v>
      </c>
      <c r="BD7" s="270">
        <v>56</v>
      </c>
      <c r="BE7" s="270">
        <v>57</v>
      </c>
      <c r="BF7" s="270">
        <v>58</v>
      </c>
      <c r="BG7" s="284">
        <v>59</v>
      </c>
      <c r="BH7" s="270">
        <v>60</v>
      </c>
      <c r="BI7" s="270">
        <v>61</v>
      </c>
      <c r="BJ7" s="270">
        <v>62</v>
      </c>
      <c r="BK7" s="270">
        <v>63</v>
      </c>
      <c r="BL7" s="270">
        <v>64</v>
      </c>
      <c r="BM7" s="270">
        <v>65</v>
      </c>
      <c r="BN7" s="270">
        <v>66</v>
      </c>
      <c r="BO7" s="270">
        <v>67</v>
      </c>
      <c r="BP7" s="270">
        <v>68</v>
      </c>
      <c r="BQ7" s="270">
        <v>69</v>
      </c>
      <c r="BR7" s="270">
        <v>70</v>
      </c>
      <c r="BS7" s="270">
        <v>71</v>
      </c>
      <c r="BT7" s="270">
        <v>72</v>
      </c>
      <c r="BU7" s="270">
        <v>73</v>
      </c>
      <c r="BV7" s="270">
        <v>74</v>
      </c>
      <c r="BW7" s="270">
        <v>75</v>
      </c>
      <c r="BX7" s="270">
        <v>76</v>
      </c>
      <c r="BY7" s="270">
        <v>77</v>
      </c>
      <c r="BZ7" s="270">
        <v>78</v>
      </c>
      <c r="CA7" s="270">
        <v>79</v>
      </c>
      <c r="CB7" s="270">
        <v>80</v>
      </c>
      <c r="CC7" s="270">
        <v>81</v>
      </c>
      <c r="CD7" s="270">
        <v>82</v>
      </c>
      <c r="CE7" s="270">
        <v>83</v>
      </c>
      <c r="CF7" s="270">
        <v>84</v>
      </c>
      <c r="CG7" s="270">
        <v>85</v>
      </c>
      <c r="CH7" s="270">
        <v>86</v>
      </c>
      <c r="CI7" s="270">
        <v>87</v>
      </c>
      <c r="CJ7" s="270">
        <v>88</v>
      </c>
      <c r="CK7" s="270">
        <v>89</v>
      </c>
      <c r="CL7" s="270">
        <v>90</v>
      </c>
      <c r="CM7" s="270">
        <v>91</v>
      </c>
      <c r="CN7" s="270">
        <v>92</v>
      </c>
      <c r="CO7" s="270">
        <v>93</v>
      </c>
      <c r="CP7" s="270">
        <v>94</v>
      </c>
      <c r="CQ7" s="270">
        <v>95</v>
      </c>
      <c r="CR7" s="270">
        <v>96</v>
      </c>
      <c r="CS7" s="270">
        <v>97</v>
      </c>
      <c r="CT7" s="270">
        <v>98</v>
      </c>
      <c r="CU7" s="270">
        <v>99</v>
      </c>
      <c r="CV7" s="270">
        <v>100</v>
      </c>
      <c r="CW7" s="270">
        <v>101</v>
      </c>
      <c r="CX7" s="270">
        <v>102</v>
      </c>
      <c r="CY7" s="270">
        <v>103</v>
      </c>
      <c r="CZ7" s="270">
        <v>104</v>
      </c>
      <c r="DA7" s="270">
        <v>105</v>
      </c>
      <c r="DB7" s="270">
        <v>106</v>
      </c>
      <c r="DC7" s="270">
        <v>107</v>
      </c>
      <c r="DD7" s="270">
        <v>108</v>
      </c>
      <c r="DE7" s="270">
        <v>109</v>
      </c>
      <c r="DF7" s="270">
        <v>110</v>
      </c>
      <c r="DG7" s="270">
        <v>111</v>
      </c>
      <c r="DH7" s="270">
        <v>112</v>
      </c>
      <c r="DI7" s="270">
        <v>113</v>
      </c>
      <c r="DJ7" s="270">
        <v>114</v>
      </c>
      <c r="DK7" s="270">
        <v>115</v>
      </c>
      <c r="DL7" s="270">
        <v>116</v>
      </c>
      <c r="DM7" s="270">
        <v>117</v>
      </c>
      <c r="DN7" s="270">
        <v>118</v>
      </c>
      <c r="DO7" s="270">
        <v>119</v>
      </c>
      <c r="DP7" s="270">
        <v>120</v>
      </c>
      <c r="DQ7" s="270">
        <v>121</v>
      </c>
      <c r="DR7" s="270">
        <v>122</v>
      </c>
      <c r="DS7" s="270">
        <v>123</v>
      </c>
      <c r="DT7" s="270">
        <v>124</v>
      </c>
      <c r="DU7" s="270">
        <v>125</v>
      </c>
      <c r="DV7" s="270">
        <v>126</v>
      </c>
      <c r="DW7" s="270">
        <v>127</v>
      </c>
      <c r="DX7" s="270">
        <v>128</v>
      </c>
      <c r="DY7" s="270">
        <v>129</v>
      </c>
      <c r="DZ7" s="270">
        <v>130</v>
      </c>
      <c r="EA7" s="270">
        <v>131</v>
      </c>
      <c r="EB7" s="270">
        <v>132</v>
      </c>
    </row>
    <row r="8" spans="1:132" s="214" customFormat="1" ht="34.15" customHeight="1">
      <c r="A8" s="271" t="s">
        <v>322</v>
      </c>
      <c r="B8" s="950" t="s">
        <v>271</v>
      </c>
      <c r="C8" s="943" t="s">
        <v>272</v>
      </c>
      <c r="D8" s="945" t="s">
        <v>273</v>
      </c>
      <c r="E8" s="179" t="s">
        <v>48</v>
      </c>
      <c r="F8" s="180"/>
      <c r="G8" s="181">
        <v>130060</v>
      </c>
      <c r="H8" s="182">
        <v>139500</v>
      </c>
      <c r="I8" s="183" t="s">
        <v>274</v>
      </c>
      <c r="J8" s="184">
        <v>1280</v>
      </c>
      <c r="K8" s="185">
        <v>1370</v>
      </c>
      <c r="L8" s="186" t="s">
        <v>275</v>
      </c>
      <c r="M8" s="187" t="s">
        <v>276</v>
      </c>
      <c r="N8" s="188" t="s">
        <v>274</v>
      </c>
      <c r="O8" s="189" t="s">
        <v>277</v>
      </c>
      <c r="P8" s="188" t="s">
        <v>274</v>
      </c>
      <c r="Q8" s="190">
        <v>2.1</v>
      </c>
      <c r="R8" s="191">
        <v>2.2000000000000002</v>
      </c>
      <c r="S8" s="902" t="s">
        <v>274</v>
      </c>
      <c r="T8" s="913">
        <v>6250</v>
      </c>
      <c r="U8" s="902" t="s">
        <v>274</v>
      </c>
      <c r="V8" s="933">
        <v>60</v>
      </c>
      <c r="W8" s="921" t="s">
        <v>278</v>
      </c>
      <c r="X8" s="903" t="s">
        <v>276</v>
      </c>
      <c r="Y8" s="921" t="s">
        <v>274</v>
      </c>
      <c r="Z8" s="923" t="s">
        <v>279</v>
      </c>
      <c r="AA8" s="183" t="s">
        <v>274</v>
      </c>
      <c r="AB8" s="192">
        <v>9440</v>
      </c>
      <c r="AC8" s="902" t="s">
        <v>274</v>
      </c>
      <c r="AD8" s="193">
        <v>90</v>
      </c>
      <c r="AE8" s="194" t="s">
        <v>278</v>
      </c>
      <c r="AF8" s="187" t="s">
        <v>276</v>
      </c>
      <c r="AG8" s="195" t="s">
        <v>274</v>
      </c>
      <c r="AH8" s="189" t="s">
        <v>280</v>
      </c>
      <c r="AI8" s="195" t="s">
        <v>274</v>
      </c>
      <c r="AJ8" s="196">
        <v>2.6</v>
      </c>
      <c r="AK8" s="197" t="s">
        <v>281</v>
      </c>
      <c r="AL8" s="198" t="s">
        <v>282</v>
      </c>
      <c r="AM8" s="199">
        <v>3770</v>
      </c>
      <c r="AN8" s="198" t="s">
        <v>282</v>
      </c>
      <c r="AO8" s="200">
        <v>30</v>
      </c>
      <c r="AP8" s="201" t="s">
        <v>275</v>
      </c>
      <c r="AQ8" s="202" t="s">
        <v>276</v>
      </c>
      <c r="AR8" s="201" t="s">
        <v>274</v>
      </c>
      <c r="AS8" s="203" t="s">
        <v>280</v>
      </c>
      <c r="AT8" s="201" t="s">
        <v>274</v>
      </c>
      <c r="AU8" s="204">
        <v>3.9</v>
      </c>
      <c r="AV8" s="205"/>
      <c r="AW8" s="206"/>
      <c r="AX8" s="205"/>
      <c r="AY8" s="207"/>
      <c r="AZ8" s="208"/>
      <c r="BA8" s="208"/>
      <c r="BB8" s="209"/>
      <c r="BC8" s="208"/>
      <c r="BD8" s="209"/>
      <c r="BE8" s="208"/>
      <c r="BF8" s="205"/>
      <c r="BG8" s="285"/>
      <c r="BH8" s="205"/>
      <c r="BI8" s="210"/>
      <c r="BJ8" s="208"/>
      <c r="BK8" s="208"/>
      <c r="BL8" s="208"/>
      <c r="BM8" s="208"/>
      <c r="BN8" s="208"/>
      <c r="BO8" s="208"/>
      <c r="BP8" s="925" t="s">
        <v>274</v>
      </c>
      <c r="BQ8" s="919">
        <v>6010</v>
      </c>
      <c r="BR8" s="902" t="s">
        <v>284</v>
      </c>
      <c r="BS8" s="915">
        <v>60</v>
      </c>
      <c r="BT8" s="903" t="s">
        <v>275</v>
      </c>
      <c r="BU8" s="903" t="s">
        <v>276</v>
      </c>
      <c r="BV8" s="900" t="s">
        <v>274</v>
      </c>
      <c r="BW8" s="905" t="s">
        <v>280</v>
      </c>
      <c r="BX8" s="900" t="s">
        <v>274</v>
      </c>
      <c r="BY8" s="907">
        <v>9</v>
      </c>
      <c r="BZ8" s="902" t="s">
        <v>284</v>
      </c>
      <c r="CA8" s="917">
        <v>37790</v>
      </c>
      <c r="CB8" s="902" t="s">
        <v>284</v>
      </c>
      <c r="CC8" s="915">
        <v>370</v>
      </c>
      <c r="CD8" s="900" t="s">
        <v>275</v>
      </c>
      <c r="CE8" s="903" t="s">
        <v>276</v>
      </c>
      <c r="CF8" s="900" t="s">
        <v>274</v>
      </c>
      <c r="CG8" s="905" t="s">
        <v>280</v>
      </c>
      <c r="CH8" s="900" t="s">
        <v>274</v>
      </c>
      <c r="CI8" s="909">
        <v>2.2999999999999998</v>
      </c>
      <c r="CJ8" s="911" t="s">
        <v>285</v>
      </c>
      <c r="CK8" s="902" t="s">
        <v>284</v>
      </c>
      <c r="CL8" s="913">
        <v>3790</v>
      </c>
      <c r="CM8" s="902" t="s">
        <v>284</v>
      </c>
      <c r="CN8" s="915">
        <v>30</v>
      </c>
      <c r="CO8" s="903" t="s">
        <v>275</v>
      </c>
      <c r="CP8" s="903" t="s">
        <v>276</v>
      </c>
      <c r="CQ8" s="900" t="s">
        <v>274</v>
      </c>
      <c r="CR8" s="905" t="s">
        <v>280</v>
      </c>
      <c r="CS8" s="900" t="s">
        <v>274</v>
      </c>
      <c r="CT8" s="907">
        <v>18.100000000000001</v>
      </c>
      <c r="CU8" s="902" t="s">
        <v>284</v>
      </c>
      <c r="CV8" s="211">
        <v>2840</v>
      </c>
      <c r="CW8" s="902" t="s">
        <v>284</v>
      </c>
      <c r="CX8" s="212">
        <v>20</v>
      </c>
      <c r="CY8" s="902" t="s">
        <v>284</v>
      </c>
      <c r="CZ8" s="212">
        <v>20</v>
      </c>
      <c r="DA8" s="902" t="s">
        <v>284</v>
      </c>
      <c r="DB8" s="211">
        <v>500</v>
      </c>
      <c r="DC8" s="902" t="s">
        <v>284</v>
      </c>
      <c r="DD8" s="212">
        <v>5</v>
      </c>
      <c r="DE8" s="902" t="s">
        <v>284</v>
      </c>
      <c r="DF8" s="212">
        <v>5</v>
      </c>
      <c r="DG8" s="937" t="s">
        <v>282</v>
      </c>
      <c r="DH8" s="938">
        <v>27330</v>
      </c>
      <c r="DI8" s="937" t="s">
        <v>282</v>
      </c>
      <c r="DJ8" s="213">
        <v>245</v>
      </c>
      <c r="DK8" s="897" t="s">
        <v>286</v>
      </c>
      <c r="DL8" s="898">
        <v>37790</v>
      </c>
      <c r="DM8" s="900" t="s">
        <v>274</v>
      </c>
      <c r="DN8" s="935">
        <v>370</v>
      </c>
      <c r="DO8" s="900" t="s">
        <v>275</v>
      </c>
      <c r="DP8" s="903" t="s">
        <v>276</v>
      </c>
      <c r="DQ8" s="900" t="s">
        <v>274</v>
      </c>
      <c r="DR8" s="905" t="s">
        <v>280</v>
      </c>
      <c r="DS8" s="900" t="s">
        <v>274</v>
      </c>
      <c r="DT8" s="909">
        <v>2.2999999999999998</v>
      </c>
      <c r="DU8" s="926" t="s">
        <v>281</v>
      </c>
      <c r="DV8" s="911" t="s">
        <v>287</v>
      </c>
      <c r="DX8" s="947" t="s">
        <v>288</v>
      </c>
      <c r="DY8" s="215">
        <v>15</v>
      </c>
      <c r="DZ8" s="216">
        <v>1</v>
      </c>
      <c r="EA8" s="216">
        <v>2</v>
      </c>
      <c r="EB8" s="928">
        <v>1</v>
      </c>
    </row>
    <row r="9" spans="1:132" s="214" customFormat="1" ht="34.15" customHeight="1">
      <c r="A9" s="271" t="s">
        <v>323</v>
      </c>
      <c r="B9" s="950"/>
      <c r="C9" s="944"/>
      <c r="D9" s="946"/>
      <c r="E9" s="217" t="s">
        <v>49</v>
      </c>
      <c r="F9" s="180"/>
      <c r="G9" s="218">
        <v>139500</v>
      </c>
      <c r="H9" s="219"/>
      <c r="I9" s="183" t="s">
        <v>274</v>
      </c>
      <c r="J9" s="220">
        <v>1370</v>
      </c>
      <c r="K9" s="221"/>
      <c r="L9" s="222" t="s">
        <v>275</v>
      </c>
      <c r="M9" s="223" t="s">
        <v>276</v>
      </c>
      <c r="N9" s="224" t="s">
        <v>274</v>
      </c>
      <c r="O9" s="225" t="s">
        <v>280</v>
      </c>
      <c r="P9" s="224" t="s">
        <v>274</v>
      </c>
      <c r="Q9" s="226">
        <v>2.2000000000000002</v>
      </c>
      <c r="R9" s="227"/>
      <c r="S9" s="902"/>
      <c r="T9" s="914"/>
      <c r="U9" s="902"/>
      <c r="V9" s="934"/>
      <c r="W9" s="922"/>
      <c r="X9" s="904"/>
      <c r="Y9" s="922"/>
      <c r="Z9" s="924"/>
      <c r="AA9" s="183" t="s">
        <v>274</v>
      </c>
      <c r="AB9" s="220">
        <v>9440</v>
      </c>
      <c r="AC9" s="902"/>
      <c r="AD9" s="228">
        <v>90</v>
      </c>
      <c r="AE9" s="229" t="s">
        <v>275</v>
      </c>
      <c r="AF9" s="223" t="s">
        <v>276</v>
      </c>
      <c r="AG9" s="230" t="s">
        <v>274</v>
      </c>
      <c r="AH9" s="231" t="s">
        <v>280</v>
      </c>
      <c r="AI9" s="230" t="s">
        <v>274</v>
      </c>
      <c r="AJ9" s="232">
        <v>2.6</v>
      </c>
      <c r="AK9" s="233"/>
      <c r="AL9" s="198"/>
      <c r="AM9" s="234"/>
      <c r="AN9" s="205"/>
      <c r="AO9" s="235"/>
      <c r="AP9" s="236"/>
      <c r="AR9" s="236"/>
      <c r="AT9" s="236"/>
      <c r="AV9" s="237" t="s">
        <v>274</v>
      </c>
      <c r="AW9" s="199">
        <v>66140</v>
      </c>
      <c r="AX9" s="205" t="s">
        <v>274</v>
      </c>
      <c r="AY9" s="200">
        <v>660</v>
      </c>
      <c r="AZ9" s="238" t="s">
        <v>275</v>
      </c>
      <c r="BA9" s="202" t="s">
        <v>276</v>
      </c>
      <c r="BB9" s="201" t="s">
        <v>274</v>
      </c>
      <c r="BC9" s="203" t="s">
        <v>280</v>
      </c>
      <c r="BD9" s="201" t="s">
        <v>274</v>
      </c>
      <c r="BE9" s="204">
        <v>2.2999999999999998</v>
      </c>
      <c r="BF9" s="237" t="s">
        <v>274</v>
      </c>
      <c r="BG9" s="286">
        <v>56700</v>
      </c>
      <c r="BH9" s="237" t="s">
        <v>274</v>
      </c>
      <c r="BI9" s="200">
        <v>560</v>
      </c>
      <c r="BJ9" s="238" t="s">
        <v>275</v>
      </c>
      <c r="BK9" s="202" t="s">
        <v>276</v>
      </c>
      <c r="BL9" s="238" t="s">
        <v>274</v>
      </c>
      <c r="BM9" s="203" t="s">
        <v>280</v>
      </c>
      <c r="BN9" s="238" t="s">
        <v>274</v>
      </c>
      <c r="BO9" s="204">
        <v>2.2999999999999998</v>
      </c>
      <c r="BP9" s="925"/>
      <c r="BQ9" s="920"/>
      <c r="BR9" s="902"/>
      <c r="BS9" s="916"/>
      <c r="BT9" s="904"/>
      <c r="BU9" s="904"/>
      <c r="BV9" s="901"/>
      <c r="BW9" s="906"/>
      <c r="BX9" s="901"/>
      <c r="BY9" s="908"/>
      <c r="BZ9" s="902"/>
      <c r="CA9" s="918"/>
      <c r="CB9" s="902"/>
      <c r="CC9" s="916"/>
      <c r="CD9" s="901"/>
      <c r="CE9" s="904"/>
      <c r="CF9" s="901"/>
      <c r="CG9" s="906"/>
      <c r="CH9" s="901"/>
      <c r="CI9" s="910"/>
      <c r="CJ9" s="912"/>
      <c r="CK9" s="902"/>
      <c r="CL9" s="914"/>
      <c r="CM9" s="902"/>
      <c r="CN9" s="916"/>
      <c r="CO9" s="904"/>
      <c r="CP9" s="904"/>
      <c r="CQ9" s="901"/>
      <c r="CR9" s="906"/>
      <c r="CS9" s="901"/>
      <c r="CT9" s="908"/>
      <c r="CU9" s="902"/>
      <c r="CV9" s="239" t="s">
        <v>289</v>
      </c>
      <c r="CW9" s="902"/>
      <c r="CX9" s="239" t="s">
        <v>290</v>
      </c>
      <c r="CY9" s="902"/>
      <c r="CZ9" s="240">
        <v>69.8</v>
      </c>
      <c r="DA9" s="902"/>
      <c r="DB9" s="239" t="s">
        <v>289</v>
      </c>
      <c r="DC9" s="902"/>
      <c r="DD9" s="239" t="s">
        <v>290</v>
      </c>
      <c r="DE9" s="902"/>
      <c r="DF9" s="240">
        <v>46.5</v>
      </c>
      <c r="DG9" s="937"/>
      <c r="DH9" s="939"/>
      <c r="DI9" s="937"/>
      <c r="DJ9" s="241" t="s">
        <v>291</v>
      </c>
      <c r="DK9" s="897"/>
      <c r="DL9" s="899"/>
      <c r="DM9" s="901"/>
      <c r="DN9" s="936"/>
      <c r="DO9" s="901"/>
      <c r="DP9" s="904"/>
      <c r="DQ9" s="901"/>
      <c r="DR9" s="906"/>
      <c r="DS9" s="901"/>
      <c r="DT9" s="910"/>
      <c r="DU9" s="927"/>
      <c r="DV9" s="912"/>
      <c r="DX9" s="948"/>
      <c r="DY9" s="215"/>
      <c r="DZ9" s="216">
        <v>1</v>
      </c>
      <c r="EA9" s="216">
        <v>2</v>
      </c>
      <c r="EB9" s="928"/>
    </row>
    <row r="10" spans="1:132" s="214" customFormat="1" ht="34.15" customHeight="1">
      <c r="A10" s="271" t="s">
        <v>324</v>
      </c>
      <c r="B10" s="950"/>
      <c r="C10" s="943" t="s">
        <v>292</v>
      </c>
      <c r="D10" s="945" t="s">
        <v>273</v>
      </c>
      <c r="E10" s="179" t="s">
        <v>48</v>
      </c>
      <c r="F10" s="180"/>
      <c r="G10" s="181">
        <v>98690</v>
      </c>
      <c r="H10" s="182">
        <v>108130</v>
      </c>
      <c r="I10" s="183" t="s">
        <v>274</v>
      </c>
      <c r="J10" s="184">
        <v>960</v>
      </c>
      <c r="K10" s="185">
        <v>1060</v>
      </c>
      <c r="L10" s="186" t="s">
        <v>275</v>
      </c>
      <c r="M10" s="187" t="s">
        <v>276</v>
      </c>
      <c r="N10" s="188" t="s">
        <v>274</v>
      </c>
      <c r="O10" s="189" t="s">
        <v>277</v>
      </c>
      <c r="P10" s="188" t="s">
        <v>274</v>
      </c>
      <c r="Q10" s="190">
        <v>2.1</v>
      </c>
      <c r="R10" s="191">
        <v>2.1</v>
      </c>
      <c r="S10" s="902" t="s">
        <v>274</v>
      </c>
      <c r="T10" s="913">
        <v>4690</v>
      </c>
      <c r="U10" s="902" t="s">
        <v>274</v>
      </c>
      <c r="V10" s="933">
        <v>40</v>
      </c>
      <c r="W10" s="921" t="s">
        <v>278</v>
      </c>
      <c r="X10" s="903" t="s">
        <v>276</v>
      </c>
      <c r="Y10" s="921" t="s">
        <v>274</v>
      </c>
      <c r="Z10" s="923" t="s">
        <v>279</v>
      </c>
      <c r="AA10" s="183" t="s">
        <v>274</v>
      </c>
      <c r="AB10" s="192">
        <v>9440</v>
      </c>
      <c r="AC10" s="902" t="s">
        <v>274</v>
      </c>
      <c r="AD10" s="193">
        <v>90</v>
      </c>
      <c r="AE10" s="194" t="s">
        <v>278</v>
      </c>
      <c r="AF10" s="187" t="s">
        <v>276</v>
      </c>
      <c r="AG10" s="195" t="s">
        <v>274</v>
      </c>
      <c r="AH10" s="189" t="s">
        <v>280</v>
      </c>
      <c r="AI10" s="195" t="s">
        <v>274</v>
      </c>
      <c r="AJ10" s="196">
        <v>2.6</v>
      </c>
      <c r="AK10" s="197" t="s">
        <v>281</v>
      </c>
      <c r="AL10" s="198" t="s">
        <v>282</v>
      </c>
      <c r="AM10" s="199">
        <v>3770</v>
      </c>
      <c r="AN10" s="198" t="s">
        <v>282</v>
      </c>
      <c r="AO10" s="200">
        <v>30</v>
      </c>
      <c r="AP10" s="201" t="s">
        <v>275</v>
      </c>
      <c r="AQ10" s="202" t="s">
        <v>276</v>
      </c>
      <c r="AR10" s="201" t="s">
        <v>274</v>
      </c>
      <c r="AS10" s="203" t="s">
        <v>280</v>
      </c>
      <c r="AT10" s="201" t="s">
        <v>274</v>
      </c>
      <c r="AU10" s="204">
        <v>3.9</v>
      </c>
      <c r="AV10" s="205"/>
      <c r="AW10" s="206"/>
      <c r="AX10" s="205"/>
      <c r="AY10" s="207"/>
      <c r="AZ10" s="208"/>
      <c r="BA10" s="208"/>
      <c r="BB10" s="209"/>
      <c r="BC10" s="208"/>
      <c r="BD10" s="209"/>
      <c r="BE10" s="208"/>
      <c r="BF10" s="205"/>
      <c r="BG10" s="285" t="s">
        <v>283</v>
      </c>
      <c r="BH10" s="205"/>
      <c r="BI10" s="210"/>
      <c r="BJ10" s="208"/>
      <c r="BK10" s="208"/>
      <c r="BL10" s="208"/>
      <c r="BM10" s="208"/>
      <c r="BN10" s="208"/>
      <c r="BO10" s="208"/>
      <c r="BP10" s="925" t="s">
        <v>274</v>
      </c>
      <c r="BQ10" s="919">
        <v>4510</v>
      </c>
      <c r="BR10" s="902" t="s">
        <v>284</v>
      </c>
      <c r="BS10" s="915">
        <v>40</v>
      </c>
      <c r="BT10" s="903" t="s">
        <v>275</v>
      </c>
      <c r="BU10" s="903" t="s">
        <v>276</v>
      </c>
      <c r="BV10" s="900" t="s">
        <v>274</v>
      </c>
      <c r="BW10" s="905" t="s">
        <v>280</v>
      </c>
      <c r="BX10" s="900" t="s">
        <v>274</v>
      </c>
      <c r="BY10" s="907">
        <v>10.199999999999999</v>
      </c>
      <c r="BZ10" s="902" t="s">
        <v>284</v>
      </c>
      <c r="CA10" s="917">
        <v>28340</v>
      </c>
      <c r="CB10" s="902" t="s">
        <v>284</v>
      </c>
      <c r="CC10" s="915">
        <v>280</v>
      </c>
      <c r="CD10" s="900" t="s">
        <v>275</v>
      </c>
      <c r="CE10" s="903" t="s">
        <v>276</v>
      </c>
      <c r="CF10" s="900" t="s">
        <v>274</v>
      </c>
      <c r="CG10" s="905" t="s">
        <v>280</v>
      </c>
      <c r="CH10" s="900" t="s">
        <v>274</v>
      </c>
      <c r="CI10" s="909">
        <v>2.2999999999999998</v>
      </c>
      <c r="CJ10" s="911" t="s">
        <v>285</v>
      </c>
      <c r="CK10" s="902" t="s">
        <v>284</v>
      </c>
      <c r="CL10" s="913">
        <v>3050</v>
      </c>
      <c r="CM10" s="902" t="s">
        <v>284</v>
      </c>
      <c r="CN10" s="915">
        <v>30</v>
      </c>
      <c r="CO10" s="903" t="s">
        <v>275</v>
      </c>
      <c r="CP10" s="903" t="s">
        <v>276</v>
      </c>
      <c r="CQ10" s="900" t="s">
        <v>274</v>
      </c>
      <c r="CR10" s="905" t="s">
        <v>280</v>
      </c>
      <c r="CS10" s="900" t="s">
        <v>274</v>
      </c>
      <c r="CT10" s="907">
        <v>13.6</v>
      </c>
      <c r="CU10" s="902" t="s">
        <v>284</v>
      </c>
      <c r="CV10" s="211">
        <v>2130</v>
      </c>
      <c r="CW10" s="902" t="s">
        <v>284</v>
      </c>
      <c r="CX10" s="212">
        <v>20</v>
      </c>
      <c r="CY10" s="902" t="s">
        <v>284</v>
      </c>
      <c r="CZ10" s="212">
        <v>20</v>
      </c>
      <c r="DA10" s="902" t="s">
        <v>284</v>
      </c>
      <c r="DB10" s="211">
        <v>380</v>
      </c>
      <c r="DC10" s="902" t="s">
        <v>284</v>
      </c>
      <c r="DD10" s="212">
        <v>3</v>
      </c>
      <c r="DE10" s="902" t="s">
        <v>284</v>
      </c>
      <c r="DF10" s="212">
        <v>3</v>
      </c>
      <c r="DG10" s="937" t="s">
        <v>282</v>
      </c>
      <c r="DH10" s="938">
        <v>20750</v>
      </c>
      <c r="DI10" s="937" t="s">
        <v>282</v>
      </c>
      <c r="DJ10" s="213">
        <v>245</v>
      </c>
      <c r="DK10" s="897" t="s">
        <v>286</v>
      </c>
      <c r="DL10" s="898">
        <v>28340</v>
      </c>
      <c r="DM10" s="900" t="s">
        <v>274</v>
      </c>
      <c r="DN10" s="935">
        <v>280</v>
      </c>
      <c r="DO10" s="900" t="s">
        <v>275</v>
      </c>
      <c r="DP10" s="903" t="s">
        <v>276</v>
      </c>
      <c r="DQ10" s="900" t="s">
        <v>274</v>
      </c>
      <c r="DR10" s="905" t="s">
        <v>280</v>
      </c>
      <c r="DS10" s="900" t="s">
        <v>274</v>
      </c>
      <c r="DT10" s="909">
        <v>2.2999999999999998</v>
      </c>
      <c r="DU10" s="926" t="s">
        <v>281</v>
      </c>
      <c r="DV10" s="911" t="s">
        <v>287</v>
      </c>
      <c r="DW10" s="242"/>
      <c r="DX10" s="948"/>
      <c r="DY10" s="215">
        <v>20</v>
      </c>
      <c r="DZ10" s="216">
        <v>3</v>
      </c>
      <c r="EA10" s="216">
        <v>4</v>
      </c>
      <c r="EB10" s="928">
        <v>2</v>
      </c>
    </row>
    <row r="11" spans="1:132" s="214" customFormat="1" ht="34.15" customHeight="1">
      <c r="A11" s="271" t="s">
        <v>325</v>
      </c>
      <c r="B11" s="950"/>
      <c r="C11" s="944"/>
      <c r="D11" s="946"/>
      <c r="E11" s="217" t="s">
        <v>49</v>
      </c>
      <c r="F11" s="180"/>
      <c r="G11" s="218">
        <v>108130</v>
      </c>
      <c r="H11" s="219"/>
      <c r="I11" s="183" t="s">
        <v>274</v>
      </c>
      <c r="J11" s="220">
        <v>1060</v>
      </c>
      <c r="K11" s="221"/>
      <c r="L11" s="222" t="s">
        <v>275</v>
      </c>
      <c r="M11" s="223" t="s">
        <v>276</v>
      </c>
      <c r="N11" s="224" t="s">
        <v>274</v>
      </c>
      <c r="O11" s="225" t="s">
        <v>280</v>
      </c>
      <c r="P11" s="224" t="s">
        <v>274</v>
      </c>
      <c r="Q11" s="226">
        <v>2.1</v>
      </c>
      <c r="R11" s="227"/>
      <c r="S11" s="902"/>
      <c r="T11" s="914"/>
      <c r="U11" s="902"/>
      <c r="V11" s="934"/>
      <c r="W11" s="922"/>
      <c r="X11" s="904"/>
      <c r="Y11" s="922"/>
      <c r="Z11" s="924"/>
      <c r="AA11" s="183" t="s">
        <v>274</v>
      </c>
      <c r="AB11" s="220">
        <v>9440</v>
      </c>
      <c r="AC11" s="902"/>
      <c r="AD11" s="228">
        <v>90</v>
      </c>
      <c r="AE11" s="229" t="s">
        <v>275</v>
      </c>
      <c r="AF11" s="223" t="s">
        <v>276</v>
      </c>
      <c r="AG11" s="230" t="s">
        <v>274</v>
      </c>
      <c r="AH11" s="231" t="s">
        <v>280</v>
      </c>
      <c r="AI11" s="230" t="s">
        <v>274</v>
      </c>
      <c r="AJ11" s="232">
        <v>2.6</v>
      </c>
      <c r="AK11" s="233"/>
      <c r="AL11" s="198"/>
      <c r="AM11" s="234"/>
      <c r="AN11" s="205"/>
      <c r="AO11" s="235"/>
      <c r="AP11" s="236"/>
      <c r="AR11" s="236"/>
      <c r="AT11" s="236"/>
      <c r="AV11" s="237" t="s">
        <v>274</v>
      </c>
      <c r="AW11" s="199">
        <v>66140</v>
      </c>
      <c r="AX11" s="205" t="s">
        <v>274</v>
      </c>
      <c r="AY11" s="200">
        <v>660</v>
      </c>
      <c r="AZ11" s="238" t="s">
        <v>275</v>
      </c>
      <c r="BA11" s="202" t="s">
        <v>276</v>
      </c>
      <c r="BB11" s="201" t="s">
        <v>274</v>
      </c>
      <c r="BC11" s="203" t="s">
        <v>280</v>
      </c>
      <c r="BD11" s="201" t="s">
        <v>274</v>
      </c>
      <c r="BE11" s="204">
        <v>2.2999999999999998</v>
      </c>
      <c r="BF11" s="237" t="s">
        <v>274</v>
      </c>
      <c r="BG11" s="286">
        <v>56700</v>
      </c>
      <c r="BH11" s="237" t="s">
        <v>284</v>
      </c>
      <c r="BI11" s="200">
        <v>560</v>
      </c>
      <c r="BJ11" s="238" t="s">
        <v>275</v>
      </c>
      <c r="BK11" s="202" t="s">
        <v>276</v>
      </c>
      <c r="BL11" s="238" t="s">
        <v>274</v>
      </c>
      <c r="BM11" s="203" t="s">
        <v>280</v>
      </c>
      <c r="BN11" s="238" t="s">
        <v>274</v>
      </c>
      <c r="BO11" s="204">
        <v>2.2999999999999998</v>
      </c>
      <c r="BP11" s="925"/>
      <c r="BQ11" s="920"/>
      <c r="BR11" s="902"/>
      <c r="BS11" s="916"/>
      <c r="BT11" s="904"/>
      <c r="BU11" s="904"/>
      <c r="BV11" s="901"/>
      <c r="BW11" s="906"/>
      <c r="BX11" s="901"/>
      <c r="BY11" s="908"/>
      <c r="BZ11" s="902"/>
      <c r="CA11" s="918"/>
      <c r="CB11" s="902"/>
      <c r="CC11" s="916"/>
      <c r="CD11" s="901"/>
      <c r="CE11" s="904"/>
      <c r="CF11" s="901"/>
      <c r="CG11" s="906"/>
      <c r="CH11" s="901"/>
      <c r="CI11" s="910"/>
      <c r="CJ11" s="912"/>
      <c r="CK11" s="902"/>
      <c r="CL11" s="914"/>
      <c r="CM11" s="902"/>
      <c r="CN11" s="916"/>
      <c r="CO11" s="904"/>
      <c r="CP11" s="904"/>
      <c r="CQ11" s="901"/>
      <c r="CR11" s="906"/>
      <c r="CS11" s="901"/>
      <c r="CT11" s="908"/>
      <c r="CU11" s="902"/>
      <c r="CV11" s="239" t="s">
        <v>289</v>
      </c>
      <c r="CW11" s="902"/>
      <c r="CX11" s="239" t="s">
        <v>290</v>
      </c>
      <c r="CY11" s="902"/>
      <c r="CZ11" s="240">
        <v>52.3</v>
      </c>
      <c r="DA11" s="902"/>
      <c r="DB11" s="239" t="s">
        <v>289</v>
      </c>
      <c r="DC11" s="902"/>
      <c r="DD11" s="239" t="s">
        <v>290</v>
      </c>
      <c r="DE11" s="902"/>
      <c r="DF11" s="240">
        <v>58.2</v>
      </c>
      <c r="DG11" s="937"/>
      <c r="DH11" s="939"/>
      <c r="DI11" s="937"/>
      <c r="DJ11" s="241" t="s">
        <v>291</v>
      </c>
      <c r="DK11" s="897"/>
      <c r="DL11" s="899"/>
      <c r="DM11" s="901"/>
      <c r="DN11" s="936"/>
      <c r="DO11" s="901"/>
      <c r="DP11" s="904"/>
      <c r="DQ11" s="901"/>
      <c r="DR11" s="906"/>
      <c r="DS11" s="901"/>
      <c r="DT11" s="910"/>
      <c r="DU11" s="927"/>
      <c r="DV11" s="912"/>
      <c r="DW11" s="242"/>
      <c r="DX11" s="948"/>
      <c r="DY11" s="215"/>
      <c r="DZ11" s="216">
        <v>3</v>
      </c>
      <c r="EA11" s="216">
        <v>4</v>
      </c>
      <c r="EB11" s="928"/>
    </row>
    <row r="12" spans="1:132" s="214" customFormat="1" ht="34.15" customHeight="1">
      <c r="A12" s="271" t="s">
        <v>326</v>
      </c>
      <c r="B12" s="950"/>
      <c r="C12" s="943" t="s">
        <v>293</v>
      </c>
      <c r="D12" s="945" t="s">
        <v>273</v>
      </c>
      <c r="E12" s="179" t="s">
        <v>48</v>
      </c>
      <c r="F12" s="180"/>
      <c r="G12" s="181">
        <v>79870</v>
      </c>
      <c r="H12" s="182">
        <v>89310</v>
      </c>
      <c r="I12" s="183" t="s">
        <v>274</v>
      </c>
      <c r="J12" s="184">
        <v>770</v>
      </c>
      <c r="K12" s="185">
        <v>870</v>
      </c>
      <c r="L12" s="186" t="s">
        <v>275</v>
      </c>
      <c r="M12" s="187" t="s">
        <v>276</v>
      </c>
      <c r="N12" s="188" t="s">
        <v>274</v>
      </c>
      <c r="O12" s="189" t="s">
        <v>277</v>
      </c>
      <c r="P12" s="188" t="s">
        <v>274</v>
      </c>
      <c r="Q12" s="190">
        <v>2.1</v>
      </c>
      <c r="R12" s="191">
        <v>2.1</v>
      </c>
      <c r="S12" s="902" t="s">
        <v>274</v>
      </c>
      <c r="T12" s="913">
        <v>3750</v>
      </c>
      <c r="U12" s="902" t="s">
        <v>274</v>
      </c>
      <c r="V12" s="933">
        <v>30</v>
      </c>
      <c r="W12" s="921" t="s">
        <v>278</v>
      </c>
      <c r="X12" s="903" t="s">
        <v>276</v>
      </c>
      <c r="Y12" s="921" t="s">
        <v>274</v>
      </c>
      <c r="Z12" s="923" t="s">
        <v>279</v>
      </c>
      <c r="AA12" s="183" t="s">
        <v>274</v>
      </c>
      <c r="AB12" s="192">
        <v>9440</v>
      </c>
      <c r="AC12" s="902" t="s">
        <v>274</v>
      </c>
      <c r="AD12" s="193">
        <v>90</v>
      </c>
      <c r="AE12" s="194" t="s">
        <v>278</v>
      </c>
      <c r="AF12" s="187" t="s">
        <v>276</v>
      </c>
      <c r="AG12" s="195" t="s">
        <v>274</v>
      </c>
      <c r="AH12" s="189" t="s">
        <v>280</v>
      </c>
      <c r="AI12" s="195" t="s">
        <v>274</v>
      </c>
      <c r="AJ12" s="196">
        <v>2.6</v>
      </c>
      <c r="AK12" s="197" t="s">
        <v>281</v>
      </c>
      <c r="AL12" s="198" t="s">
        <v>282</v>
      </c>
      <c r="AM12" s="199">
        <v>3770</v>
      </c>
      <c r="AN12" s="198" t="s">
        <v>282</v>
      </c>
      <c r="AO12" s="200">
        <v>30</v>
      </c>
      <c r="AP12" s="201" t="s">
        <v>275</v>
      </c>
      <c r="AQ12" s="202" t="s">
        <v>276</v>
      </c>
      <c r="AR12" s="201" t="s">
        <v>274</v>
      </c>
      <c r="AS12" s="203" t="s">
        <v>280</v>
      </c>
      <c r="AT12" s="201" t="s">
        <v>274</v>
      </c>
      <c r="AU12" s="204">
        <v>3.9</v>
      </c>
      <c r="AV12" s="205"/>
      <c r="AW12" s="206"/>
      <c r="AX12" s="205"/>
      <c r="AY12" s="207"/>
      <c r="AZ12" s="208"/>
      <c r="BA12" s="208"/>
      <c r="BB12" s="209"/>
      <c r="BC12" s="208"/>
      <c r="BD12" s="209"/>
      <c r="BE12" s="208"/>
      <c r="BF12" s="205"/>
      <c r="BG12" s="285" t="s">
        <v>283</v>
      </c>
      <c r="BH12" s="205"/>
      <c r="BI12" s="210"/>
      <c r="BJ12" s="208"/>
      <c r="BK12" s="208"/>
      <c r="BL12" s="208"/>
      <c r="BM12" s="208"/>
      <c r="BN12" s="208"/>
      <c r="BO12" s="208"/>
      <c r="BP12" s="925" t="s">
        <v>274</v>
      </c>
      <c r="BQ12" s="919">
        <v>3600</v>
      </c>
      <c r="BR12" s="902" t="s">
        <v>274</v>
      </c>
      <c r="BS12" s="915">
        <v>30</v>
      </c>
      <c r="BT12" s="903" t="s">
        <v>275</v>
      </c>
      <c r="BU12" s="903" t="s">
        <v>276</v>
      </c>
      <c r="BV12" s="900" t="s">
        <v>274</v>
      </c>
      <c r="BW12" s="905" t="s">
        <v>280</v>
      </c>
      <c r="BX12" s="900" t="s">
        <v>274</v>
      </c>
      <c r="BY12" s="907">
        <v>10.9</v>
      </c>
      <c r="BZ12" s="902" t="s">
        <v>284</v>
      </c>
      <c r="CA12" s="917">
        <v>22670</v>
      </c>
      <c r="CB12" s="902" t="s">
        <v>274</v>
      </c>
      <c r="CC12" s="915">
        <v>220</v>
      </c>
      <c r="CD12" s="900" t="s">
        <v>275</v>
      </c>
      <c r="CE12" s="903" t="s">
        <v>276</v>
      </c>
      <c r="CF12" s="900" t="s">
        <v>274</v>
      </c>
      <c r="CG12" s="905" t="s">
        <v>280</v>
      </c>
      <c r="CH12" s="900" t="s">
        <v>274</v>
      </c>
      <c r="CI12" s="909">
        <v>2.2999999999999998</v>
      </c>
      <c r="CJ12" s="911" t="s">
        <v>285</v>
      </c>
      <c r="CK12" s="902" t="s">
        <v>284</v>
      </c>
      <c r="CL12" s="913">
        <v>2600</v>
      </c>
      <c r="CM12" s="902" t="s">
        <v>274</v>
      </c>
      <c r="CN12" s="915">
        <v>20</v>
      </c>
      <c r="CO12" s="903" t="s">
        <v>275</v>
      </c>
      <c r="CP12" s="903" t="s">
        <v>276</v>
      </c>
      <c r="CQ12" s="900" t="s">
        <v>274</v>
      </c>
      <c r="CR12" s="905" t="s">
        <v>280</v>
      </c>
      <c r="CS12" s="900" t="s">
        <v>274</v>
      </c>
      <c r="CT12" s="907">
        <v>16.3</v>
      </c>
      <c r="CU12" s="902" t="s">
        <v>284</v>
      </c>
      <c r="CV12" s="211">
        <v>1700</v>
      </c>
      <c r="CW12" s="902" t="s">
        <v>284</v>
      </c>
      <c r="CX12" s="212">
        <v>10</v>
      </c>
      <c r="CY12" s="902" t="s">
        <v>284</v>
      </c>
      <c r="CZ12" s="212">
        <v>10</v>
      </c>
      <c r="DA12" s="902" t="s">
        <v>284</v>
      </c>
      <c r="DB12" s="211">
        <v>300</v>
      </c>
      <c r="DC12" s="902" t="s">
        <v>284</v>
      </c>
      <c r="DD12" s="212">
        <v>3</v>
      </c>
      <c r="DE12" s="902" t="s">
        <v>284</v>
      </c>
      <c r="DF12" s="212">
        <v>3</v>
      </c>
      <c r="DG12" s="937" t="s">
        <v>282</v>
      </c>
      <c r="DH12" s="938">
        <v>16800</v>
      </c>
      <c r="DI12" s="937" t="s">
        <v>282</v>
      </c>
      <c r="DJ12" s="213">
        <v>245</v>
      </c>
      <c r="DK12" s="897" t="s">
        <v>286</v>
      </c>
      <c r="DL12" s="898">
        <v>22670</v>
      </c>
      <c r="DM12" s="900" t="s">
        <v>274</v>
      </c>
      <c r="DN12" s="935">
        <v>220</v>
      </c>
      <c r="DO12" s="900" t="s">
        <v>275</v>
      </c>
      <c r="DP12" s="903" t="s">
        <v>276</v>
      </c>
      <c r="DQ12" s="900" t="s">
        <v>274</v>
      </c>
      <c r="DR12" s="905" t="s">
        <v>280</v>
      </c>
      <c r="DS12" s="900" t="s">
        <v>274</v>
      </c>
      <c r="DT12" s="909">
        <v>2.2999999999999998</v>
      </c>
      <c r="DU12" s="926" t="s">
        <v>281</v>
      </c>
      <c r="DV12" s="911" t="s">
        <v>287</v>
      </c>
      <c r="DW12" s="242"/>
      <c r="DX12" s="948"/>
      <c r="DY12" s="215">
        <v>25</v>
      </c>
      <c r="DZ12" s="216">
        <v>5</v>
      </c>
      <c r="EA12" s="216">
        <v>6</v>
      </c>
      <c r="EB12" s="928">
        <v>3</v>
      </c>
    </row>
    <row r="13" spans="1:132" s="214" customFormat="1" ht="34.15" customHeight="1">
      <c r="A13" s="271" t="s">
        <v>327</v>
      </c>
      <c r="B13" s="950"/>
      <c r="C13" s="944"/>
      <c r="D13" s="946"/>
      <c r="E13" s="217" t="s">
        <v>49</v>
      </c>
      <c r="F13" s="180"/>
      <c r="G13" s="218">
        <v>89310</v>
      </c>
      <c r="H13" s="219"/>
      <c r="I13" s="183" t="s">
        <v>274</v>
      </c>
      <c r="J13" s="220">
        <v>870</v>
      </c>
      <c r="K13" s="221"/>
      <c r="L13" s="222" t="s">
        <v>275</v>
      </c>
      <c r="M13" s="223" t="s">
        <v>276</v>
      </c>
      <c r="N13" s="224" t="s">
        <v>274</v>
      </c>
      <c r="O13" s="225" t="s">
        <v>280</v>
      </c>
      <c r="P13" s="224" t="s">
        <v>274</v>
      </c>
      <c r="Q13" s="226">
        <v>2.1</v>
      </c>
      <c r="R13" s="227"/>
      <c r="S13" s="902"/>
      <c r="T13" s="914"/>
      <c r="U13" s="902"/>
      <c r="V13" s="934"/>
      <c r="W13" s="922"/>
      <c r="X13" s="904"/>
      <c r="Y13" s="922"/>
      <c r="Z13" s="924"/>
      <c r="AA13" s="183" t="s">
        <v>274</v>
      </c>
      <c r="AB13" s="220">
        <v>9440</v>
      </c>
      <c r="AC13" s="902"/>
      <c r="AD13" s="228">
        <v>90</v>
      </c>
      <c r="AE13" s="229" t="s">
        <v>275</v>
      </c>
      <c r="AF13" s="223" t="s">
        <v>276</v>
      </c>
      <c r="AG13" s="230" t="s">
        <v>274</v>
      </c>
      <c r="AH13" s="231" t="s">
        <v>280</v>
      </c>
      <c r="AI13" s="230" t="s">
        <v>274</v>
      </c>
      <c r="AJ13" s="232">
        <v>2.6</v>
      </c>
      <c r="AK13" s="233"/>
      <c r="AL13" s="198"/>
      <c r="AM13" s="234"/>
      <c r="AN13" s="205"/>
      <c r="AO13" s="235"/>
      <c r="AP13" s="236"/>
      <c r="AR13" s="236"/>
      <c r="AT13" s="236"/>
      <c r="AV13" s="237" t="s">
        <v>274</v>
      </c>
      <c r="AW13" s="199">
        <v>66140</v>
      </c>
      <c r="AX13" s="205" t="s">
        <v>274</v>
      </c>
      <c r="AY13" s="200">
        <v>660</v>
      </c>
      <c r="AZ13" s="238" t="s">
        <v>275</v>
      </c>
      <c r="BA13" s="202" t="s">
        <v>276</v>
      </c>
      <c r="BB13" s="201" t="s">
        <v>274</v>
      </c>
      <c r="BC13" s="203" t="s">
        <v>280</v>
      </c>
      <c r="BD13" s="201" t="s">
        <v>274</v>
      </c>
      <c r="BE13" s="204">
        <v>2.2999999999999998</v>
      </c>
      <c r="BF13" s="237" t="s">
        <v>274</v>
      </c>
      <c r="BG13" s="286">
        <v>56700</v>
      </c>
      <c r="BH13" s="237" t="s">
        <v>284</v>
      </c>
      <c r="BI13" s="200">
        <v>560</v>
      </c>
      <c r="BJ13" s="238" t="s">
        <v>275</v>
      </c>
      <c r="BK13" s="202" t="s">
        <v>276</v>
      </c>
      <c r="BL13" s="238" t="s">
        <v>274</v>
      </c>
      <c r="BM13" s="203" t="s">
        <v>280</v>
      </c>
      <c r="BN13" s="238" t="s">
        <v>274</v>
      </c>
      <c r="BO13" s="204">
        <v>2.2999999999999998</v>
      </c>
      <c r="BP13" s="925"/>
      <c r="BQ13" s="920"/>
      <c r="BR13" s="902"/>
      <c r="BS13" s="916"/>
      <c r="BT13" s="904"/>
      <c r="BU13" s="904"/>
      <c r="BV13" s="901"/>
      <c r="BW13" s="906"/>
      <c r="BX13" s="901"/>
      <c r="BY13" s="908"/>
      <c r="BZ13" s="902"/>
      <c r="CA13" s="918"/>
      <c r="CB13" s="902"/>
      <c r="CC13" s="916"/>
      <c r="CD13" s="901"/>
      <c r="CE13" s="904"/>
      <c r="CF13" s="901"/>
      <c r="CG13" s="906"/>
      <c r="CH13" s="901"/>
      <c r="CI13" s="910"/>
      <c r="CJ13" s="912"/>
      <c r="CK13" s="902"/>
      <c r="CL13" s="914"/>
      <c r="CM13" s="902"/>
      <c r="CN13" s="916"/>
      <c r="CO13" s="904"/>
      <c r="CP13" s="904"/>
      <c r="CQ13" s="901"/>
      <c r="CR13" s="906"/>
      <c r="CS13" s="901"/>
      <c r="CT13" s="908"/>
      <c r="CU13" s="902"/>
      <c r="CV13" s="239" t="s">
        <v>289</v>
      </c>
      <c r="CW13" s="902"/>
      <c r="CX13" s="239" t="s">
        <v>290</v>
      </c>
      <c r="CY13" s="902"/>
      <c r="CZ13" s="240">
        <v>83.7</v>
      </c>
      <c r="DA13" s="902"/>
      <c r="DB13" s="239" t="s">
        <v>289</v>
      </c>
      <c r="DC13" s="902"/>
      <c r="DD13" s="239" t="s">
        <v>290</v>
      </c>
      <c r="DE13" s="902"/>
      <c r="DF13" s="240">
        <v>46.5</v>
      </c>
      <c r="DG13" s="937"/>
      <c r="DH13" s="939"/>
      <c r="DI13" s="937"/>
      <c r="DJ13" s="241" t="s">
        <v>291</v>
      </c>
      <c r="DK13" s="897"/>
      <c r="DL13" s="899"/>
      <c r="DM13" s="901"/>
      <c r="DN13" s="936"/>
      <c r="DO13" s="901"/>
      <c r="DP13" s="904"/>
      <c r="DQ13" s="901"/>
      <c r="DR13" s="906"/>
      <c r="DS13" s="901"/>
      <c r="DT13" s="910"/>
      <c r="DU13" s="927"/>
      <c r="DV13" s="912"/>
      <c r="DW13" s="242"/>
      <c r="DX13" s="948"/>
      <c r="DY13" s="215"/>
      <c r="DZ13" s="216">
        <v>5</v>
      </c>
      <c r="EA13" s="216">
        <v>6</v>
      </c>
      <c r="EB13" s="928"/>
    </row>
    <row r="14" spans="1:132" s="214" customFormat="1" ht="34.15" customHeight="1">
      <c r="A14" s="271" t="s">
        <v>328</v>
      </c>
      <c r="B14" s="950"/>
      <c r="C14" s="943" t="s">
        <v>294</v>
      </c>
      <c r="D14" s="945" t="s">
        <v>273</v>
      </c>
      <c r="E14" s="179" t="s">
        <v>48</v>
      </c>
      <c r="F14" s="180"/>
      <c r="G14" s="181">
        <v>67320</v>
      </c>
      <c r="H14" s="182">
        <v>76760</v>
      </c>
      <c r="I14" s="183" t="s">
        <v>274</v>
      </c>
      <c r="J14" s="184">
        <v>650</v>
      </c>
      <c r="K14" s="185">
        <v>740</v>
      </c>
      <c r="L14" s="186" t="s">
        <v>275</v>
      </c>
      <c r="M14" s="187" t="s">
        <v>276</v>
      </c>
      <c r="N14" s="188" t="s">
        <v>274</v>
      </c>
      <c r="O14" s="189" t="s">
        <v>277</v>
      </c>
      <c r="P14" s="188" t="s">
        <v>274</v>
      </c>
      <c r="Q14" s="190">
        <v>2.1</v>
      </c>
      <c r="R14" s="191">
        <v>2.1</v>
      </c>
      <c r="S14" s="902" t="s">
        <v>274</v>
      </c>
      <c r="T14" s="913">
        <v>3120</v>
      </c>
      <c r="U14" s="902" t="s">
        <v>274</v>
      </c>
      <c r="V14" s="933">
        <v>30</v>
      </c>
      <c r="W14" s="921" t="s">
        <v>278</v>
      </c>
      <c r="X14" s="903" t="s">
        <v>276</v>
      </c>
      <c r="Y14" s="921" t="s">
        <v>274</v>
      </c>
      <c r="Z14" s="923" t="s">
        <v>279</v>
      </c>
      <c r="AA14" s="183" t="s">
        <v>274</v>
      </c>
      <c r="AB14" s="192">
        <v>9440</v>
      </c>
      <c r="AC14" s="902" t="s">
        <v>274</v>
      </c>
      <c r="AD14" s="193">
        <v>90</v>
      </c>
      <c r="AE14" s="194" t="s">
        <v>278</v>
      </c>
      <c r="AF14" s="187" t="s">
        <v>276</v>
      </c>
      <c r="AG14" s="195" t="s">
        <v>274</v>
      </c>
      <c r="AH14" s="189" t="s">
        <v>280</v>
      </c>
      <c r="AI14" s="195" t="s">
        <v>274</v>
      </c>
      <c r="AJ14" s="196">
        <v>2.6</v>
      </c>
      <c r="AK14" s="197" t="s">
        <v>281</v>
      </c>
      <c r="AL14" s="198" t="s">
        <v>282</v>
      </c>
      <c r="AM14" s="199">
        <v>3770</v>
      </c>
      <c r="AN14" s="198" t="s">
        <v>282</v>
      </c>
      <c r="AO14" s="200">
        <v>30</v>
      </c>
      <c r="AP14" s="201" t="s">
        <v>275</v>
      </c>
      <c r="AQ14" s="202" t="s">
        <v>276</v>
      </c>
      <c r="AR14" s="201" t="s">
        <v>274</v>
      </c>
      <c r="AS14" s="203" t="s">
        <v>280</v>
      </c>
      <c r="AT14" s="201" t="s">
        <v>274</v>
      </c>
      <c r="AU14" s="204">
        <v>3.9</v>
      </c>
      <c r="AV14" s="205"/>
      <c r="AW14" s="206"/>
      <c r="AX14" s="205"/>
      <c r="AY14" s="207"/>
      <c r="AZ14" s="208"/>
      <c r="BA14" s="208"/>
      <c r="BB14" s="209"/>
      <c r="BC14" s="208"/>
      <c r="BD14" s="209"/>
      <c r="BE14" s="208"/>
      <c r="BF14" s="205"/>
      <c r="BG14" s="285" t="s">
        <v>283</v>
      </c>
      <c r="BH14" s="205"/>
      <c r="BI14" s="210"/>
      <c r="BJ14" s="208"/>
      <c r="BK14" s="208"/>
      <c r="BL14" s="208"/>
      <c r="BM14" s="208"/>
      <c r="BN14" s="208"/>
      <c r="BO14" s="208"/>
      <c r="BP14" s="925" t="s">
        <v>274</v>
      </c>
      <c r="BQ14" s="919">
        <v>3000</v>
      </c>
      <c r="BR14" s="902" t="s">
        <v>284</v>
      </c>
      <c r="BS14" s="915">
        <v>30</v>
      </c>
      <c r="BT14" s="903" t="s">
        <v>275</v>
      </c>
      <c r="BU14" s="903" t="s">
        <v>276</v>
      </c>
      <c r="BV14" s="900" t="s">
        <v>274</v>
      </c>
      <c r="BW14" s="905" t="s">
        <v>280</v>
      </c>
      <c r="BX14" s="900" t="s">
        <v>274</v>
      </c>
      <c r="BY14" s="907">
        <v>9</v>
      </c>
      <c r="BZ14" s="902" t="s">
        <v>284</v>
      </c>
      <c r="CA14" s="917">
        <v>18890</v>
      </c>
      <c r="CB14" s="902" t="s">
        <v>284</v>
      </c>
      <c r="CC14" s="915">
        <v>180</v>
      </c>
      <c r="CD14" s="900" t="s">
        <v>275</v>
      </c>
      <c r="CE14" s="903" t="s">
        <v>276</v>
      </c>
      <c r="CF14" s="900" t="s">
        <v>274</v>
      </c>
      <c r="CG14" s="905" t="s">
        <v>280</v>
      </c>
      <c r="CH14" s="900" t="s">
        <v>274</v>
      </c>
      <c r="CI14" s="909">
        <v>2.4</v>
      </c>
      <c r="CJ14" s="911" t="s">
        <v>285</v>
      </c>
      <c r="CK14" s="902" t="s">
        <v>284</v>
      </c>
      <c r="CL14" s="913">
        <v>2300</v>
      </c>
      <c r="CM14" s="902" t="s">
        <v>284</v>
      </c>
      <c r="CN14" s="915">
        <v>20</v>
      </c>
      <c r="CO14" s="903" t="s">
        <v>275</v>
      </c>
      <c r="CP14" s="903" t="s">
        <v>276</v>
      </c>
      <c r="CQ14" s="900" t="s">
        <v>274</v>
      </c>
      <c r="CR14" s="905" t="s">
        <v>280</v>
      </c>
      <c r="CS14" s="900" t="s">
        <v>274</v>
      </c>
      <c r="CT14" s="907">
        <v>13.6</v>
      </c>
      <c r="CU14" s="902" t="s">
        <v>284</v>
      </c>
      <c r="CV14" s="211">
        <v>1420</v>
      </c>
      <c r="CW14" s="902" t="s">
        <v>284</v>
      </c>
      <c r="CX14" s="212">
        <v>10</v>
      </c>
      <c r="CY14" s="902" t="s">
        <v>284</v>
      </c>
      <c r="CZ14" s="212">
        <v>10</v>
      </c>
      <c r="DA14" s="902" t="s">
        <v>284</v>
      </c>
      <c r="DB14" s="211">
        <v>250</v>
      </c>
      <c r="DC14" s="902" t="s">
        <v>284</v>
      </c>
      <c r="DD14" s="212">
        <v>2</v>
      </c>
      <c r="DE14" s="902" t="s">
        <v>284</v>
      </c>
      <c r="DF14" s="212">
        <v>2</v>
      </c>
      <c r="DG14" s="937" t="s">
        <v>282</v>
      </c>
      <c r="DH14" s="938">
        <v>14160</v>
      </c>
      <c r="DI14" s="937" t="s">
        <v>282</v>
      </c>
      <c r="DJ14" s="213">
        <v>245</v>
      </c>
      <c r="DK14" s="897" t="s">
        <v>286</v>
      </c>
      <c r="DL14" s="898">
        <v>18890</v>
      </c>
      <c r="DM14" s="900" t="s">
        <v>274</v>
      </c>
      <c r="DN14" s="935">
        <v>180</v>
      </c>
      <c r="DO14" s="900" t="s">
        <v>275</v>
      </c>
      <c r="DP14" s="903" t="s">
        <v>276</v>
      </c>
      <c r="DQ14" s="900" t="s">
        <v>274</v>
      </c>
      <c r="DR14" s="905" t="s">
        <v>280</v>
      </c>
      <c r="DS14" s="900" t="s">
        <v>274</v>
      </c>
      <c r="DT14" s="909">
        <v>2.4</v>
      </c>
      <c r="DU14" s="926" t="s">
        <v>281</v>
      </c>
      <c r="DV14" s="911" t="s">
        <v>287</v>
      </c>
      <c r="DW14" s="242"/>
      <c r="DX14" s="948"/>
      <c r="DY14" s="215">
        <v>30</v>
      </c>
      <c r="DZ14" s="216">
        <v>7</v>
      </c>
      <c r="EA14" s="216">
        <v>8</v>
      </c>
      <c r="EB14" s="928">
        <v>4</v>
      </c>
    </row>
    <row r="15" spans="1:132" s="214" customFormat="1" ht="34.15" customHeight="1">
      <c r="A15" s="271" t="s">
        <v>329</v>
      </c>
      <c r="B15" s="950"/>
      <c r="C15" s="944"/>
      <c r="D15" s="946"/>
      <c r="E15" s="217" t="s">
        <v>49</v>
      </c>
      <c r="F15" s="180"/>
      <c r="G15" s="218">
        <v>76760</v>
      </c>
      <c r="H15" s="219"/>
      <c r="I15" s="183" t="s">
        <v>274</v>
      </c>
      <c r="J15" s="220">
        <v>740</v>
      </c>
      <c r="K15" s="221"/>
      <c r="L15" s="222" t="s">
        <v>275</v>
      </c>
      <c r="M15" s="223" t="s">
        <v>276</v>
      </c>
      <c r="N15" s="224" t="s">
        <v>274</v>
      </c>
      <c r="O15" s="225" t="s">
        <v>280</v>
      </c>
      <c r="P15" s="224" t="s">
        <v>274</v>
      </c>
      <c r="Q15" s="226">
        <v>2.1</v>
      </c>
      <c r="R15" s="227"/>
      <c r="S15" s="902"/>
      <c r="T15" s="914"/>
      <c r="U15" s="902"/>
      <c r="V15" s="934"/>
      <c r="W15" s="922"/>
      <c r="X15" s="904"/>
      <c r="Y15" s="922"/>
      <c r="Z15" s="924"/>
      <c r="AA15" s="183" t="s">
        <v>274</v>
      </c>
      <c r="AB15" s="220">
        <v>9440</v>
      </c>
      <c r="AC15" s="902"/>
      <c r="AD15" s="228">
        <v>90</v>
      </c>
      <c r="AE15" s="229" t="s">
        <v>275</v>
      </c>
      <c r="AF15" s="223" t="s">
        <v>276</v>
      </c>
      <c r="AG15" s="230" t="s">
        <v>274</v>
      </c>
      <c r="AH15" s="231" t="s">
        <v>280</v>
      </c>
      <c r="AI15" s="230" t="s">
        <v>274</v>
      </c>
      <c r="AJ15" s="232">
        <v>2.6</v>
      </c>
      <c r="AK15" s="233"/>
      <c r="AL15" s="198"/>
      <c r="AM15" s="234"/>
      <c r="AN15" s="205"/>
      <c r="AO15" s="235"/>
      <c r="AP15" s="236"/>
      <c r="AR15" s="236"/>
      <c r="AT15" s="236"/>
      <c r="AV15" s="237" t="s">
        <v>274</v>
      </c>
      <c r="AW15" s="199">
        <v>66140</v>
      </c>
      <c r="AX15" s="205" t="s">
        <v>274</v>
      </c>
      <c r="AY15" s="200">
        <v>660</v>
      </c>
      <c r="AZ15" s="238" t="s">
        <v>275</v>
      </c>
      <c r="BA15" s="202" t="s">
        <v>276</v>
      </c>
      <c r="BB15" s="201" t="s">
        <v>274</v>
      </c>
      <c r="BC15" s="203" t="s">
        <v>280</v>
      </c>
      <c r="BD15" s="201" t="s">
        <v>274</v>
      </c>
      <c r="BE15" s="204">
        <v>2.2999999999999998</v>
      </c>
      <c r="BF15" s="237" t="s">
        <v>274</v>
      </c>
      <c r="BG15" s="286">
        <v>56700</v>
      </c>
      <c r="BH15" s="237" t="s">
        <v>284</v>
      </c>
      <c r="BI15" s="200">
        <v>560</v>
      </c>
      <c r="BJ15" s="238" t="s">
        <v>275</v>
      </c>
      <c r="BK15" s="202" t="s">
        <v>276</v>
      </c>
      <c r="BL15" s="238" t="s">
        <v>274</v>
      </c>
      <c r="BM15" s="203" t="s">
        <v>280</v>
      </c>
      <c r="BN15" s="238" t="s">
        <v>274</v>
      </c>
      <c r="BO15" s="204">
        <v>2.2999999999999998</v>
      </c>
      <c r="BP15" s="925"/>
      <c r="BQ15" s="920"/>
      <c r="BR15" s="902"/>
      <c r="BS15" s="916"/>
      <c r="BT15" s="904"/>
      <c r="BU15" s="904"/>
      <c r="BV15" s="901"/>
      <c r="BW15" s="906"/>
      <c r="BX15" s="901"/>
      <c r="BY15" s="908"/>
      <c r="BZ15" s="902"/>
      <c r="CA15" s="918"/>
      <c r="CB15" s="902"/>
      <c r="CC15" s="916"/>
      <c r="CD15" s="901"/>
      <c r="CE15" s="904"/>
      <c r="CF15" s="901"/>
      <c r="CG15" s="906"/>
      <c r="CH15" s="901"/>
      <c r="CI15" s="910"/>
      <c r="CJ15" s="912"/>
      <c r="CK15" s="902"/>
      <c r="CL15" s="914"/>
      <c r="CM15" s="902"/>
      <c r="CN15" s="916"/>
      <c r="CO15" s="904"/>
      <c r="CP15" s="904"/>
      <c r="CQ15" s="901"/>
      <c r="CR15" s="906"/>
      <c r="CS15" s="901"/>
      <c r="CT15" s="908"/>
      <c r="CU15" s="902"/>
      <c r="CV15" s="239" t="s">
        <v>289</v>
      </c>
      <c r="CW15" s="902"/>
      <c r="CX15" s="239" t="s">
        <v>290</v>
      </c>
      <c r="CY15" s="902"/>
      <c r="CZ15" s="240">
        <v>69.8</v>
      </c>
      <c r="DA15" s="902"/>
      <c r="DB15" s="239" t="s">
        <v>289</v>
      </c>
      <c r="DC15" s="902"/>
      <c r="DD15" s="239" t="s">
        <v>290</v>
      </c>
      <c r="DE15" s="902"/>
      <c r="DF15" s="240">
        <v>58.2</v>
      </c>
      <c r="DG15" s="937"/>
      <c r="DH15" s="939"/>
      <c r="DI15" s="937"/>
      <c r="DJ15" s="241" t="s">
        <v>291</v>
      </c>
      <c r="DK15" s="897"/>
      <c r="DL15" s="899"/>
      <c r="DM15" s="901"/>
      <c r="DN15" s="936"/>
      <c r="DO15" s="901"/>
      <c r="DP15" s="904"/>
      <c r="DQ15" s="901"/>
      <c r="DR15" s="906"/>
      <c r="DS15" s="901"/>
      <c r="DT15" s="910"/>
      <c r="DU15" s="927"/>
      <c r="DV15" s="912"/>
      <c r="DW15" s="242"/>
      <c r="DX15" s="948"/>
      <c r="DY15" s="215"/>
      <c r="DZ15" s="216">
        <v>7</v>
      </c>
      <c r="EA15" s="216">
        <v>8</v>
      </c>
      <c r="EB15" s="928"/>
    </row>
    <row r="16" spans="1:132" s="214" customFormat="1" ht="34.15" customHeight="1">
      <c r="A16" s="271" t="s">
        <v>330</v>
      </c>
      <c r="B16" s="950"/>
      <c r="C16" s="943" t="s">
        <v>295</v>
      </c>
      <c r="D16" s="945" t="s">
        <v>273</v>
      </c>
      <c r="E16" s="179" t="s">
        <v>48</v>
      </c>
      <c r="F16" s="180"/>
      <c r="G16" s="181">
        <v>58360</v>
      </c>
      <c r="H16" s="182">
        <v>67800</v>
      </c>
      <c r="I16" s="183" t="s">
        <v>274</v>
      </c>
      <c r="J16" s="184">
        <v>560</v>
      </c>
      <c r="K16" s="185">
        <v>650</v>
      </c>
      <c r="L16" s="186" t="s">
        <v>275</v>
      </c>
      <c r="M16" s="187" t="s">
        <v>276</v>
      </c>
      <c r="N16" s="188" t="s">
        <v>274</v>
      </c>
      <c r="O16" s="189" t="s">
        <v>277</v>
      </c>
      <c r="P16" s="188" t="s">
        <v>274</v>
      </c>
      <c r="Q16" s="190">
        <v>2.1</v>
      </c>
      <c r="R16" s="191">
        <v>2.1</v>
      </c>
      <c r="S16" s="902" t="s">
        <v>274</v>
      </c>
      <c r="T16" s="913">
        <v>2680</v>
      </c>
      <c r="U16" s="902" t="s">
        <v>274</v>
      </c>
      <c r="V16" s="933">
        <v>20</v>
      </c>
      <c r="W16" s="921" t="s">
        <v>278</v>
      </c>
      <c r="X16" s="903" t="s">
        <v>276</v>
      </c>
      <c r="Y16" s="921" t="s">
        <v>274</v>
      </c>
      <c r="Z16" s="923" t="s">
        <v>279</v>
      </c>
      <c r="AA16" s="183" t="s">
        <v>274</v>
      </c>
      <c r="AB16" s="192">
        <v>9440</v>
      </c>
      <c r="AC16" s="902" t="s">
        <v>274</v>
      </c>
      <c r="AD16" s="193">
        <v>90</v>
      </c>
      <c r="AE16" s="194" t="s">
        <v>278</v>
      </c>
      <c r="AF16" s="187" t="s">
        <v>276</v>
      </c>
      <c r="AG16" s="195" t="s">
        <v>274</v>
      </c>
      <c r="AH16" s="189" t="s">
        <v>280</v>
      </c>
      <c r="AI16" s="195" t="s">
        <v>274</v>
      </c>
      <c r="AJ16" s="196">
        <v>2.6</v>
      </c>
      <c r="AK16" s="197" t="s">
        <v>281</v>
      </c>
      <c r="AL16" s="198" t="s">
        <v>282</v>
      </c>
      <c r="AM16" s="199">
        <v>3770</v>
      </c>
      <c r="AN16" s="198" t="s">
        <v>282</v>
      </c>
      <c r="AO16" s="200">
        <v>30</v>
      </c>
      <c r="AP16" s="201" t="s">
        <v>275</v>
      </c>
      <c r="AQ16" s="202" t="s">
        <v>276</v>
      </c>
      <c r="AR16" s="201" t="s">
        <v>274</v>
      </c>
      <c r="AS16" s="203" t="s">
        <v>280</v>
      </c>
      <c r="AT16" s="201" t="s">
        <v>274</v>
      </c>
      <c r="AU16" s="204">
        <v>3.9</v>
      </c>
      <c r="AV16" s="205"/>
      <c r="AW16" s="206"/>
      <c r="AX16" s="205"/>
      <c r="AY16" s="207"/>
      <c r="AZ16" s="208"/>
      <c r="BA16" s="208"/>
      <c r="BB16" s="209"/>
      <c r="BC16" s="208"/>
      <c r="BD16" s="209"/>
      <c r="BE16" s="208"/>
      <c r="BF16" s="205"/>
      <c r="BG16" s="285" t="s">
        <v>283</v>
      </c>
      <c r="BH16" s="205"/>
      <c r="BI16" s="210"/>
      <c r="BJ16" s="208"/>
      <c r="BK16" s="208"/>
      <c r="BL16" s="208"/>
      <c r="BM16" s="208"/>
      <c r="BN16" s="208"/>
      <c r="BO16" s="208"/>
      <c r="BP16" s="925" t="s">
        <v>274</v>
      </c>
      <c r="BQ16" s="919">
        <v>2570</v>
      </c>
      <c r="BR16" s="902" t="s">
        <v>274</v>
      </c>
      <c r="BS16" s="915">
        <v>20</v>
      </c>
      <c r="BT16" s="903" t="s">
        <v>275</v>
      </c>
      <c r="BU16" s="903" t="s">
        <v>276</v>
      </c>
      <c r="BV16" s="900" t="s">
        <v>274</v>
      </c>
      <c r="BW16" s="905" t="s">
        <v>280</v>
      </c>
      <c r="BX16" s="900" t="s">
        <v>274</v>
      </c>
      <c r="BY16" s="907">
        <v>11.6</v>
      </c>
      <c r="BZ16" s="902" t="s">
        <v>284</v>
      </c>
      <c r="CA16" s="917">
        <v>16190</v>
      </c>
      <c r="CB16" s="902" t="s">
        <v>274</v>
      </c>
      <c r="CC16" s="915">
        <v>160</v>
      </c>
      <c r="CD16" s="900" t="s">
        <v>275</v>
      </c>
      <c r="CE16" s="903" t="s">
        <v>276</v>
      </c>
      <c r="CF16" s="900" t="s">
        <v>274</v>
      </c>
      <c r="CG16" s="905" t="s">
        <v>280</v>
      </c>
      <c r="CH16" s="900" t="s">
        <v>274</v>
      </c>
      <c r="CI16" s="909">
        <v>2.2999999999999998</v>
      </c>
      <c r="CJ16" s="911" t="s">
        <v>285</v>
      </c>
      <c r="CK16" s="902" t="s">
        <v>284</v>
      </c>
      <c r="CL16" s="913">
        <v>2090</v>
      </c>
      <c r="CM16" s="902" t="s">
        <v>274</v>
      </c>
      <c r="CN16" s="915">
        <v>20</v>
      </c>
      <c r="CO16" s="903" t="s">
        <v>275</v>
      </c>
      <c r="CP16" s="903" t="s">
        <v>276</v>
      </c>
      <c r="CQ16" s="900" t="s">
        <v>274</v>
      </c>
      <c r="CR16" s="905" t="s">
        <v>280</v>
      </c>
      <c r="CS16" s="900" t="s">
        <v>274</v>
      </c>
      <c r="CT16" s="907">
        <v>11.6</v>
      </c>
      <c r="CU16" s="902" t="s">
        <v>284</v>
      </c>
      <c r="CV16" s="211">
        <v>1220</v>
      </c>
      <c r="CW16" s="902" t="s">
        <v>284</v>
      </c>
      <c r="CX16" s="212">
        <v>10</v>
      </c>
      <c r="CY16" s="902" t="s">
        <v>284</v>
      </c>
      <c r="CZ16" s="212">
        <v>10</v>
      </c>
      <c r="DA16" s="902" t="s">
        <v>284</v>
      </c>
      <c r="DB16" s="211">
        <v>210</v>
      </c>
      <c r="DC16" s="902" t="s">
        <v>284</v>
      </c>
      <c r="DD16" s="212">
        <v>2</v>
      </c>
      <c r="DE16" s="902" t="s">
        <v>284</v>
      </c>
      <c r="DF16" s="212">
        <v>2</v>
      </c>
      <c r="DG16" s="937" t="s">
        <v>282</v>
      </c>
      <c r="DH16" s="938">
        <v>12280</v>
      </c>
      <c r="DI16" s="937" t="s">
        <v>282</v>
      </c>
      <c r="DJ16" s="213">
        <v>245</v>
      </c>
      <c r="DK16" s="897" t="s">
        <v>286</v>
      </c>
      <c r="DL16" s="898">
        <v>16190</v>
      </c>
      <c r="DM16" s="900" t="s">
        <v>274</v>
      </c>
      <c r="DN16" s="935">
        <v>160</v>
      </c>
      <c r="DO16" s="900" t="s">
        <v>275</v>
      </c>
      <c r="DP16" s="903" t="s">
        <v>276</v>
      </c>
      <c r="DQ16" s="900" t="s">
        <v>274</v>
      </c>
      <c r="DR16" s="905" t="s">
        <v>280</v>
      </c>
      <c r="DS16" s="900" t="s">
        <v>274</v>
      </c>
      <c r="DT16" s="909">
        <v>2.2999999999999998</v>
      </c>
      <c r="DU16" s="926" t="s">
        <v>281</v>
      </c>
      <c r="DV16" s="911" t="s">
        <v>287</v>
      </c>
      <c r="DW16" s="242"/>
      <c r="DX16" s="948"/>
      <c r="DY16" s="215">
        <v>35</v>
      </c>
      <c r="DZ16" s="216">
        <v>9</v>
      </c>
      <c r="EA16" s="216">
        <v>10</v>
      </c>
      <c r="EB16" s="928">
        <v>5</v>
      </c>
    </row>
    <row r="17" spans="1:132" s="214" customFormat="1" ht="34.15" customHeight="1">
      <c r="A17" s="271" t="s">
        <v>331</v>
      </c>
      <c r="B17" s="950"/>
      <c r="C17" s="944"/>
      <c r="D17" s="946"/>
      <c r="E17" s="217" t="s">
        <v>49</v>
      </c>
      <c r="F17" s="180"/>
      <c r="G17" s="218">
        <v>67800</v>
      </c>
      <c r="H17" s="219"/>
      <c r="I17" s="183" t="s">
        <v>274</v>
      </c>
      <c r="J17" s="220">
        <v>650</v>
      </c>
      <c r="K17" s="221"/>
      <c r="L17" s="222" t="s">
        <v>275</v>
      </c>
      <c r="M17" s="223" t="s">
        <v>276</v>
      </c>
      <c r="N17" s="224" t="s">
        <v>274</v>
      </c>
      <c r="O17" s="225" t="s">
        <v>280</v>
      </c>
      <c r="P17" s="224" t="s">
        <v>274</v>
      </c>
      <c r="Q17" s="226">
        <v>2.1</v>
      </c>
      <c r="R17" s="227"/>
      <c r="S17" s="902"/>
      <c r="T17" s="914"/>
      <c r="U17" s="902"/>
      <c r="V17" s="934"/>
      <c r="W17" s="922"/>
      <c r="X17" s="904"/>
      <c r="Y17" s="922"/>
      <c r="Z17" s="924"/>
      <c r="AA17" s="183" t="s">
        <v>274</v>
      </c>
      <c r="AB17" s="220">
        <v>9440</v>
      </c>
      <c r="AC17" s="902"/>
      <c r="AD17" s="228">
        <v>90</v>
      </c>
      <c r="AE17" s="229" t="s">
        <v>275</v>
      </c>
      <c r="AF17" s="223" t="s">
        <v>276</v>
      </c>
      <c r="AG17" s="230" t="s">
        <v>274</v>
      </c>
      <c r="AH17" s="231" t="s">
        <v>280</v>
      </c>
      <c r="AI17" s="230" t="s">
        <v>274</v>
      </c>
      <c r="AJ17" s="232">
        <v>2.6</v>
      </c>
      <c r="AK17" s="233"/>
      <c r="AL17" s="198"/>
      <c r="AM17" s="234"/>
      <c r="AN17" s="205"/>
      <c r="AO17" s="235"/>
      <c r="AP17" s="236"/>
      <c r="AR17" s="236"/>
      <c r="AT17" s="236"/>
      <c r="AV17" s="237" t="s">
        <v>274</v>
      </c>
      <c r="AW17" s="199">
        <v>66140</v>
      </c>
      <c r="AX17" s="205" t="s">
        <v>274</v>
      </c>
      <c r="AY17" s="200">
        <v>660</v>
      </c>
      <c r="AZ17" s="238" t="s">
        <v>275</v>
      </c>
      <c r="BA17" s="202" t="s">
        <v>276</v>
      </c>
      <c r="BB17" s="201" t="s">
        <v>274</v>
      </c>
      <c r="BC17" s="203" t="s">
        <v>280</v>
      </c>
      <c r="BD17" s="201" t="s">
        <v>274</v>
      </c>
      <c r="BE17" s="204">
        <v>2.2999999999999998</v>
      </c>
      <c r="BF17" s="237" t="s">
        <v>274</v>
      </c>
      <c r="BG17" s="286">
        <v>56700</v>
      </c>
      <c r="BH17" s="237" t="s">
        <v>284</v>
      </c>
      <c r="BI17" s="200">
        <v>560</v>
      </c>
      <c r="BJ17" s="238" t="s">
        <v>275</v>
      </c>
      <c r="BK17" s="202" t="s">
        <v>276</v>
      </c>
      <c r="BL17" s="238" t="s">
        <v>274</v>
      </c>
      <c r="BM17" s="203" t="s">
        <v>280</v>
      </c>
      <c r="BN17" s="238" t="s">
        <v>274</v>
      </c>
      <c r="BO17" s="204">
        <v>2.2999999999999998</v>
      </c>
      <c r="BP17" s="925"/>
      <c r="BQ17" s="920"/>
      <c r="BR17" s="902"/>
      <c r="BS17" s="916"/>
      <c r="BT17" s="904"/>
      <c r="BU17" s="904"/>
      <c r="BV17" s="901"/>
      <c r="BW17" s="906"/>
      <c r="BX17" s="901"/>
      <c r="BY17" s="908"/>
      <c r="BZ17" s="902"/>
      <c r="CA17" s="918"/>
      <c r="CB17" s="902"/>
      <c r="CC17" s="916"/>
      <c r="CD17" s="901"/>
      <c r="CE17" s="904"/>
      <c r="CF17" s="901"/>
      <c r="CG17" s="906"/>
      <c r="CH17" s="901"/>
      <c r="CI17" s="910"/>
      <c r="CJ17" s="912"/>
      <c r="CK17" s="902"/>
      <c r="CL17" s="914"/>
      <c r="CM17" s="902"/>
      <c r="CN17" s="916"/>
      <c r="CO17" s="904"/>
      <c r="CP17" s="904"/>
      <c r="CQ17" s="901"/>
      <c r="CR17" s="906"/>
      <c r="CS17" s="901"/>
      <c r="CT17" s="908"/>
      <c r="CU17" s="902"/>
      <c r="CV17" s="239" t="s">
        <v>289</v>
      </c>
      <c r="CW17" s="902"/>
      <c r="CX17" s="239" t="s">
        <v>290</v>
      </c>
      <c r="CY17" s="902"/>
      <c r="CZ17" s="240">
        <v>59.8</v>
      </c>
      <c r="DA17" s="902"/>
      <c r="DB17" s="239" t="s">
        <v>289</v>
      </c>
      <c r="DC17" s="902"/>
      <c r="DD17" s="239" t="s">
        <v>290</v>
      </c>
      <c r="DE17" s="902"/>
      <c r="DF17" s="240">
        <v>49.8</v>
      </c>
      <c r="DG17" s="937"/>
      <c r="DH17" s="939"/>
      <c r="DI17" s="937"/>
      <c r="DJ17" s="241" t="s">
        <v>291</v>
      </c>
      <c r="DK17" s="897"/>
      <c r="DL17" s="899"/>
      <c r="DM17" s="901"/>
      <c r="DN17" s="936"/>
      <c r="DO17" s="901"/>
      <c r="DP17" s="904"/>
      <c r="DQ17" s="901"/>
      <c r="DR17" s="906"/>
      <c r="DS17" s="901"/>
      <c r="DT17" s="910"/>
      <c r="DU17" s="927"/>
      <c r="DV17" s="912"/>
      <c r="DW17" s="242"/>
      <c r="DX17" s="948"/>
      <c r="DY17" s="215"/>
      <c r="DZ17" s="216">
        <v>9</v>
      </c>
      <c r="EA17" s="216">
        <v>10</v>
      </c>
      <c r="EB17" s="928"/>
    </row>
    <row r="18" spans="1:132" s="214" customFormat="1" ht="34.15" customHeight="1">
      <c r="A18" s="271" t="s">
        <v>332</v>
      </c>
      <c r="B18" s="950"/>
      <c r="C18" s="943" t="s">
        <v>296</v>
      </c>
      <c r="D18" s="945" t="s">
        <v>273</v>
      </c>
      <c r="E18" s="179" t="s">
        <v>48</v>
      </c>
      <c r="F18" s="180"/>
      <c r="G18" s="181">
        <v>65890</v>
      </c>
      <c r="H18" s="182">
        <v>75330</v>
      </c>
      <c r="I18" s="183" t="s">
        <v>274</v>
      </c>
      <c r="J18" s="184">
        <v>630</v>
      </c>
      <c r="K18" s="185">
        <v>730</v>
      </c>
      <c r="L18" s="186" t="s">
        <v>275</v>
      </c>
      <c r="M18" s="187" t="s">
        <v>276</v>
      </c>
      <c r="N18" s="188" t="s">
        <v>274</v>
      </c>
      <c r="O18" s="189" t="s">
        <v>277</v>
      </c>
      <c r="P18" s="188" t="s">
        <v>274</v>
      </c>
      <c r="Q18" s="190">
        <v>2.1</v>
      </c>
      <c r="R18" s="191">
        <v>2.2000000000000002</v>
      </c>
      <c r="S18" s="902" t="s">
        <v>274</v>
      </c>
      <c r="T18" s="913">
        <v>2340</v>
      </c>
      <c r="U18" s="902" t="s">
        <v>274</v>
      </c>
      <c r="V18" s="933">
        <v>20</v>
      </c>
      <c r="W18" s="921" t="s">
        <v>278</v>
      </c>
      <c r="X18" s="903" t="s">
        <v>276</v>
      </c>
      <c r="Y18" s="921" t="s">
        <v>274</v>
      </c>
      <c r="Z18" s="923" t="s">
        <v>279</v>
      </c>
      <c r="AA18" s="183" t="s">
        <v>274</v>
      </c>
      <c r="AB18" s="192">
        <v>9440</v>
      </c>
      <c r="AC18" s="902" t="s">
        <v>274</v>
      </c>
      <c r="AD18" s="193">
        <v>90</v>
      </c>
      <c r="AE18" s="194" t="s">
        <v>278</v>
      </c>
      <c r="AF18" s="187" t="s">
        <v>276</v>
      </c>
      <c r="AG18" s="195" t="s">
        <v>274</v>
      </c>
      <c r="AH18" s="189" t="s">
        <v>280</v>
      </c>
      <c r="AI18" s="195" t="s">
        <v>274</v>
      </c>
      <c r="AJ18" s="196">
        <v>2.6</v>
      </c>
      <c r="AK18" s="197" t="s">
        <v>281</v>
      </c>
      <c r="AL18" s="198" t="s">
        <v>282</v>
      </c>
      <c r="AM18" s="199">
        <v>3770</v>
      </c>
      <c r="AN18" s="198" t="s">
        <v>282</v>
      </c>
      <c r="AO18" s="200">
        <v>30</v>
      </c>
      <c r="AP18" s="201" t="s">
        <v>275</v>
      </c>
      <c r="AQ18" s="202" t="s">
        <v>276</v>
      </c>
      <c r="AR18" s="201" t="s">
        <v>274</v>
      </c>
      <c r="AS18" s="203" t="s">
        <v>280</v>
      </c>
      <c r="AT18" s="201" t="s">
        <v>274</v>
      </c>
      <c r="AU18" s="204">
        <v>3.9</v>
      </c>
      <c r="AV18" s="205"/>
      <c r="AW18" s="206"/>
      <c r="AX18" s="205"/>
      <c r="AY18" s="207"/>
      <c r="AZ18" s="208"/>
      <c r="BA18" s="208"/>
      <c r="BB18" s="209"/>
      <c r="BC18" s="208"/>
      <c r="BD18" s="209"/>
      <c r="BE18" s="208"/>
      <c r="BF18" s="205"/>
      <c r="BG18" s="285" t="s">
        <v>283</v>
      </c>
      <c r="BH18" s="205"/>
      <c r="BI18" s="210"/>
      <c r="BJ18" s="208"/>
      <c r="BK18" s="208"/>
      <c r="BL18" s="208"/>
      <c r="BM18" s="208"/>
      <c r="BN18" s="208"/>
      <c r="BO18" s="208"/>
      <c r="BP18" s="925" t="s">
        <v>274</v>
      </c>
      <c r="BQ18" s="919" t="s">
        <v>297</v>
      </c>
      <c r="BR18" s="902" t="s">
        <v>274</v>
      </c>
      <c r="BS18" s="915"/>
      <c r="BT18" s="903"/>
      <c r="BU18" s="903"/>
      <c r="BV18" s="900"/>
      <c r="BW18" s="905"/>
      <c r="BX18" s="900"/>
      <c r="BY18" s="941" t="s">
        <v>203</v>
      </c>
      <c r="BZ18" s="902" t="s">
        <v>284</v>
      </c>
      <c r="CA18" s="917">
        <v>14170</v>
      </c>
      <c r="CB18" s="902" t="s">
        <v>284</v>
      </c>
      <c r="CC18" s="915">
        <v>140</v>
      </c>
      <c r="CD18" s="900" t="s">
        <v>275</v>
      </c>
      <c r="CE18" s="903" t="s">
        <v>276</v>
      </c>
      <c r="CF18" s="900" t="s">
        <v>274</v>
      </c>
      <c r="CG18" s="905" t="s">
        <v>280</v>
      </c>
      <c r="CH18" s="900" t="s">
        <v>274</v>
      </c>
      <c r="CI18" s="909">
        <v>2.2999999999999998</v>
      </c>
      <c r="CJ18" s="911" t="s">
        <v>285</v>
      </c>
      <c r="CK18" s="902" t="s">
        <v>284</v>
      </c>
      <c r="CL18" s="913">
        <v>1930</v>
      </c>
      <c r="CM18" s="902" t="s">
        <v>284</v>
      </c>
      <c r="CN18" s="915">
        <v>10</v>
      </c>
      <c r="CO18" s="903" t="s">
        <v>275</v>
      </c>
      <c r="CP18" s="903" t="s">
        <v>276</v>
      </c>
      <c r="CQ18" s="900" t="s">
        <v>274</v>
      </c>
      <c r="CR18" s="905" t="s">
        <v>280</v>
      </c>
      <c r="CS18" s="900" t="s">
        <v>274</v>
      </c>
      <c r="CT18" s="907">
        <v>20.399999999999999</v>
      </c>
      <c r="CU18" s="902" t="s">
        <v>284</v>
      </c>
      <c r="CV18" s="211">
        <v>1060</v>
      </c>
      <c r="CW18" s="902" t="s">
        <v>284</v>
      </c>
      <c r="CX18" s="212">
        <v>10</v>
      </c>
      <c r="CY18" s="902" t="s">
        <v>284</v>
      </c>
      <c r="CZ18" s="212">
        <v>10</v>
      </c>
      <c r="DA18" s="902" t="s">
        <v>284</v>
      </c>
      <c r="DB18" s="211">
        <v>190</v>
      </c>
      <c r="DC18" s="902" t="s">
        <v>284</v>
      </c>
      <c r="DD18" s="212">
        <v>1</v>
      </c>
      <c r="DE18" s="902" t="s">
        <v>284</v>
      </c>
      <c r="DF18" s="212">
        <v>1</v>
      </c>
      <c r="DG18" s="937" t="s">
        <v>282</v>
      </c>
      <c r="DH18" s="938">
        <v>10870</v>
      </c>
      <c r="DI18" s="937" t="s">
        <v>282</v>
      </c>
      <c r="DJ18" s="213">
        <v>245</v>
      </c>
      <c r="DK18" s="897" t="s">
        <v>286</v>
      </c>
      <c r="DL18" s="898">
        <v>14170</v>
      </c>
      <c r="DM18" s="900" t="s">
        <v>274</v>
      </c>
      <c r="DN18" s="935">
        <v>140</v>
      </c>
      <c r="DO18" s="900" t="s">
        <v>275</v>
      </c>
      <c r="DP18" s="903" t="s">
        <v>276</v>
      </c>
      <c r="DQ18" s="900" t="s">
        <v>274</v>
      </c>
      <c r="DR18" s="905" t="s">
        <v>280</v>
      </c>
      <c r="DS18" s="900" t="s">
        <v>274</v>
      </c>
      <c r="DT18" s="909">
        <v>2.2999999999999998</v>
      </c>
      <c r="DU18" s="926" t="s">
        <v>281</v>
      </c>
      <c r="DV18" s="911" t="s">
        <v>287</v>
      </c>
      <c r="DW18" s="242"/>
      <c r="DX18" s="948"/>
      <c r="DY18" s="215">
        <v>40</v>
      </c>
      <c r="DZ18" s="216">
        <v>11</v>
      </c>
      <c r="EA18" s="216">
        <v>12</v>
      </c>
      <c r="EB18" s="928">
        <v>6</v>
      </c>
    </row>
    <row r="19" spans="1:132" s="214" customFormat="1" ht="34.15" customHeight="1">
      <c r="A19" s="271" t="s">
        <v>333</v>
      </c>
      <c r="B19" s="950"/>
      <c r="C19" s="944"/>
      <c r="D19" s="946"/>
      <c r="E19" s="217" t="s">
        <v>49</v>
      </c>
      <c r="F19" s="180"/>
      <c r="G19" s="218">
        <v>75330</v>
      </c>
      <c r="H19" s="219"/>
      <c r="I19" s="183" t="s">
        <v>274</v>
      </c>
      <c r="J19" s="220">
        <v>730</v>
      </c>
      <c r="K19" s="221"/>
      <c r="L19" s="222" t="s">
        <v>275</v>
      </c>
      <c r="M19" s="223" t="s">
        <v>276</v>
      </c>
      <c r="N19" s="224" t="s">
        <v>274</v>
      </c>
      <c r="O19" s="225" t="s">
        <v>280</v>
      </c>
      <c r="P19" s="224" t="s">
        <v>274</v>
      </c>
      <c r="Q19" s="226">
        <v>2.2000000000000002</v>
      </c>
      <c r="R19" s="227"/>
      <c r="S19" s="902"/>
      <c r="T19" s="914"/>
      <c r="U19" s="902"/>
      <c r="V19" s="934"/>
      <c r="W19" s="922"/>
      <c r="X19" s="904"/>
      <c r="Y19" s="922"/>
      <c r="Z19" s="924"/>
      <c r="AA19" s="183" t="s">
        <v>274</v>
      </c>
      <c r="AB19" s="220">
        <v>9440</v>
      </c>
      <c r="AC19" s="902"/>
      <c r="AD19" s="228">
        <v>90</v>
      </c>
      <c r="AE19" s="229" t="s">
        <v>275</v>
      </c>
      <c r="AF19" s="223" t="s">
        <v>276</v>
      </c>
      <c r="AG19" s="230" t="s">
        <v>274</v>
      </c>
      <c r="AH19" s="231" t="s">
        <v>280</v>
      </c>
      <c r="AI19" s="230" t="s">
        <v>274</v>
      </c>
      <c r="AJ19" s="232">
        <v>2.6</v>
      </c>
      <c r="AK19" s="233"/>
      <c r="AL19" s="198"/>
      <c r="AM19" s="234"/>
      <c r="AN19" s="205"/>
      <c r="AO19" s="235"/>
      <c r="AP19" s="236"/>
      <c r="AR19" s="236"/>
      <c r="AT19" s="236"/>
      <c r="AV19" s="237" t="s">
        <v>274</v>
      </c>
      <c r="AW19" s="199">
        <v>66140</v>
      </c>
      <c r="AX19" s="205" t="s">
        <v>274</v>
      </c>
      <c r="AY19" s="200">
        <v>660</v>
      </c>
      <c r="AZ19" s="238" t="s">
        <v>275</v>
      </c>
      <c r="BA19" s="202" t="s">
        <v>276</v>
      </c>
      <c r="BB19" s="201" t="s">
        <v>274</v>
      </c>
      <c r="BC19" s="203" t="s">
        <v>280</v>
      </c>
      <c r="BD19" s="201" t="s">
        <v>274</v>
      </c>
      <c r="BE19" s="204">
        <v>2.2999999999999998</v>
      </c>
      <c r="BF19" s="237" t="s">
        <v>274</v>
      </c>
      <c r="BG19" s="286">
        <v>56700</v>
      </c>
      <c r="BH19" s="237" t="s">
        <v>284</v>
      </c>
      <c r="BI19" s="200">
        <v>560</v>
      </c>
      <c r="BJ19" s="238" t="s">
        <v>275</v>
      </c>
      <c r="BK19" s="202" t="s">
        <v>276</v>
      </c>
      <c r="BL19" s="238" t="s">
        <v>274</v>
      </c>
      <c r="BM19" s="203" t="s">
        <v>280</v>
      </c>
      <c r="BN19" s="238" t="s">
        <v>274</v>
      </c>
      <c r="BO19" s="204">
        <v>2.2999999999999998</v>
      </c>
      <c r="BP19" s="925"/>
      <c r="BQ19" s="920"/>
      <c r="BR19" s="902"/>
      <c r="BS19" s="916"/>
      <c r="BT19" s="904"/>
      <c r="BU19" s="904"/>
      <c r="BV19" s="901"/>
      <c r="BW19" s="906"/>
      <c r="BX19" s="901"/>
      <c r="BY19" s="942"/>
      <c r="BZ19" s="902"/>
      <c r="CA19" s="918"/>
      <c r="CB19" s="902"/>
      <c r="CC19" s="916"/>
      <c r="CD19" s="901"/>
      <c r="CE19" s="904"/>
      <c r="CF19" s="901"/>
      <c r="CG19" s="906"/>
      <c r="CH19" s="901"/>
      <c r="CI19" s="910"/>
      <c r="CJ19" s="912"/>
      <c r="CK19" s="902"/>
      <c r="CL19" s="914"/>
      <c r="CM19" s="902"/>
      <c r="CN19" s="916"/>
      <c r="CO19" s="904"/>
      <c r="CP19" s="904"/>
      <c r="CQ19" s="901"/>
      <c r="CR19" s="906"/>
      <c r="CS19" s="901"/>
      <c r="CT19" s="908"/>
      <c r="CU19" s="902"/>
      <c r="CV19" s="239" t="s">
        <v>289</v>
      </c>
      <c r="CW19" s="902"/>
      <c r="CX19" s="239" t="s">
        <v>290</v>
      </c>
      <c r="CY19" s="902"/>
      <c r="CZ19" s="240">
        <v>52.3</v>
      </c>
      <c r="DA19" s="902"/>
      <c r="DB19" s="239" t="s">
        <v>289</v>
      </c>
      <c r="DC19" s="902"/>
      <c r="DD19" s="239" t="s">
        <v>290</v>
      </c>
      <c r="DE19" s="902"/>
      <c r="DF19" s="240">
        <v>87.2</v>
      </c>
      <c r="DG19" s="937"/>
      <c r="DH19" s="939"/>
      <c r="DI19" s="937"/>
      <c r="DJ19" s="241" t="s">
        <v>291</v>
      </c>
      <c r="DK19" s="897"/>
      <c r="DL19" s="899"/>
      <c r="DM19" s="901"/>
      <c r="DN19" s="936"/>
      <c r="DO19" s="901"/>
      <c r="DP19" s="904"/>
      <c r="DQ19" s="901"/>
      <c r="DR19" s="906"/>
      <c r="DS19" s="901"/>
      <c r="DT19" s="910"/>
      <c r="DU19" s="927"/>
      <c r="DV19" s="912"/>
      <c r="DW19" s="242"/>
      <c r="DX19" s="948"/>
      <c r="DY19" s="215"/>
      <c r="DZ19" s="216">
        <v>11</v>
      </c>
      <c r="EA19" s="216">
        <v>12</v>
      </c>
      <c r="EB19" s="928"/>
    </row>
    <row r="20" spans="1:132" s="214" customFormat="1" ht="34.15" customHeight="1">
      <c r="A20" s="271" t="s">
        <v>334</v>
      </c>
      <c r="B20" s="950"/>
      <c r="C20" s="943" t="s">
        <v>298</v>
      </c>
      <c r="D20" s="945" t="s">
        <v>273</v>
      </c>
      <c r="E20" s="179" t="s">
        <v>48</v>
      </c>
      <c r="F20" s="180"/>
      <c r="G20" s="181">
        <v>59070</v>
      </c>
      <c r="H20" s="182">
        <v>68510</v>
      </c>
      <c r="I20" s="183" t="s">
        <v>274</v>
      </c>
      <c r="J20" s="184">
        <v>570</v>
      </c>
      <c r="K20" s="185">
        <v>660</v>
      </c>
      <c r="L20" s="186" t="s">
        <v>275</v>
      </c>
      <c r="M20" s="187" t="s">
        <v>276</v>
      </c>
      <c r="N20" s="188" t="s">
        <v>274</v>
      </c>
      <c r="O20" s="189" t="s">
        <v>277</v>
      </c>
      <c r="P20" s="188" t="s">
        <v>274</v>
      </c>
      <c r="Q20" s="190">
        <v>2.1</v>
      </c>
      <c r="R20" s="191">
        <v>2.2000000000000002</v>
      </c>
      <c r="S20" s="902" t="s">
        <v>274</v>
      </c>
      <c r="T20" s="913">
        <v>2080</v>
      </c>
      <c r="U20" s="902" t="s">
        <v>274</v>
      </c>
      <c r="V20" s="933">
        <v>20</v>
      </c>
      <c r="W20" s="921" t="s">
        <v>278</v>
      </c>
      <c r="X20" s="903" t="s">
        <v>276</v>
      </c>
      <c r="Y20" s="921" t="s">
        <v>274</v>
      </c>
      <c r="Z20" s="923" t="s">
        <v>279</v>
      </c>
      <c r="AA20" s="183" t="s">
        <v>274</v>
      </c>
      <c r="AB20" s="192">
        <v>9440</v>
      </c>
      <c r="AC20" s="902" t="s">
        <v>274</v>
      </c>
      <c r="AD20" s="193">
        <v>90</v>
      </c>
      <c r="AE20" s="194" t="s">
        <v>278</v>
      </c>
      <c r="AF20" s="187" t="s">
        <v>276</v>
      </c>
      <c r="AG20" s="195" t="s">
        <v>274</v>
      </c>
      <c r="AH20" s="189" t="s">
        <v>280</v>
      </c>
      <c r="AI20" s="195" t="s">
        <v>274</v>
      </c>
      <c r="AJ20" s="196">
        <v>2.6</v>
      </c>
      <c r="AK20" s="197" t="s">
        <v>281</v>
      </c>
      <c r="AL20" s="198" t="s">
        <v>282</v>
      </c>
      <c r="AM20" s="199">
        <v>3770</v>
      </c>
      <c r="AN20" s="198" t="s">
        <v>282</v>
      </c>
      <c r="AO20" s="200">
        <v>30</v>
      </c>
      <c r="AP20" s="201" t="s">
        <v>275</v>
      </c>
      <c r="AQ20" s="202" t="s">
        <v>276</v>
      </c>
      <c r="AR20" s="201" t="s">
        <v>274</v>
      </c>
      <c r="AS20" s="203" t="s">
        <v>280</v>
      </c>
      <c r="AT20" s="201" t="s">
        <v>274</v>
      </c>
      <c r="AU20" s="204">
        <v>3.9</v>
      </c>
      <c r="AV20" s="205"/>
      <c r="AW20" s="206"/>
      <c r="AX20" s="205"/>
      <c r="AY20" s="207"/>
      <c r="AZ20" s="208"/>
      <c r="BA20" s="208"/>
      <c r="BB20" s="209"/>
      <c r="BC20" s="208"/>
      <c r="BD20" s="209"/>
      <c r="BE20" s="208"/>
      <c r="BF20" s="205"/>
      <c r="BG20" s="285" t="s">
        <v>283</v>
      </c>
      <c r="BH20" s="205"/>
      <c r="BI20" s="210"/>
      <c r="BJ20" s="208"/>
      <c r="BK20" s="208"/>
      <c r="BL20" s="208"/>
      <c r="BM20" s="208"/>
      <c r="BN20" s="208"/>
      <c r="BO20" s="208"/>
      <c r="BP20" s="925" t="s">
        <v>274</v>
      </c>
      <c r="BQ20" s="919" t="s">
        <v>297</v>
      </c>
      <c r="BR20" s="902" t="s">
        <v>274</v>
      </c>
      <c r="BS20" s="915"/>
      <c r="BT20" s="903"/>
      <c r="BU20" s="903"/>
      <c r="BV20" s="900"/>
      <c r="BW20" s="905"/>
      <c r="BX20" s="900"/>
      <c r="BY20" s="941" t="s">
        <v>203</v>
      </c>
      <c r="BZ20" s="902" t="s">
        <v>284</v>
      </c>
      <c r="CA20" s="917">
        <v>12590</v>
      </c>
      <c r="CB20" s="902" t="s">
        <v>274</v>
      </c>
      <c r="CC20" s="915">
        <v>120</v>
      </c>
      <c r="CD20" s="900" t="s">
        <v>275</v>
      </c>
      <c r="CE20" s="903" t="s">
        <v>276</v>
      </c>
      <c r="CF20" s="900" t="s">
        <v>274</v>
      </c>
      <c r="CG20" s="905" t="s">
        <v>280</v>
      </c>
      <c r="CH20" s="900" t="s">
        <v>274</v>
      </c>
      <c r="CI20" s="909">
        <v>2.4</v>
      </c>
      <c r="CJ20" s="911" t="s">
        <v>285</v>
      </c>
      <c r="CK20" s="902" t="s">
        <v>284</v>
      </c>
      <c r="CL20" s="913">
        <v>1800</v>
      </c>
      <c r="CM20" s="902" t="s">
        <v>274</v>
      </c>
      <c r="CN20" s="915">
        <v>10</v>
      </c>
      <c r="CO20" s="903" t="s">
        <v>275</v>
      </c>
      <c r="CP20" s="903" t="s">
        <v>276</v>
      </c>
      <c r="CQ20" s="900" t="s">
        <v>274</v>
      </c>
      <c r="CR20" s="905" t="s">
        <v>280</v>
      </c>
      <c r="CS20" s="900" t="s">
        <v>274</v>
      </c>
      <c r="CT20" s="907">
        <v>18.100000000000001</v>
      </c>
      <c r="CU20" s="902" t="s">
        <v>284</v>
      </c>
      <c r="CV20" s="211">
        <v>950</v>
      </c>
      <c r="CW20" s="902" t="s">
        <v>284</v>
      </c>
      <c r="CX20" s="212">
        <v>9</v>
      </c>
      <c r="CY20" s="902" t="s">
        <v>284</v>
      </c>
      <c r="CZ20" s="212">
        <v>9</v>
      </c>
      <c r="DA20" s="902" t="s">
        <v>284</v>
      </c>
      <c r="DB20" s="211">
        <v>170</v>
      </c>
      <c r="DC20" s="902" t="s">
        <v>284</v>
      </c>
      <c r="DD20" s="212">
        <v>1</v>
      </c>
      <c r="DE20" s="902" t="s">
        <v>284</v>
      </c>
      <c r="DF20" s="212">
        <v>1</v>
      </c>
      <c r="DG20" s="937" t="s">
        <v>282</v>
      </c>
      <c r="DH20" s="938">
        <v>9770</v>
      </c>
      <c r="DI20" s="937" t="s">
        <v>282</v>
      </c>
      <c r="DJ20" s="213">
        <v>245</v>
      </c>
      <c r="DK20" s="897" t="s">
        <v>286</v>
      </c>
      <c r="DL20" s="898">
        <v>12590</v>
      </c>
      <c r="DM20" s="900" t="s">
        <v>274</v>
      </c>
      <c r="DN20" s="935">
        <v>120</v>
      </c>
      <c r="DO20" s="900" t="s">
        <v>275</v>
      </c>
      <c r="DP20" s="903" t="s">
        <v>276</v>
      </c>
      <c r="DQ20" s="900" t="s">
        <v>274</v>
      </c>
      <c r="DR20" s="905" t="s">
        <v>280</v>
      </c>
      <c r="DS20" s="900" t="s">
        <v>274</v>
      </c>
      <c r="DT20" s="909">
        <v>2.4</v>
      </c>
      <c r="DU20" s="926" t="s">
        <v>281</v>
      </c>
      <c r="DV20" s="911" t="s">
        <v>287</v>
      </c>
      <c r="DW20" s="242"/>
      <c r="DX20" s="948"/>
      <c r="DY20" s="215">
        <v>45</v>
      </c>
      <c r="DZ20" s="216">
        <v>13</v>
      </c>
      <c r="EA20" s="216">
        <v>14</v>
      </c>
      <c r="EB20" s="928">
        <v>7</v>
      </c>
    </row>
    <row r="21" spans="1:132" s="214" customFormat="1" ht="34.15" customHeight="1">
      <c r="A21" s="271" t="s">
        <v>335</v>
      </c>
      <c r="B21" s="950"/>
      <c r="C21" s="944"/>
      <c r="D21" s="946"/>
      <c r="E21" s="217" t="s">
        <v>49</v>
      </c>
      <c r="F21" s="180"/>
      <c r="G21" s="218">
        <v>68510</v>
      </c>
      <c r="H21" s="219"/>
      <c r="I21" s="183" t="s">
        <v>274</v>
      </c>
      <c r="J21" s="220">
        <v>660</v>
      </c>
      <c r="K21" s="221"/>
      <c r="L21" s="222" t="s">
        <v>275</v>
      </c>
      <c r="M21" s="223" t="s">
        <v>276</v>
      </c>
      <c r="N21" s="224" t="s">
        <v>274</v>
      </c>
      <c r="O21" s="225" t="s">
        <v>280</v>
      </c>
      <c r="P21" s="224" t="s">
        <v>274</v>
      </c>
      <c r="Q21" s="226">
        <v>2.2000000000000002</v>
      </c>
      <c r="R21" s="227"/>
      <c r="S21" s="902"/>
      <c r="T21" s="914"/>
      <c r="U21" s="902"/>
      <c r="V21" s="934"/>
      <c r="W21" s="922"/>
      <c r="X21" s="904"/>
      <c r="Y21" s="922"/>
      <c r="Z21" s="924"/>
      <c r="AA21" s="183" t="s">
        <v>274</v>
      </c>
      <c r="AB21" s="220">
        <v>9440</v>
      </c>
      <c r="AC21" s="902"/>
      <c r="AD21" s="228">
        <v>90</v>
      </c>
      <c r="AE21" s="229" t="s">
        <v>275</v>
      </c>
      <c r="AF21" s="223" t="s">
        <v>276</v>
      </c>
      <c r="AG21" s="230" t="s">
        <v>274</v>
      </c>
      <c r="AH21" s="231" t="s">
        <v>280</v>
      </c>
      <c r="AI21" s="230" t="s">
        <v>274</v>
      </c>
      <c r="AJ21" s="232">
        <v>2.6</v>
      </c>
      <c r="AK21" s="233"/>
      <c r="AL21" s="198"/>
      <c r="AM21" s="234"/>
      <c r="AN21" s="205"/>
      <c r="AO21" s="235"/>
      <c r="AP21" s="236"/>
      <c r="AR21" s="236"/>
      <c r="AT21" s="236"/>
      <c r="AV21" s="237" t="s">
        <v>274</v>
      </c>
      <c r="AW21" s="199">
        <v>66140</v>
      </c>
      <c r="AX21" s="205" t="s">
        <v>274</v>
      </c>
      <c r="AY21" s="200">
        <v>660</v>
      </c>
      <c r="AZ21" s="238" t="s">
        <v>275</v>
      </c>
      <c r="BA21" s="202" t="s">
        <v>276</v>
      </c>
      <c r="BB21" s="201" t="s">
        <v>274</v>
      </c>
      <c r="BC21" s="203" t="s">
        <v>280</v>
      </c>
      <c r="BD21" s="201" t="s">
        <v>274</v>
      </c>
      <c r="BE21" s="204">
        <v>2.2999999999999998</v>
      </c>
      <c r="BF21" s="237" t="s">
        <v>274</v>
      </c>
      <c r="BG21" s="286">
        <v>56700</v>
      </c>
      <c r="BH21" s="237" t="s">
        <v>284</v>
      </c>
      <c r="BI21" s="200">
        <v>560</v>
      </c>
      <c r="BJ21" s="238" t="s">
        <v>275</v>
      </c>
      <c r="BK21" s="202" t="s">
        <v>276</v>
      </c>
      <c r="BL21" s="238" t="s">
        <v>274</v>
      </c>
      <c r="BM21" s="203" t="s">
        <v>280</v>
      </c>
      <c r="BN21" s="238" t="s">
        <v>274</v>
      </c>
      <c r="BO21" s="204">
        <v>2.2999999999999998</v>
      </c>
      <c r="BP21" s="925"/>
      <c r="BQ21" s="920"/>
      <c r="BR21" s="902"/>
      <c r="BS21" s="916"/>
      <c r="BT21" s="904"/>
      <c r="BU21" s="904"/>
      <c r="BV21" s="901"/>
      <c r="BW21" s="906"/>
      <c r="BX21" s="901"/>
      <c r="BY21" s="942"/>
      <c r="BZ21" s="902"/>
      <c r="CA21" s="918"/>
      <c r="CB21" s="902"/>
      <c r="CC21" s="916"/>
      <c r="CD21" s="901"/>
      <c r="CE21" s="904"/>
      <c r="CF21" s="901"/>
      <c r="CG21" s="906"/>
      <c r="CH21" s="901"/>
      <c r="CI21" s="910"/>
      <c r="CJ21" s="912"/>
      <c r="CK21" s="902"/>
      <c r="CL21" s="914"/>
      <c r="CM21" s="902"/>
      <c r="CN21" s="916"/>
      <c r="CO21" s="904"/>
      <c r="CP21" s="904"/>
      <c r="CQ21" s="901"/>
      <c r="CR21" s="906"/>
      <c r="CS21" s="901"/>
      <c r="CT21" s="908"/>
      <c r="CU21" s="902"/>
      <c r="CV21" s="239" t="s">
        <v>289</v>
      </c>
      <c r="CW21" s="902"/>
      <c r="CX21" s="239" t="s">
        <v>290</v>
      </c>
      <c r="CY21" s="902"/>
      <c r="CZ21" s="240">
        <v>51.7</v>
      </c>
      <c r="DA21" s="902"/>
      <c r="DB21" s="239" t="s">
        <v>289</v>
      </c>
      <c r="DC21" s="902"/>
      <c r="DD21" s="239" t="s">
        <v>290</v>
      </c>
      <c r="DE21" s="902"/>
      <c r="DF21" s="240">
        <v>77.5</v>
      </c>
      <c r="DG21" s="937"/>
      <c r="DH21" s="939"/>
      <c r="DI21" s="937"/>
      <c r="DJ21" s="241" t="s">
        <v>291</v>
      </c>
      <c r="DK21" s="897"/>
      <c r="DL21" s="899"/>
      <c r="DM21" s="901"/>
      <c r="DN21" s="936"/>
      <c r="DO21" s="901"/>
      <c r="DP21" s="904"/>
      <c r="DQ21" s="901"/>
      <c r="DR21" s="906"/>
      <c r="DS21" s="901"/>
      <c r="DT21" s="910"/>
      <c r="DU21" s="927"/>
      <c r="DV21" s="912"/>
      <c r="DW21" s="242"/>
      <c r="DX21" s="948"/>
      <c r="DY21" s="215"/>
      <c r="DZ21" s="216">
        <v>13</v>
      </c>
      <c r="EA21" s="216">
        <v>14</v>
      </c>
      <c r="EB21" s="928"/>
    </row>
    <row r="22" spans="1:132" s="214" customFormat="1" ht="34.15" customHeight="1">
      <c r="A22" s="271" t="s">
        <v>336</v>
      </c>
      <c r="B22" s="950"/>
      <c r="C22" s="943" t="s">
        <v>299</v>
      </c>
      <c r="D22" s="945" t="s">
        <v>273</v>
      </c>
      <c r="E22" s="179" t="s">
        <v>48</v>
      </c>
      <c r="F22" s="180"/>
      <c r="G22" s="181">
        <v>57360</v>
      </c>
      <c r="H22" s="182">
        <v>66800</v>
      </c>
      <c r="I22" s="183" t="s">
        <v>274</v>
      </c>
      <c r="J22" s="184">
        <v>550</v>
      </c>
      <c r="K22" s="185">
        <v>640</v>
      </c>
      <c r="L22" s="186" t="s">
        <v>275</v>
      </c>
      <c r="M22" s="187" t="s">
        <v>276</v>
      </c>
      <c r="N22" s="188" t="s">
        <v>274</v>
      </c>
      <c r="O22" s="189" t="s">
        <v>277</v>
      </c>
      <c r="P22" s="188" t="s">
        <v>274</v>
      </c>
      <c r="Q22" s="190">
        <v>2.1</v>
      </c>
      <c r="R22" s="191">
        <v>2.2000000000000002</v>
      </c>
      <c r="S22" s="902" t="s">
        <v>274</v>
      </c>
      <c r="T22" s="913">
        <v>1870</v>
      </c>
      <c r="U22" s="902" t="s">
        <v>274</v>
      </c>
      <c r="V22" s="933">
        <v>10</v>
      </c>
      <c r="W22" s="921" t="s">
        <v>278</v>
      </c>
      <c r="X22" s="903" t="s">
        <v>276</v>
      </c>
      <c r="Y22" s="921" t="s">
        <v>274</v>
      </c>
      <c r="Z22" s="923" t="s">
        <v>279</v>
      </c>
      <c r="AA22" s="183" t="s">
        <v>274</v>
      </c>
      <c r="AB22" s="192">
        <v>9440</v>
      </c>
      <c r="AC22" s="902" t="s">
        <v>274</v>
      </c>
      <c r="AD22" s="193">
        <v>90</v>
      </c>
      <c r="AE22" s="194" t="s">
        <v>278</v>
      </c>
      <c r="AF22" s="187" t="s">
        <v>276</v>
      </c>
      <c r="AG22" s="195" t="s">
        <v>274</v>
      </c>
      <c r="AH22" s="189" t="s">
        <v>280</v>
      </c>
      <c r="AI22" s="195" t="s">
        <v>274</v>
      </c>
      <c r="AJ22" s="196">
        <v>2.6</v>
      </c>
      <c r="AK22" s="197" t="s">
        <v>281</v>
      </c>
      <c r="AL22" s="198" t="s">
        <v>282</v>
      </c>
      <c r="AM22" s="199">
        <v>3770</v>
      </c>
      <c r="AN22" s="198" t="s">
        <v>282</v>
      </c>
      <c r="AO22" s="200">
        <v>30</v>
      </c>
      <c r="AP22" s="201" t="s">
        <v>275</v>
      </c>
      <c r="AQ22" s="202" t="s">
        <v>276</v>
      </c>
      <c r="AR22" s="201" t="s">
        <v>274</v>
      </c>
      <c r="AS22" s="203" t="s">
        <v>280</v>
      </c>
      <c r="AT22" s="201" t="s">
        <v>274</v>
      </c>
      <c r="AU22" s="204">
        <v>3.9</v>
      </c>
      <c r="AV22" s="205"/>
      <c r="AW22" s="206"/>
      <c r="AX22" s="205"/>
      <c r="AY22" s="207"/>
      <c r="AZ22" s="208"/>
      <c r="BA22" s="208"/>
      <c r="BB22" s="209"/>
      <c r="BC22" s="208"/>
      <c r="BD22" s="209"/>
      <c r="BE22" s="208"/>
      <c r="BF22" s="205"/>
      <c r="BG22" s="285" t="s">
        <v>283</v>
      </c>
      <c r="BH22" s="205"/>
      <c r="BI22" s="210"/>
      <c r="BJ22" s="208"/>
      <c r="BK22" s="208"/>
      <c r="BL22" s="208"/>
      <c r="BM22" s="208"/>
      <c r="BN22" s="208"/>
      <c r="BO22" s="208"/>
      <c r="BP22" s="925" t="s">
        <v>274</v>
      </c>
      <c r="BQ22" s="919" t="s">
        <v>297</v>
      </c>
      <c r="BR22" s="902" t="s">
        <v>274</v>
      </c>
      <c r="BS22" s="915"/>
      <c r="BT22" s="903"/>
      <c r="BU22" s="903"/>
      <c r="BV22" s="900"/>
      <c r="BW22" s="905"/>
      <c r="BX22" s="900"/>
      <c r="BY22" s="941" t="s">
        <v>203</v>
      </c>
      <c r="BZ22" s="902" t="s">
        <v>284</v>
      </c>
      <c r="CA22" s="917">
        <v>11330</v>
      </c>
      <c r="CB22" s="902" t="s">
        <v>284</v>
      </c>
      <c r="CC22" s="915">
        <v>110</v>
      </c>
      <c r="CD22" s="900" t="s">
        <v>275</v>
      </c>
      <c r="CE22" s="903" t="s">
        <v>276</v>
      </c>
      <c r="CF22" s="900" t="s">
        <v>274</v>
      </c>
      <c r="CG22" s="905" t="s">
        <v>280</v>
      </c>
      <c r="CH22" s="900" t="s">
        <v>274</v>
      </c>
      <c r="CI22" s="909">
        <v>2.2999999999999998</v>
      </c>
      <c r="CJ22" s="911" t="s">
        <v>285</v>
      </c>
      <c r="CK22" s="902" t="s">
        <v>284</v>
      </c>
      <c r="CL22" s="913">
        <v>1620</v>
      </c>
      <c r="CM22" s="902" t="s">
        <v>284</v>
      </c>
      <c r="CN22" s="915">
        <v>10</v>
      </c>
      <c r="CO22" s="903" t="s">
        <v>275</v>
      </c>
      <c r="CP22" s="903" t="s">
        <v>276</v>
      </c>
      <c r="CQ22" s="900" t="s">
        <v>274</v>
      </c>
      <c r="CR22" s="905" t="s">
        <v>280</v>
      </c>
      <c r="CS22" s="900" t="s">
        <v>274</v>
      </c>
      <c r="CT22" s="907">
        <v>16.3</v>
      </c>
      <c r="CU22" s="902" t="s">
        <v>284</v>
      </c>
      <c r="CV22" s="211">
        <v>850</v>
      </c>
      <c r="CW22" s="902" t="s">
        <v>284</v>
      </c>
      <c r="CX22" s="212">
        <v>8</v>
      </c>
      <c r="CY22" s="902" t="s">
        <v>284</v>
      </c>
      <c r="CZ22" s="212">
        <v>8</v>
      </c>
      <c r="DA22" s="902" t="s">
        <v>284</v>
      </c>
      <c r="DB22" s="211">
        <v>150</v>
      </c>
      <c r="DC22" s="902" t="s">
        <v>284</v>
      </c>
      <c r="DD22" s="212">
        <v>1</v>
      </c>
      <c r="DE22" s="902" t="s">
        <v>284</v>
      </c>
      <c r="DF22" s="212">
        <v>1</v>
      </c>
      <c r="DG22" s="937" t="s">
        <v>282</v>
      </c>
      <c r="DH22" s="938">
        <v>8860</v>
      </c>
      <c r="DI22" s="937" t="s">
        <v>282</v>
      </c>
      <c r="DJ22" s="213">
        <v>245</v>
      </c>
      <c r="DK22" s="897" t="s">
        <v>286</v>
      </c>
      <c r="DL22" s="898">
        <v>11330</v>
      </c>
      <c r="DM22" s="900" t="s">
        <v>274</v>
      </c>
      <c r="DN22" s="935">
        <v>110</v>
      </c>
      <c r="DO22" s="900" t="s">
        <v>275</v>
      </c>
      <c r="DP22" s="903" t="s">
        <v>276</v>
      </c>
      <c r="DQ22" s="900" t="s">
        <v>274</v>
      </c>
      <c r="DR22" s="905" t="s">
        <v>280</v>
      </c>
      <c r="DS22" s="900" t="s">
        <v>274</v>
      </c>
      <c r="DT22" s="909">
        <v>2.2999999999999998</v>
      </c>
      <c r="DU22" s="926" t="s">
        <v>281</v>
      </c>
      <c r="DV22" s="911" t="s">
        <v>287</v>
      </c>
      <c r="DW22" s="242"/>
      <c r="DX22" s="948"/>
      <c r="DY22" s="215">
        <v>50</v>
      </c>
      <c r="DZ22" s="216">
        <v>15</v>
      </c>
      <c r="EA22" s="216">
        <v>16</v>
      </c>
      <c r="EB22" s="928">
        <v>8</v>
      </c>
    </row>
    <row r="23" spans="1:132" s="214" customFormat="1" ht="34.15" customHeight="1">
      <c r="A23" s="271" t="s">
        <v>337</v>
      </c>
      <c r="B23" s="950"/>
      <c r="C23" s="944"/>
      <c r="D23" s="946"/>
      <c r="E23" s="217" t="s">
        <v>49</v>
      </c>
      <c r="F23" s="180"/>
      <c r="G23" s="218">
        <v>66800</v>
      </c>
      <c r="H23" s="219"/>
      <c r="I23" s="183" t="s">
        <v>274</v>
      </c>
      <c r="J23" s="220">
        <v>640</v>
      </c>
      <c r="K23" s="221"/>
      <c r="L23" s="222" t="s">
        <v>275</v>
      </c>
      <c r="M23" s="223" t="s">
        <v>276</v>
      </c>
      <c r="N23" s="224" t="s">
        <v>274</v>
      </c>
      <c r="O23" s="225" t="s">
        <v>280</v>
      </c>
      <c r="P23" s="224" t="s">
        <v>274</v>
      </c>
      <c r="Q23" s="226">
        <v>2.2000000000000002</v>
      </c>
      <c r="R23" s="227"/>
      <c r="S23" s="902"/>
      <c r="T23" s="914"/>
      <c r="U23" s="902"/>
      <c r="V23" s="934"/>
      <c r="W23" s="922"/>
      <c r="X23" s="904"/>
      <c r="Y23" s="922"/>
      <c r="Z23" s="924"/>
      <c r="AA23" s="183" t="s">
        <v>274</v>
      </c>
      <c r="AB23" s="220">
        <v>9440</v>
      </c>
      <c r="AC23" s="902"/>
      <c r="AD23" s="228">
        <v>90</v>
      </c>
      <c r="AE23" s="229" t="s">
        <v>275</v>
      </c>
      <c r="AF23" s="223" t="s">
        <v>276</v>
      </c>
      <c r="AG23" s="230" t="s">
        <v>274</v>
      </c>
      <c r="AH23" s="231" t="s">
        <v>280</v>
      </c>
      <c r="AI23" s="230" t="s">
        <v>274</v>
      </c>
      <c r="AJ23" s="232">
        <v>2.6</v>
      </c>
      <c r="AK23" s="233"/>
      <c r="AL23" s="198"/>
      <c r="AM23" s="234"/>
      <c r="AN23" s="205"/>
      <c r="AO23" s="235"/>
      <c r="AP23" s="236"/>
      <c r="AR23" s="236"/>
      <c r="AT23" s="236"/>
      <c r="AV23" s="237" t="s">
        <v>274</v>
      </c>
      <c r="AW23" s="199">
        <v>66140</v>
      </c>
      <c r="AX23" s="205" t="s">
        <v>274</v>
      </c>
      <c r="AY23" s="200">
        <v>660</v>
      </c>
      <c r="AZ23" s="238" t="s">
        <v>275</v>
      </c>
      <c r="BA23" s="202" t="s">
        <v>276</v>
      </c>
      <c r="BB23" s="201" t="s">
        <v>274</v>
      </c>
      <c r="BC23" s="203" t="s">
        <v>280</v>
      </c>
      <c r="BD23" s="201" t="s">
        <v>274</v>
      </c>
      <c r="BE23" s="204">
        <v>2.2999999999999998</v>
      </c>
      <c r="BF23" s="237" t="s">
        <v>274</v>
      </c>
      <c r="BG23" s="286">
        <v>56700</v>
      </c>
      <c r="BH23" s="237" t="s">
        <v>284</v>
      </c>
      <c r="BI23" s="200">
        <v>560</v>
      </c>
      <c r="BJ23" s="238" t="s">
        <v>275</v>
      </c>
      <c r="BK23" s="202" t="s">
        <v>276</v>
      </c>
      <c r="BL23" s="238" t="s">
        <v>274</v>
      </c>
      <c r="BM23" s="203" t="s">
        <v>280</v>
      </c>
      <c r="BN23" s="238" t="s">
        <v>274</v>
      </c>
      <c r="BO23" s="204">
        <v>2.2999999999999998</v>
      </c>
      <c r="BP23" s="925"/>
      <c r="BQ23" s="920"/>
      <c r="BR23" s="902"/>
      <c r="BS23" s="916"/>
      <c r="BT23" s="904"/>
      <c r="BU23" s="904"/>
      <c r="BV23" s="901"/>
      <c r="BW23" s="906"/>
      <c r="BX23" s="901"/>
      <c r="BY23" s="942"/>
      <c r="BZ23" s="902"/>
      <c r="CA23" s="918"/>
      <c r="CB23" s="902"/>
      <c r="CC23" s="916"/>
      <c r="CD23" s="901"/>
      <c r="CE23" s="904"/>
      <c r="CF23" s="901"/>
      <c r="CG23" s="906"/>
      <c r="CH23" s="901"/>
      <c r="CI23" s="910"/>
      <c r="CJ23" s="912"/>
      <c r="CK23" s="902"/>
      <c r="CL23" s="914"/>
      <c r="CM23" s="902"/>
      <c r="CN23" s="916"/>
      <c r="CO23" s="904"/>
      <c r="CP23" s="904"/>
      <c r="CQ23" s="901"/>
      <c r="CR23" s="906"/>
      <c r="CS23" s="901"/>
      <c r="CT23" s="908"/>
      <c r="CU23" s="902"/>
      <c r="CV23" s="239" t="s">
        <v>289</v>
      </c>
      <c r="CW23" s="902"/>
      <c r="CX23" s="239" t="s">
        <v>290</v>
      </c>
      <c r="CY23" s="902"/>
      <c r="CZ23" s="240">
        <v>52.3</v>
      </c>
      <c r="DA23" s="902"/>
      <c r="DB23" s="239" t="s">
        <v>289</v>
      </c>
      <c r="DC23" s="902"/>
      <c r="DD23" s="239" t="s">
        <v>290</v>
      </c>
      <c r="DE23" s="902"/>
      <c r="DF23" s="240">
        <v>69.8</v>
      </c>
      <c r="DG23" s="937"/>
      <c r="DH23" s="939"/>
      <c r="DI23" s="937"/>
      <c r="DJ23" s="241" t="s">
        <v>291</v>
      </c>
      <c r="DK23" s="897"/>
      <c r="DL23" s="899"/>
      <c r="DM23" s="901"/>
      <c r="DN23" s="936"/>
      <c r="DO23" s="901"/>
      <c r="DP23" s="904"/>
      <c r="DQ23" s="901"/>
      <c r="DR23" s="906"/>
      <c r="DS23" s="901"/>
      <c r="DT23" s="910"/>
      <c r="DU23" s="927"/>
      <c r="DV23" s="912"/>
      <c r="DW23" s="242"/>
      <c r="DX23" s="948"/>
      <c r="DY23" s="215"/>
      <c r="DZ23" s="216">
        <v>15</v>
      </c>
      <c r="EA23" s="216">
        <v>16</v>
      </c>
      <c r="EB23" s="928"/>
    </row>
    <row r="24" spans="1:132" s="214" customFormat="1" ht="34.15" customHeight="1">
      <c r="A24" s="271" t="s">
        <v>338</v>
      </c>
      <c r="B24" s="950"/>
      <c r="C24" s="943" t="s">
        <v>300</v>
      </c>
      <c r="D24" s="945" t="s">
        <v>273</v>
      </c>
      <c r="E24" s="179" t="s">
        <v>48</v>
      </c>
      <c r="F24" s="180"/>
      <c r="G24" s="181">
        <v>56050</v>
      </c>
      <c r="H24" s="182">
        <v>65490</v>
      </c>
      <c r="I24" s="183" t="s">
        <v>274</v>
      </c>
      <c r="J24" s="184">
        <v>540</v>
      </c>
      <c r="K24" s="185">
        <v>630</v>
      </c>
      <c r="L24" s="186" t="s">
        <v>275</v>
      </c>
      <c r="M24" s="187" t="s">
        <v>276</v>
      </c>
      <c r="N24" s="188" t="s">
        <v>274</v>
      </c>
      <c r="O24" s="189" t="s">
        <v>277</v>
      </c>
      <c r="P24" s="188" t="s">
        <v>274</v>
      </c>
      <c r="Q24" s="190">
        <v>2.1</v>
      </c>
      <c r="R24" s="191">
        <v>2.2000000000000002</v>
      </c>
      <c r="S24" s="902" t="s">
        <v>274</v>
      </c>
      <c r="T24" s="913">
        <v>1700</v>
      </c>
      <c r="U24" s="902" t="s">
        <v>274</v>
      </c>
      <c r="V24" s="933">
        <v>10</v>
      </c>
      <c r="W24" s="921" t="s">
        <v>278</v>
      </c>
      <c r="X24" s="903" t="s">
        <v>276</v>
      </c>
      <c r="Y24" s="921" t="s">
        <v>274</v>
      </c>
      <c r="Z24" s="923" t="s">
        <v>279</v>
      </c>
      <c r="AA24" s="183" t="s">
        <v>274</v>
      </c>
      <c r="AB24" s="192">
        <v>9440</v>
      </c>
      <c r="AC24" s="902" t="s">
        <v>274</v>
      </c>
      <c r="AD24" s="193">
        <v>90</v>
      </c>
      <c r="AE24" s="194" t="s">
        <v>278</v>
      </c>
      <c r="AF24" s="187" t="s">
        <v>276</v>
      </c>
      <c r="AG24" s="195" t="s">
        <v>274</v>
      </c>
      <c r="AH24" s="189" t="s">
        <v>280</v>
      </c>
      <c r="AI24" s="195" t="s">
        <v>274</v>
      </c>
      <c r="AJ24" s="196">
        <v>2.6</v>
      </c>
      <c r="AK24" s="197" t="s">
        <v>281</v>
      </c>
      <c r="AL24" s="198" t="s">
        <v>282</v>
      </c>
      <c r="AM24" s="199">
        <v>3770</v>
      </c>
      <c r="AN24" s="198" t="s">
        <v>282</v>
      </c>
      <c r="AO24" s="200">
        <v>30</v>
      </c>
      <c r="AP24" s="201" t="s">
        <v>275</v>
      </c>
      <c r="AQ24" s="202" t="s">
        <v>276</v>
      </c>
      <c r="AR24" s="201" t="s">
        <v>274</v>
      </c>
      <c r="AS24" s="203" t="s">
        <v>280</v>
      </c>
      <c r="AT24" s="201" t="s">
        <v>274</v>
      </c>
      <c r="AU24" s="204">
        <v>3.9</v>
      </c>
      <c r="AV24" s="205"/>
      <c r="AW24" s="206"/>
      <c r="AX24" s="205"/>
      <c r="AY24" s="207"/>
      <c r="AZ24" s="208"/>
      <c r="BA24" s="208"/>
      <c r="BB24" s="209"/>
      <c r="BC24" s="208"/>
      <c r="BD24" s="209"/>
      <c r="BE24" s="208"/>
      <c r="BF24" s="205"/>
      <c r="BG24" s="285" t="s">
        <v>283</v>
      </c>
      <c r="BH24" s="205"/>
      <c r="BI24" s="210"/>
      <c r="BJ24" s="208"/>
      <c r="BK24" s="208"/>
      <c r="BL24" s="208"/>
      <c r="BM24" s="208"/>
      <c r="BN24" s="208"/>
      <c r="BO24" s="208"/>
      <c r="BP24" s="925" t="s">
        <v>274</v>
      </c>
      <c r="BQ24" s="919" t="s">
        <v>297</v>
      </c>
      <c r="BR24" s="902" t="s">
        <v>274</v>
      </c>
      <c r="BS24" s="915"/>
      <c r="BT24" s="903"/>
      <c r="BU24" s="903"/>
      <c r="BV24" s="900"/>
      <c r="BW24" s="905"/>
      <c r="BX24" s="900"/>
      <c r="BY24" s="941" t="s">
        <v>203</v>
      </c>
      <c r="BZ24" s="902" t="s">
        <v>284</v>
      </c>
      <c r="CA24" s="917">
        <v>10300</v>
      </c>
      <c r="CB24" s="902" t="s">
        <v>284</v>
      </c>
      <c r="CC24" s="915">
        <v>100</v>
      </c>
      <c r="CD24" s="900" t="s">
        <v>275</v>
      </c>
      <c r="CE24" s="903" t="s">
        <v>276</v>
      </c>
      <c r="CF24" s="900" t="s">
        <v>274</v>
      </c>
      <c r="CG24" s="905" t="s">
        <v>280</v>
      </c>
      <c r="CH24" s="900" t="s">
        <v>274</v>
      </c>
      <c r="CI24" s="909">
        <v>2.2999999999999998</v>
      </c>
      <c r="CJ24" s="911" t="s">
        <v>285</v>
      </c>
      <c r="CK24" s="902" t="s">
        <v>284</v>
      </c>
      <c r="CL24" s="913">
        <v>1480</v>
      </c>
      <c r="CM24" s="902" t="s">
        <v>284</v>
      </c>
      <c r="CN24" s="915">
        <v>10</v>
      </c>
      <c r="CO24" s="903" t="s">
        <v>275</v>
      </c>
      <c r="CP24" s="903" t="s">
        <v>276</v>
      </c>
      <c r="CQ24" s="900" t="s">
        <v>274</v>
      </c>
      <c r="CR24" s="905" t="s">
        <v>280</v>
      </c>
      <c r="CS24" s="900" t="s">
        <v>274</v>
      </c>
      <c r="CT24" s="907">
        <v>14.8</v>
      </c>
      <c r="CU24" s="902" t="s">
        <v>284</v>
      </c>
      <c r="CV24" s="211">
        <v>770</v>
      </c>
      <c r="CW24" s="902" t="s">
        <v>284</v>
      </c>
      <c r="CX24" s="212">
        <v>7</v>
      </c>
      <c r="CY24" s="902" t="s">
        <v>284</v>
      </c>
      <c r="CZ24" s="212">
        <v>7</v>
      </c>
      <c r="DA24" s="902"/>
      <c r="DB24" s="211">
        <v>130</v>
      </c>
      <c r="DC24" s="902" t="s">
        <v>284</v>
      </c>
      <c r="DD24" s="212">
        <v>1</v>
      </c>
      <c r="DE24" s="902" t="s">
        <v>284</v>
      </c>
      <c r="DF24" s="212">
        <v>1</v>
      </c>
      <c r="DG24" s="937" t="s">
        <v>282</v>
      </c>
      <c r="DH24" s="938">
        <v>8120</v>
      </c>
      <c r="DI24" s="937" t="s">
        <v>282</v>
      </c>
      <c r="DJ24" s="213">
        <v>245</v>
      </c>
      <c r="DK24" s="897" t="s">
        <v>286</v>
      </c>
      <c r="DL24" s="898">
        <v>10300</v>
      </c>
      <c r="DM24" s="900" t="s">
        <v>274</v>
      </c>
      <c r="DN24" s="935">
        <v>100</v>
      </c>
      <c r="DO24" s="900" t="s">
        <v>275</v>
      </c>
      <c r="DP24" s="903" t="s">
        <v>276</v>
      </c>
      <c r="DQ24" s="900" t="s">
        <v>274</v>
      </c>
      <c r="DR24" s="905" t="s">
        <v>280</v>
      </c>
      <c r="DS24" s="900" t="s">
        <v>274</v>
      </c>
      <c r="DT24" s="909">
        <v>2.2999999999999998</v>
      </c>
      <c r="DU24" s="926" t="s">
        <v>281</v>
      </c>
      <c r="DV24" s="911" t="s">
        <v>287</v>
      </c>
      <c r="DW24" s="242"/>
      <c r="DX24" s="948"/>
      <c r="DY24" s="215">
        <v>55</v>
      </c>
      <c r="DZ24" s="216">
        <v>17</v>
      </c>
      <c r="EA24" s="216">
        <v>18</v>
      </c>
      <c r="EB24" s="928">
        <v>9</v>
      </c>
    </row>
    <row r="25" spans="1:132" s="214" customFormat="1" ht="34.15" customHeight="1">
      <c r="A25" s="271" t="s">
        <v>339</v>
      </c>
      <c r="B25" s="950"/>
      <c r="C25" s="944"/>
      <c r="D25" s="946"/>
      <c r="E25" s="217" t="s">
        <v>49</v>
      </c>
      <c r="F25" s="180"/>
      <c r="G25" s="218">
        <v>65490</v>
      </c>
      <c r="H25" s="219"/>
      <c r="I25" s="183" t="s">
        <v>274</v>
      </c>
      <c r="J25" s="220">
        <v>630</v>
      </c>
      <c r="K25" s="221"/>
      <c r="L25" s="222" t="s">
        <v>275</v>
      </c>
      <c r="M25" s="223" t="s">
        <v>276</v>
      </c>
      <c r="N25" s="224" t="s">
        <v>274</v>
      </c>
      <c r="O25" s="225" t="s">
        <v>280</v>
      </c>
      <c r="P25" s="224" t="s">
        <v>274</v>
      </c>
      <c r="Q25" s="226">
        <v>2.2000000000000002</v>
      </c>
      <c r="R25" s="227"/>
      <c r="S25" s="902"/>
      <c r="T25" s="914"/>
      <c r="U25" s="902"/>
      <c r="V25" s="934"/>
      <c r="W25" s="922"/>
      <c r="X25" s="904"/>
      <c r="Y25" s="922"/>
      <c r="Z25" s="924"/>
      <c r="AA25" s="183" t="s">
        <v>274</v>
      </c>
      <c r="AB25" s="220">
        <v>9440</v>
      </c>
      <c r="AC25" s="902"/>
      <c r="AD25" s="228">
        <v>90</v>
      </c>
      <c r="AE25" s="229" t="s">
        <v>275</v>
      </c>
      <c r="AF25" s="223" t="s">
        <v>276</v>
      </c>
      <c r="AG25" s="230" t="s">
        <v>274</v>
      </c>
      <c r="AH25" s="231" t="s">
        <v>280</v>
      </c>
      <c r="AI25" s="230" t="s">
        <v>274</v>
      </c>
      <c r="AJ25" s="232">
        <v>2.6</v>
      </c>
      <c r="AK25" s="233"/>
      <c r="AL25" s="198"/>
      <c r="AM25" s="234"/>
      <c r="AN25" s="205"/>
      <c r="AO25" s="235"/>
      <c r="AP25" s="236"/>
      <c r="AR25" s="236"/>
      <c r="AT25" s="236"/>
      <c r="AV25" s="237" t="s">
        <v>274</v>
      </c>
      <c r="AW25" s="199">
        <v>66140</v>
      </c>
      <c r="AX25" s="205" t="s">
        <v>274</v>
      </c>
      <c r="AY25" s="200">
        <v>660</v>
      </c>
      <c r="AZ25" s="238" t="s">
        <v>275</v>
      </c>
      <c r="BA25" s="202" t="s">
        <v>276</v>
      </c>
      <c r="BB25" s="201" t="s">
        <v>274</v>
      </c>
      <c r="BC25" s="203" t="s">
        <v>280</v>
      </c>
      <c r="BD25" s="201" t="s">
        <v>274</v>
      </c>
      <c r="BE25" s="204">
        <v>2.2999999999999998</v>
      </c>
      <c r="BF25" s="237" t="s">
        <v>274</v>
      </c>
      <c r="BG25" s="286">
        <v>56700</v>
      </c>
      <c r="BH25" s="237" t="s">
        <v>284</v>
      </c>
      <c r="BI25" s="200">
        <v>560</v>
      </c>
      <c r="BJ25" s="238" t="s">
        <v>275</v>
      </c>
      <c r="BK25" s="202" t="s">
        <v>276</v>
      </c>
      <c r="BL25" s="238" t="s">
        <v>274</v>
      </c>
      <c r="BM25" s="203" t="s">
        <v>280</v>
      </c>
      <c r="BN25" s="238" t="s">
        <v>274</v>
      </c>
      <c r="BO25" s="204">
        <v>2.2999999999999998</v>
      </c>
      <c r="BP25" s="925"/>
      <c r="BQ25" s="920"/>
      <c r="BR25" s="902"/>
      <c r="BS25" s="916"/>
      <c r="BT25" s="904"/>
      <c r="BU25" s="904"/>
      <c r="BV25" s="901"/>
      <c r="BW25" s="906"/>
      <c r="BX25" s="901"/>
      <c r="BY25" s="942"/>
      <c r="BZ25" s="902"/>
      <c r="CA25" s="918"/>
      <c r="CB25" s="902"/>
      <c r="CC25" s="916"/>
      <c r="CD25" s="901"/>
      <c r="CE25" s="904"/>
      <c r="CF25" s="901"/>
      <c r="CG25" s="906"/>
      <c r="CH25" s="901"/>
      <c r="CI25" s="910"/>
      <c r="CJ25" s="912"/>
      <c r="CK25" s="902"/>
      <c r="CL25" s="914"/>
      <c r="CM25" s="902"/>
      <c r="CN25" s="916"/>
      <c r="CO25" s="904"/>
      <c r="CP25" s="904"/>
      <c r="CQ25" s="901"/>
      <c r="CR25" s="906"/>
      <c r="CS25" s="901"/>
      <c r="CT25" s="908"/>
      <c r="CU25" s="902"/>
      <c r="CV25" s="239" t="s">
        <v>289</v>
      </c>
      <c r="CW25" s="902"/>
      <c r="CX25" s="239" t="s">
        <v>290</v>
      </c>
      <c r="CY25" s="902"/>
      <c r="CZ25" s="240">
        <v>54.4</v>
      </c>
      <c r="DA25" s="902"/>
      <c r="DB25" s="239" t="s">
        <v>289</v>
      </c>
      <c r="DC25" s="902"/>
      <c r="DD25" s="239" t="s">
        <v>290</v>
      </c>
      <c r="DE25" s="902"/>
      <c r="DF25" s="240">
        <v>63.4</v>
      </c>
      <c r="DG25" s="937"/>
      <c r="DH25" s="939"/>
      <c r="DI25" s="937"/>
      <c r="DJ25" s="241" t="s">
        <v>291</v>
      </c>
      <c r="DK25" s="897"/>
      <c r="DL25" s="899"/>
      <c r="DM25" s="901"/>
      <c r="DN25" s="936"/>
      <c r="DO25" s="901"/>
      <c r="DP25" s="904"/>
      <c r="DQ25" s="901"/>
      <c r="DR25" s="906"/>
      <c r="DS25" s="901"/>
      <c r="DT25" s="910"/>
      <c r="DU25" s="927"/>
      <c r="DV25" s="912"/>
      <c r="DW25" s="242"/>
      <c r="DX25" s="948"/>
      <c r="DY25" s="215"/>
      <c r="DZ25" s="216">
        <v>17</v>
      </c>
      <c r="EA25" s="216">
        <v>18</v>
      </c>
      <c r="EB25" s="928"/>
    </row>
    <row r="26" spans="1:132" s="214" customFormat="1" ht="34.15" customHeight="1">
      <c r="A26" s="271" t="s">
        <v>340</v>
      </c>
      <c r="B26" s="950"/>
      <c r="C26" s="943" t="s">
        <v>301</v>
      </c>
      <c r="D26" s="945" t="s">
        <v>273</v>
      </c>
      <c r="E26" s="179" t="s">
        <v>48</v>
      </c>
      <c r="F26" s="180"/>
      <c r="G26" s="181">
        <v>54870</v>
      </c>
      <c r="H26" s="182">
        <v>64310</v>
      </c>
      <c r="I26" s="183" t="s">
        <v>274</v>
      </c>
      <c r="J26" s="184">
        <v>520</v>
      </c>
      <c r="K26" s="185">
        <v>620</v>
      </c>
      <c r="L26" s="186" t="s">
        <v>275</v>
      </c>
      <c r="M26" s="187" t="s">
        <v>276</v>
      </c>
      <c r="N26" s="188" t="s">
        <v>274</v>
      </c>
      <c r="O26" s="189" t="s">
        <v>277</v>
      </c>
      <c r="P26" s="188" t="s">
        <v>274</v>
      </c>
      <c r="Q26" s="190">
        <v>2.1</v>
      </c>
      <c r="R26" s="191">
        <v>2.2000000000000002</v>
      </c>
      <c r="S26" s="902" t="s">
        <v>274</v>
      </c>
      <c r="T26" s="913">
        <v>1560</v>
      </c>
      <c r="U26" s="902" t="s">
        <v>274</v>
      </c>
      <c r="V26" s="933">
        <v>10</v>
      </c>
      <c r="W26" s="921" t="s">
        <v>278</v>
      </c>
      <c r="X26" s="903" t="s">
        <v>276</v>
      </c>
      <c r="Y26" s="921" t="s">
        <v>274</v>
      </c>
      <c r="Z26" s="923" t="s">
        <v>279</v>
      </c>
      <c r="AA26" s="183" t="s">
        <v>274</v>
      </c>
      <c r="AB26" s="192">
        <v>9440</v>
      </c>
      <c r="AC26" s="902" t="s">
        <v>274</v>
      </c>
      <c r="AD26" s="193">
        <v>90</v>
      </c>
      <c r="AE26" s="194" t="s">
        <v>278</v>
      </c>
      <c r="AF26" s="187" t="s">
        <v>276</v>
      </c>
      <c r="AG26" s="195" t="s">
        <v>274</v>
      </c>
      <c r="AH26" s="189" t="s">
        <v>280</v>
      </c>
      <c r="AI26" s="195" t="s">
        <v>274</v>
      </c>
      <c r="AJ26" s="196">
        <v>2.6</v>
      </c>
      <c r="AK26" s="197" t="s">
        <v>281</v>
      </c>
      <c r="AL26" s="198" t="s">
        <v>282</v>
      </c>
      <c r="AM26" s="199">
        <v>3770</v>
      </c>
      <c r="AN26" s="198" t="s">
        <v>282</v>
      </c>
      <c r="AO26" s="200">
        <v>30</v>
      </c>
      <c r="AP26" s="201" t="s">
        <v>275</v>
      </c>
      <c r="AQ26" s="202" t="s">
        <v>276</v>
      </c>
      <c r="AR26" s="201" t="s">
        <v>274</v>
      </c>
      <c r="AS26" s="203" t="s">
        <v>280</v>
      </c>
      <c r="AT26" s="201" t="s">
        <v>274</v>
      </c>
      <c r="AU26" s="204">
        <v>3.9</v>
      </c>
      <c r="AV26" s="205"/>
      <c r="AW26" s="206"/>
      <c r="AX26" s="205"/>
      <c r="AY26" s="207"/>
      <c r="AZ26" s="208"/>
      <c r="BA26" s="208"/>
      <c r="BB26" s="209"/>
      <c r="BC26" s="208"/>
      <c r="BD26" s="209"/>
      <c r="BE26" s="208"/>
      <c r="BF26" s="205"/>
      <c r="BG26" s="285" t="s">
        <v>283</v>
      </c>
      <c r="BH26" s="205"/>
      <c r="BI26" s="210"/>
      <c r="BJ26" s="208"/>
      <c r="BK26" s="208"/>
      <c r="BL26" s="208"/>
      <c r="BM26" s="208"/>
      <c r="BN26" s="208"/>
      <c r="BO26" s="208"/>
      <c r="BP26" s="925" t="s">
        <v>274</v>
      </c>
      <c r="BQ26" s="919" t="s">
        <v>297</v>
      </c>
      <c r="BR26" s="902" t="s">
        <v>274</v>
      </c>
      <c r="BS26" s="915"/>
      <c r="BT26" s="903"/>
      <c r="BU26" s="903"/>
      <c r="BV26" s="900"/>
      <c r="BW26" s="905"/>
      <c r="BX26" s="900"/>
      <c r="BY26" s="941" t="s">
        <v>203</v>
      </c>
      <c r="BZ26" s="902" t="s">
        <v>284</v>
      </c>
      <c r="CA26" s="917">
        <v>9440</v>
      </c>
      <c r="CB26" s="902" t="s">
        <v>274</v>
      </c>
      <c r="CC26" s="915">
        <v>90</v>
      </c>
      <c r="CD26" s="900" t="s">
        <v>275</v>
      </c>
      <c r="CE26" s="903" t="s">
        <v>276</v>
      </c>
      <c r="CF26" s="900" t="s">
        <v>274</v>
      </c>
      <c r="CG26" s="905" t="s">
        <v>280</v>
      </c>
      <c r="CH26" s="900" t="s">
        <v>274</v>
      </c>
      <c r="CI26" s="909">
        <v>2.4</v>
      </c>
      <c r="CJ26" s="911" t="s">
        <v>285</v>
      </c>
      <c r="CK26" s="902" t="s">
        <v>284</v>
      </c>
      <c r="CL26" s="913">
        <v>1350</v>
      </c>
      <c r="CM26" s="902" t="s">
        <v>274</v>
      </c>
      <c r="CN26" s="915">
        <v>10</v>
      </c>
      <c r="CO26" s="903" t="s">
        <v>275</v>
      </c>
      <c r="CP26" s="903" t="s">
        <v>276</v>
      </c>
      <c r="CQ26" s="900" t="s">
        <v>274</v>
      </c>
      <c r="CR26" s="905" t="s">
        <v>280</v>
      </c>
      <c r="CS26" s="900" t="s">
        <v>274</v>
      </c>
      <c r="CT26" s="907">
        <v>13.6</v>
      </c>
      <c r="CU26" s="902" t="s">
        <v>284</v>
      </c>
      <c r="CV26" s="211">
        <v>710</v>
      </c>
      <c r="CW26" s="902" t="s">
        <v>284</v>
      </c>
      <c r="CX26" s="212">
        <v>7</v>
      </c>
      <c r="CY26" s="902" t="s">
        <v>284</v>
      </c>
      <c r="CZ26" s="212">
        <v>7</v>
      </c>
      <c r="DA26" s="902" t="s">
        <v>284</v>
      </c>
      <c r="DB26" s="211">
        <v>120</v>
      </c>
      <c r="DC26" s="902" t="s">
        <v>284</v>
      </c>
      <c r="DD26" s="212">
        <v>1</v>
      </c>
      <c r="DE26" s="902" t="s">
        <v>284</v>
      </c>
      <c r="DF26" s="212">
        <v>1</v>
      </c>
      <c r="DG26" s="937" t="s">
        <v>282</v>
      </c>
      <c r="DH26" s="938">
        <v>7500</v>
      </c>
      <c r="DI26" s="937" t="s">
        <v>282</v>
      </c>
      <c r="DJ26" s="213">
        <v>245</v>
      </c>
      <c r="DK26" s="897" t="s">
        <v>286</v>
      </c>
      <c r="DL26" s="898">
        <v>9440</v>
      </c>
      <c r="DM26" s="900" t="s">
        <v>274</v>
      </c>
      <c r="DN26" s="935">
        <v>90</v>
      </c>
      <c r="DO26" s="900" t="s">
        <v>275</v>
      </c>
      <c r="DP26" s="903" t="s">
        <v>276</v>
      </c>
      <c r="DQ26" s="900" t="s">
        <v>274</v>
      </c>
      <c r="DR26" s="905" t="s">
        <v>280</v>
      </c>
      <c r="DS26" s="900" t="s">
        <v>274</v>
      </c>
      <c r="DT26" s="909">
        <v>2.4</v>
      </c>
      <c r="DU26" s="926" t="s">
        <v>281</v>
      </c>
      <c r="DV26" s="911" t="s">
        <v>287</v>
      </c>
      <c r="DW26" s="242"/>
      <c r="DX26" s="948"/>
      <c r="DY26" s="215">
        <v>60</v>
      </c>
      <c r="DZ26" s="216">
        <v>19</v>
      </c>
      <c r="EA26" s="216">
        <v>20</v>
      </c>
      <c r="EB26" s="928">
        <v>10</v>
      </c>
    </row>
    <row r="27" spans="1:132" s="214" customFormat="1" ht="34.15" customHeight="1">
      <c r="A27" s="271" t="s">
        <v>341</v>
      </c>
      <c r="B27" s="950"/>
      <c r="C27" s="944"/>
      <c r="D27" s="946"/>
      <c r="E27" s="217" t="s">
        <v>49</v>
      </c>
      <c r="F27" s="180"/>
      <c r="G27" s="218">
        <v>64310</v>
      </c>
      <c r="H27" s="219"/>
      <c r="I27" s="183" t="s">
        <v>274</v>
      </c>
      <c r="J27" s="220">
        <v>620</v>
      </c>
      <c r="K27" s="221"/>
      <c r="L27" s="222" t="s">
        <v>275</v>
      </c>
      <c r="M27" s="223" t="s">
        <v>276</v>
      </c>
      <c r="N27" s="224" t="s">
        <v>274</v>
      </c>
      <c r="O27" s="225" t="s">
        <v>280</v>
      </c>
      <c r="P27" s="224" t="s">
        <v>274</v>
      </c>
      <c r="Q27" s="226">
        <v>2.2000000000000002</v>
      </c>
      <c r="R27" s="227"/>
      <c r="S27" s="902"/>
      <c r="T27" s="914"/>
      <c r="U27" s="902"/>
      <c r="V27" s="934"/>
      <c r="W27" s="922"/>
      <c r="X27" s="904"/>
      <c r="Y27" s="922"/>
      <c r="Z27" s="924"/>
      <c r="AA27" s="183" t="s">
        <v>274</v>
      </c>
      <c r="AB27" s="220">
        <v>9440</v>
      </c>
      <c r="AC27" s="902"/>
      <c r="AD27" s="228">
        <v>90</v>
      </c>
      <c r="AE27" s="229" t="s">
        <v>275</v>
      </c>
      <c r="AF27" s="223" t="s">
        <v>276</v>
      </c>
      <c r="AG27" s="230" t="s">
        <v>274</v>
      </c>
      <c r="AH27" s="231" t="s">
        <v>280</v>
      </c>
      <c r="AI27" s="230" t="s">
        <v>274</v>
      </c>
      <c r="AJ27" s="232">
        <v>2.6</v>
      </c>
      <c r="AK27" s="233"/>
      <c r="AL27" s="198"/>
      <c r="AM27" s="234"/>
      <c r="AN27" s="205"/>
      <c r="AO27" s="235"/>
      <c r="AP27" s="236"/>
      <c r="AR27" s="236"/>
      <c r="AT27" s="236"/>
      <c r="AV27" s="237" t="s">
        <v>274</v>
      </c>
      <c r="AW27" s="199">
        <v>66140</v>
      </c>
      <c r="AX27" s="205" t="s">
        <v>274</v>
      </c>
      <c r="AY27" s="200">
        <v>660</v>
      </c>
      <c r="AZ27" s="238" t="s">
        <v>275</v>
      </c>
      <c r="BA27" s="202" t="s">
        <v>276</v>
      </c>
      <c r="BB27" s="201" t="s">
        <v>274</v>
      </c>
      <c r="BC27" s="203" t="s">
        <v>280</v>
      </c>
      <c r="BD27" s="201" t="s">
        <v>274</v>
      </c>
      <c r="BE27" s="204">
        <v>2.2999999999999998</v>
      </c>
      <c r="BF27" s="237" t="s">
        <v>274</v>
      </c>
      <c r="BG27" s="286">
        <v>56700</v>
      </c>
      <c r="BH27" s="237" t="s">
        <v>284</v>
      </c>
      <c r="BI27" s="200">
        <v>560</v>
      </c>
      <c r="BJ27" s="238" t="s">
        <v>275</v>
      </c>
      <c r="BK27" s="202" t="s">
        <v>276</v>
      </c>
      <c r="BL27" s="238" t="s">
        <v>274</v>
      </c>
      <c r="BM27" s="203" t="s">
        <v>280</v>
      </c>
      <c r="BN27" s="238" t="s">
        <v>274</v>
      </c>
      <c r="BO27" s="204">
        <v>2.2999999999999998</v>
      </c>
      <c r="BP27" s="925"/>
      <c r="BQ27" s="920"/>
      <c r="BR27" s="902"/>
      <c r="BS27" s="916"/>
      <c r="BT27" s="904"/>
      <c r="BU27" s="904"/>
      <c r="BV27" s="901"/>
      <c r="BW27" s="906"/>
      <c r="BX27" s="901"/>
      <c r="BY27" s="942"/>
      <c r="BZ27" s="902"/>
      <c r="CA27" s="918"/>
      <c r="CB27" s="902"/>
      <c r="CC27" s="916"/>
      <c r="CD27" s="901"/>
      <c r="CE27" s="904"/>
      <c r="CF27" s="901"/>
      <c r="CG27" s="906"/>
      <c r="CH27" s="901"/>
      <c r="CI27" s="910"/>
      <c r="CJ27" s="912"/>
      <c r="CK27" s="902"/>
      <c r="CL27" s="914"/>
      <c r="CM27" s="902"/>
      <c r="CN27" s="916"/>
      <c r="CO27" s="904"/>
      <c r="CP27" s="904"/>
      <c r="CQ27" s="901"/>
      <c r="CR27" s="906"/>
      <c r="CS27" s="901"/>
      <c r="CT27" s="908"/>
      <c r="CU27" s="902"/>
      <c r="CV27" s="239" t="s">
        <v>289</v>
      </c>
      <c r="CW27" s="902"/>
      <c r="CX27" s="239" t="s">
        <v>290</v>
      </c>
      <c r="CY27" s="902"/>
      <c r="CZ27" s="240">
        <v>49.8</v>
      </c>
      <c r="DA27" s="902"/>
      <c r="DB27" s="239" t="s">
        <v>289</v>
      </c>
      <c r="DC27" s="902"/>
      <c r="DD27" s="239" t="s">
        <v>290</v>
      </c>
      <c r="DE27" s="902"/>
      <c r="DF27" s="240">
        <v>58.2</v>
      </c>
      <c r="DG27" s="937"/>
      <c r="DH27" s="939"/>
      <c r="DI27" s="937"/>
      <c r="DJ27" s="241" t="s">
        <v>291</v>
      </c>
      <c r="DK27" s="897"/>
      <c r="DL27" s="899"/>
      <c r="DM27" s="901"/>
      <c r="DN27" s="936"/>
      <c r="DO27" s="901"/>
      <c r="DP27" s="904"/>
      <c r="DQ27" s="901"/>
      <c r="DR27" s="906"/>
      <c r="DS27" s="901"/>
      <c r="DT27" s="910"/>
      <c r="DU27" s="927"/>
      <c r="DV27" s="912"/>
      <c r="DW27" s="242"/>
      <c r="DX27" s="948"/>
      <c r="DY27" s="215"/>
      <c r="DZ27" s="216">
        <v>19</v>
      </c>
      <c r="EA27" s="216">
        <v>20</v>
      </c>
      <c r="EB27" s="928"/>
    </row>
    <row r="28" spans="1:132" s="214" customFormat="1" ht="34.15" customHeight="1">
      <c r="A28" s="271" t="s">
        <v>342</v>
      </c>
      <c r="B28" s="950"/>
      <c r="C28" s="929" t="s">
        <v>302</v>
      </c>
      <c r="D28" s="931" t="s">
        <v>273</v>
      </c>
      <c r="E28" s="243" t="s">
        <v>48</v>
      </c>
      <c r="F28" s="180"/>
      <c r="G28" s="181">
        <v>48630</v>
      </c>
      <c r="H28" s="182">
        <v>58070</v>
      </c>
      <c r="I28" s="183" t="s">
        <v>274</v>
      </c>
      <c r="J28" s="184">
        <v>460</v>
      </c>
      <c r="K28" s="185">
        <v>560</v>
      </c>
      <c r="L28" s="186" t="s">
        <v>275</v>
      </c>
      <c r="M28" s="187" t="s">
        <v>276</v>
      </c>
      <c r="N28" s="188" t="s">
        <v>274</v>
      </c>
      <c r="O28" s="189" t="s">
        <v>277</v>
      </c>
      <c r="P28" s="188" t="s">
        <v>274</v>
      </c>
      <c r="Q28" s="190">
        <v>2.1</v>
      </c>
      <c r="R28" s="191">
        <v>2.1</v>
      </c>
      <c r="S28" s="902" t="s">
        <v>274</v>
      </c>
      <c r="T28" s="913">
        <v>1250</v>
      </c>
      <c r="U28" s="902" t="s">
        <v>274</v>
      </c>
      <c r="V28" s="933">
        <v>10</v>
      </c>
      <c r="W28" s="921" t="s">
        <v>278</v>
      </c>
      <c r="X28" s="903" t="s">
        <v>276</v>
      </c>
      <c r="Y28" s="921" t="s">
        <v>274</v>
      </c>
      <c r="Z28" s="923" t="s">
        <v>279</v>
      </c>
      <c r="AA28" s="183" t="s">
        <v>274</v>
      </c>
      <c r="AB28" s="192">
        <v>9440</v>
      </c>
      <c r="AC28" s="902" t="s">
        <v>274</v>
      </c>
      <c r="AD28" s="193">
        <v>90</v>
      </c>
      <c r="AE28" s="194" t="s">
        <v>278</v>
      </c>
      <c r="AF28" s="187" t="s">
        <v>276</v>
      </c>
      <c r="AG28" s="195" t="s">
        <v>274</v>
      </c>
      <c r="AH28" s="189" t="s">
        <v>280</v>
      </c>
      <c r="AI28" s="195" t="s">
        <v>274</v>
      </c>
      <c r="AJ28" s="196">
        <v>2.6</v>
      </c>
      <c r="AK28" s="197" t="s">
        <v>281</v>
      </c>
      <c r="AL28" s="198" t="s">
        <v>282</v>
      </c>
      <c r="AM28" s="199">
        <v>3770</v>
      </c>
      <c r="AN28" s="198" t="s">
        <v>282</v>
      </c>
      <c r="AO28" s="200">
        <v>30</v>
      </c>
      <c r="AP28" s="201" t="s">
        <v>275</v>
      </c>
      <c r="AQ28" s="202" t="s">
        <v>276</v>
      </c>
      <c r="AR28" s="201" t="s">
        <v>274</v>
      </c>
      <c r="AS28" s="203" t="s">
        <v>280</v>
      </c>
      <c r="AT28" s="201" t="s">
        <v>274</v>
      </c>
      <c r="AU28" s="204">
        <v>3.9</v>
      </c>
      <c r="AV28" s="205"/>
      <c r="AW28" s="206"/>
      <c r="AX28" s="205"/>
      <c r="AY28" s="207"/>
      <c r="AZ28" s="208"/>
      <c r="BA28" s="208"/>
      <c r="BB28" s="209"/>
      <c r="BC28" s="208"/>
      <c r="BD28" s="209"/>
      <c r="BE28" s="208"/>
      <c r="BF28" s="205"/>
      <c r="BG28" s="285" t="s">
        <v>283</v>
      </c>
      <c r="BH28" s="205"/>
      <c r="BI28" s="210"/>
      <c r="BJ28" s="208"/>
      <c r="BK28" s="208"/>
      <c r="BL28" s="208"/>
      <c r="BM28" s="208"/>
      <c r="BN28" s="208"/>
      <c r="BO28" s="208"/>
      <c r="BP28" s="925" t="s">
        <v>274</v>
      </c>
      <c r="BQ28" s="919" t="s">
        <v>297</v>
      </c>
      <c r="BR28" s="902" t="s">
        <v>274</v>
      </c>
      <c r="BS28" s="915"/>
      <c r="BT28" s="903"/>
      <c r="BU28" s="903"/>
      <c r="BV28" s="900"/>
      <c r="BW28" s="905"/>
      <c r="BX28" s="900"/>
      <c r="BY28" s="941" t="s">
        <v>203</v>
      </c>
      <c r="BZ28" s="902" t="s">
        <v>284</v>
      </c>
      <c r="CA28" s="917">
        <v>7550</v>
      </c>
      <c r="CB28" s="902" t="s">
        <v>274</v>
      </c>
      <c r="CC28" s="915">
        <v>70</v>
      </c>
      <c r="CD28" s="900" t="s">
        <v>275</v>
      </c>
      <c r="CE28" s="903" t="s">
        <v>276</v>
      </c>
      <c r="CF28" s="900" t="s">
        <v>274</v>
      </c>
      <c r="CG28" s="905" t="s">
        <v>280</v>
      </c>
      <c r="CH28" s="900" t="s">
        <v>274</v>
      </c>
      <c r="CI28" s="909">
        <v>2.4</v>
      </c>
      <c r="CJ28" s="911" t="s">
        <v>285</v>
      </c>
      <c r="CK28" s="902" t="s">
        <v>284</v>
      </c>
      <c r="CL28" s="913">
        <v>1080</v>
      </c>
      <c r="CM28" s="902" t="s">
        <v>274</v>
      </c>
      <c r="CN28" s="915">
        <v>10</v>
      </c>
      <c r="CO28" s="903" t="s">
        <v>275</v>
      </c>
      <c r="CP28" s="903" t="s">
        <v>276</v>
      </c>
      <c r="CQ28" s="900" t="s">
        <v>274</v>
      </c>
      <c r="CR28" s="905" t="s">
        <v>280</v>
      </c>
      <c r="CS28" s="900" t="s">
        <v>274</v>
      </c>
      <c r="CT28" s="907">
        <v>10.9</v>
      </c>
      <c r="CU28" s="902" t="s">
        <v>284</v>
      </c>
      <c r="CV28" s="211">
        <v>590</v>
      </c>
      <c r="CW28" s="902" t="s">
        <v>284</v>
      </c>
      <c r="CX28" s="212">
        <v>5</v>
      </c>
      <c r="CY28" s="902" t="s">
        <v>284</v>
      </c>
      <c r="CZ28" s="212">
        <v>5</v>
      </c>
      <c r="DA28" s="902" t="s">
        <v>284</v>
      </c>
      <c r="DB28" s="211">
        <v>100</v>
      </c>
      <c r="DC28" s="902" t="s">
        <v>284</v>
      </c>
      <c r="DD28" s="212">
        <v>1</v>
      </c>
      <c r="DE28" s="902" t="s">
        <v>284</v>
      </c>
      <c r="DF28" s="212">
        <v>1</v>
      </c>
      <c r="DG28" s="937" t="s">
        <v>282</v>
      </c>
      <c r="DH28" s="938">
        <v>6130</v>
      </c>
      <c r="DI28" s="937" t="s">
        <v>282</v>
      </c>
      <c r="DJ28" s="213">
        <v>245</v>
      </c>
      <c r="DK28" s="897" t="s">
        <v>286</v>
      </c>
      <c r="DL28" s="898">
        <v>7550</v>
      </c>
      <c r="DM28" s="900" t="s">
        <v>274</v>
      </c>
      <c r="DN28" s="935">
        <v>70</v>
      </c>
      <c r="DO28" s="900" t="s">
        <v>275</v>
      </c>
      <c r="DP28" s="903" t="s">
        <v>276</v>
      </c>
      <c r="DQ28" s="900" t="s">
        <v>274</v>
      </c>
      <c r="DR28" s="905" t="s">
        <v>280</v>
      </c>
      <c r="DS28" s="900" t="s">
        <v>274</v>
      </c>
      <c r="DT28" s="909">
        <v>2.4</v>
      </c>
      <c r="DU28" s="926" t="s">
        <v>281</v>
      </c>
      <c r="DV28" s="911" t="s">
        <v>287</v>
      </c>
      <c r="DW28" s="242"/>
      <c r="DX28" s="948"/>
      <c r="DY28" s="215">
        <v>75</v>
      </c>
      <c r="DZ28" s="216">
        <v>21</v>
      </c>
      <c r="EA28" s="216">
        <v>22</v>
      </c>
      <c r="EB28" s="928">
        <v>11</v>
      </c>
    </row>
    <row r="29" spans="1:132" s="214" customFormat="1" ht="34.15" customHeight="1">
      <c r="A29" s="271" t="s">
        <v>343</v>
      </c>
      <c r="B29" s="950"/>
      <c r="C29" s="930"/>
      <c r="D29" s="940"/>
      <c r="E29" s="244" t="s">
        <v>49</v>
      </c>
      <c r="F29" s="180"/>
      <c r="G29" s="218">
        <v>58070</v>
      </c>
      <c r="H29" s="219"/>
      <c r="I29" s="183" t="s">
        <v>274</v>
      </c>
      <c r="J29" s="220">
        <v>560</v>
      </c>
      <c r="K29" s="221"/>
      <c r="L29" s="222" t="s">
        <v>275</v>
      </c>
      <c r="M29" s="223" t="s">
        <v>276</v>
      </c>
      <c r="N29" s="224" t="s">
        <v>274</v>
      </c>
      <c r="O29" s="225" t="s">
        <v>280</v>
      </c>
      <c r="P29" s="224" t="s">
        <v>274</v>
      </c>
      <c r="Q29" s="226">
        <v>2.1</v>
      </c>
      <c r="R29" s="227"/>
      <c r="S29" s="902"/>
      <c r="T29" s="914"/>
      <c r="U29" s="902"/>
      <c r="V29" s="934"/>
      <c r="W29" s="922"/>
      <c r="X29" s="904"/>
      <c r="Y29" s="922"/>
      <c r="Z29" s="924"/>
      <c r="AA29" s="183" t="s">
        <v>274</v>
      </c>
      <c r="AB29" s="220">
        <v>9440</v>
      </c>
      <c r="AC29" s="902"/>
      <c r="AD29" s="228">
        <v>90</v>
      </c>
      <c r="AE29" s="229" t="s">
        <v>275</v>
      </c>
      <c r="AF29" s="223" t="s">
        <v>276</v>
      </c>
      <c r="AG29" s="230" t="s">
        <v>274</v>
      </c>
      <c r="AH29" s="231" t="s">
        <v>280</v>
      </c>
      <c r="AI29" s="230" t="s">
        <v>274</v>
      </c>
      <c r="AJ29" s="232">
        <v>2.6</v>
      </c>
      <c r="AK29" s="233"/>
      <c r="AL29" s="198"/>
      <c r="AM29" s="234"/>
      <c r="AN29" s="205"/>
      <c r="AO29" s="235"/>
      <c r="AP29" s="236"/>
      <c r="AR29" s="236"/>
      <c r="AT29" s="236"/>
      <c r="AV29" s="237" t="s">
        <v>274</v>
      </c>
      <c r="AW29" s="199">
        <v>66140</v>
      </c>
      <c r="AX29" s="205" t="s">
        <v>274</v>
      </c>
      <c r="AY29" s="200">
        <v>660</v>
      </c>
      <c r="AZ29" s="238" t="s">
        <v>275</v>
      </c>
      <c r="BA29" s="202" t="s">
        <v>276</v>
      </c>
      <c r="BB29" s="201" t="s">
        <v>274</v>
      </c>
      <c r="BC29" s="203" t="s">
        <v>280</v>
      </c>
      <c r="BD29" s="201" t="s">
        <v>274</v>
      </c>
      <c r="BE29" s="204">
        <v>2.2999999999999998</v>
      </c>
      <c r="BF29" s="237" t="s">
        <v>274</v>
      </c>
      <c r="BG29" s="286">
        <v>56700</v>
      </c>
      <c r="BH29" s="237" t="s">
        <v>284</v>
      </c>
      <c r="BI29" s="200">
        <v>560</v>
      </c>
      <c r="BJ29" s="238" t="s">
        <v>275</v>
      </c>
      <c r="BK29" s="202" t="s">
        <v>276</v>
      </c>
      <c r="BL29" s="238" t="s">
        <v>274</v>
      </c>
      <c r="BM29" s="203" t="s">
        <v>280</v>
      </c>
      <c r="BN29" s="238" t="s">
        <v>274</v>
      </c>
      <c r="BO29" s="204">
        <v>2.2999999999999998</v>
      </c>
      <c r="BP29" s="925"/>
      <c r="BQ29" s="920"/>
      <c r="BR29" s="902"/>
      <c r="BS29" s="916"/>
      <c r="BT29" s="904"/>
      <c r="BU29" s="904"/>
      <c r="BV29" s="901"/>
      <c r="BW29" s="906"/>
      <c r="BX29" s="901"/>
      <c r="BY29" s="942"/>
      <c r="BZ29" s="902"/>
      <c r="CA29" s="918"/>
      <c r="CB29" s="902"/>
      <c r="CC29" s="916"/>
      <c r="CD29" s="901"/>
      <c r="CE29" s="904"/>
      <c r="CF29" s="901"/>
      <c r="CG29" s="906"/>
      <c r="CH29" s="901"/>
      <c r="CI29" s="910"/>
      <c r="CJ29" s="912"/>
      <c r="CK29" s="902"/>
      <c r="CL29" s="914"/>
      <c r="CM29" s="902"/>
      <c r="CN29" s="916"/>
      <c r="CO29" s="904"/>
      <c r="CP29" s="904"/>
      <c r="CQ29" s="901"/>
      <c r="CR29" s="906"/>
      <c r="CS29" s="901"/>
      <c r="CT29" s="908"/>
      <c r="CU29" s="902"/>
      <c r="CV29" s="239" t="s">
        <v>289</v>
      </c>
      <c r="CW29" s="902"/>
      <c r="CX29" s="239" t="s">
        <v>290</v>
      </c>
      <c r="CY29" s="902"/>
      <c r="CZ29" s="240">
        <v>55.8</v>
      </c>
      <c r="DA29" s="902"/>
      <c r="DB29" s="239" t="s">
        <v>289</v>
      </c>
      <c r="DC29" s="902"/>
      <c r="DD29" s="239" t="s">
        <v>290</v>
      </c>
      <c r="DE29" s="902"/>
      <c r="DF29" s="240">
        <v>46.5</v>
      </c>
      <c r="DG29" s="937"/>
      <c r="DH29" s="939"/>
      <c r="DI29" s="937"/>
      <c r="DJ29" s="241" t="s">
        <v>291</v>
      </c>
      <c r="DK29" s="897"/>
      <c r="DL29" s="899"/>
      <c r="DM29" s="901"/>
      <c r="DN29" s="936"/>
      <c r="DO29" s="901"/>
      <c r="DP29" s="904"/>
      <c r="DQ29" s="901"/>
      <c r="DR29" s="906"/>
      <c r="DS29" s="901"/>
      <c r="DT29" s="910"/>
      <c r="DU29" s="927"/>
      <c r="DV29" s="912"/>
      <c r="DX29" s="948"/>
      <c r="DY29" s="245"/>
      <c r="DZ29" s="216">
        <v>21</v>
      </c>
      <c r="EA29" s="216">
        <v>22</v>
      </c>
      <c r="EB29" s="928"/>
    </row>
    <row r="30" spans="1:132" s="248" customFormat="1" ht="34.15" customHeight="1">
      <c r="A30" s="272" t="s">
        <v>344</v>
      </c>
      <c r="B30" s="950"/>
      <c r="C30" s="929" t="s">
        <v>303</v>
      </c>
      <c r="D30" s="931" t="s">
        <v>273</v>
      </c>
      <c r="E30" s="243" t="s">
        <v>48</v>
      </c>
      <c r="F30" s="180"/>
      <c r="G30" s="181">
        <v>44430</v>
      </c>
      <c r="H30" s="182">
        <v>53870</v>
      </c>
      <c r="I30" s="183" t="s">
        <v>274</v>
      </c>
      <c r="J30" s="184">
        <v>420</v>
      </c>
      <c r="K30" s="185">
        <v>510</v>
      </c>
      <c r="L30" s="186" t="s">
        <v>275</v>
      </c>
      <c r="M30" s="187" t="s">
        <v>276</v>
      </c>
      <c r="N30" s="188" t="s">
        <v>274</v>
      </c>
      <c r="O30" s="189" t="s">
        <v>277</v>
      </c>
      <c r="P30" s="188" t="s">
        <v>274</v>
      </c>
      <c r="Q30" s="190">
        <v>2.1</v>
      </c>
      <c r="R30" s="191">
        <v>2.2000000000000002</v>
      </c>
      <c r="S30" s="902" t="s">
        <v>274</v>
      </c>
      <c r="T30" s="913">
        <v>1040</v>
      </c>
      <c r="U30" s="902" t="s">
        <v>274</v>
      </c>
      <c r="V30" s="933">
        <v>10</v>
      </c>
      <c r="W30" s="921" t="s">
        <v>278</v>
      </c>
      <c r="X30" s="903" t="s">
        <v>276</v>
      </c>
      <c r="Y30" s="921" t="s">
        <v>274</v>
      </c>
      <c r="Z30" s="923" t="s">
        <v>279</v>
      </c>
      <c r="AA30" s="183" t="s">
        <v>274</v>
      </c>
      <c r="AB30" s="192">
        <v>9440</v>
      </c>
      <c r="AC30" s="902" t="s">
        <v>274</v>
      </c>
      <c r="AD30" s="193">
        <v>90</v>
      </c>
      <c r="AE30" s="194" t="s">
        <v>278</v>
      </c>
      <c r="AF30" s="187" t="s">
        <v>276</v>
      </c>
      <c r="AG30" s="195" t="s">
        <v>274</v>
      </c>
      <c r="AH30" s="189" t="s">
        <v>280</v>
      </c>
      <c r="AI30" s="195" t="s">
        <v>274</v>
      </c>
      <c r="AJ30" s="196">
        <v>2.6</v>
      </c>
      <c r="AK30" s="197" t="s">
        <v>281</v>
      </c>
      <c r="AL30" s="198" t="s">
        <v>282</v>
      </c>
      <c r="AM30" s="199">
        <v>3770</v>
      </c>
      <c r="AN30" s="198" t="s">
        <v>282</v>
      </c>
      <c r="AO30" s="200">
        <v>30</v>
      </c>
      <c r="AP30" s="201" t="s">
        <v>275</v>
      </c>
      <c r="AQ30" s="202" t="s">
        <v>276</v>
      </c>
      <c r="AR30" s="201" t="s">
        <v>274</v>
      </c>
      <c r="AS30" s="203" t="s">
        <v>280</v>
      </c>
      <c r="AT30" s="201" t="s">
        <v>274</v>
      </c>
      <c r="AU30" s="204">
        <v>3.9</v>
      </c>
      <c r="AV30" s="205"/>
      <c r="AW30" s="206"/>
      <c r="AX30" s="205"/>
      <c r="AY30" s="207"/>
      <c r="AZ30" s="208"/>
      <c r="BA30" s="208"/>
      <c r="BB30" s="209"/>
      <c r="BC30" s="208"/>
      <c r="BD30" s="209"/>
      <c r="BE30" s="208"/>
      <c r="BF30" s="205"/>
      <c r="BG30" s="285" t="s">
        <v>283</v>
      </c>
      <c r="BH30" s="205"/>
      <c r="BI30" s="210"/>
      <c r="BJ30" s="208"/>
      <c r="BK30" s="208"/>
      <c r="BL30" s="208"/>
      <c r="BM30" s="208"/>
      <c r="BN30" s="208"/>
      <c r="BO30" s="208"/>
      <c r="BP30" s="925" t="s">
        <v>274</v>
      </c>
      <c r="BQ30" s="919" t="s">
        <v>297</v>
      </c>
      <c r="BR30" s="902" t="s">
        <v>274</v>
      </c>
      <c r="BS30" s="915"/>
      <c r="BT30" s="903"/>
      <c r="BU30" s="903"/>
      <c r="BV30" s="900"/>
      <c r="BW30" s="905"/>
      <c r="BX30" s="900"/>
      <c r="BY30" s="941" t="s">
        <v>203</v>
      </c>
      <c r="BZ30" s="902" t="s">
        <v>284</v>
      </c>
      <c r="CA30" s="917">
        <v>6290</v>
      </c>
      <c r="CB30" s="902" t="s">
        <v>274</v>
      </c>
      <c r="CC30" s="915">
        <v>60</v>
      </c>
      <c r="CD30" s="900" t="s">
        <v>275</v>
      </c>
      <c r="CE30" s="903" t="s">
        <v>276</v>
      </c>
      <c r="CF30" s="900" t="s">
        <v>274</v>
      </c>
      <c r="CG30" s="905" t="s">
        <v>280</v>
      </c>
      <c r="CH30" s="900" t="s">
        <v>274</v>
      </c>
      <c r="CI30" s="909">
        <v>2.4</v>
      </c>
      <c r="CJ30" s="911" t="s">
        <v>285</v>
      </c>
      <c r="CK30" s="902" t="s">
        <v>284</v>
      </c>
      <c r="CL30" s="913">
        <v>900</v>
      </c>
      <c r="CM30" s="902" t="s">
        <v>274</v>
      </c>
      <c r="CN30" s="915">
        <v>9</v>
      </c>
      <c r="CO30" s="903" t="s">
        <v>275</v>
      </c>
      <c r="CP30" s="903" t="s">
        <v>276</v>
      </c>
      <c r="CQ30" s="900" t="s">
        <v>274</v>
      </c>
      <c r="CR30" s="905" t="s">
        <v>280</v>
      </c>
      <c r="CS30" s="900" t="s">
        <v>274</v>
      </c>
      <c r="CT30" s="907">
        <v>10.1</v>
      </c>
      <c r="CU30" s="902" t="s">
        <v>284</v>
      </c>
      <c r="CV30" s="211">
        <v>520</v>
      </c>
      <c r="CW30" s="902" t="s">
        <v>284</v>
      </c>
      <c r="CX30" s="212">
        <v>5</v>
      </c>
      <c r="CY30" s="902" t="s">
        <v>284</v>
      </c>
      <c r="CZ30" s="212">
        <v>5</v>
      </c>
      <c r="DA30" s="902" t="s">
        <v>284</v>
      </c>
      <c r="DB30" s="211">
        <v>90</v>
      </c>
      <c r="DC30" s="902" t="s">
        <v>284</v>
      </c>
      <c r="DD30" s="212">
        <v>1</v>
      </c>
      <c r="DE30" s="902" t="s">
        <v>284</v>
      </c>
      <c r="DF30" s="212">
        <v>1</v>
      </c>
      <c r="DG30" s="937" t="s">
        <v>282</v>
      </c>
      <c r="DH30" s="938">
        <v>5220</v>
      </c>
      <c r="DI30" s="937" t="s">
        <v>282</v>
      </c>
      <c r="DJ30" s="213">
        <v>245</v>
      </c>
      <c r="DK30" s="897" t="s">
        <v>286</v>
      </c>
      <c r="DL30" s="898">
        <v>6290</v>
      </c>
      <c r="DM30" s="900" t="s">
        <v>274</v>
      </c>
      <c r="DN30" s="935">
        <v>60</v>
      </c>
      <c r="DO30" s="900" t="s">
        <v>275</v>
      </c>
      <c r="DP30" s="903" t="s">
        <v>276</v>
      </c>
      <c r="DQ30" s="900" t="s">
        <v>274</v>
      </c>
      <c r="DR30" s="905" t="s">
        <v>280</v>
      </c>
      <c r="DS30" s="900" t="s">
        <v>274</v>
      </c>
      <c r="DT30" s="909">
        <v>2.4</v>
      </c>
      <c r="DU30" s="926" t="s">
        <v>281</v>
      </c>
      <c r="DV30" s="911" t="s">
        <v>287</v>
      </c>
      <c r="DW30" s="246"/>
      <c r="DX30" s="948"/>
      <c r="DY30" s="247">
        <v>90</v>
      </c>
      <c r="DZ30" s="216">
        <v>23</v>
      </c>
      <c r="EA30" s="216">
        <v>24</v>
      </c>
      <c r="EB30" s="928">
        <v>12</v>
      </c>
    </row>
    <row r="31" spans="1:132" s="248" customFormat="1" ht="34.15" customHeight="1">
      <c r="A31" s="272" t="s">
        <v>345</v>
      </c>
      <c r="B31" s="950"/>
      <c r="C31" s="930"/>
      <c r="D31" s="940"/>
      <c r="E31" s="244" t="s">
        <v>49</v>
      </c>
      <c r="F31" s="180"/>
      <c r="G31" s="218">
        <v>53870</v>
      </c>
      <c r="H31" s="219"/>
      <c r="I31" s="183" t="s">
        <v>274</v>
      </c>
      <c r="J31" s="220">
        <v>510</v>
      </c>
      <c r="K31" s="221"/>
      <c r="L31" s="222" t="s">
        <v>275</v>
      </c>
      <c r="M31" s="223" t="s">
        <v>276</v>
      </c>
      <c r="N31" s="224" t="s">
        <v>274</v>
      </c>
      <c r="O31" s="225" t="s">
        <v>280</v>
      </c>
      <c r="P31" s="224" t="s">
        <v>274</v>
      </c>
      <c r="Q31" s="226">
        <v>2.2000000000000002</v>
      </c>
      <c r="R31" s="227"/>
      <c r="S31" s="902"/>
      <c r="T31" s="914"/>
      <c r="U31" s="902"/>
      <c r="V31" s="934"/>
      <c r="W31" s="922"/>
      <c r="X31" s="904"/>
      <c r="Y31" s="922"/>
      <c r="Z31" s="924"/>
      <c r="AA31" s="183" t="s">
        <v>274</v>
      </c>
      <c r="AB31" s="220">
        <v>9440</v>
      </c>
      <c r="AC31" s="902"/>
      <c r="AD31" s="228">
        <v>90</v>
      </c>
      <c r="AE31" s="229" t="s">
        <v>275</v>
      </c>
      <c r="AF31" s="223" t="s">
        <v>276</v>
      </c>
      <c r="AG31" s="230" t="s">
        <v>274</v>
      </c>
      <c r="AH31" s="231" t="s">
        <v>280</v>
      </c>
      <c r="AI31" s="230" t="s">
        <v>274</v>
      </c>
      <c r="AJ31" s="232">
        <v>2.6</v>
      </c>
      <c r="AK31" s="233"/>
      <c r="AL31" s="198"/>
      <c r="AM31" s="234"/>
      <c r="AN31" s="205"/>
      <c r="AO31" s="235"/>
      <c r="AP31" s="236"/>
      <c r="AQ31" s="214"/>
      <c r="AR31" s="236"/>
      <c r="AS31" s="214"/>
      <c r="AT31" s="236"/>
      <c r="AU31" s="214"/>
      <c r="AV31" s="237" t="s">
        <v>274</v>
      </c>
      <c r="AW31" s="199">
        <v>66140</v>
      </c>
      <c r="AX31" s="205" t="s">
        <v>274</v>
      </c>
      <c r="AY31" s="200">
        <v>660</v>
      </c>
      <c r="AZ31" s="238" t="s">
        <v>275</v>
      </c>
      <c r="BA31" s="202" t="s">
        <v>276</v>
      </c>
      <c r="BB31" s="201" t="s">
        <v>274</v>
      </c>
      <c r="BC31" s="203" t="s">
        <v>280</v>
      </c>
      <c r="BD31" s="201" t="s">
        <v>274</v>
      </c>
      <c r="BE31" s="204">
        <v>2.2999999999999998</v>
      </c>
      <c r="BF31" s="237" t="s">
        <v>274</v>
      </c>
      <c r="BG31" s="286">
        <v>56700</v>
      </c>
      <c r="BH31" s="237" t="s">
        <v>284</v>
      </c>
      <c r="BI31" s="200">
        <v>560</v>
      </c>
      <c r="BJ31" s="238" t="s">
        <v>275</v>
      </c>
      <c r="BK31" s="202" t="s">
        <v>276</v>
      </c>
      <c r="BL31" s="238" t="s">
        <v>274</v>
      </c>
      <c r="BM31" s="203" t="s">
        <v>280</v>
      </c>
      <c r="BN31" s="238" t="s">
        <v>274</v>
      </c>
      <c r="BO31" s="204">
        <v>2.2999999999999998</v>
      </c>
      <c r="BP31" s="925"/>
      <c r="BQ31" s="920"/>
      <c r="BR31" s="902"/>
      <c r="BS31" s="916"/>
      <c r="BT31" s="904"/>
      <c r="BU31" s="904"/>
      <c r="BV31" s="901"/>
      <c r="BW31" s="906"/>
      <c r="BX31" s="901"/>
      <c r="BY31" s="942"/>
      <c r="BZ31" s="902"/>
      <c r="CA31" s="918"/>
      <c r="CB31" s="902"/>
      <c r="CC31" s="916"/>
      <c r="CD31" s="901"/>
      <c r="CE31" s="904"/>
      <c r="CF31" s="901"/>
      <c r="CG31" s="906"/>
      <c r="CH31" s="901"/>
      <c r="CI31" s="910"/>
      <c r="CJ31" s="912"/>
      <c r="CK31" s="902"/>
      <c r="CL31" s="914"/>
      <c r="CM31" s="902"/>
      <c r="CN31" s="916"/>
      <c r="CO31" s="904"/>
      <c r="CP31" s="904"/>
      <c r="CQ31" s="901"/>
      <c r="CR31" s="906"/>
      <c r="CS31" s="901"/>
      <c r="CT31" s="908"/>
      <c r="CU31" s="902"/>
      <c r="CV31" s="239" t="s">
        <v>289</v>
      </c>
      <c r="CW31" s="902"/>
      <c r="CX31" s="239" t="s">
        <v>290</v>
      </c>
      <c r="CY31" s="902"/>
      <c r="CZ31" s="240">
        <v>46.5</v>
      </c>
      <c r="DA31" s="902"/>
      <c r="DB31" s="239" t="s">
        <v>289</v>
      </c>
      <c r="DC31" s="902"/>
      <c r="DD31" s="239" t="s">
        <v>290</v>
      </c>
      <c r="DE31" s="902"/>
      <c r="DF31" s="240">
        <v>38.799999999999997</v>
      </c>
      <c r="DG31" s="937"/>
      <c r="DH31" s="939"/>
      <c r="DI31" s="937"/>
      <c r="DJ31" s="241" t="s">
        <v>291</v>
      </c>
      <c r="DK31" s="897"/>
      <c r="DL31" s="899"/>
      <c r="DM31" s="901"/>
      <c r="DN31" s="936"/>
      <c r="DO31" s="901"/>
      <c r="DP31" s="904"/>
      <c r="DQ31" s="901"/>
      <c r="DR31" s="906"/>
      <c r="DS31" s="901"/>
      <c r="DT31" s="910"/>
      <c r="DU31" s="927"/>
      <c r="DV31" s="912"/>
      <c r="DW31" s="246"/>
      <c r="DX31" s="948"/>
      <c r="DY31" s="247"/>
      <c r="DZ31" s="216">
        <v>23</v>
      </c>
      <c r="EA31" s="216">
        <v>24</v>
      </c>
      <c r="EB31" s="928"/>
    </row>
    <row r="32" spans="1:132" s="248" customFormat="1" ht="34.15" customHeight="1">
      <c r="A32" s="272" t="s">
        <v>346</v>
      </c>
      <c r="B32" s="950"/>
      <c r="C32" s="929" t="s">
        <v>304</v>
      </c>
      <c r="D32" s="931" t="s">
        <v>273</v>
      </c>
      <c r="E32" s="243" t="s">
        <v>48</v>
      </c>
      <c r="F32" s="180"/>
      <c r="G32" s="181">
        <v>41430</v>
      </c>
      <c r="H32" s="182">
        <v>50870</v>
      </c>
      <c r="I32" s="183" t="s">
        <v>274</v>
      </c>
      <c r="J32" s="184">
        <v>390</v>
      </c>
      <c r="K32" s="185">
        <v>480</v>
      </c>
      <c r="L32" s="186" t="s">
        <v>275</v>
      </c>
      <c r="M32" s="187" t="s">
        <v>276</v>
      </c>
      <c r="N32" s="188" t="s">
        <v>274</v>
      </c>
      <c r="O32" s="189" t="s">
        <v>277</v>
      </c>
      <c r="P32" s="188" t="s">
        <v>274</v>
      </c>
      <c r="Q32" s="190">
        <v>2.1</v>
      </c>
      <c r="R32" s="191">
        <v>2.2000000000000002</v>
      </c>
      <c r="S32" s="902" t="s">
        <v>274</v>
      </c>
      <c r="T32" s="913">
        <v>890</v>
      </c>
      <c r="U32" s="902" t="s">
        <v>274</v>
      </c>
      <c r="V32" s="933">
        <v>8</v>
      </c>
      <c r="W32" s="921" t="s">
        <v>278</v>
      </c>
      <c r="X32" s="903" t="s">
        <v>276</v>
      </c>
      <c r="Y32" s="921" t="s">
        <v>274</v>
      </c>
      <c r="Z32" s="923" t="s">
        <v>279</v>
      </c>
      <c r="AA32" s="183" t="s">
        <v>274</v>
      </c>
      <c r="AB32" s="192">
        <v>9440</v>
      </c>
      <c r="AC32" s="902" t="s">
        <v>274</v>
      </c>
      <c r="AD32" s="193">
        <v>90</v>
      </c>
      <c r="AE32" s="194" t="s">
        <v>278</v>
      </c>
      <c r="AF32" s="187" t="s">
        <v>276</v>
      </c>
      <c r="AG32" s="195" t="s">
        <v>274</v>
      </c>
      <c r="AH32" s="189" t="s">
        <v>280</v>
      </c>
      <c r="AI32" s="195" t="s">
        <v>274</v>
      </c>
      <c r="AJ32" s="196">
        <v>2.6</v>
      </c>
      <c r="AK32" s="197" t="s">
        <v>281</v>
      </c>
      <c r="AL32" s="198" t="s">
        <v>282</v>
      </c>
      <c r="AM32" s="199">
        <v>3770</v>
      </c>
      <c r="AN32" s="198" t="s">
        <v>282</v>
      </c>
      <c r="AO32" s="200">
        <v>30</v>
      </c>
      <c r="AP32" s="201" t="s">
        <v>275</v>
      </c>
      <c r="AQ32" s="202" t="s">
        <v>276</v>
      </c>
      <c r="AR32" s="201" t="s">
        <v>274</v>
      </c>
      <c r="AS32" s="203" t="s">
        <v>280</v>
      </c>
      <c r="AT32" s="201" t="s">
        <v>274</v>
      </c>
      <c r="AU32" s="204">
        <v>3.9</v>
      </c>
      <c r="AV32" s="205"/>
      <c r="AW32" s="206"/>
      <c r="AX32" s="205"/>
      <c r="AY32" s="207"/>
      <c r="AZ32" s="208"/>
      <c r="BA32" s="208"/>
      <c r="BB32" s="209"/>
      <c r="BC32" s="208"/>
      <c r="BD32" s="209"/>
      <c r="BE32" s="208"/>
      <c r="BF32" s="205"/>
      <c r="BG32" s="285" t="s">
        <v>283</v>
      </c>
      <c r="BH32" s="205"/>
      <c r="BI32" s="210"/>
      <c r="BJ32" s="208"/>
      <c r="BK32" s="208"/>
      <c r="BL32" s="208"/>
      <c r="BM32" s="208"/>
      <c r="BN32" s="208"/>
      <c r="BO32" s="208"/>
      <c r="BP32" s="925" t="s">
        <v>274</v>
      </c>
      <c r="BQ32" s="919" t="s">
        <v>297</v>
      </c>
      <c r="BR32" s="902" t="s">
        <v>274</v>
      </c>
      <c r="BS32" s="915"/>
      <c r="BT32" s="903"/>
      <c r="BU32" s="903"/>
      <c r="BV32" s="900"/>
      <c r="BW32" s="905"/>
      <c r="BX32" s="900"/>
      <c r="BY32" s="941" t="s">
        <v>203</v>
      </c>
      <c r="BZ32" s="902" t="s">
        <v>284</v>
      </c>
      <c r="CA32" s="917">
        <v>5390</v>
      </c>
      <c r="CB32" s="902" t="s">
        <v>274</v>
      </c>
      <c r="CC32" s="915">
        <v>50</v>
      </c>
      <c r="CD32" s="900" t="s">
        <v>275</v>
      </c>
      <c r="CE32" s="903" t="s">
        <v>276</v>
      </c>
      <c r="CF32" s="900" t="s">
        <v>274</v>
      </c>
      <c r="CG32" s="905" t="s">
        <v>280</v>
      </c>
      <c r="CH32" s="900" t="s">
        <v>274</v>
      </c>
      <c r="CI32" s="909">
        <v>2.4</v>
      </c>
      <c r="CJ32" s="911" t="s">
        <v>285</v>
      </c>
      <c r="CK32" s="902" t="s">
        <v>284</v>
      </c>
      <c r="CL32" s="913">
        <v>770</v>
      </c>
      <c r="CM32" s="902" t="s">
        <v>274</v>
      </c>
      <c r="CN32" s="915">
        <v>7</v>
      </c>
      <c r="CO32" s="903" t="s">
        <v>275</v>
      </c>
      <c r="CP32" s="903" t="s">
        <v>276</v>
      </c>
      <c r="CQ32" s="900" t="s">
        <v>274</v>
      </c>
      <c r="CR32" s="905" t="s">
        <v>280</v>
      </c>
      <c r="CS32" s="900" t="s">
        <v>274</v>
      </c>
      <c r="CT32" s="907">
        <v>11.1</v>
      </c>
      <c r="CU32" s="902" t="s">
        <v>284</v>
      </c>
      <c r="CV32" s="211">
        <v>460</v>
      </c>
      <c r="CW32" s="902" t="s">
        <v>284</v>
      </c>
      <c r="CX32" s="212">
        <v>4</v>
      </c>
      <c r="CY32" s="902" t="s">
        <v>284</v>
      </c>
      <c r="CZ32" s="212">
        <v>4</v>
      </c>
      <c r="DA32" s="902" t="s">
        <v>284</v>
      </c>
      <c r="DB32" s="211">
        <v>80</v>
      </c>
      <c r="DC32" s="902" t="s">
        <v>284</v>
      </c>
      <c r="DD32" s="212">
        <v>1</v>
      </c>
      <c r="DE32" s="902" t="s">
        <v>284</v>
      </c>
      <c r="DF32" s="212">
        <v>1</v>
      </c>
      <c r="DG32" s="937" t="s">
        <v>282</v>
      </c>
      <c r="DH32" s="938">
        <v>4660</v>
      </c>
      <c r="DI32" s="937" t="s">
        <v>282</v>
      </c>
      <c r="DJ32" s="213">
        <v>245</v>
      </c>
      <c r="DK32" s="897" t="s">
        <v>286</v>
      </c>
      <c r="DL32" s="898">
        <v>5390</v>
      </c>
      <c r="DM32" s="900" t="s">
        <v>274</v>
      </c>
      <c r="DN32" s="935">
        <v>50</v>
      </c>
      <c r="DO32" s="900" t="s">
        <v>275</v>
      </c>
      <c r="DP32" s="903" t="s">
        <v>276</v>
      </c>
      <c r="DQ32" s="900" t="s">
        <v>274</v>
      </c>
      <c r="DR32" s="905" t="s">
        <v>280</v>
      </c>
      <c r="DS32" s="900" t="s">
        <v>274</v>
      </c>
      <c r="DT32" s="909">
        <v>2.4</v>
      </c>
      <c r="DU32" s="926" t="s">
        <v>281</v>
      </c>
      <c r="DV32" s="911" t="s">
        <v>287</v>
      </c>
      <c r="DW32" s="246"/>
      <c r="DX32" s="948"/>
      <c r="DY32" s="247">
        <v>105</v>
      </c>
      <c r="DZ32" s="216">
        <v>25</v>
      </c>
      <c r="EA32" s="216">
        <v>26</v>
      </c>
      <c r="EB32" s="928">
        <v>13</v>
      </c>
    </row>
    <row r="33" spans="1:132" s="248" customFormat="1" ht="34.15" customHeight="1">
      <c r="A33" s="272" t="s">
        <v>347</v>
      </c>
      <c r="B33" s="950"/>
      <c r="C33" s="930"/>
      <c r="D33" s="940"/>
      <c r="E33" s="244" t="s">
        <v>49</v>
      </c>
      <c r="F33" s="180"/>
      <c r="G33" s="218">
        <v>50870</v>
      </c>
      <c r="H33" s="219"/>
      <c r="I33" s="183" t="s">
        <v>274</v>
      </c>
      <c r="J33" s="220">
        <v>480</v>
      </c>
      <c r="K33" s="221"/>
      <c r="L33" s="222" t="s">
        <v>275</v>
      </c>
      <c r="M33" s="223" t="s">
        <v>276</v>
      </c>
      <c r="N33" s="224" t="s">
        <v>274</v>
      </c>
      <c r="O33" s="225" t="s">
        <v>280</v>
      </c>
      <c r="P33" s="224" t="s">
        <v>274</v>
      </c>
      <c r="Q33" s="226">
        <v>2.2000000000000002</v>
      </c>
      <c r="R33" s="227"/>
      <c r="S33" s="902"/>
      <c r="T33" s="914"/>
      <c r="U33" s="902"/>
      <c r="V33" s="934"/>
      <c r="W33" s="922"/>
      <c r="X33" s="904"/>
      <c r="Y33" s="922"/>
      <c r="Z33" s="924"/>
      <c r="AA33" s="183" t="s">
        <v>274</v>
      </c>
      <c r="AB33" s="220">
        <v>9440</v>
      </c>
      <c r="AC33" s="902"/>
      <c r="AD33" s="228">
        <v>90</v>
      </c>
      <c r="AE33" s="229" t="s">
        <v>275</v>
      </c>
      <c r="AF33" s="223" t="s">
        <v>276</v>
      </c>
      <c r="AG33" s="230" t="s">
        <v>274</v>
      </c>
      <c r="AH33" s="231" t="s">
        <v>280</v>
      </c>
      <c r="AI33" s="230" t="s">
        <v>274</v>
      </c>
      <c r="AJ33" s="232">
        <v>2.6</v>
      </c>
      <c r="AK33" s="233"/>
      <c r="AL33" s="198"/>
      <c r="AM33" s="234"/>
      <c r="AN33" s="205"/>
      <c r="AO33" s="235"/>
      <c r="AP33" s="236"/>
      <c r="AQ33" s="214"/>
      <c r="AR33" s="236"/>
      <c r="AS33" s="214"/>
      <c r="AT33" s="236"/>
      <c r="AU33" s="214"/>
      <c r="AV33" s="237" t="s">
        <v>274</v>
      </c>
      <c r="AW33" s="199">
        <v>66140</v>
      </c>
      <c r="AX33" s="205" t="s">
        <v>274</v>
      </c>
      <c r="AY33" s="200">
        <v>660</v>
      </c>
      <c r="AZ33" s="238" t="s">
        <v>275</v>
      </c>
      <c r="BA33" s="202" t="s">
        <v>276</v>
      </c>
      <c r="BB33" s="201" t="s">
        <v>274</v>
      </c>
      <c r="BC33" s="203" t="s">
        <v>280</v>
      </c>
      <c r="BD33" s="201" t="s">
        <v>274</v>
      </c>
      <c r="BE33" s="204">
        <v>2.2999999999999998</v>
      </c>
      <c r="BF33" s="237" t="s">
        <v>274</v>
      </c>
      <c r="BG33" s="286">
        <v>56700</v>
      </c>
      <c r="BH33" s="237" t="s">
        <v>284</v>
      </c>
      <c r="BI33" s="200">
        <v>560</v>
      </c>
      <c r="BJ33" s="238" t="s">
        <v>275</v>
      </c>
      <c r="BK33" s="202" t="s">
        <v>276</v>
      </c>
      <c r="BL33" s="238" t="s">
        <v>274</v>
      </c>
      <c r="BM33" s="203" t="s">
        <v>280</v>
      </c>
      <c r="BN33" s="238" t="s">
        <v>274</v>
      </c>
      <c r="BO33" s="204">
        <v>2.2999999999999998</v>
      </c>
      <c r="BP33" s="925"/>
      <c r="BQ33" s="920"/>
      <c r="BR33" s="902"/>
      <c r="BS33" s="916"/>
      <c r="BT33" s="904"/>
      <c r="BU33" s="904"/>
      <c r="BV33" s="901"/>
      <c r="BW33" s="906"/>
      <c r="BX33" s="901"/>
      <c r="BY33" s="942"/>
      <c r="BZ33" s="902"/>
      <c r="CA33" s="918"/>
      <c r="CB33" s="902"/>
      <c r="CC33" s="916"/>
      <c r="CD33" s="901"/>
      <c r="CE33" s="904"/>
      <c r="CF33" s="901"/>
      <c r="CG33" s="906"/>
      <c r="CH33" s="901"/>
      <c r="CI33" s="910"/>
      <c r="CJ33" s="912"/>
      <c r="CK33" s="902"/>
      <c r="CL33" s="914"/>
      <c r="CM33" s="902"/>
      <c r="CN33" s="916"/>
      <c r="CO33" s="904"/>
      <c r="CP33" s="904"/>
      <c r="CQ33" s="901"/>
      <c r="CR33" s="906"/>
      <c r="CS33" s="901"/>
      <c r="CT33" s="908"/>
      <c r="CU33" s="902"/>
      <c r="CV33" s="239" t="s">
        <v>289</v>
      </c>
      <c r="CW33" s="902"/>
      <c r="CX33" s="239" t="s">
        <v>290</v>
      </c>
      <c r="CY33" s="902"/>
      <c r="CZ33" s="240">
        <v>49.8</v>
      </c>
      <c r="DA33" s="902"/>
      <c r="DB33" s="239" t="s">
        <v>289</v>
      </c>
      <c r="DC33" s="902"/>
      <c r="DD33" s="239" t="s">
        <v>290</v>
      </c>
      <c r="DE33" s="902"/>
      <c r="DF33" s="240">
        <v>33.200000000000003</v>
      </c>
      <c r="DG33" s="937"/>
      <c r="DH33" s="939"/>
      <c r="DI33" s="937"/>
      <c r="DJ33" s="241" t="s">
        <v>291</v>
      </c>
      <c r="DK33" s="897"/>
      <c r="DL33" s="899"/>
      <c r="DM33" s="901"/>
      <c r="DN33" s="936"/>
      <c r="DO33" s="901"/>
      <c r="DP33" s="904"/>
      <c r="DQ33" s="901"/>
      <c r="DR33" s="906"/>
      <c r="DS33" s="901"/>
      <c r="DT33" s="910"/>
      <c r="DU33" s="927"/>
      <c r="DV33" s="912"/>
      <c r="DW33" s="246"/>
      <c r="DX33" s="948"/>
      <c r="DY33" s="247"/>
      <c r="DZ33" s="216">
        <v>25</v>
      </c>
      <c r="EA33" s="216">
        <v>26</v>
      </c>
      <c r="EB33" s="928"/>
    </row>
    <row r="34" spans="1:132" s="248" customFormat="1" ht="34.15" customHeight="1">
      <c r="A34" s="272" t="s">
        <v>348</v>
      </c>
      <c r="B34" s="950"/>
      <c r="C34" s="929" t="s">
        <v>305</v>
      </c>
      <c r="D34" s="931" t="s">
        <v>273</v>
      </c>
      <c r="E34" s="243" t="s">
        <v>48</v>
      </c>
      <c r="F34" s="180"/>
      <c r="G34" s="181">
        <v>39200</v>
      </c>
      <c r="H34" s="182">
        <v>48640</v>
      </c>
      <c r="I34" s="183" t="s">
        <v>274</v>
      </c>
      <c r="J34" s="184">
        <v>370</v>
      </c>
      <c r="K34" s="185">
        <v>460</v>
      </c>
      <c r="L34" s="186" t="s">
        <v>275</v>
      </c>
      <c r="M34" s="187" t="s">
        <v>276</v>
      </c>
      <c r="N34" s="188" t="s">
        <v>274</v>
      </c>
      <c r="O34" s="189" t="s">
        <v>277</v>
      </c>
      <c r="P34" s="188" t="s">
        <v>274</v>
      </c>
      <c r="Q34" s="190">
        <v>2.1</v>
      </c>
      <c r="R34" s="191">
        <v>2.2000000000000002</v>
      </c>
      <c r="S34" s="902" t="s">
        <v>274</v>
      </c>
      <c r="T34" s="913">
        <v>780</v>
      </c>
      <c r="U34" s="902" t="s">
        <v>274</v>
      </c>
      <c r="V34" s="933">
        <v>7</v>
      </c>
      <c r="W34" s="921" t="s">
        <v>278</v>
      </c>
      <c r="X34" s="903" t="s">
        <v>276</v>
      </c>
      <c r="Y34" s="921" t="s">
        <v>274</v>
      </c>
      <c r="Z34" s="923" t="s">
        <v>279</v>
      </c>
      <c r="AA34" s="183" t="s">
        <v>274</v>
      </c>
      <c r="AB34" s="192">
        <v>9440</v>
      </c>
      <c r="AC34" s="902" t="s">
        <v>274</v>
      </c>
      <c r="AD34" s="193">
        <v>90</v>
      </c>
      <c r="AE34" s="194" t="s">
        <v>278</v>
      </c>
      <c r="AF34" s="187" t="s">
        <v>276</v>
      </c>
      <c r="AG34" s="195" t="s">
        <v>274</v>
      </c>
      <c r="AH34" s="189" t="s">
        <v>280</v>
      </c>
      <c r="AI34" s="195" t="s">
        <v>274</v>
      </c>
      <c r="AJ34" s="196">
        <v>2.6</v>
      </c>
      <c r="AK34" s="197" t="s">
        <v>281</v>
      </c>
      <c r="AL34" s="198" t="s">
        <v>282</v>
      </c>
      <c r="AM34" s="199">
        <v>3770</v>
      </c>
      <c r="AN34" s="198" t="s">
        <v>282</v>
      </c>
      <c r="AO34" s="200">
        <v>30</v>
      </c>
      <c r="AP34" s="201" t="s">
        <v>275</v>
      </c>
      <c r="AQ34" s="202" t="s">
        <v>276</v>
      </c>
      <c r="AR34" s="201" t="s">
        <v>274</v>
      </c>
      <c r="AS34" s="203" t="s">
        <v>280</v>
      </c>
      <c r="AT34" s="201" t="s">
        <v>274</v>
      </c>
      <c r="AU34" s="204">
        <v>3.9</v>
      </c>
      <c r="AV34" s="205"/>
      <c r="AW34" s="206"/>
      <c r="AX34" s="205"/>
      <c r="AY34" s="207"/>
      <c r="AZ34" s="208"/>
      <c r="BA34" s="208"/>
      <c r="BB34" s="209"/>
      <c r="BC34" s="208"/>
      <c r="BD34" s="209"/>
      <c r="BE34" s="208"/>
      <c r="BF34" s="205"/>
      <c r="BG34" s="285" t="s">
        <v>283</v>
      </c>
      <c r="BH34" s="205"/>
      <c r="BI34" s="210"/>
      <c r="BJ34" s="208"/>
      <c r="BK34" s="208"/>
      <c r="BL34" s="208"/>
      <c r="BM34" s="208"/>
      <c r="BN34" s="208"/>
      <c r="BO34" s="208"/>
      <c r="BP34" s="925" t="s">
        <v>274</v>
      </c>
      <c r="BQ34" s="919" t="s">
        <v>297</v>
      </c>
      <c r="BR34" s="902" t="s">
        <v>274</v>
      </c>
      <c r="BS34" s="915"/>
      <c r="BT34" s="903"/>
      <c r="BU34" s="903"/>
      <c r="BV34" s="900"/>
      <c r="BW34" s="905"/>
      <c r="BX34" s="900"/>
      <c r="BY34" s="941" t="s">
        <v>203</v>
      </c>
      <c r="BZ34" s="902" t="s">
        <v>284</v>
      </c>
      <c r="CA34" s="917">
        <v>4720</v>
      </c>
      <c r="CB34" s="902" t="s">
        <v>274</v>
      </c>
      <c r="CC34" s="915">
        <v>40</v>
      </c>
      <c r="CD34" s="900" t="s">
        <v>275</v>
      </c>
      <c r="CE34" s="903" t="s">
        <v>276</v>
      </c>
      <c r="CF34" s="900" t="s">
        <v>274</v>
      </c>
      <c r="CG34" s="905" t="s">
        <v>280</v>
      </c>
      <c r="CH34" s="900" t="s">
        <v>274</v>
      </c>
      <c r="CI34" s="909">
        <v>2.7</v>
      </c>
      <c r="CJ34" s="911" t="s">
        <v>285</v>
      </c>
      <c r="CK34" s="902" t="s">
        <v>284</v>
      </c>
      <c r="CL34" s="913">
        <v>670</v>
      </c>
      <c r="CM34" s="902" t="s">
        <v>274</v>
      </c>
      <c r="CN34" s="915">
        <v>6</v>
      </c>
      <c r="CO34" s="903" t="s">
        <v>275</v>
      </c>
      <c r="CP34" s="903" t="s">
        <v>276</v>
      </c>
      <c r="CQ34" s="900" t="s">
        <v>274</v>
      </c>
      <c r="CR34" s="905" t="s">
        <v>280</v>
      </c>
      <c r="CS34" s="900" t="s">
        <v>274</v>
      </c>
      <c r="CT34" s="907">
        <v>11.3</v>
      </c>
      <c r="CU34" s="902" t="s">
        <v>284</v>
      </c>
      <c r="CV34" s="211">
        <v>420</v>
      </c>
      <c r="CW34" s="902" t="s">
        <v>284</v>
      </c>
      <c r="CX34" s="212">
        <v>4</v>
      </c>
      <c r="CY34" s="902" t="s">
        <v>284</v>
      </c>
      <c r="CZ34" s="212">
        <v>4</v>
      </c>
      <c r="DA34" s="902" t="s">
        <v>284</v>
      </c>
      <c r="DB34" s="211">
        <v>70</v>
      </c>
      <c r="DC34" s="902" t="s">
        <v>284</v>
      </c>
      <c r="DD34" s="212">
        <v>1</v>
      </c>
      <c r="DE34" s="902" t="s">
        <v>284</v>
      </c>
      <c r="DF34" s="212">
        <v>1</v>
      </c>
      <c r="DG34" s="937" t="s">
        <v>282</v>
      </c>
      <c r="DH34" s="938">
        <v>4250</v>
      </c>
      <c r="DI34" s="937" t="s">
        <v>282</v>
      </c>
      <c r="DJ34" s="213">
        <v>245</v>
      </c>
      <c r="DK34" s="897" t="s">
        <v>286</v>
      </c>
      <c r="DL34" s="898">
        <v>4720</v>
      </c>
      <c r="DM34" s="900" t="s">
        <v>274</v>
      </c>
      <c r="DN34" s="935">
        <v>40</v>
      </c>
      <c r="DO34" s="900" t="s">
        <v>275</v>
      </c>
      <c r="DP34" s="903" t="s">
        <v>276</v>
      </c>
      <c r="DQ34" s="900" t="s">
        <v>274</v>
      </c>
      <c r="DR34" s="905" t="s">
        <v>280</v>
      </c>
      <c r="DS34" s="900" t="s">
        <v>274</v>
      </c>
      <c r="DT34" s="909">
        <v>2.7</v>
      </c>
      <c r="DU34" s="926" t="s">
        <v>281</v>
      </c>
      <c r="DV34" s="911" t="s">
        <v>287</v>
      </c>
      <c r="DW34" s="246"/>
      <c r="DX34" s="948"/>
      <c r="DY34" s="247">
        <v>120</v>
      </c>
      <c r="DZ34" s="216">
        <v>27</v>
      </c>
      <c r="EA34" s="216">
        <v>28</v>
      </c>
      <c r="EB34" s="928">
        <v>14</v>
      </c>
    </row>
    <row r="35" spans="1:132" s="248" customFormat="1" ht="34.15" customHeight="1">
      <c r="A35" s="272" t="s">
        <v>349</v>
      </c>
      <c r="B35" s="950"/>
      <c r="C35" s="930"/>
      <c r="D35" s="940"/>
      <c r="E35" s="244" t="s">
        <v>49</v>
      </c>
      <c r="F35" s="180"/>
      <c r="G35" s="218">
        <v>48640</v>
      </c>
      <c r="H35" s="219"/>
      <c r="I35" s="183" t="s">
        <v>274</v>
      </c>
      <c r="J35" s="220">
        <v>460</v>
      </c>
      <c r="K35" s="221"/>
      <c r="L35" s="222" t="s">
        <v>275</v>
      </c>
      <c r="M35" s="223" t="s">
        <v>276</v>
      </c>
      <c r="N35" s="224" t="s">
        <v>274</v>
      </c>
      <c r="O35" s="225" t="s">
        <v>280</v>
      </c>
      <c r="P35" s="224" t="s">
        <v>274</v>
      </c>
      <c r="Q35" s="226">
        <v>2.2000000000000002</v>
      </c>
      <c r="R35" s="227"/>
      <c r="S35" s="902"/>
      <c r="T35" s="914"/>
      <c r="U35" s="902"/>
      <c r="V35" s="934"/>
      <c r="W35" s="922"/>
      <c r="X35" s="904"/>
      <c r="Y35" s="922"/>
      <c r="Z35" s="924"/>
      <c r="AA35" s="183" t="s">
        <v>274</v>
      </c>
      <c r="AB35" s="220">
        <v>9440</v>
      </c>
      <c r="AC35" s="902"/>
      <c r="AD35" s="228">
        <v>90</v>
      </c>
      <c r="AE35" s="229" t="s">
        <v>275</v>
      </c>
      <c r="AF35" s="223" t="s">
        <v>276</v>
      </c>
      <c r="AG35" s="230" t="s">
        <v>274</v>
      </c>
      <c r="AH35" s="231" t="s">
        <v>280</v>
      </c>
      <c r="AI35" s="230" t="s">
        <v>274</v>
      </c>
      <c r="AJ35" s="232">
        <v>2.6</v>
      </c>
      <c r="AK35" s="233"/>
      <c r="AL35" s="198"/>
      <c r="AM35" s="234"/>
      <c r="AN35" s="205"/>
      <c r="AO35" s="235"/>
      <c r="AP35" s="236"/>
      <c r="AQ35" s="214"/>
      <c r="AR35" s="236"/>
      <c r="AS35" s="214"/>
      <c r="AT35" s="236"/>
      <c r="AU35" s="214"/>
      <c r="AV35" s="237" t="s">
        <v>274</v>
      </c>
      <c r="AW35" s="199">
        <v>66140</v>
      </c>
      <c r="AX35" s="205" t="s">
        <v>274</v>
      </c>
      <c r="AY35" s="200">
        <v>660</v>
      </c>
      <c r="AZ35" s="238" t="s">
        <v>275</v>
      </c>
      <c r="BA35" s="202" t="s">
        <v>276</v>
      </c>
      <c r="BB35" s="201" t="s">
        <v>274</v>
      </c>
      <c r="BC35" s="203" t="s">
        <v>280</v>
      </c>
      <c r="BD35" s="201" t="s">
        <v>274</v>
      </c>
      <c r="BE35" s="204">
        <v>2.2999999999999998</v>
      </c>
      <c r="BF35" s="237" t="s">
        <v>274</v>
      </c>
      <c r="BG35" s="286">
        <v>56700</v>
      </c>
      <c r="BH35" s="237" t="s">
        <v>284</v>
      </c>
      <c r="BI35" s="200">
        <v>560</v>
      </c>
      <c r="BJ35" s="238" t="s">
        <v>275</v>
      </c>
      <c r="BK35" s="202" t="s">
        <v>276</v>
      </c>
      <c r="BL35" s="238" t="s">
        <v>274</v>
      </c>
      <c r="BM35" s="203" t="s">
        <v>280</v>
      </c>
      <c r="BN35" s="238" t="s">
        <v>274</v>
      </c>
      <c r="BO35" s="204">
        <v>2.2999999999999998</v>
      </c>
      <c r="BP35" s="925"/>
      <c r="BQ35" s="920"/>
      <c r="BR35" s="902"/>
      <c r="BS35" s="916"/>
      <c r="BT35" s="904"/>
      <c r="BU35" s="904"/>
      <c r="BV35" s="901"/>
      <c r="BW35" s="906"/>
      <c r="BX35" s="901"/>
      <c r="BY35" s="942"/>
      <c r="BZ35" s="902"/>
      <c r="CA35" s="918"/>
      <c r="CB35" s="902"/>
      <c r="CC35" s="916"/>
      <c r="CD35" s="901"/>
      <c r="CE35" s="904"/>
      <c r="CF35" s="901"/>
      <c r="CG35" s="906"/>
      <c r="CH35" s="901"/>
      <c r="CI35" s="910"/>
      <c r="CJ35" s="912"/>
      <c r="CK35" s="902"/>
      <c r="CL35" s="914"/>
      <c r="CM35" s="902"/>
      <c r="CN35" s="916"/>
      <c r="CO35" s="904"/>
      <c r="CP35" s="904"/>
      <c r="CQ35" s="901"/>
      <c r="CR35" s="906"/>
      <c r="CS35" s="901"/>
      <c r="CT35" s="908"/>
      <c r="CU35" s="902"/>
      <c r="CV35" s="239" t="s">
        <v>289</v>
      </c>
      <c r="CW35" s="902"/>
      <c r="CX35" s="239" t="s">
        <v>290</v>
      </c>
      <c r="CY35" s="902"/>
      <c r="CZ35" s="240">
        <v>43.6</v>
      </c>
      <c r="DA35" s="902"/>
      <c r="DB35" s="239" t="s">
        <v>289</v>
      </c>
      <c r="DC35" s="902"/>
      <c r="DD35" s="239" t="s">
        <v>290</v>
      </c>
      <c r="DE35" s="902"/>
      <c r="DF35" s="240">
        <v>29.1</v>
      </c>
      <c r="DG35" s="937"/>
      <c r="DH35" s="939"/>
      <c r="DI35" s="937"/>
      <c r="DJ35" s="241" t="s">
        <v>291</v>
      </c>
      <c r="DK35" s="897"/>
      <c r="DL35" s="899"/>
      <c r="DM35" s="901"/>
      <c r="DN35" s="936"/>
      <c r="DO35" s="901"/>
      <c r="DP35" s="904"/>
      <c r="DQ35" s="901"/>
      <c r="DR35" s="906"/>
      <c r="DS35" s="901"/>
      <c r="DT35" s="910"/>
      <c r="DU35" s="927"/>
      <c r="DV35" s="912"/>
      <c r="DW35" s="246"/>
      <c r="DX35" s="948"/>
      <c r="DY35" s="247"/>
      <c r="DZ35" s="216">
        <v>27</v>
      </c>
      <c r="EA35" s="216">
        <v>28</v>
      </c>
      <c r="EB35" s="928"/>
    </row>
    <row r="36" spans="1:132" s="248" customFormat="1" ht="34.15" customHeight="1">
      <c r="A36" s="272" t="s">
        <v>350</v>
      </c>
      <c r="B36" s="950"/>
      <c r="C36" s="929" t="s">
        <v>306</v>
      </c>
      <c r="D36" s="931" t="s">
        <v>273</v>
      </c>
      <c r="E36" s="243" t="s">
        <v>48</v>
      </c>
      <c r="F36" s="180"/>
      <c r="G36" s="181">
        <v>37450</v>
      </c>
      <c r="H36" s="182">
        <v>46890</v>
      </c>
      <c r="I36" s="183" t="s">
        <v>274</v>
      </c>
      <c r="J36" s="184">
        <v>350</v>
      </c>
      <c r="K36" s="185">
        <v>440</v>
      </c>
      <c r="L36" s="186" t="s">
        <v>275</v>
      </c>
      <c r="M36" s="187" t="s">
        <v>276</v>
      </c>
      <c r="N36" s="188" t="s">
        <v>274</v>
      </c>
      <c r="O36" s="189" t="s">
        <v>277</v>
      </c>
      <c r="P36" s="188" t="s">
        <v>274</v>
      </c>
      <c r="Q36" s="190">
        <v>2.1</v>
      </c>
      <c r="R36" s="191">
        <v>2.2000000000000002</v>
      </c>
      <c r="S36" s="902" t="s">
        <v>274</v>
      </c>
      <c r="T36" s="913">
        <v>690</v>
      </c>
      <c r="U36" s="902" t="s">
        <v>274</v>
      </c>
      <c r="V36" s="933">
        <v>6</v>
      </c>
      <c r="W36" s="921" t="s">
        <v>278</v>
      </c>
      <c r="X36" s="903" t="s">
        <v>276</v>
      </c>
      <c r="Y36" s="921" t="s">
        <v>274</v>
      </c>
      <c r="Z36" s="923" t="s">
        <v>279</v>
      </c>
      <c r="AA36" s="183" t="s">
        <v>274</v>
      </c>
      <c r="AB36" s="192">
        <v>9440</v>
      </c>
      <c r="AC36" s="902" t="s">
        <v>274</v>
      </c>
      <c r="AD36" s="193">
        <v>90</v>
      </c>
      <c r="AE36" s="194" t="s">
        <v>278</v>
      </c>
      <c r="AF36" s="187" t="s">
        <v>276</v>
      </c>
      <c r="AG36" s="195" t="s">
        <v>274</v>
      </c>
      <c r="AH36" s="189" t="s">
        <v>280</v>
      </c>
      <c r="AI36" s="195" t="s">
        <v>274</v>
      </c>
      <c r="AJ36" s="196">
        <v>2.6</v>
      </c>
      <c r="AK36" s="197" t="s">
        <v>281</v>
      </c>
      <c r="AL36" s="198" t="s">
        <v>282</v>
      </c>
      <c r="AM36" s="199">
        <v>3770</v>
      </c>
      <c r="AN36" s="198" t="s">
        <v>282</v>
      </c>
      <c r="AO36" s="200">
        <v>30</v>
      </c>
      <c r="AP36" s="201" t="s">
        <v>275</v>
      </c>
      <c r="AQ36" s="202" t="s">
        <v>276</v>
      </c>
      <c r="AR36" s="201" t="s">
        <v>274</v>
      </c>
      <c r="AS36" s="203" t="s">
        <v>280</v>
      </c>
      <c r="AT36" s="201" t="s">
        <v>274</v>
      </c>
      <c r="AU36" s="204">
        <v>3.9</v>
      </c>
      <c r="AV36" s="205"/>
      <c r="AW36" s="206"/>
      <c r="AX36" s="205"/>
      <c r="AY36" s="207"/>
      <c r="AZ36" s="208"/>
      <c r="BA36" s="208"/>
      <c r="BB36" s="209"/>
      <c r="BC36" s="208"/>
      <c r="BD36" s="209"/>
      <c r="BE36" s="208"/>
      <c r="BF36" s="205"/>
      <c r="BG36" s="285" t="s">
        <v>283</v>
      </c>
      <c r="BH36" s="205"/>
      <c r="BI36" s="210"/>
      <c r="BJ36" s="208"/>
      <c r="BK36" s="208"/>
      <c r="BL36" s="208"/>
      <c r="BM36" s="208"/>
      <c r="BN36" s="208"/>
      <c r="BO36" s="208"/>
      <c r="BP36" s="925" t="s">
        <v>274</v>
      </c>
      <c r="BQ36" s="919">
        <v>660</v>
      </c>
      <c r="BR36" s="902" t="s">
        <v>274</v>
      </c>
      <c r="BS36" s="915">
        <v>6</v>
      </c>
      <c r="BT36" s="903" t="s">
        <v>275</v>
      </c>
      <c r="BU36" s="903" t="s">
        <v>276</v>
      </c>
      <c r="BV36" s="900" t="s">
        <v>274</v>
      </c>
      <c r="BW36" s="905" t="s">
        <v>280</v>
      </c>
      <c r="BX36" s="900" t="s">
        <v>274</v>
      </c>
      <c r="BY36" s="907">
        <v>10.1</v>
      </c>
      <c r="BZ36" s="902" t="s">
        <v>284</v>
      </c>
      <c r="CA36" s="917">
        <v>4190</v>
      </c>
      <c r="CB36" s="902" t="s">
        <v>274</v>
      </c>
      <c r="CC36" s="915">
        <v>40</v>
      </c>
      <c r="CD36" s="900" t="s">
        <v>275</v>
      </c>
      <c r="CE36" s="903" t="s">
        <v>276</v>
      </c>
      <c r="CF36" s="900" t="s">
        <v>274</v>
      </c>
      <c r="CG36" s="905" t="s">
        <v>280</v>
      </c>
      <c r="CH36" s="900" t="s">
        <v>274</v>
      </c>
      <c r="CI36" s="909">
        <v>2.4</v>
      </c>
      <c r="CJ36" s="911" t="s">
        <v>285</v>
      </c>
      <c r="CK36" s="902" t="s">
        <v>284</v>
      </c>
      <c r="CL36" s="913">
        <v>600</v>
      </c>
      <c r="CM36" s="902" t="s">
        <v>274</v>
      </c>
      <c r="CN36" s="915">
        <v>6</v>
      </c>
      <c r="CO36" s="903" t="s">
        <v>275</v>
      </c>
      <c r="CP36" s="903" t="s">
        <v>276</v>
      </c>
      <c r="CQ36" s="900" t="s">
        <v>274</v>
      </c>
      <c r="CR36" s="905" t="s">
        <v>280</v>
      </c>
      <c r="CS36" s="900" t="s">
        <v>274</v>
      </c>
      <c r="CT36" s="907">
        <v>10.1</v>
      </c>
      <c r="CU36" s="902" t="s">
        <v>284</v>
      </c>
      <c r="CV36" s="211">
        <v>390</v>
      </c>
      <c r="CW36" s="902" t="s">
        <v>284</v>
      </c>
      <c r="CX36" s="212">
        <v>3</v>
      </c>
      <c r="CY36" s="902" t="s">
        <v>284</v>
      </c>
      <c r="CZ36" s="212">
        <v>3</v>
      </c>
      <c r="DA36" s="902" t="s">
        <v>284</v>
      </c>
      <c r="DB36" s="211">
        <v>70</v>
      </c>
      <c r="DC36" s="902" t="s">
        <v>284</v>
      </c>
      <c r="DD36" s="212">
        <v>1</v>
      </c>
      <c r="DE36" s="902" t="s">
        <v>284</v>
      </c>
      <c r="DF36" s="212">
        <v>1</v>
      </c>
      <c r="DG36" s="937" t="s">
        <v>282</v>
      </c>
      <c r="DH36" s="938">
        <v>3920</v>
      </c>
      <c r="DI36" s="937" t="s">
        <v>282</v>
      </c>
      <c r="DJ36" s="213">
        <v>245</v>
      </c>
      <c r="DK36" s="897" t="s">
        <v>286</v>
      </c>
      <c r="DL36" s="898">
        <v>4190</v>
      </c>
      <c r="DM36" s="900" t="s">
        <v>274</v>
      </c>
      <c r="DN36" s="935">
        <v>40</v>
      </c>
      <c r="DO36" s="900" t="s">
        <v>275</v>
      </c>
      <c r="DP36" s="903" t="s">
        <v>276</v>
      </c>
      <c r="DQ36" s="900" t="s">
        <v>274</v>
      </c>
      <c r="DR36" s="905" t="s">
        <v>280</v>
      </c>
      <c r="DS36" s="900" t="s">
        <v>274</v>
      </c>
      <c r="DT36" s="909">
        <v>2.4</v>
      </c>
      <c r="DU36" s="926" t="s">
        <v>281</v>
      </c>
      <c r="DV36" s="911" t="s">
        <v>287</v>
      </c>
      <c r="DW36" s="246"/>
      <c r="DX36" s="948"/>
      <c r="DY36" s="247">
        <v>135</v>
      </c>
      <c r="DZ36" s="216">
        <v>29</v>
      </c>
      <c r="EA36" s="216">
        <v>30</v>
      </c>
      <c r="EB36" s="928">
        <v>15</v>
      </c>
    </row>
    <row r="37" spans="1:132" s="248" customFormat="1" ht="34.15" customHeight="1">
      <c r="A37" s="272" t="s">
        <v>351</v>
      </c>
      <c r="B37" s="950"/>
      <c r="C37" s="930"/>
      <c r="D37" s="940"/>
      <c r="E37" s="244" t="s">
        <v>49</v>
      </c>
      <c r="F37" s="180"/>
      <c r="G37" s="218">
        <v>46890</v>
      </c>
      <c r="H37" s="219"/>
      <c r="I37" s="183" t="s">
        <v>274</v>
      </c>
      <c r="J37" s="220">
        <v>440</v>
      </c>
      <c r="K37" s="221"/>
      <c r="L37" s="222" t="s">
        <v>275</v>
      </c>
      <c r="M37" s="223" t="s">
        <v>276</v>
      </c>
      <c r="N37" s="224" t="s">
        <v>274</v>
      </c>
      <c r="O37" s="225" t="s">
        <v>280</v>
      </c>
      <c r="P37" s="224" t="s">
        <v>274</v>
      </c>
      <c r="Q37" s="226">
        <v>2.2000000000000002</v>
      </c>
      <c r="R37" s="227"/>
      <c r="S37" s="902"/>
      <c r="T37" s="914"/>
      <c r="U37" s="902"/>
      <c r="V37" s="934"/>
      <c r="W37" s="922"/>
      <c r="X37" s="904"/>
      <c r="Y37" s="922"/>
      <c r="Z37" s="924"/>
      <c r="AA37" s="183" t="s">
        <v>274</v>
      </c>
      <c r="AB37" s="220">
        <v>9440</v>
      </c>
      <c r="AC37" s="902"/>
      <c r="AD37" s="228">
        <v>90</v>
      </c>
      <c r="AE37" s="229" t="s">
        <v>275</v>
      </c>
      <c r="AF37" s="223" t="s">
        <v>276</v>
      </c>
      <c r="AG37" s="230" t="s">
        <v>274</v>
      </c>
      <c r="AH37" s="231" t="s">
        <v>280</v>
      </c>
      <c r="AI37" s="230" t="s">
        <v>274</v>
      </c>
      <c r="AJ37" s="232">
        <v>2.6</v>
      </c>
      <c r="AK37" s="233"/>
      <c r="AL37" s="198"/>
      <c r="AM37" s="234"/>
      <c r="AN37" s="205"/>
      <c r="AO37" s="235"/>
      <c r="AP37" s="236"/>
      <c r="AQ37" s="214"/>
      <c r="AR37" s="236"/>
      <c r="AS37" s="214"/>
      <c r="AT37" s="236"/>
      <c r="AU37" s="214"/>
      <c r="AV37" s="237" t="s">
        <v>274</v>
      </c>
      <c r="AW37" s="199">
        <v>66140</v>
      </c>
      <c r="AX37" s="205" t="s">
        <v>274</v>
      </c>
      <c r="AY37" s="200">
        <v>660</v>
      </c>
      <c r="AZ37" s="238" t="s">
        <v>275</v>
      </c>
      <c r="BA37" s="202" t="s">
        <v>276</v>
      </c>
      <c r="BB37" s="201" t="s">
        <v>274</v>
      </c>
      <c r="BC37" s="203" t="s">
        <v>280</v>
      </c>
      <c r="BD37" s="201" t="s">
        <v>274</v>
      </c>
      <c r="BE37" s="204">
        <v>2.2999999999999998</v>
      </c>
      <c r="BF37" s="237" t="s">
        <v>274</v>
      </c>
      <c r="BG37" s="286">
        <v>56700</v>
      </c>
      <c r="BH37" s="237" t="s">
        <v>284</v>
      </c>
      <c r="BI37" s="200">
        <v>560</v>
      </c>
      <c r="BJ37" s="238" t="s">
        <v>275</v>
      </c>
      <c r="BK37" s="202" t="s">
        <v>276</v>
      </c>
      <c r="BL37" s="238" t="s">
        <v>274</v>
      </c>
      <c r="BM37" s="203" t="s">
        <v>280</v>
      </c>
      <c r="BN37" s="238" t="s">
        <v>274</v>
      </c>
      <c r="BO37" s="204">
        <v>2.2999999999999998</v>
      </c>
      <c r="BP37" s="925"/>
      <c r="BQ37" s="920"/>
      <c r="BR37" s="902"/>
      <c r="BS37" s="916"/>
      <c r="BT37" s="904"/>
      <c r="BU37" s="904"/>
      <c r="BV37" s="901"/>
      <c r="BW37" s="906"/>
      <c r="BX37" s="901"/>
      <c r="BY37" s="908"/>
      <c r="BZ37" s="902"/>
      <c r="CA37" s="918"/>
      <c r="CB37" s="902"/>
      <c r="CC37" s="916"/>
      <c r="CD37" s="901"/>
      <c r="CE37" s="904"/>
      <c r="CF37" s="901"/>
      <c r="CG37" s="906"/>
      <c r="CH37" s="901"/>
      <c r="CI37" s="910"/>
      <c r="CJ37" s="912"/>
      <c r="CK37" s="902"/>
      <c r="CL37" s="914"/>
      <c r="CM37" s="902"/>
      <c r="CN37" s="916"/>
      <c r="CO37" s="904"/>
      <c r="CP37" s="904"/>
      <c r="CQ37" s="901"/>
      <c r="CR37" s="906"/>
      <c r="CS37" s="901"/>
      <c r="CT37" s="908"/>
      <c r="CU37" s="902"/>
      <c r="CV37" s="239" t="s">
        <v>289</v>
      </c>
      <c r="CW37" s="902"/>
      <c r="CX37" s="239" t="s">
        <v>290</v>
      </c>
      <c r="CY37" s="902"/>
      <c r="CZ37" s="240">
        <v>51.7</v>
      </c>
      <c r="DA37" s="902"/>
      <c r="DB37" s="239" t="s">
        <v>289</v>
      </c>
      <c r="DC37" s="902"/>
      <c r="DD37" s="239" t="s">
        <v>290</v>
      </c>
      <c r="DE37" s="902"/>
      <c r="DF37" s="240">
        <v>25.8</v>
      </c>
      <c r="DG37" s="937"/>
      <c r="DH37" s="939"/>
      <c r="DI37" s="937"/>
      <c r="DJ37" s="241" t="s">
        <v>291</v>
      </c>
      <c r="DK37" s="897"/>
      <c r="DL37" s="899"/>
      <c r="DM37" s="901"/>
      <c r="DN37" s="936"/>
      <c r="DO37" s="901"/>
      <c r="DP37" s="904"/>
      <c r="DQ37" s="901"/>
      <c r="DR37" s="906"/>
      <c r="DS37" s="901"/>
      <c r="DT37" s="910"/>
      <c r="DU37" s="927"/>
      <c r="DV37" s="912"/>
      <c r="DW37" s="246"/>
      <c r="DX37" s="948"/>
      <c r="DY37" s="247"/>
      <c r="DZ37" s="216">
        <v>29</v>
      </c>
      <c r="EA37" s="216">
        <v>30</v>
      </c>
      <c r="EB37" s="928"/>
    </row>
    <row r="38" spans="1:132" s="248" customFormat="1" ht="34.15" customHeight="1">
      <c r="A38" s="272" t="s">
        <v>352</v>
      </c>
      <c r="B38" s="950"/>
      <c r="C38" s="929" t="s">
        <v>307</v>
      </c>
      <c r="D38" s="931" t="s">
        <v>273</v>
      </c>
      <c r="E38" s="243" t="s">
        <v>48</v>
      </c>
      <c r="F38" s="180"/>
      <c r="G38" s="181">
        <v>36070</v>
      </c>
      <c r="H38" s="182">
        <v>45510</v>
      </c>
      <c r="I38" s="183" t="s">
        <v>274</v>
      </c>
      <c r="J38" s="184">
        <v>340</v>
      </c>
      <c r="K38" s="185">
        <v>430</v>
      </c>
      <c r="L38" s="186" t="s">
        <v>275</v>
      </c>
      <c r="M38" s="187" t="s">
        <v>276</v>
      </c>
      <c r="N38" s="188" t="s">
        <v>274</v>
      </c>
      <c r="O38" s="189" t="s">
        <v>277</v>
      </c>
      <c r="P38" s="188" t="s">
        <v>274</v>
      </c>
      <c r="Q38" s="190">
        <v>2.1</v>
      </c>
      <c r="R38" s="191">
        <v>2.2000000000000002</v>
      </c>
      <c r="S38" s="902" t="s">
        <v>274</v>
      </c>
      <c r="T38" s="913">
        <v>620</v>
      </c>
      <c r="U38" s="902" t="s">
        <v>274</v>
      </c>
      <c r="V38" s="933">
        <v>6</v>
      </c>
      <c r="W38" s="921" t="s">
        <v>278</v>
      </c>
      <c r="X38" s="903" t="s">
        <v>276</v>
      </c>
      <c r="Y38" s="921" t="s">
        <v>274</v>
      </c>
      <c r="Z38" s="923" t="s">
        <v>279</v>
      </c>
      <c r="AA38" s="183" t="s">
        <v>274</v>
      </c>
      <c r="AB38" s="192">
        <v>9440</v>
      </c>
      <c r="AC38" s="902" t="s">
        <v>274</v>
      </c>
      <c r="AD38" s="193">
        <v>90</v>
      </c>
      <c r="AE38" s="194" t="s">
        <v>278</v>
      </c>
      <c r="AF38" s="187" t="s">
        <v>276</v>
      </c>
      <c r="AG38" s="195" t="s">
        <v>274</v>
      </c>
      <c r="AH38" s="189" t="s">
        <v>280</v>
      </c>
      <c r="AI38" s="195" t="s">
        <v>274</v>
      </c>
      <c r="AJ38" s="196">
        <v>2.6</v>
      </c>
      <c r="AK38" s="197" t="s">
        <v>281</v>
      </c>
      <c r="AL38" s="198" t="s">
        <v>282</v>
      </c>
      <c r="AM38" s="199">
        <v>3770</v>
      </c>
      <c r="AN38" s="198" t="s">
        <v>282</v>
      </c>
      <c r="AO38" s="200">
        <v>30</v>
      </c>
      <c r="AP38" s="201" t="s">
        <v>275</v>
      </c>
      <c r="AQ38" s="202" t="s">
        <v>276</v>
      </c>
      <c r="AR38" s="201" t="s">
        <v>274</v>
      </c>
      <c r="AS38" s="203" t="s">
        <v>280</v>
      </c>
      <c r="AT38" s="201" t="s">
        <v>274</v>
      </c>
      <c r="AU38" s="204">
        <v>3.9</v>
      </c>
      <c r="AV38" s="205"/>
      <c r="AW38" s="206"/>
      <c r="AX38" s="205"/>
      <c r="AY38" s="207"/>
      <c r="AZ38" s="208"/>
      <c r="BA38" s="208"/>
      <c r="BB38" s="209"/>
      <c r="BC38" s="208"/>
      <c r="BD38" s="209"/>
      <c r="BE38" s="208"/>
      <c r="BF38" s="205"/>
      <c r="BG38" s="285" t="s">
        <v>283</v>
      </c>
      <c r="BH38" s="205"/>
      <c r="BI38" s="210"/>
      <c r="BJ38" s="208"/>
      <c r="BK38" s="208"/>
      <c r="BL38" s="208"/>
      <c r="BM38" s="208"/>
      <c r="BN38" s="208"/>
      <c r="BO38" s="208"/>
      <c r="BP38" s="925" t="s">
        <v>274</v>
      </c>
      <c r="BQ38" s="919">
        <v>600</v>
      </c>
      <c r="BR38" s="902" t="s">
        <v>274</v>
      </c>
      <c r="BS38" s="915">
        <v>6</v>
      </c>
      <c r="BT38" s="903" t="s">
        <v>275</v>
      </c>
      <c r="BU38" s="903" t="s">
        <v>276</v>
      </c>
      <c r="BV38" s="900" t="s">
        <v>274</v>
      </c>
      <c r="BW38" s="905" t="s">
        <v>280</v>
      </c>
      <c r="BX38" s="900" t="s">
        <v>274</v>
      </c>
      <c r="BY38" s="907">
        <v>9</v>
      </c>
      <c r="BZ38" s="902" t="s">
        <v>284</v>
      </c>
      <c r="CA38" s="917">
        <v>3770</v>
      </c>
      <c r="CB38" s="902" t="s">
        <v>274</v>
      </c>
      <c r="CC38" s="915">
        <v>30</v>
      </c>
      <c r="CD38" s="900" t="s">
        <v>275</v>
      </c>
      <c r="CE38" s="903" t="s">
        <v>276</v>
      </c>
      <c r="CF38" s="900" t="s">
        <v>274</v>
      </c>
      <c r="CG38" s="905" t="s">
        <v>280</v>
      </c>
      <c r="CH38" s="900" t="s">
        <v>274</v>
      </c>
      <c r="CI38" s="909">
        <v>2.8</v>
      </c>
      <c r="CJ38" s="911" t="s">
        <v>285</v>
      </c>
      <c r="CK38" s="902" t="s">
        <v>284</v>
      </c>
      <c r="CL38" s="913">
        <v>540</v>
      </c>
      <c r="CM38" s="902" t="s">
        <v>274</v>
      </c>
      <c r="CN38" s="915">
        <v>5</v>
      </c>
      <c r="CO38" s="903" t="s">
        <v>275</v>
      </c>
      <c r="CP38" s="903" t="s">
        <v>276</v>
      </c>
      <c r="CQ38" s="900" t="s">
        <v>274</v>
      </c>
      <c r="CR38" s="905" t="s">
        <v>280</v>
      </c>
      <c r="CS38" s="900" t="s">
        <v>274</v>
      </c>
      <c r="CT38" s="907">
        <v>10.9</v>
      </c>
      <c r="CU38" s="902" t="s">
        <v>284</v>
      </c>
      <c r="CV38" s="211">
        <v>370</v>
      </c>
      <c r="CW38" s="902" t="s">
        <v>284</v>
      </c>
      <c r="CX38" s="212">
        <v>3</v>
      </c>
      <c r="CY38" s="902" t="s">
        <v>284</v>
      </c>
      <c r="CZ38" s="212">
        <v>3</v>
      </c>
      <c r="DA38" s="902" t="s">
        <v>284</v>
      </c>
      <c r="DB38" s="211">
        <v>60</v>
      </c>
      <c r="DC38" s="902" t="s">
        <v>284</v>
      </c>
      <c r="DD38" s="212">
        <v>1</v>
      </c>
      <c r="DE38" s="902" t="s">
        <v>284</v>
      </c>
      <c r="DF38" s="212">
        <v>1</v>
      </c>
      <c r="DG38" s="937" t="s">
        <v>282</v>
      </c>
      <c r="DH38" s="938">
        <v>3660</v>
      </c>
      <c r="DI38" s="937" t="s">
        <v>282</v>
      </c>
      <c r="DJ38" s="213">
        <v>245</v>
      </c>
      <c r="DK38" s="897" t="s">
        <v>286</v>
      </c>
      <c r="DL38" s="898">
        <v>3770</v>
      </c>
      <c r="DM38" s="900" t="s">
        <v>274</v>
      </c>
      <c r="DN38" s="935">
        <v>30</v>
      </c>
      <c r="DO38" s="900" t="s">
        <v>275</v>
      </c>
      <c r="DP38" s="903" t="s">
        <v>276</v>
      </c>
      <c r="DQ38" s="900" t="s">
        <v>274</v>
      </c>
      <c r="DR38" s="905" t="s">
        <v>280</v>
      </c>
      <c r="DS38" s="900" t="s">
        <v>274</v>
      </c>
      <c r="DT38" s="909">
        <v>2.8</v>
      </c>
      <c r="DU38" s="926" t="s">
        <v>281</v>
      </c>
      <c r="DV38" s="911" t="s">
        <v>287</v>
      </c>
      <c r="DW38" s="246"/>
      <c r="DX38" s="948"/>
      <c r="DY38" s="247">
        <v>150</v>
      </c>
      <c r="DZ38" s="216">
        <v>31</v>
      </c>
      <c r="EA38" s="216">
        <v>32</v>
      </c>
      <c r="EB38" s="928">
        <v>16</v>
      </c>
    </row>
    <row r="39" spans="1:132" s="248" customFormat="1" ht="34.15" customHeight="1">
      <c r="A39" s="272" t="s">
        <v>353</v>
      </c>
      <c r="B39" s="950"/>
      <c r="C39" s="930"/>
      <c r="D39" s="940"/>
      <c r="E39" s="244" t="s">
        <v>49</v>
      </c>
      <c r="F39" s="180"/>
      <c r="G39" s="218">
        <v>45510</v>
      </c>
      <c r="H39" s="219"/>
      <c r="I39" s="183" t="s">
        <v>274</v>
      </c>
      <c r="J39" s="220">
        <v>430</v>
      </c>
      <c r="K39" s="221"/>
      <c r="L39" s="222" t="s">
        <v>275</v>
      </c>
      <c r="M39" s="223" t="s">
        <v>276</v>
      </c>
      <c r="N39" s="224" t="s">
        <v>274</v>
      </c>
      <c r="O39" s="225" t="s">
        <v>280</v>
      </c>
      <c r="P39" s="224" t="s">
        <v>274</v>
      </c>
      <c r="Q39" s="226">
        <v>2.2000000000000002</v>
      </c>
      <c r="R39" s="227"/>
      <c r="S39" s="902"/>
      <c r="T39" s="914"/>
      <c r="U39" s="902"/>
      <c r="V39" s="934"/>
      <c r="W39" s="922"/>
      <c r="X39" s="904"/>
      <c r="Y39" s="922"/>
      <c r="Z39" s="924"/>
      <c r="AA39" s="183" t="s">
        <v>274</v>
      </c>
      <c r="AB39" s="220">
        <v>9440</v>
      </c>
      <c r="AC39" s="902"/>
      <c r="AD39" s="228">
        <v>90</v>
      </c>
      <c r="AE39" s="229" t="s">
        <v>275</v>
      </c>
      <c r="AF39" s="223" t="s">
        <v>276</v>
      </c>
      <c r="AG39" s="230" t="s">
        <v>274</v>
      </c>
      <c r="AH39" s="231" t="s">
        <v>280</v>
      </c>
      <c r="AI39" s="230" t="s">
        <v>274</v>
      </c>
      <c r="AJ39" s="232">
        <v>2.6</v>
      </c>
      <c r="AK39" s="233"/>
      <c r="AL39" s="198"/>
      <c r="AM39" s="234"/>
      <c r="AN39" s="205"/>
      <c r="AO39" s="235"/>
      <c r="AP39" s="236"/>
      <c r="AQ39" s="214"/>
      <c r="AR39" s="236"/>
      <c r="AS39" s="214"/>
      <c r="AT39" s="236"/>
      <c r="AU39" s="214"/>
      <c r="AV39" s="237" t="s">
        <v>274</v>
      </c>
      <c r="AW39" s="199">
        <v>66140</v>
      </c>
      <c r="AX39" s="205" t="s">
        <v>274</v>
      </c>
      <c r="AY39" s="200">
        <v>660</v>
      </c>
      <c r="AZ39" s="238" t="s">
        <v>275</v>
      </c>
      <c r="BA39" s="202" t="s">
        <v>276</v>
      </c>
      <c r="BB39" s="201" t="s">
        <v>274</v>
      </c>
      <c r="BC39" s="203" t="s">
        <v>280</v>
      </c>
      <c r="BD39" s="201" t="s">
        <v>274</v>
      </c>
      <c r="BE39" s="204">
        <v>2.2999999999999998</v>
      </c>
      <c r="BF39" s="237" t="s">
        <v>274</v>
      </c>
      <c r="BG39" s="286">
        <v>56700</v>
      </c>
      <c r="BH39" s="237" t="s">
        <v>284</v>
      </c>
      <c r="BI39" s="200">
        <v>560</v>
      </c>
      <c r="BJ39" s="238" t="s">
        <v>275</v>
      </c>
      <c r="BK39" s="202" t="s">
        <v>276</v>
      </c>
      <c r="BL39" s="238" t="s">
        <v>274</v>
      </c>
      <c r="BM39" s="203" t="s">
        <v>280</v>
      </c>
      <c r="BN39" s="238" t="s">
        <v>274</v>
      </c>
      <c r="BO39" s="204">
        <v>2.2999999999999998</v>
      </c>
      <c r="BP39" s="925"/>
      <c r="BQ39" s="920"/>
      <c r="BR39" s="902"/>
      <c r="BS39" s="916"/>
      <c r="BT39" s="904"/>
      <c r="BU39" s="904"/>
      <c r="BV39" s="901"/>
      <c r="BW39" s="906"/>
      <c r="BX39" s="901"/>
      <c r="BY39" s="908"/>
      <c r="BZ39" s="902"/>
      <c r="CA39" s="918"/>
      <c r="CB39" s="902"/>
      <c r="CC39" s="916"/>
      <c r="CD39" s="901"/>
      <c r="CE39" s="904"/>
      <c r="CF39" s="901"/>
      <c r="CG39" s="906"/>
      <c r="CH39" s="901"/>
      <c r="CI39" s="910"/>
      <c r="CJ39" s="912"/>
      <c r="CK39" s="902"/>
      <c r="CL39" s="914"/>
      <c r="CM39" s="902"/>
      <c r="CN39" s="916"/>
      <c r="CO39" s="904"/>
      <c r="CP39" s="904"/>
      <c r="CQ39" s="901"/>
      <c r="CR39" s="906"/>
      <c r="CS39" s="901"/>
      <c r="CT39" s="908"/>
      <c r="CU39" s="902"/>
      <c r="CV39" s="239" t="s">
        <v>289</v>
      </c>
      <c r="CW39" s="902"/>
      <c r="CX39" s="239" t="s">
        <v>290</v>
      </c>
      <c r="CY39" s="902"/>
      <c r="CZ39" s="240">
        <v>46.5</v>
      </c>
      <c r="DA39" s="902"/>
      <c r="DB39" s="239" t="s">
        <v>289</v>
      </c>
      <c r="DC39" s="902"/>
      <c r="DD39" s="239" t="s">
        <v>290</v>
      </c>
      <c r="DE39" s="902"/>
      <c r="DF39" s="240">
        <v>23.3</v>
      </c>
      <c r="DG39" s="937"/>
      <c r="DH39" s="939"/>
      <c r="DI39" s="937"/>
      <c r="DJ39" s="241" t="s">
        <v>291</v>
      </c>
      <c r="DK39" s="897"/>
      <c r="DL39" s="899"/>
      <c r="DM39" s="901"/>
      <c r="DN39" s="936"/>
      <c r="DO39" s="901"/>
      <c r="DP39" s="904"/>
      <c r="DQ39" s="901"/>
      <c r="DR39" s="906"/>
      <c r="DS39" s="901"/>
      <c r="DT39" s="910"/>
      <c r="DU39" s="927"/>
      <c r="DV39" s="912"/>
      <c r="DW39" s="246"/>
      <c r="DX39" s="948"/>
      <c r="DY39" s="247"/>
      <c r="DZ39" s="216">
        <v>31</v>
      </c>
      <c r="EA39" s="216">
        <v>32</v>
      </c>
      <c r="EB39" s="928"/>
    </row>
    <row r="40" spans="1:132" s="248" customFormat="1" ht="34.15" customHeight="1">
      <c r="A40" s="272" t="s">
        <v>354</v>
      </c>
      <c r="B40" s="950"/>
      <c r="C40" s="929" t="s">
        <v>308</v>
      </c>
      <c r="D40" s="931" t="s">
        <v>273</v>
      </c>
      <c r="E40" s="243" t="s">
        <v>48</v>
      </c>
      <c r="F40" s="180"/>
      <c r="G40" s="181">
        <v>33980</v>
      </c>
      <c r="H40" s="182">
        <v>43420</v>
      </c>
      <c r="I40" s="183" t="s">
        <v>274</v>
      </c>
      <c r="J40" s="184">
        <v>320</v>
      </c>
      <c r="K40" s="185">
        <v>410</v>
      </c>
      <c r="L40" s="186" t="s">
        <v>275</v>
      </c>
      <c r="M40" s="187" t="s">
        <v>276</v>
      </c>
      <c r="N40" s="188" t="s">
        <v>274</v>
      </c>
      <c r="O40" s="189" t="s">
        <v>277</v>
      </c>
      <c r="P40" s="188" t="s">
        <v>274</v>
      </c>
      <c r="Q40" s="190">
        <v>2</v>
      </c>
      <c r="R40" s="191">
        <v>2.2000000000000002</v>
      </c>
      <c r="S40" s="902" t="s">
        <v>274</v>
      </c>
      <c r="T40" s="913">
        <v>520</v>
      </c>
      <c r="U40" s="902" t="s">
        <v>274</v>
      </c>
      <c r="V40" s="933">
        <v>5</v>
      </c>
      <c r="W40" s="921" t="s">
        <v>278</v>
      </c>
      <c r="X40" s="903" t="s">
        <v>276</v>
      </c>
      <c r="Y40" s="921" t="s">
        <v>274</v>
      </c>
      <c r="Z40" s="923" t="s">
        <v>279</v>
      </c>
      <c r="AA40" s="183" t="s">
        <v>274</v>
      </c>
      <c r="AB40" s="192">
        <v>9440</v>
      </c>
      <c r="AC40" s="902" t="s">
        <v>274</v>
      </c>
      <c r="AD40" s="193">
        <v>90</v>
      </c>
      <c r="AE40" s="194" t="s">
        <v>278</v>
      </c>
      <c r="AF40" s="187" t="s">
        <v>276</v>
      </c>
      <c r="AG40" s="195" t="s">
        <v>274</v>
      </c>
      <c r="AH40" s="189" t="s">
        <v>280</v>
      </c>
      <c r="AI40" s="195" t="s">
        <v>274</v>
      </c>
      <c r="AJ40" s="196">
        <v>2.6</v>
      </c>
      <c r="AK40" s="197" t="s">
        <v>281</v>
      </c>
      <c r="AL40" s="198" t="s">
        <v>282</v>
      </c>
      <c r="AM40" s="199">
        <v>3770</v>
      </c>
      <c r="AN40" s="198" t="s">
        <v>282</v>
      </c>
      <c r="AO40" s="200">
        <v>30</v>
      </c>
      <c r="AP40" s="201" t="s">
        <v>275</v>
      </c>
      <c r="AQ40" s="202" t="s">
        <v>276</v>
      </c>
      <c r="AR40" s="201" t="s">
        <v>274</v>
      </c>
      <c r="AS40" s="203" t="s">
        <v>280</v>
      </c>
      <c r="AT40" s="201" t="s">
        <v>274</v>
      </c>
      <c r="AU40" s="204">
        <v>3.9</v>
      </c>
      <c r="AV40" s="205"/>
      <c r="AW40" s="206"/>
      <c r="AX40" s="205"/>
      <c r="AY40" s="207"/>
      <c r="AZ40" s="208"/>
      <c r="BA40" s="208"/>
      <c r="BB40" s="209"/>
      <c r="BC40" s="208"/>
      <c r="BD40" s="209"/>
      <c r="BE40" s="208"/>
      <c r="BF40" s="205"/>
      <c r="BG40" s="285" t="s">
        <v>283</v>
      </c>
      <c r="BH40" s="205"/>
      <c r="BI40" s="210"/>
      <c r="BJ40" s="208"/>
      <c r="BK40" s="208"/>
      <c r="BL40" s="208"/>
      <c r="BM40" s="208"/>
      <c r="BN40" s="208"/>
      <c r="BO40" s="208"/>
      <c r="BP40" s="925" t="s">
        <v>274</v>
      </c>
      <c r="BQ40" s="919">
        <v>500</v>
      </c>
      <c r="BR40" s="902" t="s">
        <v>274</v>
      </c>
      <c r="BS40" s="915">
        <v>5</v>
      </c>
      <c r="BT40" s="903" t="s">
        <v>275</v>
      </c>
      <c r="BU40" s="903" t="s">
        <v>276</v>
      </c>
      <c r="BV40" s="900" t="s">
        <v>274</v>
      </c>
      <c r="BW40" s="905" t="s">
        <v>280</v>
      </c>
      <c r="BX40" s="900" t="s">
        <v>274</v>
      </c>
      <c r="BY40" s="907">
        <v>9</v>
      </c>
      <c r="BZ40" s="902" t="s">
        <v>284</v>
      </c>
      <c r="CA40" s="917">
        <v>3140</v>
      </c>
      <c r="CB40" s="902" t="s">
        <v>274</v>
      </c>
      <c r="CC40" s="915">
        <v>30</v>
      </c>
      <c r="CD40" s="900" t="s">
        <v>275</v>
      </c>
      <c r="CE40" s="903" t="s">
        <v>276</v>
      </c>
      <c r="CF40" s="900" t="s">
        <v>274</v>
      </c>
      <c r="CG40" s="905" t="s">
        <v>280</v>
      </c>
      <c r="CH40" s="900" t="s">
        <v>274</v>
      </c>
      <c r="CI40" s="909">
        <v>2.4</v>
      </c>
      <c r="CJ40" s="911" t="s">
        <v>285</v>
      </c>
      <c r="CK40" s="902" t="s">
        <v>284</v>
      </c>
      <c r="CL40" s="913">
        <v>520</v>
      </c>
      <c r="CM40" s="902" t="s">
        <v>274</v>
      </c>
      <c r="CN40" s="915">
        <v>5</v>
      </c>
      <c r="CO40" s="903" t="s">
        <v>275</v>
      </c>
      <c r="CP40" s="903" t="s">
        <v>276</v>
      </c>
      <c r="CQ40" s="900" t="s">
        <v>274</v>
      </c>
      <c r="CR40" s="905" t="s">
        <v>280</v>
      </c>
      <c r="CS40" s="900" t="s">
        <v>274</v>
      </c>
      <c r="CT40" s="907">
        <v>16.8</v>
      </c>
      <c r="CU40" s="902" t="s">
        <v>284</v>
      </c>
      <c r="CV40" s="211">
        <v>320</v>
      </c>
      <c r="CW40" s="902" t="s">
        <v>284</v>
      </c>
      <c r="CX40" s="212">
        <v>3</v>
      </c>
      <c r="CY40" s="902" t="s">
        <v>284</v>
      </c>
      <c r="CZ40" s="212">
        <v>3</v>
      </c>
      <c r="DA40" s="902" t="s">
        <v>284</v>
      </c>
      <c r="DB40" s="211">
        <v>50</v>
      </c>
      <c r="DC40" s="902" t="s">
        <v>284</v>
      </c>
      <c r="DD40" s="212">
        <v>1</v>
      </c>
      <c r="DE40" s="902" t="s">
        <v>284</v>
      </c>
      <c r="DF40" s="212">
        <v>1</v>
      </c>
      <c r="DG40" s="937" t="s">
        <v>282</v>
      </c>
      <c r="DH40" s="938">
        <v>3160</v>
      </c>
      <c r="DI40" s="937" t="s">
        <v>282</v>
      </c>
      <c r="DJ40" s="213">
        <v>245</v>
      </c>
      <c r="DK40" s="897" t="s">
        <v>286</v>
      </c>
      <c r="DL40" s="898">
        <v>3150</v>
      </c>
      <c r="DM40" s="900" t="s">
        <v>274</v>
      </c>
      <c r="DN40" s="935">
        <v>30</v>
      </c>
      <c r="DO40" s="900" t="s">
        <v>275</v>
      </c>
      <c r="DP40" s="903" t="s">
        <v>276</v>
      </c>
      <c r="DQ40" s="900" t="s">
        <v>274</v>
      </c>
      <c r="DR40" s="905" t="s">
        <v>280</v>
      </c>
      <c r="DS40" s="900" t="s">
        <v>274</v>
      </c>
      <c r="DT40" s="909">
        <v>2.4</v>
      </c>
      <c r="DU40" s="926" t="s">
        <v>281</v>
      </c>
      <c r="DV40" s="911" t="s">
        <v>287</v>
      </c>
      <c r="DW40" s="246"/>
      <c r="DX40" s="948"/>
      <c r="DY40" s="247">
        <v>180</v>
      </c>
      <c r="DZ40" s="216">
        <v>33</v>
      </c>
      <c r="EA40" s="216">
        <v>34</v>
      </c>
      <c r="EB40" s="928">
        <v>17</v>
      </c>
    </row>
    <row r="41" spans="1:132" s="248" customFormat="1" ht="34.15" customHeight="1">
      <c r="A41" s="272" t="s">
        <v>355</v>
      </c>
      <c r="B41" s="950"/>
      <c r="C41" s="930"/>
      <c r="D41" s="940"/>
      <c r="E41" s="244" t="s">
        <v>49</v>
      </c>
      <c r="F41" s="180"/>
      <c r="G41" s="218">
        <v>43420</v>
      </c>
      <c r="H41" s="219"/>
      <c r="I41" s="183" t="s">
        <v>274</v>
      </c>
      <c r="J41" s="220">
        <v>410</v>
      </c>
      <c r="K41" s="221"/>
      <c r="L41" s="222" t="s">
        <v>275</v>
      </c>
      <c r="M41" s="223" t="s">
        <v>276</v>
      </c>
      <c r="N41" s="224" t="s">
        <v>274</v>
      </c>
      <c r="O41" s="225" t="s">
        <v>280</v>
      </c>
      <c r="P41" s="224" t="s">
        <v>274</v>
      </c>
      <c r="Q41" s="226">
        <v>2.2000000000000002</v>
      </c>
      <c r="R41" s="227"/>
      <c r="S41" s="902"/>
      <c r="T41" s="914"/>
      <c r="U41" s="902"/>
      <c r="V41" s="934"/>
      <c r="W41" s="922"/>
      <c r="X41" s="904"/>
      <c r="Y41" s="922"/>
      <c r="Z41" s="924"/>
      <c r="AA41" s="183" t="s">
        <v>274</v>
      </c>
      <c r="AB41" s="220">
        <v>9440</v>
      </c>
      <c r="AC41" s="902"/>
      <c r="AD41" s="228">
        <v>90</v>
      </c>
      <c r="AE41" s="229" t="s">
        <v>275</v>
      </c>
      <c r="AF41" s="223" t="s">
        <v>276</v>
      </c>
      <c r="AG41" s="230" t="s">
        <v>274</v>
      </c>
      <c r="AH41" s="231" t="s">
        <v>280</v>
      </c>
      <c r="AI41" s="230" t="s">
        <v>274</v>
      </c>
      <c r="AJ41" s="232">
        <v>2.6</v>
      </c>
      <c r="AK41" s="233"/>
      <c r="AL41" s="198"/>
      <c r="AM41" s="234"/>
      <c r="AN41" s="205"/>
      <c r="AO41" s="235"/>
      <c r="AP41" s="236"/>
      <c r="AQ41" s="214"/>
      <c r="AR41" s="236"/>
      <c r="AS41" s="214"/>
      <c r="AT41" s="236"/>
      <c r="AU41" s="214"/>
      <c r="AV41" s="237" t="s">
        <v>274</v>
      </c>
      <c r="AW41" s="199">
        <v>66140</v>
      </c>
      <c r="AX41" s="205" t="s">
        <v>274</v>
      </c>
      <c r="AY41" s="200">
        <v>660</v>
      </c>
      <c r="AZ41" s="238" t="s">
        <v>275</v>
      </c>
      <c r="BA41" s="202" t="s">
        <v>276</v>
      </c>
      <c r="BB41" s="201" t="s">
        <v>274</v>
      </c>
      <c r="BC41" s="203" t="s">
        <v>280</v>
      </c>
      <c r="BD41" s="201" t="s">
        <v>274</v>
      </c>
      <c r="BE41" s="204">
        <v>2.2999999999999998</v>
      </c>
      <c r="BF41" s="237" t="s">
        <v>274</v>
      </c>
      <c r="BG41" s="286">
        <v>56700</v>
      </c>
      <c r="BH41" s="237" t="s">
        <v>284</v>
      </c>
      <c r="BI41" s="200">
        <v>560</v>
      </c>
      <c r="BJ41" s="238" t="s">
        <v>275</v>
      </c>
      <c r="BK41" s="202" t="s">
        <v>276</v>
      </c>
      <c r="BL41" s="238" t="s">
        <v>274</v>
      </c>
      <c r="BM41" s="203" t="s">
        <v>280</v>
      </c>
      <c r="BN41" s="238" t="s">
        <v>274</v>
      </c>
      <c r="BO41" s="204">
        <v>2.2999999999999998</v>
      </c>
      <c r="BP41" s="925"/>
      <c r="BQ41" s="920"/>
      <c r="BR41" s="902"/>
      <c r="BS41" s="916"/>
      <c r="BT41" s="904"/>
      <c r="BU41" s="904"/>
      <c r="BV41" s="901"/>
      <c r="BW41" s="906"/>
      <c r="BX41" s="901"/>
      <c r="BY41" s="908"/>
      <c r="BZ41" s="902"/>
      <c r="CA41" s="918"/>
      <c r="CB41" s="902"/>
      <c r="CC41" s="916"/>
      <c r="CD41" s="901"/>
      <c r="CE41" s="904"/>
      <c r="CF41" s="901"/>
      <c r="CG41" s="906"/>
      <c r="CH41" s="901"/>
      <c r="CI41" s="910"/>
      <c r="CJ41" s="912"/>
      <c r="CK41" s="902"/>
      <c r="CL41" s="914"/>
      <c r="CM41" s="902"/>
      <c r="CN41" s="916"/>
      <c r="CO41" s="904"/>
      <c r="CP41" s="904"/>
      <c r="CQ41" s="901"/>
      <c r="CR41" s="906"/>
      <c r="CS41" s="901"/>
      <c r="CT41" s="908"/>
      <c r="CU41" s="902"/>
      <c r="CV41" s="239" t="s">
        <v>289</v>
      </c>
      <c r="CW41" s="902"/>
      <c r="CX41" s="239" t="s">
        <v>290</v>
      </c>
      <c r="CY41" s="902"/>
      <c r="CZ41" s="240">
        <v>58.2</v>
      </c>
      <c r="DA41" s="902"/>
      <c r="DB41" s="239" t="s">
        <v>289</v>
      </c>
      <c r="DC41" s="902"/>
      <c r="DD41" s="239" t="s">
        <v>290</v>
      </c>
      <c r="DE41" s="902"/>
      <c r="DF41" s="240">
        <v>32.299999999999997</v>
      </c>
      <c r="DG41" s="937"/>
      <c r="DH41" s="939"/>
      <c r="DI41" s="937"/>
      <c r="DJ41" s="241" t="s">
        <v>291</v>
      </c>
      <c r="DK41" s="897"/>
      <c r="DL41" s="899"/>
      <c r="DM41" s="901"/>
      <c r="DN41" s="936"/>
      <c r="DO41" s="901"/>
      <c r="DP41" s="904"/>
      <c r="DQ41" s="901"/>
      <c r="DR41" s="906"/>
      <c r="DS41" s="901"/>
      <c r="DT41" s="910"/>
      <c r="DU41" s="927"/>
      <c r="DV41" s="912"/>
      <c r="DW41" s="246"/>
      <c r="DX41" s="948"/>
      <c r="DY41" s="247"/>
      <c r="DZ41" s="216">
        <v>33</v>
      </c>
      <c r="EA41" s="216">
        <v>34</v>
      </c>
      <c r="EB41" s="928"/>
    </row>
    <row r="42" spans="1:132" s="248" customFormat="1" ht="34.15" customHeight="1">
      <c r="A42" s="272" t="s">
        <v>356</v>
      </c>
      <c r="B42" s="950"/>
      <c r="C42" s="929" t="s">
        <v>309</v>
      </c>
      <c r="D42" s="931" t="s">
        <v>273</v>
      </c>
      <c r="E42" s="243" t="s">
        <v>48</v>
      </c>
      <c r="F42" s="180"/>
      <c r="G42" s="181">
        <v>32470</v>
      </c>
      <c r="H42" s="182">
        <v>41910</v>
      </c>
      <c r="I42" s="183" t="s">
        <v>274</v>
      </c>
      <c r="J42" s="184">
        <v>300</v>
      </c>
      <c r="K42" s="185">
        <v>390</v>
      </c>
      <c r="L42" s="186" t="s">
        <v>275</v>
      </c>
      <c r="M42" s="187" t="s">
        <v>276</v>
      </c>
      <c r="N42" s="188" t="s">
        <v>274</v>
      </c>
      <c r="O42" s="189" t="s">
        <v>277</v>
      </c>
      <c r="P42" s="188" t="s">
        <v>274</v>
      </c>
      <c r="Q42" s="190">
        <v>2.1</v>
      </c>
      <c r="R42" s="191">
        <v>2.2000000000000002</v>
      </c>
      <c r="S42" s="902" t="s">
        <v>274</v>
      </c>
      <c r="T42" s="913">
        <v>440</v>
      </c>
      <c r="U42" s="902" t="s">
        <v>274</v>
      </c>
      <c r="V42" s="933">
        <v>4</v>
      </c>
      <c r="W42" s="921" t="s">
        <v>278</v>
      </c>
      <c r="X42" s="903" t="s">
        <v>276</v>
      </c>
      <c r="Y42" s="921" t="s">
        <v>274</v>
      </c>
      <c r="Z42" s="923" t="s">
        <v>279</v>
      </c>
      <c r="AA42" s="183" t="s">
        <v>274</v>
      </c>
      <c r="AB42" s="192">
        <v>9440</v>
      </c>
      <c r="AC42" s="902" t="s">
        <v>274</v>
      </c>
      <c r="AD42" s="193">
        <v>90</v>
      </c>
      <c r="AE42" s="194" t="s">
        <v>278</v>
      </c>
      <c r="AF42" s="187" t="s">
        <v>276</v>
      </c>
      <c r="AG42" s="195" t="s">
        <v>274</v>
      </c>
      <c r="AH42" s="189" t="s">
        <v>280</v>
      </c>
      <c r="AI42" s="195" t="s">
        <v>274</v>
      </c>
      <c r="AJ42" s="196">
        <v>2.6</v>
      </c>
      <c r="AK42" s="197" t="s">
        <v>281</v>
      </c>
      <c r="AL42" s="198" t="s">
        <v>282</v>
      </c>
      <c r="AM42" s="199">
        <v>3770</v>
      </c>
      <c r="AN42" s="198" t="s">
        <v>282</v>
      </c>
      <c r="AO42" s="200">
        <v>30</v>
      </c>
      <c r="AP42" s="201" t="s">
        <v>275</v>
      </c>
      <c r="AQ42" s="202" t="s">
        <v>276</v>
      </c>
      <c r="AR42" s="201" t="s">
        <v>274</v>
      </c>
      <c r="AS42" s="203" t="s">
        <v>280</v>
      </c>
      <c r="AT42" s="201" t="s">
        <v>274</v>
      </c>
      <c r="AU42" s="204">
        <v>3.9</v>
      </c>
      <c r="AV42" s="205"/>
      <c r="AW42" s="206"/>
      <c r="AX42" s="205"/>
      <c r="AY42" s="207"/>
      <c r="AZ42" s="208"/>
      <c r="BA42" s="208"/>
      <c r="BB42" s="209"/>
      <c r="BC42" s="208"/>
      <c r="BD42" s="209"/>
      <c r="BE42" s="208"/>
      <c r="BF42" s="205"/>
      <c r="BG42" s="285" t="s">
        <v>283</v>
      </c>
      <c r="BH42" s="205"/>
      <c r="BI42" s="210"/>
      <c r="BJ42" s="208"/>
      <c r="BK42" s="208"/>
      <c r="BL42" s="208"/>
      <c r="BM42" s="208"/>
      <c r="BN42" s="208"/>
      <c r="BO42" s="208"/>
      <c r="BP42" s="925" t="s">
        <v>274</v>
      </c>
      <c r="BQ42" s="919">
        <v>430</v>
      </c>
      <c r="BR42" s="902" t="s">
        <v>274</v>
      </c>
      <c r="BS42" s="915">
        <v>4</v>
      </c>
      <c r="BT42" s="903" t="s">
        <v>275</v>
      </c>
      <c r="BU42" s="903" t="s">
        <v>276</v>
      </c>
      <c r="BV42" s="900" t="s">
        <v>274</v>
      </c>
      <c r="BW42" s="905" t="s">
        <v>280</v>
      </c>
      <c r="BX42" s="900" t="s">
        <v>274</v>
      </c>
      <c r="BY42" s="907">
        <v>9.6999999999999993</v>
      </c>
      <c r="BZ42" s="902" t="s">
        <v>284</v>
      </c>
      <c r="CA42" s="917">
        <v>2690</v>
      </c>
      <c r="CB42" s="902" t="s">
        <v>274</v>
      </c>
      <c r="CC42" s="915">
        <v>20</v>
      </c>
      <c r="CD42" s="900" t="s">
        <v>275</v>
      </c>
      <c r="CE42" s="903" t="s">
        <v>276</v>
      </c>
      <c r="CF42" s="900" t="s">
        <v>274</v>
      </c>
      <c r="CG42" s="905" t="s">
        <v>280</v>
      </c>
      <c r="CH42" s="900" t="s">
        <v>274</v>
      </c>
      <c r="CI42" s="909">
        <v>3</v>
      </c>
      <c r="CJ42" s="911" t="s">
        <v>285</v>
      </c>
      <c r="CK42" s="902" t="s">
        <v>284</v>
      </c>
      <c r="CL42" s="913">
        <v>520</v>
      </c>
      <c r="CM42" s="902" t="s">
        <v>274</v>
      </c>
      <c r="CN42" s="915">
        <v>5</v>
      </c>
      <c r="CO42" s="903" t="s">
        <v>275</v>
      </c>
      <c r="CP42" s="903" t="s">
        <v>276</v>
      </c>
      <c r="CQ42" s="900" t="s">
        <v>274</v>
      </c>
      <c r="CR42" s="905" t="s">
        <v>280</v>
      </c>
      <c r="CS42" s="900" t="s">
        <v>274</v>
      </c>
      <c r="CT42" s="907">
        <v>14.4</v>
      </c>
      <c r="CU42" s="902" t="s">
        <v>284</v>
      </c>
      <c r="CV42" s="211">
        <v>280</v>
      </c>
      <c r="CW42" s="902" t="s">
        <v>284</v>
      </c>
      <c r="CX42" s="212">
        <v>2</v>
      </c>
      <c r="CY42" s="902" t="s">
        <v>284</v>
      </c>
      <c r="CZ42" s="212">
        <v>2</v>
      </c>
      <c r="DA42" s="902" t="s">
        <v>284</v>
      </c>
      <c r="DB42" s="211">
        <v>50</v>
      </c>
      <c r="DC42" s="902" t="s">
        <v>284</v>
      </c>
      <c r="DD42" s="212">
        <v>1</v>
      </c>
      <c r="DE42" s="902" t="s">
        <v>284</v>
      </c>
      <c r="DF42" s="212">
        <v>1</v>
      </c>
      <c r="DG42" s="937" t="s">
        <v>282</v>
      </c>
      <c r="DH42" s="938">
        <v>2810</v>
      </c>
      <c r="DI42" s="937" t="s">
        <v>282</v>
      </c>
      <c r="DJ42" s="213">
        <v>245</v>
      </c>
      <c r="DK42" s="897" t="s">
        <v>286</v>
      </c>
      <c r="DL42" s="898">
        <v>2700</v>
      </c>
      <c r="DM42" s="900" t="s">
        <v>274</v>
      </c>
      <c r="DN42" s="935">
        <v>20</v>
      </c>
      <c r="DO42" s="900" t="s">
        <v>275</v>
      </c>
      <c r="DP42" s="903" t="s">
        <v>276</v>
      </c>
      <c r="DQ42" s="900" t="s">
        <v>274</v>
      </c>
      <c r="DR42" s="905" t="s">
        <v>280</v>
      </c>
      <c r="DS42" s="900" t="s">
        <v>274</v>
      </c>
      <c r="DT42" s="909">
        <v>3</v>
      </c>
      <c r="DU42" s="926" t="s">
        <v>281</v>
      </c>
      <c r="DV42" s="911" t="s">
        <v>287</v>
      </c>
      <c r="DW42" s="246"/>
      <c r="DX42" s="948"/>
      <c r="DY42" s="247">
        <v>210</v>
      </c>
      <c r="DZ42" s="216">
        <v>35</v>
      </c>
      <c r="EA42" s="216">
        <v>36</v>
      </c>
      <c r="EB42" s="928">
        <v>18</v>
      </c>
    </row>
    <row r="43" spans="1:132" s="248" customFormat="1" ht="34.15" customHeight="1">
      <c r="A43" s="272" t="s">
        <v>357</v>
      </c>
      <c r="B43" s="950"/>
      <c r="C43" s="930"/>
      <c r="D43" s="940"/>
      <c r="E43" s="244" t="s">
        <v>49</v>
      </c>
      <c r="F43" s="180"/>
      <c r="G43" s="218">
        <v>41910</v>
      </c>
      <c r="H43" s="219"/>
      <c r="I43" s="183" t="s">
        <v>274</v>
      </c>
      <c r="J43" s="220">
        <v>390</v>
      </c>
      <c r="K43" s="221"/>
      <c r="L43" s="222" t="s">
        <v>275</v>
      </c>
      <c r="M43" s="223" t="s">
        <v>276</v>
      </c>
      <c r="N43" s="224" t="s">
        <v>274</v>
      </c>
      <c r="O43" s="225" t="s">
        <v>280</v>
      </c>
      <c r="P43" s="224" t="s">
        <v>274</v>
      </c>
      <c r="Q43" s="226">
        <v>2.2000000000000002</v>
      </c>
      <c r="R43" s="227"/>
      <c r="S43" s="902"/>
      <c r="T43" s="914"/>
      <c r="U43" s="902"/>
      <c r="V43" s="934"/>
      <c r="W43" s="922"/>
      <c r="X43" s="904"/>
      <c r="Y43" s="922"/>
      <c r="Z43" s="924"/>
      <c r="AA43" s="183" t="s">
        <v>274</v>
      </c>
      <c r="AB43" s="220">
        <v>9440</v>
      </c>
      <c r="AC43" s="902"/>
      <c r="AD43" s="228">
        <v>90</v>
      </c>
      <c r="AE43" s="229" t="s">
        <v>275</v>
      </c>
      <c r="AF43" s="223" t="s">
        <v>276</v>
      </c>
      <c r="AG43" s="230" t="s">
        <v>274</v>
      </c>
      <c r="AH43" s="231" t="s">
        <v>280</v>
      </c>
      <c r="AI43" s="230" t="s">
        <v>274</v>
      </c>
      <c r="AJ43" s="232">
        <v>2.6</v>
      </c>
      <c r="AK43" s="233"/>
      <c r="AL43" s="198"/>
      <c r="AM43" s="234"/>
      <c r="AN43" s="205"/>
      <c r="AO43" s="235"/>
      <c r="AP43" s="236"/>
      <c r="AQ43" s="214"/>
      <c r="AR43" s="236"/>
      <c r="AS43" s="214"/>
      <c r="AT43" s="236"/>
      <c r="AU43" s="214"/>
      <c r="AV43" s="237" t="s">
        <v>274</v>
      </c>
      <c r="AW43" s="199">
        <v>66140</v>
      </c>
      <c r="AX43" s="205" t="s">
        <v>274</v>
      </c>
      <c r="AY43" s="200">
        <v>660</v>
      </c>
      <c r="AZ43" s="238" t="s">
        <v>275</v>
      </c>
      <c r="BA43" s="202" t="s">
        <v>276</v>
      </c>
      <c r="BB43" s="201" t="s">
        <v>274</v>
      </c>
      <c r="BC43" s="203" t="s">
        <v>280</v>
      </c>
      <c r="BD43" s="201" t="s">
        <v>274</v>
      </c>
      <c r="BE43" s="204">
        <v>2.2999999999999998</v>
      </c>
      <c r="BF43" s="237" t="s">
        <v>274</v>
      </c>
      <c r="BG43" s="286">
        <v>56700</v>
      </c>
      <c r="BH43" s="237" t="s">
        <v>284</v>
      </c>
      <c r="BI43" s="200">
        <v>560</v>
      </c>
      <c r="BJ43" s="238" t="s">
        <v>275</v>
      </c>
      <c r="BK43" s="202" t="s">
        <v>276</v>
      </c>
      <c r="BL43" s="238" t="s">
        <v>274</v>
      </c>
      <c r="BM43" s="203" t="s">
        <v>280</v>
      </c>
      <c r="BN43" s="238" t="s">
        <v>274</v>
      </c>
      <c r="BO43" s="204">
        <v>2.2999999999999998</v>
      </c>
      <c r="BP43" s="925"/>
      <c r="BQ43" s="920"/>
      <c r="BR43" s="902"/>
      <c r="BS43" s="916"/>
      <c r="BT43" s="904"/>
      <c r="BU43" s="904"/>
      <c r="BV43" s="901"/>
      <c r="BW43" s="906"/>
      <c r="BX43" s="901"/>
      <c r="BY43" s="908"/>
      <c r="BZ43" s="902"/>
      <c r="CA43" s="918"/>
      <c r="CB43" s="902"/>
      <c r="CC43" s="916"/>
      <c r="CD43" s="901"/>
      <c r="CE43" s="904"/>
      <c r="CF43" s="901"/>
      <c r="CG43" s="906"/>
      <c r="CH43" s="901"/>
      <c r="CI43" s="910"/>
      <c r="CJ43" s="912"/>
      <c r="CK43" s="902"/>
      <c r="CL43" s="914"/>
      <c r="CM43" s="902"/>
      <c r="CN43" s="916"/>
      <c r="CO43" s="904"/>
      <c r="CP43" s="904"/>
      <c r="CQ43" s="901"/>
      <c r="CR43" s="906"/>
      <c r="CS43" s="901"/>
      <c r="CT43" s="908"/>
      <c r="CU43" s="902"/>
      <c r="CV43" s="239" t="s">
        <v>289</v>
      </c>
      <c r="CW43" s="902"/>
      <c r="CX43" s="239" t="s">
        <v>290</v>
      </c>
      <c r="CY43" s="902"/>
      <c r="CZ43" s="240">
        <v>74.8</v>
      </c>
      <c r="DA43" s="902"/>
      <c r="DB43" s="239" t="s">
        <v>289</v>
      </c>
      <c r="DC43" s="902"/>
      <c r="DD43" s="239" t="s">
        <v>290</v>
      </c>
      <c r="DE43" s="902"/>
      <c r="DF43" s="240">
        <v>27.7</v>
      </c>
      <c r="DG43" s="937"/>
      <c r="DH43" s="939"/>
      <c r="DI43" s="937"/>
      <c r="DJ43" s="241" t="s">
        <v>291</v>
      </c>
      <c r="DK43" s="897"/>
      <c r="DL43" s="899"/>
      <c r="DM43" s="901"/>
      <c r="DN43" s="936"/>
      <c r="DO43" s="901"/>
      <c r="DP43" s="904"/>
      <c r="DQ43" s="901"/>
      <c r="DR43" s="906"/>
      <c r="DS43" s="901"/>
      <c r="DT43" s="910"/>
      <c r="DU43" s="927"/>
      <c r="DV43" s="912"/>
      <c r="DW43" s="246"/>
      <c r="DX43" s="948"/>
      <c r="DY43" s="247"/>
      <c r="DZ43" s="216">
        <v>35</v>
      </c>
      <c r="EA43" s="216">
        <v>36</v>
      </c>
      <c r="EB43" s="928"/>
    </row>
    <row r="44" spans="1:132" s="248" customFormat="1" ht="34.15" customHeight="1">
      <c r="A44" s="272" t="s">
        <v>358</v>
      </c>
      <c r="B44" s="950"/>
      <c r="C44" s="929" t="s">
        <v>310</v>
      </c>
      <c r="D44" s="931" t="s">
        <v>273</v>
      </c>
      <c r="E44" s="243" t="s">
        <v>48</v>
      </c>
      <c r="F44" s="180"/>
      <c r="G44" s="181">
        <v>31360</v>
      </c>
      <c r="H44" s="182">
        <v>40800</v>
      </c>
      <c r="I44" s="183" t="s">
        <v>274</v>
      </c>
      <c r="J44" s="184">
        <v>290</v>
      </c>
      <c r="K44" s="185">
        <v>380</v>
      </c>
      <c r="L44" s="186" t="s">
        <v>275</v>
      </c>
      <c r="M44" s="187" t="s">
        <v>276</v>
      </c>
      <c r="N44" s="188" t="s">
        <v>274</v>
      </c>
      <c r="O44" s="189" t="s">
        <v>277</v>
      </c>
      <c r="P44" s="188" t="s">
        <v>274</v>
      </c>
      <c r="Q44" s="190">
        <v>2.1</v>
      </c>
      <c r="R44" s="191">
        <v>2.2000000000000002</v>
      </c>
      <c r="S44" s="902" t="s">
        <v>274</v>
      </c>
      <c r="T44" s="913">
        <v>390</v>
      </c>
      <c r="U44" s="902" t="s">
        <v>274</v>
      </c>
      <c r="V44" s="933">
        <v>3</v>
      </c>
      <c r="W44" s="921" t="s">
        <v>278</v>
      </c>
      <c r="X44" s="903" t="s">
        <v>276</v>
      </c>
      <c r="Y44" s="921" t="s">
        <v>274</v>
      </c>
      <c r="Z44" s="923" t="s">
        <v>279</v>
      </c>
      <c r="AA44" s="183" t="s">
        <v>274</v>
      </c>
      <c r="AB44" s="192">
        <v>9440</v>
      </c>
      <c r="AC44" s="902" t="s">
        <v>274</v>
      </c>
      <c r="AD44" s="193">
        <v>90</v>
      </c>
      <c r="AE44" s="194" t="s">
        <v>278</v>
      </c>
      <c r="AF44" s="187" t="s">
        <v>276</v>
      </c>
      <c r="AG44" s="195" t="s">
        <v>274</v>
      </c>
      <c r="AH44" s="189" t="s">
        <v>280</v>
      </c>
      <c r="AI44" s="195" t="s">
        <v>274</v>
      </c>
      <c r="AJ44" s="196">
        <v>2.6</v>
      </c>
      <c r="AK44" s="197" t="s">
        <v>281</v>
      </c>
      <c r="AL44" s="198" t="s">
        <v>282</v>
      </c>
      <c r="AM44" s="199">
        <v>3770</v>
      </c>
      <c r="AN44" s="198" t="s">
        <v>282</v>
      </c>
      <c r="AO44" s="200">
        <v>30</v>
      </c>
      <c r="AP44" s="201" t="s">
        <v>275</v>
      </c>
      <c r="AQ44" s="202" t="s">
        <v>276</v>
      </c>
      <c r="AR44" s="201" t="s">
        <v>274</v>
      </c>
      <c r="AS44" s="203" t="s">
        <v>280</v>
      </c>
      <c r="AT44" s="201" t="s">
        <v>274</v>
      </c>
      <c r="AU44" s="204">
        <v>3.9</v>
      </c>
      <c r="AV44" s="205"/>
      <c r="AW44" s="206"/>
      <c r="AX44" s="205"/>
      <c r="AY44" s="207"/>
      <c r="AZ44" s="208"/>
      <c r="BA44" s="208"/>
      <c r="BB44" s="209"/>
      <c r="BC44" s="208"/>
      <c r="BD44" s="209"/>
      <c r="BE44" s="208"/>
      <c r="BF44" s="205"/>
      <c r="BG44" s="285" t="s">
        <v>283</v>
      </c>
      <c r="BH44" s="205"/>
      <c r="BI44" s="210"/>
      <c r="BJ44" s="208"/>
      <c r="BK44" s="208"/>
      <c r="BL44" s="208"/>
      <c r="BM44" s="208"/>
      <c r="BN44" s="208"/>
      <c r="BO44" s="208"/>
      <c r="BP44" s="925" t="s">
        <v>274</v>
      </c>
      <c r="BQ44" s="919">
        <v>370</v>
      </c>
      <c r="BR44" s="902" t="s">
        <v>274</v>
      </c>
      <c r="BS44" s="915">
        <v>3</v>
      </c>
      <c r="BT44" s="903" t="s">
        <v>275</v>
      </c>
      <c r="BU44" s="903" t="s">
        <v>276</v>
      </c>
      <c r="BV44" s="900" t="s">
        <v>274</v>
      </c>
      <c r="BW44" s="905" t="s">
        <v>280</v>
      </c>
      <c r="BX44" s="900" t="s">
        <v>274</v>
      </c>
      <c r="BY44" s="907">
        <v>11.3</v>
      </c>
      <c r="BZ44" s="902" t="s">
        <v>284</v>
      </c>
      <c r="CA44" s="917">
        <v>2360</v>
      </c>
      <c r="CB44" s="902" t="s">
        <v>274</v>
      </c>
      <c r="CC44" s="915">
        <v>20</v>
      </c>
      <c r="CD44" s="900" t="s">
        <v>275</v>
      </c>
      <c r="CE44" s="903" t="s">
        <v>276</v>
      </c>
      <c r="CF44" s="900" t="s">
        <v>274</v>
      </c>
      <c r="CG44" s="905" t="s">
        <v>280</v>
      </c>
      <c r="CH44" s="900" t="s">
        <v>274</v>
      </c>
      <c r="CI44" s="909">
        <v>2.7</v>
      </c>
      <c r="CJ44" s="911" t="s">
        <v>285</v>
      </c>
      <c r="CK44" s="902" t="s">
        <v>284</v>
      </c>
      <c r="CL44" s="913">
        <v>520</v>
      </c>
      <c r="CM44" s="902" t="s">
        <v>274</v>
      </c>
      <c r="CN44" s="915">
        <v>5</v>
      </c>
      <c r="CO44" s="903" t="s">
        <v>275</v>
      </c>
      <c r="CP44" s="903" t="s">
        <v>276</v>
      </c>
      <c r="CQ44" s="900" t="s">
        <v>274</v>
      </c>
      <c r="CR44" s="905" t="s">
        <v>280</v>
      </c>
      <c r="CS44" s="900" t="s">
        <v>274</v>
      </c>
      <c r="CT44" s="907">
        <v>12.6</v>
      </c>
      <c r="CU44" s="902" t="s">
        <v>284</v>
      </c>
      <c r="CV44" s="211">
        <v>260</v>
      </c>
      <c r="CW44" s="902" t="s">
        <v>284</v>
      </c>
      <c r="CX44" s="212">
        <v>2</v>
      </c>
      <c r="CY44" s="902" t="s">
        <v>284</v>
      </c>
      <c r="CZ44" s="212">
        <v>2</v>
      </c>
      <c r="DA44" s="902" t="s">
        <v>284</v>
      </c>
      <c r="DB44" s="211">
        <v>40</v>
      </c>
      <c r="DC44" s="902" t="s">
        <v>284</v>
      </c>
      <c r="DD44" s="212">
        <v>1</v>
      </c>
      <c r="DE44" s="902" t="s">
        <v>284</v>
      </c>
      <c r="DF44" s="212">
        <v>1</v>
      </c>
      <c r="DG44" s="937" t="s">
        <v>282</v>
      </c>
      <c r="DH44" s="938">
        <v>2540</v>
      </c>
      <c r="DI44" s="937" t="s">
        <v>282</v>
      </c>
      <c r="DJ44" s="213">
        <v>245</v>
      </c>
      <c r="DK44" s="897" t="s">
        <v>286</v>
      </c>
      <c r="DL44" s="898">
        <v>2360</v>
      </c>
      <c r="DM44" s="900" t="s">
        <v>274</v>
      </c>
      <c r="DN44" s="935">
        <v>20</v>
      </c>
      <c r="DO44" s="900" t="s">
        <v>275</v>
      </c>
      <c r="DP44" s="903" t="s">
        <v>276</v>
      </c>
      <c r="DQ44" s="900" t="s">
        <v>274</v>
      </c>
      <c r="DR44" s="905" t="s">
        <v>280</v>
      </c>
      <c r="DS44" s="900" t="s">
        <v>274</v>
      </c>
      <c r="DT44" s="909">
        <v>2.7</v>
      </c>
      <c r="DU44" s="926" t="s">
        <v>281</v>
      </c>
      <c r="DV44" s="911" t="s">
        <v>287</v>
      </c>
      <c r="DW44" s="246"/>
      <c r="DX44" s="948"/>
      <c r="DY44" s="247">
        <v>240</v>
      </c>
      <c r="DZ44" s="216">
        <v>37</v>
      </c>
      <c r="EA44" s="216">
        <v>38</v>
      </c>
      <c r="EB44" s="928">
        <v>19</v>
      </c>
    </row>
    <row r="45" spans="1:132" s="248" customFormat="1" ht="34.15" customHeight="1">
      <c r="A45" s="272" t="s">
        <v>359</v>
      </c>
      <c r="B45" s="950"/>
      <c r="C45" s="930"/>
      <c r="D45" s="940"/>
      <c r="E45" s="244" t="s">
        <v>49</v>
      </c>
      <c r="F45" s="180"/>
      <c r="G45" s="218">
        <v>40800</v>
      </c>
      <c r="H45" s="219"/>
      <c r="I45" s="183" t="s">
        <v>274</v>
      </c>
      <c r="J45" s="220">
        <v>380</v>
      </c>
      <c r="K45" s="221"/>
      <c r="L45" s="222" t="s">
        <v>275</v>
      </c>
      <c r="M45" s="223" t="s">
        <v>276</v>
      </c>
      <c r="N45" s="224" t="s">
        <v>274</v>
      </c>
      <c r="O45" s="225" t="s">
        <v>280</v>
      </c>
      <c r="P45" s="224" t="s">
        <v>274</v>
      </c>
      <c r="Q45" s="226">
        <v>2.2000000000000002</v>
      </c>
      <c r="R45" s="227"/>
      <c r="S45" s="902"/>
      <c r="T45" s="914"/>
      <c r="U45" s="902"/>
      <c r="V45" s="934"/>
      <c r="W45" s="922"/>
      <c r="X45" s="904"/>
      <c r="Y45" s="922"/>
      <c r="Z45" s="924"/>
      <c r="AA45" s="183" t="s">
        <v>274</v>
      </c>
      <c r="AB45" s="220">
        <v>9440</v>
      </c>
      <c r="AC45" s="902"/>
      <c r="AD45" s="228">
        <v>90</v>
      </c>
      <c r="AE45" s="229" t="s">
        <v>275</v>
      </c>
      <c r="AF45" s="223" t="s">
        <v>276</v>
      </c>
      <c r="AG45" s="230" t="s">
        <v>274</v>
      </c>
      <c r="AH45" s="231" t="s">
        <v>280</v>
      </c>
      <c r="AI45" s="230" t="s">
        <v>274</v>
      </c>
      <c r="AJ45" s="232">
        <v>2.6</v>
      </c>
      <c r="AK45" s="233"/>
      <c r="AL45" s="198"/>
      <c r="AM45" s="234"/>
      <c r="AN45" s="205"/>
      <c r="AO45" s="235"/>
      <c r="AP45" s="236"/>
      <c r="AQ45" s="214"/>
      <c r="AR45" s="236"/>
      <c r="AS45" s="214"/>
      <c r="AT45" s="236"/>
      <c r="AU45" s="214"/>
      <c r="AV45" s="237" t="s">
        <v>274</v>
      </c>
      <c r="AW45" s="199">
        <v>66140</v>
      </c>
      <c r="AX45" s="205" t="s">
        <v>274</v>
      </c>
      <c r="AY45" s="200">
        <v>660</v>
      </c>
      <c r="AZ45" s="238" t="s">
        <v>275</v>
      </c>
      <c r="BA45" s="202" t="s">
        <v>276</v>
      </c>
      <c r="BB45" s="201" t="s">
        <v>274</v>
      </c>
      <c r="BC45" s="203" t="s">
        <v>280</v>
      </c>
      <c r="BD45" s="201" t="s">
        <v>274</v>
      </c>
      <c r="BE45" s="204">
        <v>2.2999999999999998</v>
      </c>
      <c r="BF45" s="237" t="s">
        <v>274</v>
      </c>
      <c r="BG45" s="286">
        <v>56700</v>
      </c>
      <c r="BH45" s="237" t="s">
        <v>284</v>
      </c>
      <c r="BI45" s="200">
        <v>560</v>
      </c>
      <c r="BJ45" s="238" t="s">
        <v>275</v>
      </c>
      <c r="BK45" s="202" t="s">
        <v>276</v>
      </c>
      <c r="BL45" s="238" t="s">
        <v>274</v>
      </c>
      <c r="BM45" s="203" t="s">
        <v>280</v>
      </c>
      <c r="BN45" s="238" t="s">
        <v>274</v>
      </c>
      <c r="BO45" s="204">
        <v>2.2999999999999998</v>
      </c>
      <c r="BP45" s="925"/>
      <c r="BQ45" s="920"/>
      <c r="BR45" s="902"/>
      <c r="BS45" s="916"/>
      <c r="BT45" s="904"/>
      <c r="BU45" s="904"/>
      <c r="BV45" s="901"/>
      <c r="BW45" s="906"/>
      <c r="BX45" s="901"/>
      <c r="BY45" s="908"/>
      <c r="BZ45" s="902"/>
      <c r="CA45" s="918"/>
      <c r="CB45" s="902"/>
      <c r="CC45" s="916"/>
      <c r="CD45" s="901"/>
      <c r="CE45" s="904"/>
      <c r="CF45" s="901"/>
      <c r="CG45" s="906"/>
      <c r="CH45" s="901"/>
      <c r="CI45" s="910"/>
      <c r="CJ45" s="912"/>
      <c r="CK45" s="902"/>
      <c r="CL45" s="914"/>
      <c r="CM45" s="902"/>
      <c r="CN45" s="916"/>
      <c r="CO45" s="904"/>
      <c r="CP45" s="904"/>
      <c r="CQ45" s="901"/>
      <c r="CR45" s="906"/>
      <c r="CS45" s="901"/>
      <c r="CT45" s="908"/>
      <c r="CU45" s="902"/>
      <c r="CV45" s="239" t="s">
        <v>289</v>
      </c>
      <c r="CW45" s="902"/>
      <c r="CX45" s="239" t="s">
        <v>290</v>
      </c>
      <c r="CY45" s="902"/>
      <c r="CZ45" s="240">
        <v>65.400000000000006</v>
      </c>
      <c r="DA45" s="902"/>
      <c r="DB45" s="239" t="s">
        <v>289</v>
      </c>
      <c r="DC45" s="902"/>
      <c r="DD45" s="239" t="s">
        <v>290</v>
      </c>
      <c r="DE45" s="902"/>
      <c r="DF45" s="240">
        <v>24.2</v>
      </c>
      <c r="DG45" s="937"/>
      <c r="DH45" s="939"/>
      <c r="DI45" s="937"/>
      <c r="DJ45" s="241" t="s">
        <v>291</v>
      </c>
      <c r="DK45" s="897"/>
      <c r="DL45" s="899"/>
      <c r="DM45" s="901"/>
      <c r="DN45" s="936"/>
      <c r="DO45" s="901"/>
      <c r="DP45" s="904"/>
      <c r="DQ45" s="901"/>
      <c r="DR45" s="906"/>
      <c r="DS45" s="901"/>
      <c r="DT45" s="910"/>
      <c r="DU45" s="927"/>
      <c r="DV45" s="912"/>
      <c r="DW45" s="246"/>
      <c r="DX45" s="948"/>
      <c r="DY45" s="247"/>
      <c r="DZ45" s="216">
        <v>37</v>
      </c>
      <c r="EA45" s="216">
        <v>38</v>
      </c>
      <c r="EB45" s="928"/>
    </row>
    <row r="46" spans="1:132" s="248" customFormat="1" ht="34.15" customHeight="1">
      <c r="A46" s="272" t="s">
        <v>360</v>
      </c>
      <c r="B46" s="950"/>
      <c r="C46" s="929" t="s">
        <v>311</v>
      </c>
      <c r="D46" s="931" t="s">
        <v>273</v>
      </c>
      <c r="E46" s="243" t="s">
        <v>48</v>
      </c>
      <c r="F46" s="180"/>
      <c r="G46" s="181">
        <v>30490</v>
      </c>
      <c r="H46" s="182">
        <v>39930</v>
      </c>
      <c r="I46" s="183" t="s">
        <v>274</v>
      </c>
      <c r="J46" s="184">
        <v>280</v>
      </c>
      <c r="K46" s="185">
        <v>370</v>
      </c>
      <c r="L46" s="186" t="s">
        <v>275</v>
      </c>
      <c r="M46" s="187" t="s">
        <v>276</v>
      </c>
      <c r="N46" s="188" t="s">
        <v>274</v>
      </c>
      <c r="O46" s="189" t="s">
        <v>277</v>
      </c>
      <c r="P46" s="188" t="s">
        <v>274</v>
      </c>
      <c r="Q46" s="190">
        <v>2.1</v>
      </c>
      <c r="R46" s="191">
        <v>2.2000000000000002</v>
      </c>
      <c r="S46" s="902" t="s">
        <v>274</v>
      </c>
      <c r="T46" s="913">
        <v>340</v>
      </c>
      <c r="U46" s="902" t="s">
        <v>274</v>
      </c>
      <c r="V46" s="933">
        <v>3</v>
      </c>
      <c r="W46" s="921" t="s">
        <v>278</v>
      </c>
      <c r="X46" s="903" t="s">
        <v>276</v>
      </c>
      <c r="Y46" s="921" t="s">
        <v>274</v>
      </c>
      <c r="Z46" s="923" t="s">
        <v>279</v>
      </c>
      <c r="AA46" s="183" t="s">
        <v>274</v>
      </c>
      <c r="AB46" s="192">
        <v>9440</v>
      </c>
      <c r="AC46" s="902" t="s">
        <v>274</v>
      </c>
      <c r="AD46" s="193">
        <v>90</v>
      </c>
      <c r="AE46" s="194" t="s">
        <v>278</v>
      </c>
      <c r="AF46" s="187" t="s">
        <v>276</v>
      </c>
      <c r="AG46" s="195" t="s">
        <v>274</v>
      </c>
      <c r="AH46" s="189" t="s">
        <v>280</v>
      </c>
      <c r="AI46" s="195" t="s">
        <v>274</v>
      </c>
      <c r="AJ46" s="196">
        <v>2.6</v>
      </c>
      <c r="AK46" s="197" t="s">
        <v>281</v>
      </c>
      <c r="AL46" s="198" t="s">
        <v>282</v>
      </c>
      <c r="AM46" s="199">
        <v>3770</v>
      </c>
      <c r="AN46" s="198" t="s">
        <v>282</v>
      </c>
      <c r="AO46" s="200">
        <v>30</v>
      </c>
      <c r="AP46" s="201" t="s">
        <v>275</v>
      </c>
      <c r="AQ46" s="202" t="s">
        <v>276</v>
      </c>
      <c r="AR46" s="201" t="s">
        <v>274</v>
      </c>
      <c r="AS46" s="203" t="s">
        <v>280</v>
      </c>
      <c r="AT46" s="201" t="s">
        <v>274</v>
      </c>
      <c r="AU46" s="204">
        <v>3.9</v>
      </c>
      <c r="AV46" s="205"/>
      <c r="AW46" s="206"/>
      <c r="AX46" s="205"/>
      <c r="AY46" s="207"/>
      <c r="AZ46" s="208"/>
      <c r="BA46" s="208"/>
      <c r="BB46" s="209"/>
      <c r="BC46" s="208"/>
      <c r="BD46" s="209"/>
      <c r="BE46" s="208"/>
      <c r="BF46" s="205"/>
      <c r="BG46" s="285" t="s">
        <v>283</v>
      </c>
      <c r="BH46" s="205"/>
      <c r="BI46" s="210"/>
      <c r="BJ46" s="208"/>
      <c r="BK46" s="208"/>
      <c r="BL46" s="208"/>
      <c r="BM46" s="208"/>
      <c r="BN46" s="208"/>
      <c r="BO46" s="208"/>
      <c r="BP46" s="925" t="s">
        <v>274</v>
      </c>
      <c r="BQ46" s="919">
        <v>330</v>
      </c>
      <c r="BR46" s="902" t="s">
        <v>274</v>
      </c>
      <c r="BS46" s="915">
        <v>3</v>
      </c>
      <c r="BT46" s="903" t="s">
        <v>275</v>
      </c>
      <c r="BU46" s="903" t="s">
        <v>276</v>
      </c>
      <c r="BV46" s="900" t="s">
        <v>274</v>
      </c>
      <c r="BW46" s="905" t="s">
        <v>280</v>
      </c>
      <c r="BX46" s="900" t="s">
        <v>274</v>
      </c>
      <c r="BY46" s="907">
        <v>10.1</v>
      </c>
      <c r="BZ46" s="902" t="s">
        <v>284</v>
      </c>
      <c r="CA46" s="917">
        <v>2090</v>
      </c>
      <c r="CB46" s="902" t="s">
        <v>274</v>
      </c>
      <c r="CC46" s="915">
        <v>20</v>
      </c>
      <c r="CD46" s="900" t="s">
        <v>275</v>
      </c>
      <c r="CE46" s="903" t="s">
        <v>276</v>
      </c>
      <c r="CF46" s="900" t="s">
        <v>274</v>
      </c>
      <c r="CG46" s="905" t="s">
        <v>280</v>
      </c>
      <c r="CH46" s="900" t="s">
        <v>274</v>
      </c>
      <c r="CI46" s="909">
        <v>2.4</v>
      </c>
      <c r="CJ46" s="911" t="s">
        <v>285</v>
      </c>
      <c r="CK46" s="902" t="s">
        <v>284</v>
      </c>
      <c r="CL46" s="913">
        <v>520</v>
      </c>
      <c r="CM46" s="902" t="s">
        <v>274</v>
      </c>
      <c r="CN46" s="915">
        <v>5</v>
      </c>
      <c r="CO46" s="903" t="s">
        <v>275</v>
      </c>
      <c r="CP46" s="903" t="s">
        <v>276</v>
      </c>
      <c r="CQ46" s="900" t="s">
        <v>274</v>
      </c>
      <c r="CR46" s="905" t="s">
        <v>280</v>
      </c>
      <c r="CS46" s="900" t="s">
        <v>274</v>
      </c>
      <c r="CT46" s="907">
        <v>11.2</v>
      </c>
      <c r="CU46" s="902" t="s">
        <v>284</v>
      </c>
      <c r="CV46" s="211">
        <v>230</v>
      </c>
      <c r="CW46" s="902" t="s">
        <v>284</v>
      </c>
      <c r="CX46" s="212">
        <v>2</v>
      </c>
      <c r="CY46" s="902" t="s">
        <v>284</v>
      </c>
      <c r="CZ46" s="212">
        <v>2</v>
      </c>
      <c r="DA46" s="902" t="s">
        <v>284</v>
      </c>
      <c r="DB46" s="211">
        <v>40</v>
      </c>
      <c r="DC46" s="902" t="s">
        <v>284</v>
      </c>
      <c r="DD46" s="212">
        <v>1</v>
      </c>
      <c r="DE46" s="902" t="s">
        <v>284</v>
      </c>
      <c r="DF46" s="212">
        <v>1</v>
      </c>
      <c r="DG46" s="937" t="s">
        <v>282</v>
      </c>
      <c r="DH46" s="938">
        <v>2440</v>
      </c>
      <c r="DI46" s="937" t="s">
        <v>282</v>
      </c>
      <c r="DJ46" s="213">
        <v>245</v>
      </c>
      <c r="DK46" s="897" t="s">
        <v>286</v>
      </c>
      <c r="DL46" s="898">
        <v>2100</v>
      </c>
      <c r="DM46" s="900" t="s">
        <v>274</v>
      </c>
      <c r="DN46" s="935">
        <v>20</v>
      </c>
      <c r="DO46" s="900" t="s">
        <v>275</v>
      </c>
      <c r="DP46" s="903" t="s">
        <v>276</v>
      </c>
      <c r="DQ46" s="900" t="s">
        <v>274</v>
      </c>
      <c r="DR46" s="905" t="s">
        <v>280</v>
      </c>
      <c r="DS46" s="900" t="s">
        <v>274</v>
      </c>
      <c r="DT46" s="909">
        <v>2.4</v>
      </c>
      <c r="DU46" s="926" t="s">
        <v>281</v>
      </c>
      <c r="DV46" s="911" t="s">
        <v>287</v>
      </c>
      <c r="DW46" s="246"/>
      <c r="DX46" s="948"/>
      <c r="DY46" s="247">
        <v>270</v>
      </c>
      <c r="DZ46" s="216">
        <v>39</v>
      </c>
      <c r="EA46" s="216">
        <v>40</v>
      </c>
      <c r="EB46" s="928">
        <v>20</v>
      </c>
    </row>
    <row r="47" spans="1:132" s="248" customFormat="1" ht="34.15" customHeight="1">
      <c r="A47" s="272" t="s">
        <v>361</v>
      </c>
      <c r="B47" s="950"/>
      <c r="C47" s="930"/>
      <c r="D47" s="940"/>
      <c r="E47" s="244" t="s">
        <v>49</v>
      </c>
      <c r="F47" s="180"/>
      <c r="G47" s="218">
        <v>39930</v>
      </c>
      <c r="H47" s="219"/>
      <c r="I47" s="183" t="s">
        <v>274</v>
      </c>
      <c r="J47" s="220">
        <v>370</v>
      </c>
      <c r="K47" s="221"/>
      <c r="L47" s="222" t="s">
        <v>275</v>
      </c>
      <c r="M47" s="223" t="s">
        <v>276</v>
      </c>
      <c r="N47" s="224" t="s">
        <v>274</v>
      </c>
      <c r="O47" s="225" t="s">
        <v>280</v>
      </c>
      <c r="P47" s="224" t="s">
        <v>274</v>
      </c>
      <c r="Q47" s="226">
        <v>2.2000000000000002</v>
      </c>
      <c r="R47" s="227"/>
      <c r="S47" s="902"/>
      <c r="T47" s="914"/>
      <c r="U47" s="902"/>
      <c r="V47" s="934"/>
      <c r="W47" s="922"/>
      <c r="X47" s="904"/>
      <c r="Y47" s="922"/>
      <c r="Z47" s="924"/>
      <c r="AA47" s="183" t="s">
        <v>274</v>
      </c>
      <c r="AB47" s="220">
        <v>9440</v>
      </c>
      <c r="AC47" s="902"/>
      <c r="AD47" s="228">
        <v>90</v>
      </c>
      <c r="AE47" s="229" t="s">
        <v>275</v>
      </c>
      <c r="AF47" s="223" t="s">
        <v>276</v>
      </c>
      <c r="AG47" s="230" t="s">
        <v>274</v>
      </c>
      <c r="AH47" s="231" t="s">
        <v>280</v>
      </c>
      <c r="AI47" s="230" t="s">
        <v>274</v>
      </c>
      <c r="AJ47" s="232">
        <v>2.6</v>
      </c>
      <c r="AK47" s="233"/>
      <c r="AL47" s="198"/>
      <c r="AM47" s="234"/>
      <c r="AN47" s="205"/>
      <c r="AO47" s="235"/>
      <c r="AP47" s="236"/>
      <c r="AQ47" s="214"/>
      <c r="AR47" s="236"/>
      <c r="AS47" s="214"/>
      <c r="AT47" s="236"/>
      <c r="AU47" s="214"/>
      <c r="AV47" s="237" t="s">
        <v>274</v>
      </c>
      <c r="AW47" s="199">
        <v>66140</v>
      </c>
      <c r="AX47" s="205" t="s">
        <v>274</v>
      </c>
      <c r="AY47" s="200">
        <v>660</v>
      </c>
      <c r="AZ47" s="238" t="s">
        <v>275</v>
      </c>
      <c r="BA47" s="202" t="s">
        <v>276</v>
      </c>
      <c r="BB47" s="201" t="s">
        <v>274</v>
      </c>
      <c r="BC47" s="203" t="s">
        <v>280</v>
      </c>
      <c r="BD47" s="201" t="s">
        <v>274</v>
      </c>
      <c r="BE47" s="204">
        <v>2.2999999999999998</v>
      </c>
      <c r="BF47" s="237" t="s">
        <v>274</v>
      </c>
      <c r="BG47" s="286">
        <v>56700</v>
      </c>
      <c r="BH47" s="237" t="s">
        <v>284</v>
      </c>
      <c r="BI47" s="200">
        <v>560</v>
      </c>
      <c r="BJ47" s="238" t="s">
        <v>275</v>
      </c>
      <c r="BK47" s="202" t="s">
        <v>276</v>
      </c>
      <c r="BL47" s="238" t="s">
        <v>274</v>
      </c>
      <c r="BM47" s="203" t="s">
        <v>280</v>
      </c>
      <c r="BN47" s="238" t="s">
        <v>274</v>
      </c>
      <c r="BO47" s="204">
        <v>2.2999999999999998</v>
      </c>
      <c r="BP47" s="925"/>
      <c r="BQ47" s="920"/>
      <c r="BR47" s="902"/>
      <c r="BS47" s="916"/>
      <c r="BT47" s="904"/>
      <c r="BU47" s="904"/>
      <c r="BV47" s="901"/>
      <c r="BW47" s="906"/>
      <c r="BX47" s="901"/>
      <c r="BY47" s="908"/>
      <c r="BZ47" s="902"/>
      <c r="CA47" s="918"/>
      <c r="CB47" s="902"/>
      <c r="CC47" s="916"/>
      <c r="CD47" s="901"/>
      <c r="CE47" s="904"/>
      <c r="CF47" s="901"/>
      <c r="CG47" s="906"/>
      <c r="CH47" s="901"/>
      <c r="CI47" s="910"/>
      <c r="CJ47" s="912"/>
      <c r="CK47" s="902"/>
      <c r="CL47" s="914"/>
      <c r="CM47" s="902"/>
      <c r="CN47" s="916"/>
      <c r="CO47" s="904"/>
      <c r="CP47" s="904"/>
      <c r="CQ47" s="901"/>
      <c r="CR47" s="906"/>
      <c r="CS47" s="901"/>
      <c r="CT47" s="908"/>
      <c r="CU47" s="902"/>
      <c r="CV47" s="239" t="s">
        <v>289</v>
      </c>
      <c r="CW47" s="902"/>
      <c r="CX47" s="239" t="s">
        <v>290</v>
      </c>
      <c r="CY47" s="902"/>
      <c r="CZ47" s="240">
        <v>58.2</v>
      </c>
      <c r="DA47" s="902"/>
      <c r="DB47" s="239" t="s">
        <v>289</v>
      </c>
      <c r="DC47" s="902"/>
      <c r="DD47" s="239" t="s">
        <v>290</v>
      </c>
      <c r="DE47" s="902"/>
      <c r="DF47" s="240">
        <v>21.5</v>
      </c>
      <c r="DG47" s="937"/>
      <c r="DH47" s="939"/>
      <c r="DI47" s="937"/>
      <c r="DJ47" s="241" t="s">
        <v>291</v>
      </c>
      <c r="DK47" s="897"/>
      <c r="DL47" s="899"/>
      <c r="DM47" s="901"/>
      <c r="DN47" s="936"/>
      <c r="DO47" s="901"/>
      <c r="DP47" s="904"/>
      <c r="DQ47" s="901"/>
      <c r="DR47" s="906"/>
      <c r="DS47" s="901"/>
      <c r="DT47" s="910"/>
      <c r="DU47" s="927"/>
      <c r="DV47" s="912"/>
      <c r="DW47" s="246"/>
      <c r="DX47" s="948"/>
      <c r="DY47" s="247"/>
      <c r="DZ47" s="216">
        <v>39</v>
      </c>
      <c r="EA47" s="216">
        <v>40</v>
      </c>
      <c r="EB47" s="928"/>
    </row>
    <row r="48" spans="1:132" s="248" customFormat="1" ht="34.15" customHeight="1">
      <c r="A48" s="272" t="s">
        <v>362</v>
      </c>
      <c r="B48" s="950"/>
      <c r="C48" s="929" t="s">
        <v>312</v>
      </c>
      <c r="D48" s="931" t="s">
        <v>273</v>
      </c>
      <c r="E48" s="243" t="s">
        <v>48</v>
      </c>
      <c r="F48" s="180"/>
      <c r="G48" s="181">
        <v>29790</v>
      </c>
      <c r="H48" s="182">
        <v>39230</v>
      </c>
      <c r="I48" s="183" t="s">
        <v>274</v>
      </c>
      <c r="J48" s="184">
        <v>270</v>
      </c>
      <c r="K48" s="185">
        <v>370</v>
      </c>
      <c r="L48" s="186" t="s">
        <v>275</v>
      </c>
      <c r="M48" s="187" t="s">
        <v>276</v>
      </c>
      <c r="N48" s="188" t="s">
        <v>274</v>
      </c>
      <c r="O48" s="189" t="s">
        <v>277</v>
      </c>
      <c r="P48" s="188" t="s">
        <v>274</v>
      </c>
      <c r="Q48" s="190">
        <v>2.1</v>
      </c>
      <c r="R48" s="191">
        <v>2.1</v>
      </c>
      <c r="S48" s="902" t="s">
        <v>274</v>
      </c>
      <c r="T48" s="913">
        <v>310</v>
      </c>
      <c r="U48" s="902" t="s">
        <v>274</v>
      </c>
      <c r="V48" s="933">
        <v>3</v>
      </c>
      <c r="W48" s="921" t="s">
        <v>278</v>
      </c>
      <c r="X48" s="903" t="s">
        <v>276</v>
      </c>
      <c r="Y48" s="921" t="s">
        <v>274</v>
      </c>
      <c r="Z48" s="923" t="s">
        <v>279</v>
      </c>
      <c r="AA48" s="183" t="s">
        <v>274</v>
      </c>
      <c r="AB48" s="192">
        <v>9440</v>
      </c>
      <c r="AC48" s="902" t="s">
        <v>274</v>
      </c>
      <c r="AD48" s="193">
        <v>90</v>
      </c>
      <c r="AE48" s="194" t="s">
        <v>278</v>
      </c>
      <c r="AF48" s="187" t="s">
        <v>276</v>
      </c>
      <c r="AG48" s="195" t="s">
        <v>274</v>
      </c>
      <c r="AH48" s="189" t="s">
        <v>280</v>
      </c>
      <c r="AI48" s="195" t="s">
        <v>274</v>
      </c>
      <c r="AJ48" s="196">
        <v>2.6</v>
      </c>
      <c r="AK48" s="197" t="s">
        <v>281</v>
      </c>
      <c r="AL48" s="198" t="s">
        <v>282</v>
      </c>
      <c r="AM48" s="199">
        <v>3770</v>
      </c>
      <c r="AN48" s="198" t="s">
        <v>282</v>
      </c>
      <c r="AO48" s="200">
        <v>30</v>
      </c>
      <c r="AP48" s="201" t="s">
        <v>275</v>
      </c>
      <c r="AQ48" s="202" t="s">
        <v>276</v>
      </c>
      <c r="AR48" s="201" t="s">
        <v>274</v>
      </c>
      <c r="AS48" s="203" t="s">
        <v>280</v>
      </c>
      <c r="AT48" s="201" t="s">
        <v>274</v>
      </c>
      <c r="AU48" s="204">
        <v>3.9</v>
      </c>
      <c r="AV48" s="205"/>
      <c r="AW48" s="206"/>
      <c r="AX48" s="205"/>
      <c r="AY48" s="207"/>
      <c r="AZ48" s="208"/>
      <c r="BA48" s="208"/>
      <c r="BB48" s="209"/>
      <c r="BC48" s="208"/>
      <c r="BD48" s="209"/>
      <c r="BE48" s="208"/>
      <c r="BF48" s="205"/>
      <c r="BG48" s="285" t="s">
        <v>283</v>
      </c>
      <c r="BH48" s="205"/>
      <c r="BI48" s="210"/>
      <c r="BJ48" s="208"/>
      <c r="BK48" s="208"/>
      <c r="BL48" s="208"/>
      <c r="BM48" s="208"/>
      <c r="BN48" s="208"/>
      <c r="BO48" s="208"/>
      <c r="BP48" s="925" t="s">
        <v>274</v>
      </c>
      <c r="BQ48" s="919">
        <v>300</v>
      </c>
      <c r="BR48" s="902" t="s">
        <v>274</v>
      </c>
      <c r="BS48" s="915">
        <v>3</v>
      </c>
      <c r="BT48" s="903" t="s">
        <v>275</v>
      </c>
      <c r="BU48" s="903" t="s">
        <v>276</v>
      </c>
      <c r="BV48" s="900" t="s">
        <v>274</v>
      </c>
      <c r="BW48" s="905" t="s">
        <v>280</v>
      </c>
      <c r="BX48" s="900" t="s">
        <v>274</v>
      </c>
      <c r="BY48" s="907">
        <v>9</v>
      </c>
      <c r="BZ48" s="902" t="s">
        <v>284</v>
      </c>
      <c r="CA48" s="917">
        <v>1880</v>
      </c>
      <c r="CB48" s="902" t="s">
        <v>274</v>
      </c>
      <c r="CC48" s="915">
        <v>10</v>
      </c>
      <c r="CD48" s="900" t="s">
        <v>275</v>
      </c>
      <c r="CE48" s="903" t="s">
        <v>276</v>
      </c>
      <c r="CF48" s="900" t="s">
        <v>274</v>
      </c>
      <c r="CG48" s="905" t="s">
        <v>280</v>
      </c>
      <c r="CH48" s="900" t="s">
        <v>274</v>
      </c>
      <c r="CI48" s="909">
        <v>4.3</v>
      </c>
      <c r="CJ48" s="911" t="s">
        <v>285</v>
      </c>
      <c r="CK48" s="902" t="s">
        <v>284</v>
      </c>
      <c r="CL48" s="913">
        <v>520</v>
      </c>
      <c r="CM48" s="902" t="s">
        <v>274</v>
      </c>
      <c r="CN48" s="915">
        <v>5</v>
      </c>
      <c r="CO48" s="903" t="s">
        <v>275</v>
      </c>
      <c r="CP48" s="903" t="s">
        <v>276</v>
      </c>
      <c r="CQ48" s="900" t="s">
        <v>274</v>
      </c>
      <c r="CR48" s="905" t="s">
        <v>280</v>
      </c>
      <c r="CS48" s="900" t="s">
        <v>274</v>
      </c>
      <c r="CT48" s="907">
        <v>10.1</v>
      </c>
      <c r="CU48" s="902" t="s">
        <v>284</v>
      </c>
      <c r="CV48" s="211">
        <v>210</v>
      </c>
      <c r="CW48" s="902" t="s">
        <v>284</v>
      </c>
      <c r="CX48" s="212">
        <v>2</v>
      </c>
      <c r="CY48" s="902" t="s">
        <v>284</v>
      </c>
      <c r="CZ48" s="212">
        <v>2</v>
      </c>
      <c r="DA48" s="902" t="s">
        <v>284</v>
      </c>
      <c r="DB48" s="211">
        <v>30</v>
      </c>
      <c r="DC48" s="902" t="s">
        <v>284</v>
      </c>
      <c r="DD48" s="212">
        <v>1</v>
      </c>
      <c r="DE48" s="902" t="s">
        <v>284</v>
      </c>
      <c r="DF48" s="212">
        <v>1</v>
      </c>
      <c r="DG48" s="937" t="s">
        <v>282</v>
      </c>
      <c r="DH48" s="938">
        <v>2360</v>
      </c>
      <c r="DI48" s="937" t="s">
        <v>282</v>
      </c>
      <c r="DJ48" s="213">
        <v>245</v>
      </c>
      <c r="DK48" s="897" t="s">
        <v>286</v>
      </c>
      <c r="DL48" s="898">
        <v>1890</v>
      </c>
      <c r="DM48" s="900" t="s">
        <v>274</v>
      </c>
      <c r="DN48" s="935">
        <v>10</v>
      </c>
      <c r="DO48" s="900" t="s">
        <v>275</v>
      </c>
      <c r="DP48" s="903" t="s">
        <v>276</v>
      </c>
      <c r="DQ48" s="900" t="s">
        <v>274</v>
      </c>
      <c r="DR48" s="905" t="s">
        <v>280</v>
      </c>
      <c r="DS48" s="900" t="s">
        <v>274</v>
      </c>
      <c r="DT48" s="909">
        <v>4.3</v>
      </c>
      <c r="DU48" s="926" t="s">
        <v>281</v>
      </c>
      <c r="DV48" s="911" t="s">
        <v>287</v>
      </c>
      <c r="DW48" s="246"/>
      <c r="DX48" s="948"/>
      <c r="DY48" s="247">
        <v>300</v>
      </c>
      <c r="DZ48" s="216">
        <v>41</v>
      </c>
      <c r="EA48" s="216">
        <v>42</v>
      </c>
      <c r="EB48" s="928">
        <v>21</v>
      </c>
    </row>
    <row r="49" spans="1:132" s="248" customFormat="1" ht="34.15" customHeight="1">
      <c r="A49" s="272" t="s">
        <v>363</v>
      </c>
      <c r="B49" s="950"/>
      <c r="C49" s="930"/>
      <c r="D49" s="940"/>
      <c r="E49" s="244" t="s">
        <v>49</v>
      </c>
      <c r="F49" s="180"/>
      <c r="G49" s="218">
        <v>39230</v>
      </c>
      <c r="H49" s="219"/>
      <c r="I49" s="183" t="s">
        <v>274</v>
      </c>
      <c r="J49" s="220">
        <v>370</v>
      </c>
      <c r="K49" s="221"/>
      <c r="L49" s="222" t="s">
        <v>275</v>
      </c>
      <c r="M49" s="223" t="s">
        <v>276</v>
      </c>
      <c r="N49" s="224" t="s">
        <v>274</v>
      </c>
      <c r="O49" s="225" t="s">
        <v>280</v>
      </c>
      <c r="P49" s="224" t="s">
        <v>274</v>
      </c>
      <c r="Q49" s="226">
        <v>2.1</v>
      </c>
      <c r="R49" s="227"/>
      <c r="S49" s="902"/>
      <c r="T49" s="914"/>
      <c r="U49" s="902"/>
      <c r="V49" s="934"/>
      <c r="W49" s="922"/>
      <c r="X49" s="904"/>
      <c r="Y49" s="922"/>
      <c r="Z49" s="924"/>
      <c r="AA49" s="183" t="s">
        <v>274</v>
      </c>
      <c r="AB49" s="220">
        <v>9440</v>
      </c>
      <c r="AC49" s="902"/>
      <c r="AD49" s="228">
        <v>90</v>
      </c>
      <c r="AE49" s="229" t="s">
        <v>275</v>
      </c>
      <c r="AF49" s="223" t="s">
        <v>276</v>
      </c>
      <c r="AG49" s="230" t="s">
        <v>274</v>
      </c>
      <c r="AH49" s="231" t="s">
        <v>280</v>
      </c>
      <c r="AI49" s="230" t="s">
        <v>274</v>
      </c>
      <c r="AJ49" s="232">
        <v>2.6</v>
      </c>
      <c r="AK49" s="233"/>
      <c r="AL49" s="198"/>
      <c r="AM49" s="234"/>
      <c r="AN49" s="205"/>
      <c r="AO49" s="235"/>
      <c r="AP49" s="236"/>
      <c r="AQ49" s="214"/>
      <c r="AR49" s="236"/>
      <c r="AS49" s="214"/>
      <c r="AT49" s="236"/>
      <c r="AU49" s="214"/>
      <c r="AV49" s="237" t="s">
        <v>274</v>
      </c>
      <c r="AW49" s="199">
        <v>66140</v>
      </c>
      <c r="AX49" s="205" t="s">
        <v>274</v>
      </c>
      <c r="AY49" s="200">
        <v>660</v>
      </c>
      <c r="AZ49" s="238" t="s">
        <v>275</v>
      </c>
      <c r="BA49" s="202" t="s">
        <v>276</v>
      </c>
      <c r="BB49" s="201" t="s">
        <v>274</v>
      </c>
      <c r="BC49" s="203" t="s">
        <v>280</v>
      </c>
      <c r="BD49" s="201" t="s">
        <v>274</v>
      </c>
      <c r="BE49" s="204">
        <v>2.2999999999999998</v>
      </c>
      <c r="BF49" s="237" t="s">
        <v>274</v>
      </c>
      <c r="BG49" s="286">
        <v>56700</v>
      </c>
      <c r="BH49" s="237" t="s">
        <v>284</v>
      </c>
      <c r="BI49" s="200">
        <v>560</v>
      </c>
      <c r="BJ49" s="238" t="s">
        <v>275</v>
      </c>
      <c r="BK49" s="202" t="s">
        <v>276</v>
      </c>
      <c r="BL49" s="238" t="s">
        <v>274</v>
      </c>
      <c r="BM49" s="203" t="s">
        <v>280</v>
      </c>
      <c r="BN49" s="238" t="s">
        <v>274</v>
      </c>
      <c r="BO49" s="204">
        <v>2.2999999999999998</v>
      </c>
      <c r="BP49" s="925"/>
      <c r="BQ49" s="920"/>
      <c r="BR49" s="902"/>
      <c r="BS49" s="916"/>
      <c r="BT49" s="904"/>
      <c r="BU49" s="904"/>
      <c r="BV49" s="901"/>
      <c r="BW49" s="906"/>
      <c r="BX49" s="901"/>
      <c r="BY49" s="908"/>
      <c r="BZ49" s="902"/>
      <c r="CA49" s="918"/>
      <c r="CB49" s="902"/>
      <c r="CC49" s="916"/>
      <c r="CD49" s="901"/>
      <c r="CE49" s="904"/>
      <c r="CF49" s="901"/>
      <c r="CG49" s="906"/>
      <c r="CH49" s="901"/>
      <c r="CI49" s="910"/>
      <c r="CJ49" s="912"/>
      <c r="CK49" s="902"/>
      <c r="CL49" s="914"/>
      <c r="CM49" s="902"/>
      <c r="CN49" s="916"/>
      <c r="CO49" s="904"/>
      <c r="CP49" s="904"/>
      <c r="CQ49" s="901"/>
      <c r="CR49" s="906"/>
      <c r="CS49" s="901"/>
      <c r="CT49" s="908"/>
      <c r="CU49" s="902"/>
      <c r="CV49" s="239" t="s">
        <v>289</v>
      </c>
      <c r="CW49" s="902"/>
      <c r="CX49" s="239" t="s">
        <v>290</v>
      </c>
      <c r="CY49" s="902"/>
      <c r="CZ49" s="240">
        <v>52.3</v>
      </c>
      <c r="DA49" s="902"/>
      <c r="DB49" s="239" t="s">
        <v>289</v>
      </c>
      <c r="DC49" s="902"/>
      <c r="DD49" s="239" t="s">
        <v>290</v>
      </c>
      <c r="DE49" s="902"/>
      <c r="DF49" s="240">
        <v>19.399999999999999</v>
      </c>
      <c r="DG49" s="937"/>
      <c r="DH49" s="939"/>
      <c r="DI49" s="937"/>
      <c r="DJ49" s="241" t="s">
        <v>291</v>
      </c>
      <c r="DK49" s="897"/>
      <c r="DL49" s="899"/>
      <c r="DM49" s="901"/>
      <c r="DN49" s="936"/>
      <c r="DO49" s="901"/>
      <c r="DP49" s="904"/>
      <c r="DQ49" s="901"/>
      <c r="DR49" s="906"/>
      <c r="DS49" s="901"/>
      <c r="DT49" s="910"/>
      <c r="DU49" s="927"/>
      <c r="DV49" s="912"/>
      <c r="DW49" s="246"/>
      <c r="DX49" s="948"/>
      <c r="DY49" s="247"/>
      <c r="DZ49" s="216">
        <v>41</v>
      </c>
      <c r="EA49" s="216">
        <v>42</v>
      </c>
      <c r="EB49" s="928"/>
    </row>
    <row r="50" spans="1:132" s="248" customFormat="1" ht="34.15" customHeight="1">
      <c r="A50" s="272" t="s">
        <v>364</v>
      </c>
      <c r="B50" s="950"/>
      <c r="C50" s="929" t="s">
        <v>313</v>
      </c>
      <c r="D50" s="931" t="s">
        <v>273</v>
      </c>
      <c r="E50" s="243" t="s">
        <v>48</v>
      </c>
      <c r="F50" s="180"/>
      <c r="G50" s="181">
        <v>27510</v>
      </c>
      <c r="H50" s="182">
        <v>36950</v>
      </c>
      <c r="I50" s="183" t="s">
        <v>274</v>
      </c>
      <c r="J50" s="184">
        <v>250</v>
      </c>
      <c r="K50" s="185">
        <v>340</v>
      </c>
      <c r="L50" s="186" t="s">
        <v>275</v>
      </c>
      <c r="M50" s="187" t="s">
        <v>276</v>
      </c>
      <c r="N50" s="188" t="s">
        <v>274</v>
      </c>
      <c r="O50" s="189" t="s">
        <v>277</v>
      </c>
      <c r="P50" s="188" t="s">
        <v>274</v>
      </c>
      <c r="Q50" s="190">
        <v>2</v>
      </c>
      <c r="R50" s="191">
        <v>2.2000000000000002</v>
      </c>
      <c r="S50" s="902" t="s">
        <v>274</v>
      </c>
      <c r="T50" s="913">
        <v>280</v>
      </c>
      <c r="U50" s="902" t="s">
        <v>274</v>
      </c>
      <c r="V50" s="933">
        <v>2</v>
      </c>
      <c r="W50" s="921" t="s">
        <v>278</v>
      </c>
      <c r="X50" s="903" t="s">
        <v>276</v>
      </c>
      <c r="Y50" s="921" t="s">
        <v>274</v>
      </c>
      <c r="Z50" s="923" t="s">
        <v>279</v>
      </c>
      <c r="AA50" s="183" t="s">
        <v>274</v>
      </c>
      <c r="AB50" s="192">
        <v>9440</v>
      </c>
      <c r="AC50" s="902" t="s">
        <v>274</v>
      </c>
      <c r="AD50" s="193">
        <v>90</v>
      </c>
      <c r="AE50" s="194" t="s">
        <v>278</v>
      </c>
      <c r="AF50" s="187" t="s">
        <v>276</v>
      </c>
      <c r="AG50" s="195" t="s">
        <v>274</v>
      </c>
      <c r="AH50" s="189" t="s">
        <v>280</v>
      </c>
      <c r="AI50" s="195" t="s">
        <v>274</v>
      </c>
      <c r="AJ50" s="196">
        <v>2.6</v>
      </c>
      <c r="AK50" s="197" t="s">
        <v>281</v>
      </c>
      <c r="AL50" s="198" t="s">
        <v>282</v>
      </c>
      <c r="AM50" s="199">
        <v>3770</v>
      </c>
      <c r="AN50" s="198" t="s">
        <v>282</v>
      </c>
      <c r="AO50" s="200">
        <v>30</v>
      </c>
      <c r="AP50" s="201" t="s">
        <v>275</v>
      </c>
      <c r="AQ50" s="202" t="s">
        <v>276</v>
      </c>
      <c r="AR50" s="201" t="s">
        <v>274</v>
      </c>
      <c r="AS50" s="203" t="s">
        <v>280</v>
      </c>
      <c r="AT50" s="201" t="s">
        <v>274</v>
      </c>
      <c r="AU50" s="204">
        <v>3.9</v>
      </c>
      <c r="AV50" s="205"/>
      <c r="AW50" s="206"/>
      <c r="AX50" s="205"/>
      <c r="AY50" s="207"/>
      <c r="AZ50" s="208"/>
      <c r="BA50" s="208"/>
      <c r="BB50" s="209"/>
      <c r="BC50" s="208"/>
      <c r="BD50" s="209"/>
      <c r="BE50" s="208"/>
      <c r="BF50" s="205"/>
      <c r="BG50" s="285" t="s">
        <v>283</v>
      </c>
      <c r="BH50" s="205"/>
      <c r="BI50" s="210"/>
      <c r="BJ50" s="208"/>
      <c r="BK50" s="208"/>
      <c r="BL50" s="208"/>
      <c r="BM50" s="208"/>
      <c r="BN50" s="208"/>
      <c r="BO50" s="208"/>
      <c r="BP50" s="925" t="s">
        <v>274</v>
      </c>
      <c r="BQ50" s="919">
        <v>270</v>
      </c>
      <c r="BR50" s="902" t="s">
        <v>274</v>
      </c>
      <c r="BS50" s="915">
        <v>2</v>
      </c>
      <c r="BT50" s="903" t="s">
        <v>275</v>
      </c>
      <c r="BU50" s="903" t="s">
        <v>276</v>
      </c>
      <c r="BV50" s="900" t="s">
        <v>274</v>
      </c>
      <c r="BW50" s="905" t="s">
        <v>280</v>
      </c>
      <c r="BX50" s="900" t="s">
        <v>274</v>
      </c>
      <c r="BY50" s="907">
        <v>12.3</v>
      </c>
      <c r="BZ50" s="902" t="s">
        <v>284</v>
      </c>
      <c r="CA50" s="917">
        <v>1710</v>
      </c>
      <c r="CB50" s="902" t="s">
        <v>274</v>
      </c>
      <c r="CC50" s="915">
        <v>10</v>
      </c>
      <c r="CD50" s="900" t="s">
        <v>275</v>
      </c>
      <c r="CE50" s="903" t="s">
        <v>276</v>
      </c>
      <c r="CF50" s="900" t="s">
        <v>274</v>
      </c>
      <c r="CG50" s="905" t="s">
        <v>280</v>
      </c>
      <c r="CH50" s="900" t="s">
        <v>274</v>
      </c>
      <c r="CI50" s="909">
        <v>3.9</v>
      </c>
      <c r="CJ50" s="911" t="s">
        <v>285</v>
      </c>
      <c r="CK50" s="902" t="s">
        <v>284</v>
      </c>
      <c r="CL50" s="913">
        <v>520</v>
      </c>
      <c r="CM50" s="902" t="s">
        <v>274</v>
      </c>
      <c r="CN50" s="915">
        <v>5</v>
      </c>
      <c r="CO50" s="903" t="s">
        <v>275</v>
      </c>
      <c r="CP50" s="903" t="s">
        <v>276</v>
      </c>
      <c r="CQ50" s="900" t="s">
        <v>274</v>
      </c>
      <c r="CR50" s="905" t="s">
        <v>280</v>
      </c>
      <c r="CS50" s="900" t="s">
        <v>274</v>
      </c>
      <c r="CT50" s="907">
        <v>9.1999999999999993</v>
      </c>
      <c r="CU50" s="902" t="s">
        <v>284</v>
      </c>
      <c r="CV50" s="211">
        <v>190</v>
      </c>
      <c r="CW50" s="902" t="s">
        <v>284</v>
      </c>
      <c r="CX50" s="212">
        <v>1</v>
      </c>
      <c r="CY50" s="902" t="s">
        <v>284</v>
      </c>
      <c r="CZ50" s="212">
        <v>1</v>
      </c>
      <c r="DA50" s="902" t="s">
        <v>284</v>
      </c>
      <c r="DB50" s="211">
        <v>30</v>
      </c>
      <c r="DC50" s="902" t="s">
        <v>284</v>
      </c>
      <c r="DD50" s="212">
        <v>1</v>
      </c>
      <c r="DE50" s="902" t="s">
        <v>284</v>
      </c>
      <c r="DF50" s="212">
        <v>1</v>
      </c>
      <c r="DG50" s="937" t="s">
        <v>282</v>
      </c>
      <c r="DH50" s="938">
        <v>2150</v>
      </c>
      <c r="DI50" s="937" t="s">
        <v>282</v>
      </c>
      <c r="DJ50" s="213">
        <v>245</v>
      </c>
      <c r="DK50" s="897" t="s">
        <v>286</v>
      </c>
      <c r="DL50" s="898">
        <v>1710</v>
      </c>
      <c r="DM50" s="900" t="s">
        <v>274</v>
      </c>
      <c r="DN50" s="935">
        <v>10</v>
      </c>
      <c r="DO50" s="900" t="s">
        <v>275</v>
      </c>
      <c r="DP50" s="903" t="s">
        <v>276</v>
      </c>
      <c r="DQ50" s="900" t="s">
        <v>274</v>
      </c>
      <c r="DR50" s="905" t="s">
        <v>280</v>
      </c>
      <c r="DS50" s="900" t="s">
        <v>274</v>
      </c>
      <c r="DT50" s="909">
        <v>3.9</v>
      </c>
      <c r="DU50" s="926" t="s">
        <v>281</v>
      </c>
      <c r="DV50" s="911" t="s">
        <v>287</v>
      </c>
      <c r="DW50" s="246"/>
      <c r="DX50" s="948"/>
      <c r="DY50" s="247">
        <v>330</v>
      </c>
      <c r="DZ50" s="216">
        <v>43</v>
      </c>
      <c r="EA50" s="216">
        <v>44</v>
      </c>
      <c r="EB50" s="928">
        <v>22</v>
      </c>
    </row>
    <row r="51" spans="1:132" s="248" customFormat="1" ht="34.15" customHeight="1">
      <c r="A51" s="272" t="s">
        <v>365</v>
      </c>
      <c r="B51" s="950"/>
      <c r="C51" s="930"/>
      <c r="D51" s="932"/>
      <c r="E51" s="244" t="s">
        <v>49</v>
      </c>
      <c r="F51" s="180"/>
      <c r="G51" s="218">
        <v>36950</v>
      </c>
      <c r="H51" s="219"/>
      <c r="I51" s="183" t="s">
        <v>274</v>
      </c>
      <c r="J51" s="220">
        <v>340</v>
      </c>
      <c r="K51" s="221"/>
      <c r="L51" s="222" t="s">
        <v>275</v>
      </c>
      <c r="M51" s="223" t="s">
        <v>276</v>
      </c>
      <c r="N51" s="224" t="s">
        <v>274</v>
      </c>
      <c r="O51" s="225" t="s">
        <v>280</v>
      </c>
      <c r="P51" s="224" t="s">
        <v>274</v>
      </c>
      <c r="Q51" s="226">
        <v>2.2000000000000002</v>
      </c>
      <c r="R51" s="227"/>
      <c r="S51" s="902"/>
      <c r="T51" s="914"/>
      <c r="U51" s="902"/>
      <c r="V51" s="934"/>
      <c r="W51" s="922"/>
      <c r="X51" s="904"/>
      <c r="Y51" s="922"/>
      <c r="Z51" s="924"/>
      <c r="AA51" s="183" t="s">
        <v>274</v>
      </c>
      <c r="AB51" s="220">
        <v>9440</v>
      </c>
      <c r="AC51" s="902"/>
      <c r="AD51" s="228">
        <v>90</v>
      </c>
      <c r="AE51" s="229" t="s">
        <v>275</v>
      </c>
      <c r="AF51" s="223" t="s">
        <v>276</v>
      </c>
      <c r="AG51" s="230" t="s">
        <v>274</v>
      </c>
      <c r="AH51" s="231" t="s">
        <v>280</v>
      </c>
      <c r="AI51" s="230" t="s">
        <v>274</v>
      </c>
      <c r="AJ51" s="232">
        <v>2.6</v>
      </c>
      <c r="AK51" s="233"/>
      <c r="AL51" s="249"/>
      <c r="AM51" s="249"/>
      <c r="AN51" s="249"/>
      <c r="AO51" s="249"/>
      <c r="AP51" s="250"/>
      <c r="AQ51" s="249"/>
      <c r="AR51" s="250"/>
      <c r="AS51" s="249"/>
      <c r="AT51" s="250"/>
      <c r="AU51" s="249"/>
      <c r="AV51" s="237" t="s">
        <v>274</v>
      </c>
      <c r="AW51" s="199">
        <v>66140</v>
      </c>
      <c r="AX51" s="205" t="s">
        <v>274</v>
      </c>
      <c r="AY51" s="200">
        <v>660</v>
      </c>
      <c r="AZ51" s="238" t="s">
        <v>275</v>
      </c>
      <c r="BA51" s="202" t="s">
        <v>276</v>
      </c>
      <c r="BB51" s="201" t="s">
        <v>274</v>
      </c>
      <c r="BC51" s="203" t="s">
        <v>280</v>
      </c>
      <c r="BD51" s="201" t="s">
        <v>274</v>
      </c>
      <c r="BE51" s="204">
        <v>2.2999999999999998</v>
      </c>
      <c r="BF51" s="237" t="s">
        <v>274</v>
      </c>
      <c r="BG51" s="286">
        <v>56700</v>
      </c>
      <c r="BH51" s="237" t="s">
        <v>284</v>
      </c>
      <c r="BI51" s="200">
        <v>560</v>
      </c>
      <c r="BJ51" s="238" t="s">
        <v>275</v>
      </c>
      <c r="BK51" s="202" t="s">
        <v>276</v>
      </c>
      <c r="BL51" s="238" t="s">
        <v>274</v>
      </c>
      <c r="BM51" s="203" t="s">
        <v>280</v>
      </c>
      <c r="BN51" s="238" t="s">
        <v>274</v>
      </c>
      <c r="BO51" s="204">
        <v>2.2999999999999998</v>
      </c>
      <c r="BP51" s="925"/>
      <c r="BQ51" s="920"/>
      <c r="BR51" s="902"/>
      <c r="BS51" s="916"/>
      <c r="BT51" s="904"/>
      <c r="BU51" s="904"/>
      <c r="BV51" s="901"/>
      <c r="BW51" s="906"/>
      <c r="BX51" s="901"/>
      <c r="BY51" s="908"/>
      <c r="BZ51" s="902"/>
      <c r="CA51" s="918"/>
      <c r="CB51" s="902"/>
      <c r="CC51" s="916"/>
      <c r="CD51" s="901"/>
      <c r="CE51" s="904"/>
      <c r="CF51" s="901"/>
      <c r="CG51" s="906"/>
      <c r="CH51" s="901"/>
      <c r="CI51" s="910"/>
      <c r="CJ51" s="912"/>
      <c r="CK51" s="902"/>
      <c r="CL51" s="914"/>
      <c r="CM51" s="902"/>
      <c r="CN51" s="916"/>
      <c r="CO51" s="904"/>
      <c r="CP51" s="904"/>
      <c r="CQ51" s="901"/>
      <c r="CR51" s="906"/>
      <c r="CS51" s="901"/>
      <c r="CT51" s="908"/>
      <c r="CU51" s="902"/>
      <c r="CV51" s="239" t="s">
        <v>289</v>
      </c>
      <c r="CW51" s="902"/>
      <c r="CX51" s="239" t="s">
        <v>290</v>
      </c>
      <c r="CY51" s="902"/>
      <c r="CZ51" s="240">
        <v>95.2</v>
      </c>
      <c r="DA51" s="902"/>
      <c r="DB51" s="239" t="s">
        <v>289</v>
      </c>
      <c r="DC51" s="902"/>
      <c r="DD51" s="239" t="s">
        <v>290</v>
      </c>
      <c r="DE51" s="902"/>
      <c r="DF51" s="240">
        <v>17.600000000000001</v>
      </c>
      <c r="DG51" s="937"/>
      <c r="DH51" s="939"/>
      <c r="DI51" s="937"/>
      <c r="DJ51" s="241" t="s">
        <v>291</v>
      </c>
      <c r="DK51" s="897"/>
      <c r="DL51" s="899"/>
      <c r="DM51" s="901"/>
      <c r="DN51" s="936"/>
      <c r="DO51" s="901"/>
      <c r="DP51" s="904"/>
      <c r="DQ51" s="901"/>
      <c r="DR51" s="906"/>
      <c r="DS51" s="901"/>
      <c r="DT51" s="910"/>
      <c r="DU51" s="927"/>
      <c r="DV51" s="912"/>
      <c r="DW51" s="246"/>
      <c r="DX51" s="949"/>
      <c r="DY51" s="247"/>
      <c r="DZ51" s="216">
        <v>43</v>
      </c>
      <c r="EA51" s="216">
        <v>44</v>
      </c>
      <c r="EB51" s="928"/>
    </row>
    <row r="52" spans="1:132" s="214" customFormat="1" ht="34.15" customHeight="1">
      <c r="A52" s="271" t="s">
        <v>366</v>
      </c>
      <c r="B52" s="950" t="s">
        <v>314</v>
      </c>
      <c r="C52" s="943" t="s">
        <v>272</v>
      </c>
      <c r="D52" s="945" t="s">
        <v>273</v>
      </c>
      <c r="E52" s="179" t="s">
        <v>48</v>
      </c>
      <c r="F52" s="180"/>
      <c r="G52" s="181">
        <v>126210</v>
      </c>
      <c r="H52" s="182">
        <v>135360</v>
      </c>
      <c r="I52" s="183" t="s">
        <v>274</v>
      </c>
      <c r="J52" s="184">
        <v>1240</v>
      </c>
      <c r="K52" s="185">
        <v>1330</v>
      </c>
      <c r="L52" s="186" t="s">
        <v>275</v>
      </c>
      <c r="M52" s="187" t="s">
        <v>276</v>
      </c>
      <c r="N52" s="188" t="s">
        <v>274</v>
      </c>
      <c r="O52" s="189" t="s">
        <v>277</v>
      </c>
      <c r="P52" s="188" t="s">
        <v>274</v>
      </c>
      <c r="Q52" s="190">
        <v>2.2000000000000002</v>
      </c>
      <c r="R52" s="191">
        <v>2.2000000000000002</v>
      </c>
      <c r="S52" s="902" t="s">
        <v>274</v>
      </c>
      <c r="T52" s="913">
        <v>6020</v>
      </c>
      <c r="U52" s="902" t="s">
        <v>274</v>
      </c>
      <c r="V52" s="933">
        <v>60</v>
      </c>
      <c r="W52" s="921" t="s">
        <v>278</v>
      </c>
      <c r="X52" s="903" t="s">
        <v>276</v>
      </c>
      <c r="Y52" s="921" t="s">
        <v>274</v>
      </c>
      <c r="Z52" s="923" t="s">
        <v>279</v>
      </c>
      <c r="AA52" s="183" t="s">
        <v>274</v>
      </c>
      <c r="AB52" s="192">
        <v>9150</v>
      </c>
      <c r="AC52" s="902" t="s">
        <v>274</v>
      </c>
      <c r="AD52" s="193">
        <v>90</v>
      </c>
      <c r="AE52" s="194" t="s">
        <v>278</v>
      </c>
      <c r="AF52" s="187" t="s">
        <v>276</v>
      </c>
      <c r="AG52" s="195" t="s">
        <v>274</v>
      </c>
      <c r="AH52" s="189" t="s">
        <v>280</v>
      </c>
      <c r="AI52" s="195" t="s">
        <v>274</v>
      </c>
      <c r="AJ52" s="196">
        <v>2.6</v>
      </c>
      <c r="AK52" s="197" t="s">
        <v>281</v>
      </c>
      <c r="AL52" s="198" t="s">
        <v>282</v>
      </c>
      <c r="AM52" s="199">
        <v>3660</v>
      </c>
      <c r="AN52" s="198" t="s">
        <v>282</v>
      </c>
      <c r="AO52" s="200">
        <v>30</v>
      </c>
      <c r="AP52" s="201" t="s">
        <v>275</v>
      </c>
      <c r="AQ52" s="202" t="s">
        <v>276</v>
      </c>
      <c r="AR52" s="201" t="s">
        <v>274</v>
      </c>
      <c r="AS52" s="203" t="s">
        <v>280</v>
      </c>
      <c r="AT52" s="201" t="s">
        <v>274</v>
      </c>
      <c r="AU52" s="204">
        <v>3.9</v>
      </c>
      <c r="AV52" s="205"/>
      <c r="AW52" s="206"/>
      <c r="AX52" s="205"/>
      <c r="AY52" s="207"/>
      <c r="AZ52" s="208"/>
      <c r="BA52" s="208"/>
      <c r="BB52" s="209"/>
      <c r="BC52" s="208"/>
      <c r="BD52" s="209"/>
      <c r="BE52" s="208"/>
      <c r="BF52" s="205"/>
      <c r="BG52" s="285" t="s">
        <v>283</v>
      </c>
      <c r="BH52" s="205"/>
      <c r="BI52" s="210"/>
      <c r="BJ52" s="208"/>
      <c r="BK52" s="208"/>
      <c r="BL52" s="208"/>
      <c r="BM52" s="208"/>
      <c r="BN52" s="208"/>
      <c r="BO52" s="208"/>
      <c r="BP52" s="925" t="s">
        <v>274</v>
      </c>
      <c r="BQ52" s="919">
        <v>6010</v>
      </c>
      <c r="BR52" s="902" t="s">
        <v>284</v>
      </c>
      <c r="BS52" s="915">
        <v>60</v>
      </c>
      <c r="BT52" s="903" t="s">
        <v>275</v>
      </c>
      <c r="BU52" s="903" t="s">
        <v>276</v>
      </c>
      <c r="BV52" s="900" t="s">
        <v>274</v>
      </c>
      <c r="BW52" s="905" t="s">
        <v>280</v>
      </c>
      <c r="BX52" s="900" t="s">
        <v>274</v>
      </c>
      <c r="BY52" s="907">
        <v>9</v>
      </c>
      <c r="BZ52" s="902" t="s">
        <v>284</v>
      </c>
      <c r="CA52" s="917">
        <v>36630</v>
      </c>
      <c r="CB52" s="902" t="s">
        <v>284</v>
      </c>
      <c r="CC52" s="915">
        <v>360</v>
      </c>
      <c r="CD52" s="900" t="s">
        <v>275</v>
      </c>
      <c r="CE52" s="903" t="s">
        <v>276</v>
      </c>
      <c r="CF52" s="900" t="s">
        <v>274</v>
      </c>
      <c r="CG52" s="905" t="s">
        <v>280</v>
      </c>
      <c r="CH52" s="900" t="s">
        <v>274</v>
      </c>
      <c r="CI52" s="909">
        <v>2.4</v>
      </c>
      <c r="CJ52" s="911" t="s">
        <v>285</v>
      </c>
      <c r="CK52" s="902" t="s">
        <v>284</v>
      </c>
      <c r="CL52" s="913">
        <v>3790</v>
      </c>
      <c r="CM52" s="902" t="s">
        <v>274</v>
      </c>
      <c r="CN52" s="915">
        <v>30</v>
      </c>
      <c r="CO52" s="903" t="s">
        <v>275</v>
      </c>
      <c r="CP52" s="903" t="s">
        <v>276</v>
      </c>
      <c r="CQ52" s="900" t="s">
        <v>274</v>
      </c>
      <c r="CR52" s="905" t="s">
        <v>280</v>
      </c>
      <c r="CS52" s="900" t="s">
        <v>274</v>
      </c>
      <c r="CT52" s="907">
        <v>18.100000000000001</v>
      </c>
      <c r="CU52" s="902" t="s">
        <v>284</v>
      </c>
      <c r="CV52" s="211">
        <v>2840</v>
      </c>
      <c r="CW52" s="902" t="s">
        <v>284</v>
      </c>
      <c r="CX52" s="212">
        <v>20</v>
      </c>
      <c r="CY52" s="902" t="s">
        <v>284</v>
      </c>
      <c r="CZ52" s="212">
        <v>20</v>
      </c>
      <c r="DA52" s="902" t="s">
        <v>284</v>
      </c>
      <c r="DB52" s="211">
        <v>500</v>
      </c>
      <c r="DC52" s="902" t="s">
        <v>284</v>
      </c>
      <c r="DD52" s="212">
        <v>5</v>
      </c>
      <c r="DE52" s="902" t="s">
        <v>284</v>
      </c>
      <c r="DF52" s="212">
        <v>5</v>
      </c>
      <c r="DG52" s="937" t="s">
        <v>282</v>
      </c>
      <c r="DH52" s="938">
        <v>27330</v>
      </c>
      <c r="DI52" s="937" t="s">
        <v>282</v>
      </c>
      <c r="DJ52" s="213">
        <v>245</v>
      </c>
      <c r="DK52" s="897" t="s">
        <v>286</v>
      </c>
      <c r="DL52" s="898">
        <v>36630</v>
      </c>
      <c r="DM52" s="900" t="s">
        <v>274</v>
      </c>
      <c r="DN52" s="935">
        <v>360</v>
      </c>
      <c r="DO52" s="900" t="s">
        <v>275</v>
      </c>
      <c r="DP52" s="903" t="s">
        <v>276</v>
      </c>
      <c r="DQ52" s="900" t="s">
        <v>274</v>
      </c>
      <c r="DR52" s="905" t="s">
        <v>280</v>
      </c>
      <c r="DS52" s="900" t="s">
        <v>274</v>
      </c>
      <c r="DT52" s="909">
        <v>2.4</v>
      </c>
      <c r="DU52" s="926" t="s">
        <v>281</v>
      </c>
      <c r="DV52" s="911" t="s">
        <v>287</v>
      </c>
      <c r="DW52" s="242"/>
      <c r="DX52" s="947" t="s">
        <v>288</v>
      </c>
      <c r="DY52" s="215">
        <v>15</v>
      </c>
      <c r="DZ52" s="216">
        <v>1</v>
      </c>
      <c r="EA52" s="216">
        <v>2</v>
      </c>
      <c r="EB52" s="928">
        <v>1</v>
      </c>
    </row>
    <row r="53" spans="1:132" s="214" customFormat="1" ht="34.15" customHeight="1">
      <c r="A53" s="271" t="s">
        <v>367</v>
      </c>
      <c r="B53" s="950"/>
      <c r="C53" s="944"/>
      <c r="D53" s="946"/>
      <c r="E53" s="217" t="s">
        <v>49</v>
      </c>
      <c r="F53" s="180"/>
      <c r="G53" s="218">
        <v>135360</v>
      </c>
      <c r="H53" s="219"/>
      <c r="I53" s="183" t="s">
        <v>274</v>
      </c>
      <c r="J53" s="220">
        <v>1330</v>
      </c>
      <c r="K53" s="221"/>
      <c r="L53" s="222" t="s">
        <v>275</v>
      </c>
      <c r="M53" s="223" t="s">
        <v>276</v>
      </c>
      <c r="N53" s="224" t="s">
        <v>274</v>
      </c>
      <c r="O53" s="225" t="s">
        <v>280</v>
      </c>
      <c r="P53" s="224" t="s">
        <v>274</v>
      </c>
      <c r="Q53" s="226">
        <v>2.2000000000000002</v>
      </c>
      <c r="R53" s="227"/>
      <c r="S53" s="902"/>
      <c r="T53" s="914"/>
      <c r="U53" s="902"/>
      <c r="V53" s="934"/>
      <c r="W53" s="922"/>
      <c r="X53" s="904"/>
      <c r="Y53" s="922"/>
      <c r="Z53" s="924"/>
      <c r="AA53" s="183" t="s">
        <v>274</v>
      </c>
      <c r="AB53" s="220">
        <v>9150</v>
      </c>
      <c r="AC53" s="902"/>
      <c r="AD53" s="228">
        <v>90</v>
      </c>
      <c r="AE53" s="229" t="s">
        <v>275</v>
      </c>
      <c r="AF53" s="223" t="s">
        <v>276</v>
      </c>
      <c r="AG53" s="230" t="s">
        <v>274</v>
      </c>
      <c r="AH53" s="231" t="s">
        <v>280</v>
      </c>
      <c r="AI53" s="230" t="s">
        <v>274</v>
      </c>
      <c r="AJ53" s="232">
        <v>2.6</v>
      </c>
      <c r="AK53" s="233"/>
      <c r="AL53" s="198"/>
      <c r="AM53" s="234"/>
      <c r="AN53" s="205"/>
      <c r="AO53" s="235"/>
      <c r="AP53" s="236"/>
      <c r="AR53" s="236"/>
      <c r="AT53" s="236"/>
      <c r="AV53" s="237" t="s">
        <v>274</v>
      </c>
      <c r="AW53" s="199">
        <v>64100</v>
      </c>
      <c r="AX53" s="205" t="s">
        <v>274</v>
      </c>
      <c r="AY53" s="200">
        <v>640</v>
      </c>
      <c r="AZ53" s="238" t="s">
        <v>275</v>
      </c>
      <c r="BA53" s="202" t="s">
        <v>276</v>
      </c>
      <c r="BB53" s="201" t="s">
        <v>274</v>
      </c>
      <c r="BC53" s="203" t="s">
        <v>280</v>
      </c>
      <c r="BD53" s="201" t="s">
        <v>274</v>
      </c>
      <c r="BE53" s="204">
        <v>2.4</v>
      </c>
      <c r="BF53" s="237" t="s">
        <v>274</v>
      </c>
      <c r="BG53" s="286">
        <v>54950</v>
      </c>
      <c r="BH53" s="237" t="s">
        <v>284</v>
      </c>
      <c r="BI53" s="200">
        <v>540</v>
      </c>
      <c r="BJ53" s="238" t="s">
        <v>275</v>
      </c>
      <c r="BK53" s="202" t="s">
        <v>276</v>
      </c>
      <c r="BL53" s="238" t="s">
        <v>274</v>
      </c>
      <c r="BM53" s="203" t="s">
        <v>280</v>
      </c>
      <c r="BN53" s="238" t="s">
        <v>274</v>
      </c>
      <c r="BO53" s="204">
        <v>2.4</v>
      </c>
      <c r="BP53" s="925"/>
      <c r="BQ53" s="920"/>
      <c r="BR53" s="902"/>
      <c r="BS53" s="916"/>
      <c r="BT53" s="904"/>
      <c r="BU53" s="904"/>
      <c r="BV53" s="901"/>
      <c r="BW53" s="906"/>
      <c r="BX53" s="901"/>
      <c r="BY53" s="908"/>
      <c r="BZ53" s="902"/>
      <c r="CA53" s="918"/>
      <c r="CB53" s="902"/>
      <c r="CC53" s="916"/>
      <c r="CD53" s="901"/>
      <c r="CE53" s="904"/>
      <c r="CF53" s="901"/>
      <c r="CG53" s="906"/>
      <c r="CH53" s="901"/>
      <c r="CI53" s="910"/>
      <c r="CJ53" s="912"/>
      <c r="CK53" s="902"/>
      <c r="CL53" s="914"/>
      <c r="CM53" s="902"/>
      <c r="CN53" s="916"/>
      <c r="CO53" s="904"/>
      <c r="CP53" s="904"/>
      <c r="CQ53" s="901"/>
      <c r="CR53" s="906"/>
      <c r="CS53" s="901"/>
      <c r="CT53" s="908"/>
      <c r="CU53" s="902"/>
      <c r="CV53" s="239" t="s">
        <v>289</v>
      </c>
      <c r="CW53" s="902"/>
      <c r="CX53" s="239" t="s">
        <v>290</v>
      </c>
      <c r="CY53" s="902"/>
      <c r="CZ53" s="240">
        <v>69.8</v>
      </c>
      <c r="DA53" s="902"/>
      <c r="DB53" s="239" t="s">
        <v>289</v>
      </c>
      <c r="DC53" s="902"/>
      <c r="DD53" s="239" t="s">
        <v>290</v>
      </c>
      <c r="DE53" s="902"/>
      <c r="DF53" s="240">
        <v>46.5</v>
      </c>
      <c r="DG53" s="937"/>
      <c r="DH53" s="939"/>
      <c r="DI53" s="937"/>
      <c r="DJ53" s="241" t="s">
        <v>291</v>
      </c>
      <c r="DK53" s="897"/>
      <c r="DL53" s="899"/>
      <c r="DM53" s="901"/>
      <c r="DN53" s="936"/>
      <c r="DO53" s="901"/>
      <c r="DP53" s="904"/>
      <c r="DQ53" s="901"/>
      <c r="DR53" s="906"/>
      <c r="DS53" s="901"/>
      <c r="DT53" s="910"/>
      <c r="DU53" s="927"/>
      <c r="DV53" s="912"/>
      <c r="DW53" s="242"/>
      <c r="DX53" s="948"/>
      <c r="DY53" s="215"/>
      <c r="DZ53" s="216">
        <v>1</v>
      </c>
      <c r="EA53" s="216">
        <v>2</v>
      </c>
      <c r="EB53" s="928"/>
    </row>
    <row r="54" spans="1:132" s="214" customFormat="1" ht="34.15" customHeight="1">
      <c r="A54" s="271" t="s">
        <v>368</v>
      </c>
      <c r="B54" s="950"/>
      <c r="C54" s="943" t="s">
        <v>292</v>
      </c>
      <c r="D54" s="945" t="s">
        <v>273</v>
      </c>
      <c r="E54" s="179" t="s">
        <v>48</v>
      </c>
      <c r="F54" s="180"/>
      <c r="G54" s="181">
        <v>95810</v>
      </c>
      <c r="H54" s="182">
        <v>104960</v>
      </c>
      <c r="I54" s="183" t="s">
        <v>274</v>
      </c>
      <c r="J54" s="184">
        <v>930</v>
      </c>
      <c r="K54" s="185">
        <v>1020</v>
      </c>
      <c r="L54" s="186" t="s">
        <v>275</v>
      </c>
      <c r="M54" s="187" t="s">
        <v>276</v>
      </c>
      <c r="N54" s="188" t="s">
        <v>274</v>
      </c>
      <c r="O54" s="189" t="s">
        <v>277</v>
      </c>
      <c r="P54" s="188" t="s">
        <v>274</v>
      </c>
      <c r="Q54" s="190">
        <v>2.2000000000000002</v>
      </c>
      <c r="R54" s="191">
        <v>2.2000000000000002</v>
      </c>
      <c r="S54" s="902" t="s">
        <v>274</v>
      </c>
      <c r="T54" s="913">
        <v>4520</v>
      </c>
      <c r="U54" s="902" t="s">
        <v>274</v>
      </c>
      <c r="V54" s="933">
        <v>40</v>
      </c>
      <c r="W54" s="921" t="s">
        <v>278</v>
      </c>
      <c r="X54" s="903" t="s">
        <v>276</v>
      </c>
      <c r="Y54" s="921" t="s">
        <v>274</v>
      </c>
      <c r="Z54" s="923" t="s">
        <v>279</v>
      </c>
      <c r="AA54" s="183" t="s">
        <v>274</v>
      </c>
      <c r="AB54" s="192">
        <v>9150</v>
      </c>
      <c r="AC54" s="902" t="s">
        <v>274</v>
      </c>
      <c r="AD54" s="193">
        <v>90</v>
      </c>
      <c r="AE54" s="194" t="s">
        <v>278</v>
      </c>
      <c r="AF54" s="187" t="s">
        <v>276</v>
      </c>
      <c r="AG54" s="195" t="s">
        <v>274</v>
      </c>
      <c r="AH54" s="189" t="s">
        <v>280</v>
      </c>
      <c r="AI54" s="195" t="s">
        <v>274</v>
      </c>
      <c r="AJ54" s="196">
        <v>2.6</v>
      </c>
      <c r="AK54" s="197" t="s">
        <v>281</v>
      </c>
      <c r="AL54" s="198" t="s">
        <v>282</v>
      </c>
      <c r="AM54" s="199">
        <v>3660</v>
      </c>
      <c r="AN54" s="198" t="s">
        <v>282</v>
      </c>
      <c r="AO54" s="200">
        <v>30</v>
      </c>
      <c r="AP54" s="201" t="s">
        <v>275</v>
      </c>
      <c r="AQ54" s="202" t="s">
        <v>276</v>
      </c>
      <c r="AR54" s="201" t="s">
        <v>274</v>
      </c>
      <c r="AS54" s="203" t="s">
        <v>280</v>
      </c>
      <c r="AT54" s="201" t="s">
        <v>274</v>
      </c>
      <c r="AU54" s="204">
        <v>3.9</v>
      </c>
      <c r="AV54" s="205"/>
      <c r="AW54" s="206"/>
      <c r="AX54" s="205"/>
      <c r="AY54" s="207"/>
      <c r="AZ54" s="208"/>
      <c r="BA54" s="208"/>
      <c r="BB54" s="209"/>
      <c r="BC54" s="208"/>
      <c r="BD54" s="209"/>
      <c r="BE54" s="208"/>
      <c r="BF54" s="205"/>
      <c r="BG54" s="285" t="s">
        <v>283</v>
      </c>
      <c r="BH54" s="205"/>
      <c r="BI54" s="210"/>
      <c r="BJ54" s="208"/>
      <c r="BK54" s="208"/>
      <c r="BL54" s="208"/>
      <c r="BM54" s="208"/>
      <c r="BN54" s="208"/>
      <c r="BO54" s="208"/>
      <c r="BP54" s="925" t="s">
        <v>274</v>
      </c>
      <c r="BQ54" s="919">
        <v>4510</v>
      </c>
      <c r="BR54" s="902" t="s">
        <v>284</v>
      </c>
      <c r="BS54" s="915">
        <v>40</v>
      </c>
      <c r="BT54" s="903" t="s">
        <v>275</v>
      </c>
      <c r="BU54" s="903" t="s">
        <v>276</v>
      </c>
      <c r="BV54" s="900" t="s">
        <v>274</v>
      </c>
      <c r="BW54" s="905" t="s">
        <v>280</v>
      </c>
      <c r="BX54" s="900" t="s">
        <v>274</v>
      </c>
      <c r="BY54" s="907">
        <v>10.199999999999999</v>
      </c>
      <c r="BZ54" s="902" t="s">
        <v>284</v>
      </c>
      <c r="CA54" s="917">
        <v>27470</v>
      </c>
      <c r="CB54" s="902" t="s">
        <v>284</v>
      </c>
      <c r="CC54" s="915">
        <v>270</v>
      </c>
      <c r="CD54" s="900" t="s">
        <v>275</v>
      </c>
      <c r="CE54" s="903" t="s">
        <v>276</v>
      </c>
      <c r="CF54" s="900" t="s">
        <v>274</v>
      </c>
      <c r="CG54" s="905" t="s">
        <v>280</v>
      </c>
      <c r="CH54" s="900" t="s">
        <v>274</v>
      </c>
      <c r="CI54" s="909">
        <v>2.4</v>
      </c>
      <c r="CJ54" s="911" t="s">
        <v>285</v>
      </c>
      <c r="CK54" s="902" t="s">
        <v>284</v>
      </c>
      <c r="CL54" s="913">
        <v>3050</v>
      </c>
      <c r="CM54" s="902" t="s">
        <v>274</v>
      </c>
      <c r="CN54" s="915">
        <v>30</v>
      </c>
      <c r="CO54" s="903" t="s">
        <v>275</v>
      </c>
      <c r="CP54" s="903" t="s">
        <v>276</v>
      </c>
      <c r="CQ54" s="900" t="s">
        <v>274</v>
      </c>
      <c r="CR54" s="905" t="s">
        <v>280</v>
      </c>
      <c r="CS54" s="900" t="s">
        <v>274</v>
      </c>
      <c r="CT54" s="907">
        <v>13.6</v>
      </c>
      <c r="CU54" s="902" t="s">
        <v>284</v>
      </c>
      <c r="CV54" s="211">
        <v>2130</v>
      </c>
      <c r="CW54" s="902" t="s">
        <v>284</v>
      </c>
      <c r="CX54" s="212">
        <v>20</v>
      </c>
      <c r="CY54" s="902" t="s">
        <v>284</v>
      </c>
      <c r="CZ54" s="212">
        <v>20</v>
      </c>
      <c r="DA54" s="902" t="s">
        <v>284</v>
      </c>
      <c r="DB54" s="211">
        <v>380</v>
      </c>
      <c r="DC54" s="902" t="s">
        <v>284</v>
      </c>
      <c r="DD54" s="212">
        <v>3</v>
      </c>
      <c r="DE54" s="902" t="s">
        <v>284</v>
      </c>
      <c r="DF54" s="212">
        <v>3</v>
      </c>
      <c r="DG54" s="937" t="s">
        <v>282</v>
      </c>
      <c r="DH54" s="938">
        <v>20750</v>
      </c>
      <c r="DI54" s="937" t="s">
        <v>282</v>
      </c>
      <c r="DJ54" s="213">
        <v>245</v>
      </c>
      <c r="DK54" s="897" t="s">
        <v>286</v>
      </c>
      <c r="DL54" s="898">
        <v>27470</v>
      </c>
      <c r="DM54" s="900" t="s">
        <v>274</v>
      </c>
      <c r="DN54" s="935">
        <v>270</v>
      </c>
      <c r="DO54" s="900" t="s">
        <v>275</v>
      </c>
      <c r="DP54" s="903" t="s">
        <v>276</v>
      </c>
      <c r="DQ54" s="900" t="s">
        <v>274</v>
      </c>
      <c r="DR54" s="905" t="s">
        <v>280</v>
      </c>
      <c r="DS54" s="900" t="s">
        <v>274</v>
      </c>
      <c r="DT54" s="909">
        <v>2.4</v>
      </c>
      <c r="DU54" s="926" t="s">
        <v>281</v>
      </c>
      <c r="DV54" s="911" t="s">
        <v>287</v>
      </c>
      <c r="DW54" s="242"/>
      <c r="DX54" s="948"/>
      <c r="DY54" s="215">
        <v>20</v>
      </c>
      <c r="DZ54" s="216">
        <v>3</v>
      </c>
      <c r="EA54" s="216">
        <v>4</v>
      </c>
      <c r="EB54" s="928">
        <v>2</v>
      </c>
    </row>
    <row r="55" spans="1:132" s="214" customFormat="1" ht="34.15" customHeight="1">
      <c r="A55" s="271" t="s">
        <v>369</v>
      </c>
      <c r="B55" s="950"/>
      <c r="C55" s="944"/>
      <c r="D55" s="946"/>
      <c r="E55" s="217" t="s">
        <v>49</v>
      </c>
      <c r="F55" s="180"/>
      <c r="G55" s="218">
        <v>104960</v>
      </c>
      <c r="H55" s="219"/>
      <c r="I55" s="183" t="s">
        <v>274</v>
      </c>
      <c r="J55" s="220">
        <v>1020</v>
      </c>
      <c r="K55" s="221"/>
      <c r="L55" s="222" t="s">
        <v>275</v>
      </c>
      <c r="M55" s="223" t="s">
        <v>276</v>
      </c>
      <c r="N55" s="224" t="s">
        <v>274</v>
      </c>
      <c r="O55" s="225" t="s">
        <v>280</v>
      </c>
      <c r="P55" s="224" t="s">
        <v>274</v>
      </c>
      <c r="Q55" s="226">
        <v>2.2000000000000002</v>
      </c>
      <c r="R55" s="227"/>
      <c r="S55" s="902"/>
      <c r="T55" s="914"/>
      <c r="U55" s="902"/>
      <c r="V55" s="934"/>
      <c r="W55" s="922"/>
      <c r="X55" s="904"/>
      <c r="Y55" s="922"/>
      <c r="Z55" s="924"/>
      <c r="AA55" s="183" t="s">
        <v>274</v>
      </c>
      <c r="AB55" s="220">
        <v>9150</v>
      </c>
      <c r="AC55" s="902"/>
      <c r="AD55" s="228">
        <v>90</v>
      </c>
      <c r="AE55" s="229" t="s">
        <v>275</v>
      </c>
      <c r="AF55" s="223" t="s">
        <v>276</v>
      </c>
      <c r="AG55" s="230" t="s">
        <v>274</v>
      </c>
      <c r="AH55" s="231" t="s">
        <v>280</v>
      </c>
      <c r="AI55" s="230" t="s">
        <v>274</v>
      </c>
      <c r="AJ55" s="232">
        <v>2.6</v>
      </c>
      <c r="AK55" s="233"/>
      <c r="AL55" s="198"/>
      <c r="AM55" s="234"/>
      <c r="AN55" s="205"/>
      <c r="AO55" s="235"/>
      <c r="AP55" s="236"/>
      <c r="AR55" s="236"/>
      <c r="AT55" s="236"/>
      <c r="AV55" s="237" t="s">
        <v>274</v>
      </c>
      <c r="AW55" s="199">
        <v>64100</v>
      </c>
      <c r="AX55" s="205" t="s">
        <v>274</v>
      </c>
      <c r="AY55" s="200">
        <v>640</v>
      </c>
      <c r="AZ55" s="238" t="s">
        <v>275</v>
      </c>
      <c r="BA55" s="202" t="s">
        <v>276</v>
      </c>
      <c r="BB55" s="201" t="s">
        <v>274</v>
      </c>
      <c r="BC55" s="203" t="s">
        <v>280</v>
      </c>
      <c r="BD55" s="201" t="s">
        <v>274</v>
      </c>
      <c r="BE55" s="204">
        <v>2.4</v>
      </c>
      <c r="BF55" s="237" t="s">
        <v>274</v>
      </c>
      <c r="BG55" s="286">
        <v>54950</v>
      </c>
      <c r="BH55" s="237" t="s">
        <v>284</v>
      </c>
      <c r="BI55" s="200">
        <v>540</v>
      </c>
      <c r="BJ55" s="238" t="s">
        <v>275</v>
      </c>
      <c r="BK55" s="202" t="s">
        <v>276</v>
      </c>
      <c r="BL55" s="238" t="s">
        <v>274</v>
      </c>
      <c r="BM55" s="203" t="s">
        <v>280</v>
      </c>
      <c r="BN55" s="238" t="s">
        <v>274</v>
      </c>
      <c r="BO55" s="204">
        <v>2.4</v>
      </c>
      <c r="BP55" s="925"/>
      <c r="BQ55" s="920"/>
      <c r="BR55" s="902"/>
      <c r="BS55" s="916"/>
      <c r="BT55" s="904"/>
      <c r="BU55" s="904"/>
      <c r="BV55" s="901"/>
      <c r="BW55" s="906"/>
      <c r="BX55" s="901"/>
      <c r="BY55" s="908"/>
      <c r="BZ55" s="902"/>
      <c r="CA55" s="918"/>
      <c r="CB55" s="902"/>
      <c r="CC55" s="916"/>
      <c r="CD55" s="901"/>
      <c r="CE55" s="904"/>
      <c r="CF55" s="901"/>
      <c r="CG55" s="906"/>
      <c r="CH55" s="901"/>
      <c r="CI55" s="910"/>
      <c r="CJ55" s="912"/>
      <c r="CK55" s="902"/>
      <c r="CL55" s="914"/>
      <c r="CM55" s="902"/>
      <c r="CN55" s="916"/>
      <c r="CO55" s="904"/>
      <c r="CP55" s="904"/>
      <c r="CQ55" s="901"/>
      <c r="CR55" s="906"/>
      <c r="CS55" s="901"/>
      <c r="CT55" s="908"/>
      <c r="CU55" s="902"/>
      <c r="CV55" s="239" t="s">
        <v>289</v>
      </c>
      <c r="CW55" s="902"/>
      <c r="CX55" s="239" t="s">
        <v>290</v>
      </c>
      <c r="CY55" s="902"/>
      <c r="CZ55" s="240">
        <v>52.3</v>
      </c>
      <c r="DA55" s="902"/>
      <c r="DB55" s="239" t="s">
        <v>289</v>
      </c>
      <c r="DC55" s="902"/>
      <c r="DD55" s="239" t="s">
        <v>290</v>
      </c>
      <c r="DE55" s="902"/>
      <c r="DF55" s="240">
        <v>58.2</v>
      </c>
      <c r="DG55" s="937"/>
      <c r="DH55" s="939"/>
      <c r="DI55" s="937"/>
      <c r="DJ55" s="241" t="s">
        <v>291</v>
      </c>
      <c r="DK55" s="897"/>
      <c r="DL55" s="899"/>
      <c r="DM55" s="901"/>
      <c r="DN55" s="936"/>
      <c r="DO55" s="901"/>
      <c r="DP55" s="904"/>
      <c r="DQ55" s="901"/>
      <c r="DR55" s="906"/>
      <c r="DS55" s="901"/>
      <c r="DT55" s="910"/>
      <c r="DU55" s="927"/>
      <c r="DV55" s="912"/>
      <c r="DW55" s="242"/>
      <c r="DX55" s="948"/>
      <c r="DY55" s="215"/>
      <c r="DZ55" s="216">
        <v>3</v>
      </c>
      <c r="EA55" s="216">
        <v>4</v>
      </c>
      <c r="EB55" s="928"/>
    </row>
    <row r="56" spans="1:132" s="214" customFormat="1" ht="34.15" customHeight="1">
      <c r="A56" s="271" t="s">
        <v>370</v>
      </c>
      <c r="B56" s="950"/>
      <c r="C56" s="943" t="s">
        <v>293</v>
      </c>
      <c r="D56" s="945" t="s">
        <v>273</v>
      </c>
      <c r="E56" s="179" t="s">
        <v>48</v>
      </c>
      <c r="F56" s="180"/>
      <c r="G56" s="181">
        <v>77560</v>
      </c>
      <c r="H56" s="182">
        <v>86710</v>
      </c>
      <c r="I56" s="183" t="s">
        <v>274</v>
      </c>
      <c r="J56" s="184">
        <v>750</v>
      </c>
      <c r="K56" s="185">
        <v>840</v>
      </c>
      <c r="L56" s="186" t="s">
        <v>275</v>
      </c>
      <c r="M56" s="187" t="s">
        <v>276</v>
      </c>
      <c r="N56" s="188" t="s">
        <v>274</v>
      </c>
      <c r="O56" s="189" t="s">
        <v>277</v>
      </c>
      <c r="P56" s="188" t="s">
        <v>274</v>
      </c>
      <c r="Q56" s="190">
        <v>2.2000000000000002</v>
      </c>
      <c r="R56" s="191">
        <v>2.2000000000000002</v>
      </c>
      <c r="S56" s="902" t="s">
        <v>274</v>
      </c>
      <c r="T56" s="913">
        <v>3610</v>
      </c>
      <c r="U56" s="902" t="s">
        <v>274</v>
      </c>
      <c r="V56" s="933">
        <v>30</v>
      </c>
      <c r="W56" s="921" t="s">
        <v>278</v>
      </c>
      <c r="X56" s="903" t="s">
        <v>276</v>
      </c>
      <c r="Y56" s="921" t="s">
        <v>274</v>
      </c>
      <c r="Z56" s="923" t="s">
        <v>279</v>
      </c>
      <c r="AA56" s="183" t="s">
        <v>274</v>
      </c>
      <c r="AB56" s="192">
        <v>9150</v>
      </c>
      <c r="AC56" s="902" t="s">
        <v>274</v>
      </c>
      <c r="AD56" s="193">
        <v>90</v>
      </c>
      <c r="AE56" s="194" t="s">
        <v>278</v>
      </c>
      <c r="AF56" s="187" t="s">
        <v>276</v>
      </c>
      <c r="AG56" s="195" t="s">
        <v>274</v>
      </c>
      <c r="AH56" s="189" t="s">
        <v>280</v>
      </c>
      <c r="AI56" s="195" t="s">
        <v>274</v>
      </c>
      <c r="AJ56" s="196">
        <v>2.6</v>
      </c>
      <c r="AK56" s="197" t="s">
        <v>281</v>
      </c>
      <c r="AL56" s="198" t="s">
        <v>282</v>
      </c>
      <c r="AM56" s="199">
        <v>3660</v>
      </c>
      <c r="AN56" s="198" t="s">
        <v>282</v>
      </c>
      <c r="AO56" s="200">
        <v>30</v>
      </c>
      <c r="AP56" s="201" t="s">
        <v>275</v>
      </c>
      <c r="AQ56" s="202" t="s">
        <v>276</v>
      </c>
      <c r="AR56" s="201" t="s">
        <v>274</v>
      </c>
      <c r="AS56" s="203" t="s">
        <v>280</v>
      </c>
      <c r="AT56" s="201" t="s">
        <v>274</v>
      </c>
      <c r="AU56" s="204">
        <v>3.9</v>
      </c>
      <c r="AV56" s="205"/>
      <c r="AW56" s="206"/>
      <c r="AX56" s="205"/>
      <c r="AY56" s="207"/>
      <c r="AZ56" s="208"/>
      <c r="BA56" s="208"/>
      <c r="BB56" s="209"/>
      <c r="BC56" s="208"/>
      <c r="BD56" s="209"/>
      <c r="BE56" s="208"/>
      <c r="BF56" s="205"/>
      <c r="BG56" s="285" t="s">
        <v>283</v>
      </c>
      <c r="BH56" s="205"/>
      <c r="BI56" s="210"/>
      <c r="BJ56" s="208"/>
      <c r="BK56" s="208"/>
      <c r="BL56" s="208"/>
      <c r="BM56" s="208"/>
      <c r="BN56" s="208"/>
      <c r="BO56" s="208"/>
      <c r="BP56" s="925" t="s">
        <v>274</v>
      </c>
      <c r="BQ56" s="919">
        <v>3600</v>
      </c>
      <c r="BR56" s="902" t="s">
        <v>274</v>
      </c>
      <c r="BS56" s="915">
        <v>30</v>
      </c>
      <c r="BT56" s="903" t="s">
        <v>275</v>
      </c>
      <c r="BU56" s="903" t="s">
        <v>276</v>
      </c>
      <c r="BV56" s="900" t="s">
        <v>274</v>
      </c>
      <c r="BW56" s="905" t="s">
        <v>280</v>
      </c>
      <c r="BX56" s="900" t="s">
        <v>274</v>
      </c>
      <c r="BY56" s="907">
        <v>10.9</v>
      </c>
      <c r="BZ56" s="902" t="s">
        <v>284</v>
      </c>
      <c r="CA56" s="917">
        <v>21970</v>
      </c>
      <c r="CB56" s="902" t="s">
        <v>274</v>
      </c>
      <c r="CC56" s="915">
        <v>210</v>
      </c>
      <c r="CD56" s="900" t="s">
        <v>275</v>
      </c>
      <c r="CE56" s="903" t="s">
        <v>276</v>
      </c>
      <c r="CF56" s="900" t="s">
        <v>274</v>
      </c>
      <c r="CG56" s="905" t="s">
        <v>280</v>
      </c>
      <c r="CH56" s="900" t="s">
        <v>274</v>
      </c>
      <c r="CI56" s="909">
        <v>2.4</v>
      </c>
      <c r="CJ56" s="911" t="s">
        <v>285</v>
      </c>
      <c r="CK56" s="902" t="s">
        <v>284</v>
      </c>
      <c r="CL56" s="913">
        <v>2600</v>
      </c>
      <c r="CM56" s="902" t="s">
        <v>274</v>
      </c>
      <c r="CN56" s="915">
        <v>20</v>
      </c>
      <c r="CO56" s="903" t="s">
        <v>275</v>
      </c>
      <c r="CP56" s="903" t="s">
        <v>276</v>
      </c>
      <c r="CQ56" s="900" t="s">
        <v>274</v>
      </c>
      <c r="CR56" s="905" t="s">
        <v>280</v>
      </c>
      <c r="CS56" s="900" t="s">
        <v>274</v>
      </c>
      <c r="CT56" s="907">
        <v>16.3</v>
      </c>
      <c r="CU56" s="902" t="s">
        <v>284</v>
      </c>
      <c r="CV56" s="211">
        <v>1700</v>
      </c>
      <c r="CW56" s="902" t="s">
        <v>284</v>
      </c>
      <c r="CX56" s="212">
        <v>10</v>
      </c>
      <c r="CY56" s="902" t="s">
        <v>284</v>
      </c>
      <c r="CZ56" s="212">
        <v>10</v>
      </c>
      <c r="DA56" s="902" t="s">
        <v>284</v>
      </c>
      <c r="DB56" s="211">
        <v>300</v>
      </c>
      <c r="DC56" s="902" t="s">
        <v>284</v>
      </c>
      <c r="DD56" s="212">
        <v>3</v>
      </c>
      <c r="DE56" s="902" t="s">
        <v>284</v>
      </c>
      <c r="DF56" s="212">
        <v>3</v>
      </c>
      <c r="DG56" s="937" t="s">
        <v>282</v>
      </c>
      <c r="DH56" s="938">
        <v>16800</v>
      </c>
      <c r="DI56" s="937" t="s">
        <v>282</v>
      </c>
      <c r="DJ56" s="213">
        <v>245</v>
      </c>
      <c r="DK56" s="897" t="s">
        <v>286</v>
      </c>
      <c r="DL56" s="898">
        <v>21970</v>
      </c>
      <c r="DM56" s="900" t="s">
        <v>274</v>
      </c>
      <c r="DN56" s="935">
        <v>220</v>
      </c>
      <c r="DO56" s="900" t="s">
        <v>275</v>
      </c>
      <c r="DP56" s="903" t="s">
        <v>276</v>
      </c>
      <c r="DQ56" s="900" t="s">
        <v>274</v>
      </c>
      <c r="DR56" s="905" t="s">
        <v>280</v>
      </c>
      <c r="DS56" s="900" t="s">
        <v>274</v>
      </c>
      <c r="DT56" s="909">
        <v>2.2999999999999998</v>
      </c>
      <c r="DU56" s="926" t="s">
        <v>281</v>
      </c>
      <c r="DV56" s="911" t="s">
        <v>287</v>
      </c>
      <c r="DW56" s="242"/>
      <c r="DX56" s="948"/>
      <c r="DY56" s="215">
        <v>25</v>
      </c>
      <c r="DZ56" s="216">
        <v>5</v>
      </c>
      <c r="EA56" s="216">
        <v>6</v>
      </c>
      <c r="EB56" s="928">
        <v>3</v>
      </c>
    </row>
    <row r="57" spans="1:132" s="214" customFormat="1" ht="34.15" customHeight="1">
      <c r="A57" s="271" t="s">
        <v>371</v>
      </c>
      <c r="B57" s="950"/>
      <c r="C57" s="944"/>
      <c r="D57" s="946"/>
      <c r="E57" s="217" t="s">
        <v>49</v>
      </c>
      <c r="F57" s="180"/>
      <c r="G57" s="218">
        <v>86710</v>
      </c>
      <c r="H57" s="219"/>
      <c r="I57" s="183" t="s">
        <v>274</v>
      </c>
      <c r="J57" s="220">
        <v>840</v>
      </c>
      <c r="K57" s="221"/>
      <c r="L57" s="222" t="s">
        <v>275</v>
      </c>
      <c r="M57" s="223" t="s">
        <v>276</v>
      </c>
      <c r="N57" s="224" t="s">
        <v>274</v>
      </c>
      <c r="O57" s="225" t="s">
        <v>280</v>
      </c>
      <c r="P57" s="224" t="s">
        <v>274</v>
      </c>
      <c r="Q57" s="226">
        <v>2.2000000000000002</v>
      </c>
      <c r="R57" s="227"/>
      <c r="S57" s="902"/>
      <c r="T57" s="914"/>
      <c r="U57" s="902"/>
      <c r="V57" s="934"/>
      <c r="W57" s="922"/>
      <c r="X57" s="904"/>
      <c r="Y57" s="922"/>
      <c r="Z57" s="924"/>
      <c r="AA57" s="183" t="s">
        <v>274</v>
      </c>
      <c r="AB57" s="220">
        <v>9150</v>
      </c>
      <c r="AC57" s="902"/>
      <c r="AD57" s="228">
        <v>90</v>
      </c>
      <c r="AE57" s="229" t="s">
        <v>275</v>
      </c>
      <c r="AF57" s="223" t="s">
        <v>276</v>
      </c>
      <c r="AG57" s="230" t="s">
        <v>274</v>
      </c>
      <c r="AH57" s="231" t="s">
        <v>280</v>
      </c>
      <c r="AI57" s="230" t="s">
        <v>274</v>
      </c>
      <c r="AJ57" s="232">
        <v>2.6</v>
      </c>
      <c r="AK57" s="233"/>
      <c r="AL57" s="198"/>
      <c r="AM57" s="234"/>
      <c r="AN57" s="205"/>
      <c r="AO57" s="235"/>
      <c r="AP57" s="236"/>
      <c r="AR57" s="236"/>
      <c r="AT57" s="236"/>
      <c r="AV57" s="237" t="s">
        <v>274</v>
      </c>
      <c r="AW57" s="199">
        <v>64100</v>
      </c>
      <c r="AX57" s="205" t="s">
        <v>274</v>
      </c>
      <c r="AY57" s="200">
        <v>640</v>
      </c>
      <c r="AZ57" s="238" t="s">
        <v>275</v>
      </c>
      <c r="BA57" s="202" t="s">
        <v>276</v>
      </c>
      <c r="BB57" s="201" t="s">
        <v>274</v>
      </c>
      <c r="BC57" s="203" t="s">
        <v>280</v>
      </c>
      <c r="BD57" s="201" t="s">
        <v>274</v>
      </c>
      <c r="BE57" s="204">
        <v>2.4</v>
      </c>
      <c r="BF57" s="237" t="s">
        <v>274</v>
      </c>
      <c r="BG57" s="286">
        <v>54950</v>
      </c>
      <c r="BH57" s="237" t="s">
        <v>284</v>
      </c>
      <c r="BI57" s="200">
        <v>540</v>
      </c>
      <c r="BJ57" s="238" t="s">
        <v>275</v>
      </c>
      <c r="BK57" s="202" t="s">
        <v>276</v>
      </c>
      <c r="BL57" s="238" t="s">
        <v>274</v>
      </c>
      <c r="BM57" s="203" t="s">
        <v>280</v>
      </c>
      <c r="BN57" s="238" t="s">
        <v>274</v>
      </c>
      <c r="BO57" s="204">
        <v>2.4</v>
      </c>
      <c r="BP57" s="925"/>
      <c r="BQ57" s="920"/>
      <c r="BR57" s="902"/>
      <c r="BS57" s="916"/>
      <c r="BT57" s="904"/>
      <c r="BU57" s="904"/>
      <c r="BV57" s="901"/>
      <c r="BW57" s="906"/>
      <c r="BX57" s="901"/>
      <c r="BY57" s="908"/>
      <c r="BZ57" s="902"/>
      <c r="CA57" s="918"/>
      <c r="CB57" s="902"/>
      <c r="CC57" s="916"/>
      <c r="CD57" s="901"/>
      <c r="CE57" s="904"/>
      <c r="CF57" s="901"/>
      <c r="CG57" s="906"/>
      <c r="CH57" s="901"/>
      <c r="CI57" s="910"/>
      <c r="CJ57" s="912"/>
      <c r="CK57" s="902"/>
      <c r="CL57" s="914"/>
      <c r="CM57" s="902"/>
      <c r="CN57" s="916"/>
      <c r="CO57" s="904"/>
      <c r="CP57" s="904"/>
      <c r="CQ57" s="901"/>
      <c r="CR57" s="906"/>
      <c r="CS57" s="901"/>
      <c r="CT57" s="908"/>
      <c r="CU57" s="902"/>
      <c r="CV57" s="239" t="s">
        <v>315</v>
      </c>
      <c r="CW57" s="902"/>
      <c r="CX57" s="239" t="s">
        <v>290</v>
      </c>
      <c r="CY57" s="902"/>
      <c r="CZ57" s="240">
        <v>83.7</v>
      </c>
      <c r="DA57" s="902"/>
      <c r="DB57" s="239" t="s">
        <v>315</v>
      </c>
      <c r="DC57" s="902"/>
      <c r="DD57" s="239" t="s">
        <v>290</v>
      </c>
      <c r="DE57" s="902"/>
      <c r="DF57" s="240">
        <v>46.5</v>
      </c>
      <c r="DG57" s="937"/>
      <c r="DH57" s="939"/>
      <c r="DI57" s="937"/>
      <c r="DJ57" s="241" t="s">
        <v>291</v>
      </c>
      <c r="DK57" s="897"/>
      <c r="DL57" s="899"/>
      <c r="DM57" s="901"/>
      <c r="DN57" s="936"/>
      <c r="DO57" s="901"/>
      <c r="DP57" s="904"/>
      <c r="DQ57" s="901"/>
      <c r="DR57" s="906"/>
      <c r="DS57" s="901"/>
      <c r="DT57" s="910"/>
      <c r="DU57" s="927"/>
      <c r="DV57" s="912"/>
      <c r="DW57" s="242"/>
      <c r="DX57" s="948"/>
      <c r="DY57" s="215"/>
      <c r="DZ57" s="216">
        <v>5</v>
      </c>
      <c r="EA57" s="216">
        <v>6</v>
      </c>
      <c r="EB57" s="928"/>
    </row>
    <row r="58" spans="1:132" s="214" customFormat="1" ht="34.15" customHeight="1">
      <c r="A58" s="271" t="s">
        <v>372</v>
      </c>
      <c r="B58" s="950"/>
      <c r="C58" s="943" t="s">
        <v>294</v>
      </c>
      <c r="D58" s="945" t="s">
        <v>273</v>
      </c>
      <c r="E58" s="179" t="s">
        <v>48</v>
      </c>
      <c r="F58" s="180"/>
      <c r="G58" s="181">
        <v>65400</v>
      </c>
      <c r="H58" s="182">
        <v>74550</v>
      </c>
      <c r="I58" s="183" t="s">
        <v>274</v>
      </c>
      <c r="J58" s="184">
        <v>630</v>
      </c>
      <c r="K58" s="185">
        <v>720</v>
      </c>
      <c r="L58" s="186" t="s">
        <v>275</v>
      </c>
      <c r="M58" s="187" t="s">
        <v>276</v>
      </c>
      <c r="N58" s="188" t="s">
        <v>274</v>
      </c>
      <c r="O58" s="189" t="s">
        <v>277</v>
      </c>
      <c r="P58" s="188" t="s">
        <v>274</v>
      </c>
      <c r="Q58" s="190">
        <v>2.2000000000000002</v>
      </c>
      <c r="R58" s="191">
        <v>2.2000000000000002</v>
      </c>
      <c r="S58" s="902" t="s">
        <v>274</v>
      </c>
      <c r="T58" s="913">
        <v>3010</v>
      </c>
      <c r="U58" s="902" t="s">
        <v>274</v>
      </c>
      <c r="V58" s="933">
        <v>30</v>
      </c>
      <c r="W58" s="921" t="s">
        <v>278</v>
      </c>
      <c r="X58" s="903" t="s">
        <v>276</v>
      </c>
      <c r="Y58" s="921" t="s">
        <v>274</v>
      </c>
      <c r="Z58" s="923" t="s">
        <v>279</v>
      </c>
      <c r="AA58" s="183" t="s">
        <v>274</v>
      </c>
      <c r="AB58" s="192">
        <v>9150</v>
      </c>
      <c r="AC58" s="902" t="s">
        <v>274</v>
      </c>
      <c r="AD58" s="193">
        <v>90</v>
      </c>
      <c r="AE58" s="194" t="s">
        <v>278</v>
      </c>
      <c r="AF58" s="187" t="s">
        <v>276</v>
      </c>
      <c r="AG58" s="195" t="s">
        <v>274</v>
      </c>
      <c r="AH58" s="189" t="s">
        <v>280</v>
      </c>
      <c r="AI58" s="195" t="s">
        <v>274</v>
      </c>
      <c r="AJ58" s="196">
        <v>2.6</v>
      </c>
      <c r="AK58" s="197" t="s">
        <v>281</v>
      </c>
      <c r="AL58" s="198" t="s">
        <v>282</v>
      </c>
      <c r="AM58" s="199">
        <v>3660</v>
      </c>
      <c r="AN58" s="198" t="s">
        <v>282</v>
      </c>
      <c r="AO58" s="200">
        <v>30</v>
      </c>
      <c r="AP58" s="201" t="s">
        <v>275</v>
      </c>
      <c r="AQ58" s="202" t="s">
        <v>276</v>
      </c>
      <c r="AR58" s="201" t="s">
        <v>274</v>
      </c>
      <c r="AS58" s="203" t="s">
        <v>280</v>
      </c>
      <c r="AT58" s="201" t="s">
        <v>274</v>
      </c>
      <c r="AU58" s="204">
        <v>3.9</v>
      </c>
      <c r="AV58" s="205"/>
      <c r="AW58" s="206"/>
      <c r="AX58" s="205"/>
      <c r="AY58" s="207"/>
      <c r="AZ58" s="208"/>
      <c r="BA58" s="208"/>
      <c r="BB58" s="209"/>
      <c r="BC58" s="208"/>
      <c r="BD58" s="209"/>
      <c r="BE58" s="208"/>
      <c r="BF58" s="205"/>
      <c r="BG58" s="285" t="s">
        <v>283</v>
      </c>
      <c r="BH58" s="205"/>
      <c r="BI58" s="210"/>
      <c r="BJ58" s="208"/>
      <c r="BK58" s="208"/>
      <c r="BL58" s="208"/>
      <c r="BM58" s="208"/>
      <c r="BN58" s="208"/>
      <c r="BO58" s="208"/>
      <c r="BP58" s="925" t="s">
        <v>274</v>
      </c>
      <c r="BQ58" s="919">
        <v>3000</v>
      </c>
      <c r="BR58" s="902" t="s">
        <v>284</v>
      </c>
      <c r="BS58" s="915">
        <v>30</v>
      </c>
      <c r="BT58" s="903" t="s">
        <v>275</v>
      </c>
      <c r="BU58" s="903" t="s">
        <v>276</v>
      </c>
      <c r="BV58" s="900" t="s">
        <v>274</v>
      </c>
      <c r="BW58" s="905" t="s">
        <v>280</v>
      </c>
      <c r="BX58" s="900" t="s">
        <v>274</v>
      </c>
      <c r="BY58" s="907">
        <v>9</v>
      </c>
      <c r="BZ58" s="902" t="s">
        <v>284</v>
      </c>
      <c r="CA58" s="917">
        <v>18310</v>
      </c>
      <c r="CB58" s="902" t="s">
        <v>284</v>
      </c>
      <c r="CC58" s="915">
        <v>180</v>
      </c>
      <c r="CD58" s="900" t="s">
        <v>275</v>
      </c>
      <c r="CE58" s="903" t="s">
        <v>276</v>
      </c>
      <c r="CF58" s="900" t="s">
        <v>274</v>
      </c>
      <c r="CG58" s="905" t="s">
        <v>280</v>
      </c>
      <c r="CH58" s="900" t="s">
        <v>274</v>
      </c>
      <c r="CI58" s="909">
        <v>2.4</v>
      </c>
      <c r="CJ58" s="911" t="s">
        <v>285</v>
      </c>
      <c r="CK58" s="902" t="s">
        <v>284</v>
      </c>
      <c r="CL58" s="913">
        <v>2300</v>
      </c>
      <c r="CM58" s="902" t="s">
        <v>274</v>
      </c>
      <c r="CN58" s="915">
        <v>20</v>
      </c>
      <c r="CO58" s="903" t="s">
        <v>275</v>
      </c>
      <c r="CP58" s="903" t="s">
        <v>276</v>
      </c>
      <c r="CQ58" s="900" t="s">
        <v>274</v>
      </c>
      <c r="CR58" s="905" t="s">
        <v>280</v>
      </c>
      <c r="CS58" s="900" t="s">
        <v>274</v>
      </c>
      <c r="CT58" s="907">
        <v>13.6</v>
      </c>
      <c r="CU58" s="902" t="s">
        <v>284</v>
      </c>
      <c r="CV58" s="211">
        <v>1420</v>
      </c>
      <c r="CW58" s="902" t="s">
        <v>284</v>
      </c>
      <c r="CX58" s="212">
        <v>10</v>
      </c>
      <c r="CY58" s="902" t="s">
        <v>284</v>
      </c>
      <c r="CZ58" s="212">
        <v>10</v>
      </c>
      <c r="DA58" s="902" t="s">
        <v>284</v>
      </c>
      <c r="DB58" s="211">
        <v>250</v>
      </c>
      <c r="DC58" s="902" t="s">
        <v>284</v>
      </c>
      <c r="DD58" s="212">
        <v>2</v>
      </c>
      <c r="DE58" s="902" t="s">
        <v>284</v>
      </c>
      <c r="DF58" s="212">
        <v>2</v>
      </c>
      <c r="DG58" s="937" t="s">
        <v>282</v>
      </c>
      <c r="DH58" s="938">
        <v>14160</v>
      </c>
      <c r="DI58" s="937" t="s">
        <v>282</v>
      </c>
      <c r="DJ58" s="213">
        <v>245</v>
      </c>
      <c r="DK58" s="897" t="s">
        <v>286</v>
      </c>
      <c r="DL58" s="898">
        <v>18310</v>
      </c>
      <c r="DM58" s="900" t="s">
        <v>274</v>
      </c>
      <c r="DN58" s="935">
        <v>180</v>
      </c>
      <c r="DO58" s="900" t="s">
        <v>275</v>
      </c>
      <c r="DP58" s="903" t="s">
        <v>276</v>
      </c>
      <c r="DQ58" s="900" t="s">
        <v>274</v>
      </c>
      <c r="DR58" s="905" t="s">
        <v>280</v>
      </c>
      <c r="DS58" s="900" t="s">
        <v>274</v>
      </c>
      <c r="DT58" s="909">
        <v>2.4</v>
      </c>
      <c r="DU58" s="926" t="s">
        <v>281</v>
      </c>
      <c r="DV58" s="911" t="s">
        <v>287</v>
      </c>
      <c r="DW58" s="242"/>
      <c r="DX58" s="948"/>
      <c r="DY58" s="215">
        <v>30</v>
      </c>
      <c r="DZ58" s="216">
        <v>7</v>
      </c>
      <c r="EA58" s="216">
        <v>8</v>
      </c>
      <c r="EB58" s="928">
        <v>4</v>
      </c>
    </row>
    <row r="59" spans="1:132" s="214" customFormat="1" ht="34.15" customHeight="1">
      <c r="A59" s="271" t="s">
        <v>373</v>
      </c>
      <c r="B59" s="950"/>
      <c r="C59" s="944"/>
      <c r="D59" s="946"/>
      <c r="E59" s="217" t="s">
        <v>49</v>
      </c>
      <c r="F59" s="180"/>
      <c r="G59" s="218">
        <v>74550</v>
      </c>
      <c r="H59" s="219"/>
      <c r="I59" s="183" t="s">
        <v>274</v>
      </c>
      <c r="J59" s="220">
        <v>720</v>
      </c>
      <c r="K59" s="221"/>
      <c r="L59" s="222" t="s">
        <v>275</v>
      </c>
      <c r="M59" s="223" t="s">
        <v>276</v>
      </c>
      <c r="N59" s="224" t="s">
        <v>274</v>
      </c>
      <c r="O59" s="225" t="s">
        <v>280</v>
      </c>
      <c r="P59" s="224" t="s">
        <v>274</v>
      </c>
      <c r="Q59" s="226">
        <v>2.2000000000000002</v>
      </c>
      <c r="R59" s="227"/>
      <c r="S59" s="902"/>
      <c r="T59" s="914"/>
      <c r="U59" s="902"/>
      <c r="V59" s="934"/>
      <c r="W59" s="922"/>
      <c r="X59" s="904"/>
      <c r="Y59" s="922"/>
      <c r="Z59" s="924"/>
      <c r="AA59" s="183" t="s">
        <v>274</v>
      </c>
      <c r="AB59" s="220">
        <v>9150</v>
      </c>
      <c r="AC59" s="902"/>
      <c r="AD59" s="228">
        <v>90</v>
      </c>
      <c r="AE59" s="229" t="s">
        <v>275</v>
      </c>
      <c r="AF59" s="223" t="s">
        <v>276</v>
      </c>
      <c r="AG59" s="230" t="s">
        <v>274</v>
      </c>
      <c r="AH59" s="231" t="s">
        <v>280</v>
      </c>
      <c r="AI59" s="230" t="s">
        <v>274</v>
      </c>
      <c r="AJ59" s="232">
        <v>2.6</v>
      </c>
      <c r="AK59" s="233"/>
      <c r="AL59" s="198"/>
      <c r="AM59" s="234"/>
      <c r="AN59" s="205"/>
      <c r="AO59" s="235"/>
      <c r="AP59" s="236"/>
      <c r="AR59" s="236"/>
      <c r="AT59" s="236"/>
      <c r="AV59" s="237" t="s">
        <v>274</v>
      </c>
      <c r="AW59" s="199">
        <v>64100</v>
      </c>
      <c r="AX59" s="205" t="s">
        <v>274</v>
      </c>
      <c r="AY59" s="200">
        <v>640</v>
      </c>
      <c r="AZ59" s="238" t="s">
        <v>275</v>
      </c>
      <c r="BA59" s="202" t="s">
        <v>276</v>
      </c>
      <c r="BB59" s="201" t="s">
        <v>274</v>
      </c>
      <c r="BC59" s="203" t="s">
        <v>280</v>
      </c>
      <c r="BD59" s="201" t="s">
        <v>274</v>
      </c>
      <c r="BE59" s="204">
        <v>2.4</v>
      </c>
      <c r="BF59" s="237" t="s">
        <v>274</v>
      </c>
      <c r="BG59" s="286">
        <v>54950</v>
      </c>
      <c r="BH59" s="237" t="s">
        <v>284</v>
      </c>
      <c r="BI59" s="200">
        <v>540</v>
      </c>
      <c r="BJ59" s="238" t="s">
        <v>275</v>
      </c>
      <c r="BK59" s="202" t="s">
        <v>276</v>
      </c>
      <c r="BL59" s="238" t="s">
        <v>274</v>
      </c>
      <c r="BM59" s="203" t="s">
        <v>280</v>
      </c>
      <c r="BN59" s="238" t="s">
        <v>274</v>
      </c>
      <c r="BO59" s="204">
        <v>2.4</v>
      </c>
      <c r="BP59" s="925"/>
      <c r="BQ59" s="920"/>
      <c r="BR59" s="902"/>
      <c r="BS59" s="916"/>
      <c r="BT59" s="904"/>
      <c r="BU59" s="904"/>
      <c r="BV59" s="901"/>
      <c r="BW59" s="906"/>
      <c r="BX59" s="901"/>
      <c r="BY59" s="908"/>
      <c r="BZ59" s="902"/>
      <c r="CA59" s="918"/>
      <c r="CB59" s="902"/>
      <c r="CC59" s="916"/>
      <c r="CD59" s="901"/>
      <c r="CE59" s="904"/>
      <c r="CF59" s="901"/>
      <c r="CG59" s="906"/>
      <c r="CH59" s="901"/>
      <c r="CI59" s="910"/>
      <c r="CJ59" s="912"/>
      <c r="CK59" s="902"/>
      <c r="CL59" s="914"/>
      <c r="CM59" s="902"/>
      <c r="CN59" s="916"/>
      <c r="CO59" s="904"/>
      <c r="CP59" s="904"/>
      <c r="CQ59" s="901"/>
      <c r="CR59" s="906"/>
      <c r="CS59" s="901"/>
      <c r="CT59" s="908"/>
      <c r="CU59" s="902"/>
      <c r="CV59" s="239" t="s">
        <v>289</v>
      </c>
      <c r="CW59" s="902"/>
      <c r="CX59" s="239" t="s">
        <v>290</v>
      </c>
      <c r="CY59" s="902"/>
      <c r="CZ59" s="240">
        <v>69.8</v>
      </c>
      <c r="DA59" s="902"/>
      <c r="DB59" s="239" t="s">
        <v>289</v>
      </c>
      <c r="DC59" s="902"/>
      <c r="DD59" s="239" t="s">
        <v>290</v>
      </c>
      <c r="DE59" s="902"/>
      <c r="DF59" s="240">
        <v>58.2</v>
      </c>
      <c r="DG59" s="937"/>
      <c r="DH59" s="939"/>
      <c r="DI59" s="937"/>
      <c r="DJ59" s="241" t="s">
        <v>291</v>
      </c>
      <c r="DK59" s="897"/>
      <c r="DL59" s="899"/>
      <c r="DM59" s="901"/>
      <c r="DN59" s="936"/>
      <c r="DO59" s="901"/>
      <c r="DP59" s="904"/>
      <c r="DQ59" s="901"/>
      <c r="DR59" s="906"/>
      <c r="DS59" s="901"/>
      <c r="DT59" s="910"/>
      <c r="DU59" s="927"/>
      <c r="DV59" s="912"/>
      <c r="DW59" s="242"/>
      <c r="DX59" s="948"/>
      <c r="DY59" s="215"/>
      <c r="DZ59" s="216">
        <v>7</v>
      </c>
      <c r="EA59" s="216">
        <v>8</v>
      </c>
      <c r="EB59" s="928"/>
    </row>
    <row r="60" spans="1:132" s="214" customFormat="1" ht="34.15" customHeight="1">
      <c r="A60" s="271" t="s">
        <v>374</v>
      </c>
      <c r="B60" s="950"/>
      <c r="C60" s="943" t="s">
        <v>295</v>
      </c>
      <c r="D60" s="945" t="s">
        <v>273</v>
      </c>
      <c r="E60" s="179" t="s">
        <v>48</v>
      </c>
      <c r="F60" s="180"/>
      <c r="G60" s="181">
        <v>56710</v>
      </c>
      <c r="H60" s="182">
        <v>65860</v>
      </c>
      <c r="I60" s="183" t="s">
        <v>274</v>
      </c>
      <c r="J60" s="184">
        <v>540</v>
      </c>
      <c r="K60" s="185">
        <v>630</v>
      </c>
      <c r="L60" s="186" t="s">
        <v>275</v>
      </c>
      <c r="M60" s="187" t="s">
        <v>276</v>
      </c>
      <c r="N60" s="188" t="s">
        <v>274</v>
      </c>
      <c r="O60" s="189" t="s">
        <v>277</v>
      </c>
      <c r="P60" s="188" t="s">
        <v>274</v>
      </c>
      <c r="Q60" s="190">
        <v>2.2000000000000002</v>
      </c>
      <c r="R60" s="191">
        <v>2.2000000000000002</v>
      </c>
      <c r="S60" s="902" t="s">
        <v>274</v>
      </c>
      <c r="T60" s="913">
        <v>2580</v>
      </c>
      <c r="U60" s="902" t="s">
        <v>274</v>
      </c>
      <c r="V60" s="933">
        <v>20</v>
      </c>
      <c r="W60" s="921" t="s">
        <v>278</v>
      </c>
      <c r="X60" s="903" t="s">
        <v>276</v>
      </c>
      <c r="Y60" s="921" t="s">
        <v>274</v>
      </c>
      <c r="Z60" s="923" t="s">
        <v>279</v>
      </c>
      <c r="AA60" s="183" t="s">
        <v>274</v>
      </c>
      <c r="AB60" s="192">
        <v>9150</v>
      </c>
      <c r="AC60" s="902" t="s">
        <v>274</v>
      </c>
      <c r="AD60" s="193">
        <v>90</v>
      </c>
      <c r="AE60" s="194" t="s">
        <v>278</v>
      </c>
      <c r="AF60" s="187" t="s">
        <v>276</v>
      </c>
      <c r="AG60" s="195" t="s">
        <v>274</v>
      </c>
      <c r="AH60" s="189" t="s">
        <v>280</v>
      </c>
      <c r="AI60" s="195" t="s">
        <v>274</v>
      </c>
      <c r="AJ60" s="196">
        <v>2.6</v>
      </c>
      <c r="AK60" s="197" t="s">
        <v>281</v>
      </c>
      <c r="AL60" s="198" t="s">
        <v>282</v>
      </c>
      <c r="AM60" s="199">
        <v>3660</v>
      </c>
      <c r="AN60" s="198" t="s">
        <v>282</v>
      </c>
      <c r="AO60" s="200">
        <v>30</v>
      </c>
      <c r="AP60" s="201" t="s">
        <v>275</v>
      </c>
      <c r="AQ60" s="202" t="s">
        <v>276</v>
      </c>
      <c r="AR60" s="201" t="s">
        <v>274</v>
      </c>
      <c r="AS60" s="203" t="s">
        <v>280</v>
      </c>
      <c r="AT60" s="201" t="s">
        <v>274</v>
      </c>
      <c r="AU60" s="204">
        <v>3.9</v>
      </c>
      <c r="AV60" s="205"/>
      <c r="AW60" s="206"/>
      <c r="AX60" s="205"/>
      <c r="AY60" s="207"/>
      <c r="AZ60" s="208"/>
      <c r="BA60" s="208"/>
      <c r="BB60" s="209"/>
      <c r="BC60" s="208"/>
      <c r="BD60" s="209"/>
      <c r="BE60" s="208"/>
      <c r="BF60" s="205"/>
      <c r="BG60" s="285" t="s">
        <v>283</v>
      </c>
      <c r="BH60" s="205"/>
      <c r="BI60" s="210"/>
      <c r="BJ60" s="208"/>
      <c r="BK60" s="208"/>
      <c r="BL60" s="208"/>
      <c r="BM60" s="208"/>
      <c r="BN60" s="208"/>
      <c r="BO60" s="208"/>
      <c r="BP60" s="925" t="s">
        <v>274</v>
      </c>
      <c r="BQ60" s="919">
        <v>2570</v>
      </c>
      <c r="BR60" s="902" t="s">
        <v>274</v>
      </c>
      <c r="BS60" s="915">
        <v>20</v>
      </c>
      <c r="BT60" s="903" t="s">
        <v>275</v>
      </c>
      <c r="BU60" s="903" t="s">
        <v>276</v>
      </c>
      <c r="BV60" s="900" t="s">
        <v>274</v>
      </c>
      <c r="BW60" s="905" t="s">
        <v>280</v>
      </c>
      <c r="BX60" s="900" t="s">
        <v>274</v>
      </c>
      <c r="BY60" s="907">
        <v>11.6</v>
      </c>
      <c r="BZ60" s="902" t="s">
        <v>284</v>
      </c>
      <c r="CA60" s="917">
        <v>15690</v>
      </c>
      <c r="CB60" s="902" t="s">
        <v>274</v>
      </c>
      <c r="CC60" s="915">
        <v>150</v>
      </c>
      <c r="CD60" s="900" t="s">
        <v>275</v>
      </c>
      <c r="CE60" s="903" t="s">
        <v>276</v>
      </c>
      <c r="CF60" s="900" t="s">
        <v>274</v>
      </c>
      <c r="CG60" s="905" t="s">
        <v>280</v>
      </c>
      <c r="CH60" s="900" t="s">
        <v>274</v>
      </c>
      <c r="CI60" s="909">
        <v>2.4</v>
      </c>
      <c r="CJ60" s="911" t="s">
        <v>285</v>
      </c>
      <c r="CK60" s="902" t="s">
        <v>284</v>
      </c>
      <c r="CL60" s="913">
        <v>2090</v>
      </c>
      <c r="CM60" s="902" t="s">
        <v>274</v>
      </c>
      <c r="CN60" s="915">
        <v>20</v>
      </c>
      <c r="CO60" s="903" t="s">
        <v>275</v>
      </c>
      <c r="CP60" s="903" t="s">
        <v>276</v>
      </c>
      <c r="CQ60" s="900" t="s">
        <v>274</v>
      </c>
      <c r="CR60" s="905" t="s">
        <v>280</v>
      </c>
      <c r="CS60" s="900" t="s">
        <v>274</v>
      </c>
      <c r="CT60" s="907">
        <v>11.6</v>
      </c>
      <c r="CU60" s="902" t="s">
        <v>284</v>
      </c>
      <c r="CV60" s="211">
        <v>1220</v>
      </c>
      <c r="CW60" s="902" t="s">
        <v>284</v>
      </c>
      <c r="CX60" s="212">
        <v>10</v>
      </c>
      <c r="CY60" s="902" t="s">
        <v>284</v>
      </c>
      <c r="CZ60" s="212">
        <v>10</v>
      </c>
      <c r="DA60" s="902" t="s">
        <v>284</v>
      </c>
      <c r="DB60" s="211">
        <v>210</v>
      </c>
      <c r="DC60" s="902" t="s">
        <v>284</v>
      </c>
      <c r="DD60" s="212">
        <v>2</v>
      </c>
      <c r="DE60" s="902" t="s">
        <v>284</v>
      </c>
      <c r="DF60" s="212">
        <v>2</v>
      </c>
      <c r="DG60" s="937" t="s">
        <v>282</v>
      </c>
      <c r="DH60" s="938">
        <v>12280</v>
      </c>
      <c r="DI60" s="937" t="s">
        <v>282</v>
      </c>
      <c r="DJ60" s="213">
        <v>245</v>
      </c>
      <c r="DK60" s="897" t="s">
        <v>286</v>
      </c>
      <c r="DL60" s="898">
        <v>15690</v>
      </c>
      <c r="DM60" s="900" t="s">
        <v>274</v>
      </c>
      <c r="DN60" s="935">
        <v>150</v>
      </c>
      <c r="DO60" s="900" t="s">
        <v>275</v>
      </c>
      <c r="DP60" s="903" t="s">
        <v>276</v>
      </c>
      <c r="DQ60" s="900" t="s">
        <v>274</v>
      </c>
      <c r="DR60" s="905" t="s">
        <v>280</v>
      </c>
      <c r="DS60" s="900" t="s">
        <v>274</v>
      </c>
      <c r="DT60" s="909">
        <v>2.4</v>
      </c>
      <c r="DU60" s="926" t="s">
        <v>281</v>
      </c>
      <c r="DV60" s="911" t="s">
        <v>287</v>
      </c>
      <c r="DW60" s="242"/>
      <c r="DX60" s="948"/>
      <c r="DY60" s="215">
        <v>35</v>
      </c>
      <c r="DZ60" s="216">
        <v>9</v>
      </c>
      <c r="EA60" s="216">
        <v>10</v>
      </c>
      <c r="EB60" s="928">
        <v>5</v>
      </c>
    </row>
    <row r="61" spans="1:132" s="214" customFormat="1" ht="34.15" customHeight="1">
      <c r="A61" s="271" t="s">
        <v>375</v>
      </c>
      <c r="B61" s="950"/>
      <c r="C61" s="944"/>
      <c r="D61" s="946"/>
      <c r="E61" s="217" t="s">
        <v>49</v>
      </c>
      <c r="F61" s="180"/>
      <c r="G61" s="218">
        <v>65860</v>
      </c>
      <c r="H61" s="219"/>
      <c r="I61" s="183" t="s">
        <v>274</v>
      </c>
      <c r="J61" s="220">
        <v>630</v>
      </c>
      <c r="K61" s="221"/>
      <c r="L61" s="222" t="s">
        <v>275</v>
      </c>
      <c r="M61" s="223" t="s">
        <v>276</v>
      </c>
      <c r="N61" s="224" t="s">
        <v>274</v>
      </c>
      <c r="O61" s="225" t="s">
        <v>280</v>
      </c>
      <c r="P61" s="224" t="s">
        <v>274</v>
      </c>
      <c r="Q61" s="226">
        <v>2.2000000000000002</v>
      </c>
      <c r="R61" s="227"/>
      <c r="S61" s="902"/>
      <c r="T61" s="914"/>
      <c r="U61" s="902"/>
      <c r="V61" s="934"/>
      <c r="W61" s="922"/>
      <c r="X61" s="904"/>
      <c r="Y61" s="922"/>
      <c r="Z61" s="924"/>
      <c r="AA61" s="183" t="s">
        <v>274</v>
      </c>
      <c r="AB61" s="220">
        <v>9150</v>
      </c>
      <c r="AC61" s="902"/>
      <c r="AD61" s="228">
        <v>90</v>
      </c>
      <c r="AE61" s="229" t="s">
        <v>275</v>
      </c>
      <c r="AF61" s="223" t="s">
        <v>276</v>
      </c>
      <c r="AG61" s="230" t="s">
        <v>274</v>
      </c>
      <c r="AH61" s="231" t="s">
        <v>280</v>
      </c>
      <c r="AI61" s="230" t="s">
        <v>274</v>
      </c>
      <c r="AJ61" s="232">
        <v>2.6</v>
      </c>
      <c r="AK61" s="233"/>
      <c r="AL61" s="198"/>
      <c r="AM61" s="234"/>
      <c r="AN61" s="205"/>
      <c r="AO61" s="235"/>
      <c r="AP61" s="236"/>
      <c r="AR61" s="236"/>
      <c r="AT61" s="236"/>
      <c r="AV61" s="237" t="s">
        <v>274</v>
      </c>
      <c r="AW61" s="199">
        <v>64100</v>
      </c>
      <c r="AX61" s="205" t="s">
        <v>274</v>
      </c>
      <c r="AY61" s="200">
        <v>640</v>
      </c>
      <c r="AZ61" s="238" t="s">
        <v>275</v>
      </c>
      <c r="BA61" s="202" t="s">
        <v>276</v>
      </c>
      <c r="BB61" s="201" t="s">
        <v>274</v>
      </c>
      <c r="BC61" s="203" t="s">
        <v>280</v>
      </c>
      <c r="BD61" s="201" t="s">
        <v>274</v>
      </c>
      <c r="BE61" s="204">
        <v>2.4</v>
      </c>
      <c r="BF61" s="237" t="s">
        <v>274</v>
      </c>
      <c r="BG61" s="286">
        <v>54950</v>
      </c>
      <c r="BH61" s="237" t="s">
        <v>284</v>
      </c>
      <c r="BI61" s="200">
        <v>540</v>
      </c>
      <c r="BJ61" s="238" t="s">
        <v>275</v>
      </c>
      <c r="BK61" s="202" t="s">
        <v>276</v>
      </c>
      <c r="BL61" s="238" t="s">
        <v>274</v>
      </c>
      <c r="BM61" s="203" t="s">
        <v>280</v>
      </c>
      <c r="BN61" s="238" t="s">
        <v>274</v>
      </c>
      <c r="BO61" s="204">
        <v>2.4</v>
      </c>
      <c r="BP61" s="925"/>
      <c r="BQ61" s="920"/>
      <c r="BR61" s="902"/>
      <c r="BS61" s="916"/>
      <c r="BT61" s="904"/>
      <c r="BU61" s="904"/>
      <c r="BV61" s="901"/>
      <c r="BW61" s="906"/>
      <c r="BX61" s="901"/>
      <c r="BY61" s="908"/>
      <c r="BZ61" s="902"/>
      <c r="CA61" s="918"/>
      <c r="CB61" s="902"/>
      <c r="CC61" s="916"/>
      <c r="CD61" s="901"/>
      <c r="CE61" s="904"/>
      <c r="CF61" s="901"/>
      <c r="CG61" s="906"/>
      <c r="CH61" s="901"/>
      <c r="CI61" s="910"/>
      <c r="CJ61" s="912"/>
      <c r="CK61" s="902"/>
      <c r="CL61" s="914"/>
      <c r="CM61" s="902"/>
      <c r="CN61" s="916"/>
      <c r="CO61" s="904"/>
      <c r="CP61" s="904"/>
      <c r="CQ61" s="901"/>
      <c r="CR61" s="906"/>
      <c r="CS61" s="901"/>
      <c r="CT61" s="908"/>
      <c r="CU61" s="902"/>
      <c r="CV61" s="239" t="s">
        <v>315</v>
      </c>
      <c r="CW61" s="902"/>
      <c r="CX61" s="239" t="s">
        <v>290</v>
      </c>
      <c r="CY61" s="902"/>
      <c r="CZ61" s="240">
        <v>59.8</v>
      </c>
      <c r="DA61" s="902"/>
      <c r="DB61" s="239" t="s">
        <v>315</v>
      </c>
      <c r="DC61" s="902"/>
      <c r="DD61" s="239" t="s">
        <v>290</v>
      </c>
      <c r="DE61" s="902"/>
      <c r="DF61" s="240">
        <v>49.8</v>
      </c>
      <c r="DG61" s="937"/>
      <c r="DH61" s="939"/>
      <c r="DI61" s="937"/>
      <c r="DJ61" s="241" t="s">
        <v>291</v>
      </c>
      <c r="DK61" s="897"/>
      <c r="DL61" s="899"/>
      <c r="DM61" s="901"/>
      <c r="DN61" s="936"/>
      <c r="DO61" s="901"/>
      <c r="DP61" s="904"/>
      <c r="DQ61" s="901"/>
      <c r="DR61" s="906"/>
      <c r="DS61" s="901"/>
      <c r="DT61" s="910"/>
      <c r="DU61" s="927"/>
      <c r="DV61" s="912"/>
      <c r="DW61" s="242"/>
      <c r="DX61" s="948"/>
      <c r="DY61" s="215"/>
      <c r="DZ61" s="216">
        <v>9</v>
      </c>
      <c r="EA61" s="216">
        <v>10</v>
      </c>
      <c r="EB61" s="928"/>
    </row>
    <row r="62" spans="1:132" s="214" customFormat="1" ht="34.15" customHeight="1">
      <c r="A62" s="271" t="s">
        <v>376</v>
      </c>
      <c r="B62" s="950"/>
      <c r="C62" s="943" t="s">
        <v>296</v>
      </c>
      <c r="D62" s="945" t="s">
        <v>273</v>
      </c>
      <c r="E62" s="179" t="s">
        <v>48</v>
      </c>
      <c r="F62" s="180"/>
      <c r="G62" s="181">
        <v>64010</v>
      </c>
      <c r="H62" s="182">
        <v>73160</v>
      </c>
      <c r="I62" s="183" t="s">
        <v>274</v>
      </c>
      <c r="J62" s="184">
        <v>620</v>
      </c>
      <c r="K62" s="185">
        <v>710</v>
      </c>
      <c r="L62" s="186" t="s">
        <v>275</v>
      </c>
      <c r="M62" s="187" t="s">
        <v>276</v>
      </c>
      <c r="N62" s="188" t="s">
        <v>274</v>
      </c>
      <c r="O62" s="189" t="s">
        <v>277</v>
      </c>
      <c r="P62" s="188" t="s">
        <v>274</v>
      </c>
      <c r="Q62" s="190">
        <v>2.2000000000000002</v>
      </c>
      <c r="R62" s="191">
        <v>2.2000000000000002</v>
      </c>
      <c r="S62" s="902" t="s">
        <v>274</v>
      </c>
      <c r="T62" s="913">
        <v>2260</v>
      </c>
      <c r="U62" s="902" t="s">
        <v>274</v>
      </c>
      <c r="V62" s="933">
        <v>20</v>
      </c>
      <c r="W62" s="921" t="s">
        <v>278</v>
      </c>
      <c r="X62" s="903" t="s">
        <v>276</v>
      </c>
      <c r="Y62" s="921" t="s">
        <v>274</v>
      </c>
      <c r="Z62" s="923" t="s">
        <v>279</v>
      </c>
      <c r="AA62" s="183" t="s">
        <v>274</v>
      </c>
      <c r="AB62" s="192">
        <v>9150</v>
      </c>
      <c r="AC62" s="902" t="s">
        <v>274</v>
      </c>
      <c r="AD62" s="193">
        <v>90</v>
      </c>
      <c r="AE62" s="194" t="s">
        <v>278</v>
      </c>
      <c r="AF62" s="187" t="s">
        <v>276</v>
      </c>
      <c r="AG62" s="195" t="s">
        <v>274</v>
      </c>
      <c r="AH62" s="189" t="s">
        <v>280</v>
      </c>
      <c r="AI62" s="195" t="s">
        <v>274</v>
      </c>
      <c r="AJ62" s="196">
        <v>2.6</v>
      </c>
      <c r="AK62" s="197" t="s">
        <v>281</v>
      </c>
      <c r="AL62" s="198" t="s">
        <v>282</v>
      </c>
      <c r="AM62" s="199">
        <v>3660</v>
      </c>
      <c r="AN62" s="198" t="s">
        <v>282</v>
      </c>
      <c r="AO62" s="200">
        <v>30</v>
      </c>
      <c r="AP62" s="201" t="s">
        <v>275</v>
      </c>
      <c r="AQ62" s="202" t="s">
        <v>276</v>
      </c>
      <c r="AR62" s="201" t="s">
        <v>274</v>
      </c>
      <c r="AS62" s="203" t="s">
        <v>280</v>
      </c>
      <c r="AT62" s="201" t="s">
        <v>274</v>
      </c>
      <c r="AU62" s="204">
        <v>3.9</v>
      </c>
      <c r="AV62" s="205"/>
      <c r="AW62" s="206"/>
      <c r="AX62" s="205"/>
      <c r="AY62" s="207"/>
      <c r="AZ62" s="208"/>
      <c r="BA62" s="208"/>
      <c r="BB62" s="209"/>
      <c r="BC62" s="208"/>
      <c r="BD62" s="209"/>
      <c r="BE62" s="208"/>
      <c r="BF62" s="205"/>
      <c r="BG62" s="285" t="s">
        <v>283</v>
      </c>
      <c r="BH62" s="205"/>
      <c r="BI62" s="210"/>
      <c r="BJ62" s="208"/>
      <c r="BK62" s="208"/>
      <c r="BL62" s="208"/>
      <c r="BM62" s="208"/>
      <c r="BN62" s="208"/>
      <c r="BO62" s="208"/>
      <c r="BP62" s="925" t="s">
        <v>274</v>
      </c>
      <c r="BQ62" s="919" t="s">
        <v>297</v>
      </c>
      <c r="BR62" s="902" t="s">
        <v>274</v>
      </c>
      <c r="BS62" s="915"/>
      <c r="BT62" s="903"/>
      <c r="BU62" s="903"/>
      <c r="BV62" s="900"/>
      <c r="BW62" s="905"/>
      <c r="BX62" s="900"/>
      <c r="BY62" s="941" t="s">
        <v>203</v>
      </c>
      <c r="BZ62" s="902" t="s">
        <v>284</v>
      </c>
      <c r="CA62" s="917">
        <v>13730</v>
      </c>
      <c r="CB62" s="902" t="s">
        <v>284</v>
      </c>
      <c r="CC62" s="915">
        <v>130</v>
      </c>
      <c r="CD62" s="900" t="s">
        <v>275</v>
      </c>
      <c r="CE62" s="903" t="s">
        <v>276</v>
      </c>
      <c r="CF62" s="900" t="s">
        <v>274</v>
      </c>
      <c r="CG62" s="905" t="s">
        <v>280</v>
      </c>
      <c r="CH62" s="900" t="s">
        <v>274</v>
      </c>
      <c r="CI62" s="909">
        <v>2.5</v>
      </c>
      <c r="CJ62" s="911" t="s">
        <v>285</v>
      </c>
      <c r="CK62" s="902" t="s">
        <v>284</v>
      </c>
      <c r="CL62" s="913">
        <v>1930</v>
      </c>
      <c r="CM62" s="902" t="s">
        <v>274</v>
      </c>
      <c r="CN62" s="915">
        <v>10</v>
      </c>
      <c r="CO62" s="903" t="s">
        <v>275</v>
      </c>
      <c r="CP62" s="903" t="s">
        <v>276</v>
      </c>
      <c r="CQ62" s="900" t="s">
        <v>274</v>
      </c>
      <c r="CR62" s="905" t="s">
        <v>280</v>
      </c>
      <c r="CS62" s="900" t="s">
        <v>274</v>
      </c>
      <c r="CT62" s="907">
        <v>20.399999999999999</v>
      </c>
      <c r="CU62" s="902" t="s">
        <v>284</v>
      </c>
      <c r="CV62" s="211">
        <v>1060</v>
      </c>
      <c r="CW62" s="902" t="s">
        <v>284</v>
      </c>
      <c r="CX62" s="212">
        <v>10</v>
      </c>
      <c r="CY62" s="902" t="s">
        <v>284</v>
      </c>
      <c r="CZ62" s="212">
        <v>10</v>
      </c>
      <c r="DA62" s="902" t="s">
        <v>284</v>
      </c>
      <c r="DB62" s="211">
        <v>190</v>
      </c>
      <c r="DC62" s="902" t="s">
        <v>284</v>
      </c>
      <c r="DD62" s="212">
        <v>1</v>
      </c>
      <c r="DE62" s="902" t="s">
        <v>284</v>
      </c>
      <c r="DF62" s="212">
        <v>1</v>
      </c>
      <c r="DG62" s="937" t="s">
        <v>282</v>
      </c>
      <c r="DH62" s="938">
        <v>10870</v>
      </c>
      <c r="DI62" s="937" t="s">
        <v>282</v>
      </c>
      <c r="DJ62" s="213">
        <v>245</v>
      </c>
      <c r="DK62" s="897" t="s">
        <v>286</v>
      </c>
      <c r="DL62" s="898">
        <v>13730</v>
      </c>
      <c r="DM62" s="900" t="s">
        <v>274</v>
      </c>
      <c r="DN62" s="935">
        <v>130</v>
      </c>
      <c r="DO62" s="900" t="s">
        <v>275</v>
      </c>
      <c r="DP62" s="903" t="s">
        <v>276</v>
      </c>
      <c r="DQ62" s="900" t="s">
        <v>274</v>
      </c>
      <c r="DR62" s="905" t="s">
        <v>280</v>
      </c>
      <c r="DS62" s="900" t="s">
        <v>274</v>
      </c>
      <c r="DT62" s="909">
        <v>2.5</v>
      </c>
      <c r="DU62" s="926" t="s">
        <v>281</v>
      </c>
      <c r="DV62" s="911" t="s">
        <v>287</v>
      </c>
      <c r="DW62" s="242"/>
      <c r="DX62" s="948"/>
      <c r="DY62" s="215">
        <v>40</v>
      </c>
      <c r="DZ62" s="216">
        <v>11</v>
      </c>
      <c r="EA62" s="216">
        <v>12</v>
      </c>
      <c r="EB62" s="928">
        <v>6</v>
      </c>
    </row>
    <row r="63" spans="1:132" s="214" customFormat="1" ht="34.15" customHeight="1">
      <c r="A63" s="271" t="s">
        <v>377</v>
      </c>
      <c r="B63" s="950"/>
      <c r="C63" s="944"/>
      <c r="D63" s="946"/>
      <c r="E63" s="217" t="s">
        <v>49</v>
      </c>
      <c r="F63" s="180"/>
      <c r="G63" s="218">
        <v>73160</v>
      </c>
      <c r="H63" s="219"/>
      <c r="I63" s="183" t="s">
        <v>274</v>
      </c>
      <c r="J63" s="220">
        <v>710</v>
      </c>
      <c r="K63" s="221"/>
      <c r="L63" s="222" t="s">
        <v>275</v>
      </c>
      <c r="M63" s="223" t="s">
        <v>276</v>
      </c>
      <c r="N63" s="224" t="s">
        <v>274</v>
      </c>
      <c r="O63" s="225" t="s">
        <v>280</v>
      </c>
      <c r="P63" s="224" t="s">
        <v>274</v>
      </c>
      <c r="Q63" s="226">
        <v>2.2000000000000002</v>
      </c>
      <c r="R63" s="227"/>
      <c r="S63" s="902"/>
      <c r="T63" s="914"/>
      <c r="U63" s="902"/>
      <c r="V63" s="934"/>
      <c r="W63" s="922"/>
      <c r="X63" s="904"/>
      <c r="Y63" s="922"/>
      <c r="Z63" s="924"/>
      <c r="AA63" s="183" t="s">
        <v>274</v>
      </c>
      <c r="AB63" s="220">
        <v>9150</v>
      </c>
      <c r="AC63" s="902"/>
      <c r="AD63" s="228">
        <v>90</v>
      </c>
      <c r="AE63" s="229" t="s">
        <v>275</v>
      </c>
      <c r="AF63" s="223" t="s">
        <v>276</v>
      </c>
      <c r="AG63" s="230" t="s">
        <v>274</v>
      </c>
      <c r="AH63" s="231" t="s">
        <v>280</v>
      </c>
      <c r="AI63" s="230" t="s">
        <v>274</v>
      </c>
      <c r="AJ63" s="232">
        <v>2.6</v>
      </c>
      <c r="AK63" s="233"/>
      <c r="AL63" s="198"/>
      <c r="AM63" s="234"/>
      <c r="AN63" s="205"/>
      <c r="AO63" s="235"/>
      <c r="AP63" s="236"/>
      <c r="AR63" s="236"/>
      <c r="AT63" s="236"/>
      <c r="AV63" s="237" t="s">
        <v>274</v>
      </c>
      <c r="AW63" s="199">
        <v>64100</v>
      </c>
      <c r="AX63" s="205" t="s">
        <v>274</v>
      </c>
      <c r="AY63" s="200">
        <v>640</v>
      </c>
      <c r="AZ63" s="238" t="s">
        <v>275</v>
      </c>
      <c r="BA63" s="202" t="s">
        <v>276</v>
      </c>
      <c r="BB63" s="201" t="s">
        <v>274</v>
      </c>
      <c r="BC63" s="203" t="s">
        <v>280</v>
      </c>
      <c r="BD63" s="201" t="s">
        <v>274</v>
      </c>
      <c r="BE63" s="204">
        <v>2.4</v>
      </c>
      <c r="BF63" s="237" t="s">
        <v>274</v>
      </c>
      <c r="BG63" s="286">
        <v>54950</v>
      </c>
      <c r="BH63" s="237" t="s">
        <v>284</v>
      </c>
      <c r="BI63" s="200">
        <v>540</v>
      </c>
      <c r="BJ63" s="238" t="s">
        <v>275</v>
      </c>
      <c r="BK63" s="202" t="s">
        <v>276</v>
      </c>
      <c r="BL63" s="238" t="s">
        <v>274</v>
      </c>
      <c r="BM63" s="203" t="s">
        <v>280</v>
      </c>
      <c r="BN63" s="238" t="s">
        <v>274</v>
      </c>
      <c r="BO63" s="204">
        <v>2.4</v>
      </c>
      <c r="BP63" s="925"/>
      <c r="BQ63" s="920"/>
      <c r="BR63" s="902"/>
      <c r="BS63" s="916"/>
      <c r="BT63" s="904"/>
      <c r="BU63" s="904"/>
      <c r="BV63" s="901"/>
      <c r="BW63" s="906"/>
      <c r="BX63" s="901"/>
      <c r="BY63" s="942"/>
      <c r="BZ63" s="902"/>
      <c r="CA63" s="918"/>
      <c r="CB63" s="902"/>
      <c r="CC63" s="916"/>
      <c r="CD63" s="901"/>
      <c r="CE63" s="904"/>
      <c r="CF63" s="901"/>
      <c r="CG63" s="906"/>
      <c r="CH63" s="901"/>
      <c r="CI63" s="910"/>
      <c r="CJ63" s="912"/>
      <c r="CK63" s="902"/>
      <c r="CL63" s="914"/>
      <c r="CM63" s="902"/>
      <c r="CN63" s="916"/>
      <c r="CO63" s="904"/>
      <c r="CP63" s="904"/>
      <c r="CQ63" s="901"/>
      <c r="CR63" s="906"/>
      <c r="CS63" s="901"/>
      <c r="CT63" s="908"/>
      <c r="CU63" s="902"/>
      <c r="CV63" s="239" t="s">
        <v>289</v>
      </c>
      <c r="CW63" s="902"/>
      <c r="CX63" s="239" t="s">
        <v>290</v>
      </c>
      <c r="CY63" s="902"/>
      <c r="CZ63" s="240">
        <v>52.3</v>
      </c>
      <c r="DA63" s="902"/>
      <c r="DB63" s="239" t="s">
        <v>289</v>
      </c>
      <c r="DC63" s="902"/>
      <c r="DD63" s="239" t="s">
        <v>290</v>
      </c>
      <c r="DE63" s="902"/>
      <c r="DF63" s="240">
        <v>87.2</v>
      </c>
      <c r="DG63" s="937"/>
      <c r="DH63" s="939"/>
      <c r="DI63" s="937"/>
      <c r="DJ63" s="241" t="s">
        <v>291</v>
      </c>
      <c r="DK63" s="897"/>
      <c r="DL63" s="899"/>
      <c r="DM63" s="901"/>
      <c r="DN63" s="936"/>
      <c r="DO63" s="901"/>
      <c r="DP63" s="904"/>
      <c r="DQ63" s="901"/>
      <c r="DR63" s="906"/>
      <c r="DS63" s="901"/>
      <c r="DT63" s="910"/>
      <c r="DU63" s="927"/>
      <c r="DV63" s="912"/>
      <c r="DW63" s="242"/>
      <c r="DX63" s="948"/>
      <c r="DY63" s="215"/>
      <c r="DZ63" s="216">
        <v>11</v>
      </c>
      <c r="EA63" s="216">
        <v>12</v>
      </c>
      <c r="EB63" s="928"/>
    </row>
    <row r="64" spans="1:132" s="214" customFormat="1" ht="34.15" customHeight="1">
      <c r="A64" s="271" t="s">
        <v>378</v>
      </c>
      <c r="B64" s="950"/>
      <c r="C64" s="943" t="s">
        <v>298</v>
      </c>
      <c r="D64" s="945" t="s">
        <v>273</v>
      </c>
      <c r="E64" s="179" t="s">
        <v>48</v>
      </c>
      <c r="F64" s="180"/>
      <c r="G64" s="181">
        <v>57400</v>
      </c>
      <c r="H64" s="182">
        <v>66550</v>
      </c>
      <c r="I64" s="183" t="s">
        <v>274</v>
      </c>
      <c r="J64" s="184">
        <v>550</v>
      </c>
      <c r="K64" s="185">
        <v>640</v>
      </c>
      <c r="L64" s="186" t="s">
        <v>275</v>
      </c>
      <c r="M64" s="187" t="s">
        <v>276</v>
      </c>
      <c r="N64" s="188" t="s">
        <v>274</v>
      </c>
      <c r="O64" s="189" t="s">
        <v>277</v>
      </c>
      <c r="P64" s="188" t="s">
        <v>274</v>
      </c>
      <c r="Q64" s="190">
        <v>2.2000000000000002</v>
      </c>
      <c r="R64" s="191">
        <v>2.2000000000000002</v>
      </c>
      <c r="S64" s="902" t="s">
        <v>274</v>
      </c>
      <c r="T64" s="913">
        <v>2000</v>
      </c>
      <c r="U64" s="902" t="s">
        <v>274</v>
      </c>
      <c r="V64" s="933">
        <v>20</v>
      </c>
      <c r="W64" s="921" t="s">
        <v>278</v>
      </c>
      <c r="X64" s="903" t="s">
        <v>276</v>
      </c>
      <c r="Y64" s="921" t="s">
        <v>274</v>
      </c>
      <c r="Z64" s="923" t="s">
        <v>279</v>
      </c>
      <c r="AA64" s="183" t="s">
        <v>274</v>
      </c>
      <c r="AB64" s="192">
        <v>9150</v>
      </c>
      <c r="AC64" s="902" t="s">
        <v>274</v>
      </c>
      <c r="AD64" s="193">
        <v>90</v>
      </c>
      <c r="AE64" s="194" t="s">
        <v>278</v>
      </c>
      <c r="AF64" s="187" t="s">
        <v>276</v>
      </c>
      <c r="AG64" s="195" t="s">
        <v>274</v>
      </c>
      <c r="AH64" s="189" t="s">
        <v>280</v>
      </c>
      <c r="AI64" s="195" t="s">
        <v>274</v>
      </c>
      <c r="AJ64" s="196">
        <v>2.6</v>
      </c>
      <c r="AK64" s="197" t="s">
        <v>281</v>
      </c>
      <c r="AL64" s="198" t="s">
        <v>282</v>
      </c>
      <c r="AM64" s="199">
        <v>3660</v>
      </c>
      <c r="AN64" s="198" t="s">
        <v>282</v>
      </c>
      <c r="AO64" s="200">
        <v>30</v>
      </c>
      <c r="AP64" s="201" t="s">
        <v>275</v>
      </c>
      <c r="AQ64" s="202" t="s">
        <v>276</v>
      </c>
      <c r="AR64" s="201" t="s">
        <v>274</v>
      </c>
      <c r="AS64" s="203" t="s">
        <v>280</v>
      </c>
      <c r="AT64" s="201" t="s">
        <v>274</v>
      </c>
      <c r="AU64" s="204">
        <v>3.9</v>
      </c>
      <c r="AV64" s="205"/>
      <c r="AW64" s="206"/>
      <c r="AX64" s="205"/>
      <c r="AY64" s="207"/>
      <c r="AZ64" s="208"/>
      <c r="BA64" s="208"/>
      <c r="BB64" s="209"/>
      <c r="BC64" s="208"/>
      <c r="BD64" s="209"/>
      <c r="BE64" s="208"/>
      <c r="BF64" s="205"/>
      <c r="BG64" s="285" t="s">
        <v>283</v>
      </c>
      <c r="BH64" s="205"/>
      <c r="BI64" s="210"/>
      <c r="BJ64" s="208"/>
      <c r="BK64" s="208"/>
      <c r="BL64" s="208"/>
      <c r="BM64" s="208"/>
      <c r="BN64" s="208"/>
      <c r="BO64" s="208"/>
      <c r="BP64" s="925" t="s">
        <v>274</v>
      </c>
      <c r="BQ64" s="919" t="s">
        <v>297</v>
      </c>
      <c r="BR64" s="902" t="s">
        <v>274</v>
      </c>
      <c r="BS64" s="915"/>
      <c r="BT64" s="903"/>
      <c r="BU64" s="903"/>
      <c r="BV64" s="900"/>
      <c r="BW64" s="905"/>
      <c r="BX64" s="900"/>
      <c r="BY64" s="941" t="s">
        <v>203</v>
      </c>
      <c r="BZ64" s="902" t="s">
        <v>284</v>
      </c>
      <c r="CA64" s="917">
        <v>12210</v>
      </c>
      <c r="CB64" s="902" t="s">
        <v>274</v>
      </c>
      <c r="CC64" s="915">
        <v>120</v>
      </c>
      <c r="CD64" s="900" t="s">
        <v>275</v>
      </c>
      <c r="CE64" s="903" t="s">
        <v>276</v>
      </c>
      <c r="CF64" s="900" t="s">
        <v>274</v>
      </c>
      <c r="CG64" s="905" t="s">
        <v>280</v>
      </c>
      <c r="CH64" s="900" t="s">
        <v>274</v>
      </c>
      <c r="CI64" s="909">
        <v>2.4</v>
      </c>
      <c r="CJ64" s="911" t="s">
        <v>285</v>
      </c>
      <c r="CK64" s="902" t="s">
        <v>284</v>
      </c>
      <c r="CL64" s="913">
        <v>1800</v>
      </c>
      <c r="CM64" s="902" t="s">
        <v>274</v>
      </c>
      <c r="CN64" s="915">
        <v>10</v>
      </c>
      <c r="CO64" s="903" t="s">
        <v>275</v>
      </c>
      <c r="CP64" s="903" t="s">
        <v>276</v>
      </c>
      <c r="CQ64" s="900" t="s">
        <v>274</v>
      </c>
      <c r="CR64" s="905" t="s">
        <v>280</v>
      </c>
      <c r="CS64" s="900" t="s">
        <v>274</v>
      </c>
      <c r="CT64" s="907">
        <v>18.100000000000001</v>
      </c>
      <c r="CU64" s="902" t="s">
        <v>284</v>
      </c>
      <c r="CV64" s="211">
        <v>950</v>
      </c>
      <c r="CW64" s="902" t="s">
        <v>284</v>
      </c>
      <c r="CX64" s="212">
        <v>9</v>
      </c>
      <c r="CY64" s="902" t="s">
        <v>284</v>
      </c>
      <c r="CZ64" s="212">
        <v>9</v>
      </c>
      <c r="DA64" s="902" t="s">
        <v>284</v>
      </c>
      <c r="DB64" s="211">
        <v>170</v>
      </c>
      <c r="DC64" s="902" t="s">
        <v>284</v>
      </c>
      <c r="DD64" s="212">
        <v>1</v>
      </c>
      <c r="DE64" s="902" t="s">
        <v>284</v>
      </c>
      <c r="DF64" s="212">
        <v>1</v>
      </c>
      <c r="DG64" s="937" t="s">
        <v>282</v>
      </c>
      <c r="DH64" s="938">
        <v>9770</v>
      </c>
      <c r="DI64" s="937" t="s">
        <v>282</v>
      </c>
      <c r="DJ64" s="213">
        <v>245</v>
      </c>
      <c r="DK64" s="897" t="s">
        <v>286</v>
      </c>
      <c r="DL64" s="898">
        <v>12210</v>
      </c>
      <c r="DM64" s="900" t="s">
        <v>274</v>
      </c>
      <c r="DN64" s="935">
        <v>120</v>
      </c>
      <c r="DO64" s="900" t="s">
        <v>275</v>
      </c>
      <c r="DP64" s="903" t="s">
        <v>276</v>
      </c>
      <c r="DQ64" s="900" t="s">
        <v>274</v>
      </c>
      <c r="DR64" s="905" t="s">
        <v>280</v>
      </c>
      <c r="DS64" s="900" t="s">
        <v>274</v>
      </c>
      <c r="DT64" s="909">
        <v>2.4</v>
      </c>
      <c r="DU64" s="926" t="s">
        <v>281</v>
      </c>
      <c r="DV64" s="911" t="s">
        <v>287</v>
      </c>
      <c r="DW64" s="242"/>
      <c r="DX64" s="948"/>
      <c r="DY64" s="215">
        <v>45</v>
      </c>
      <c r="DZ64" s="216">
        <v>13</v>
      </c>
      <c r="EA64" s="216">
        <v>14</v>
      </c>
      <c r="EB64" s="928">
        <v>7</v>
      </c>
    </row>
    <row r="65" spans="1:132" s="214" customFormat="1" ht="34.15" customHeight="1">
      <c r="A65" s="271" t="s">
        <v>379</v>
      </c>
      <c r="B65" s="950"/>
      <c r="C65" s="944"/>
      <c r="D65" s="946"/>
      <c r="E65" s="217" t="s">
        <v>49</v>
      </c>
      <c r="F65" s="180"/>
      <c r="G65" s="218">
        <v>66550</v>
      </c>
      <c r="H65" s="219"/>
      <c r="I65" s="183" t="s">
        <v>274</v>
      </c>
      <c r="J65" s="220">
        <v>640</v>
      </c>
      <c r="K65" s="221"/>
      <c r="L65" s="222" t="s">
        <v>275</v>
      </c>
      <c r="M65" s="223" t="s">
        <v>276</v>
      </c>
      <c r="N65" s="224" t="s">
        <v>274</v>
      </c>
      <c r="O65" s="225" t="s">
        <v>280</v>
      </c>
      <c r="P65" s="224" t="s">
        <v>274</v>
      </c>
      <c r="Q65" s="226">
        <v>2.2000000000000002</v>
      </c>
      <c r="R65" s="227"/>
      <c r="S65" s="902"/>
      <c r="T65" s="914"/>
      <c r="U65" s="902"/>
      <c r="V65" s="934"/>
      <c r="W65" s="922"/>
      <c r="X65" s="904"/>
      <c r="Y65" s="922"/>
      <c r="Z65" s="924"/>
      <c r="AA65" s="183" t="s">
        <v>274</v>
      </c>
      <c r="AB65" s="220">
        <v>9150</v>
      </c>
      <c r="AC65" s="902"/>
      <c r="AD65" s="228">
        <v>90</v>
      </c>
      <c r="AE65" s="229" t="s">
        <v>275</v>
      </c>
      <c r="AF65" s="223" t="s">
        <v>276</v>
      </c>
      <c r="AG65" s="230" t="s">
        <v>274</v>
      </c>
      <c r="AH65" s="231" t="s">
        <v>280</v>
      </c>
      <c r="AI65" s="230" t="s">
        <v>274</v>
      </c>
      <c r="AJ65" s="232">
        <v>2.6</v>
      </c>
      <c r="AK65" s="233"/>
      <c r="AL65" s="198"/>
      <c r="AM65" s="234"/>
      <c r="AN65" s="205"/>
      <c r="AO65" s="235"/>
      <c r="AP65" s="236"/>
      <c r="AR65" s="236"/>
      <c r="AT65" s="236"/>
      <c r="AV65" s="237" t="s">
        <v>274</v>
      </c>
      <c r="AW65" s="199">
        <v>64100</v>
      </c>
      <c r="AX65" s="205" t="s">
        <v>274</v>
      </c>
      <c r="AY65" s="200">
        <v>640</v>
      </c>
      <c r="AZ65" s="238" t="s">
        <v>275</v>
      </c>
      <c r="BA65" s="202" t="s">
        <v>276</v>
      </c>
      <c r="BB65" s="201" t="s">
        <v>274</v>
      </c>
      <c r="BC65" s="203" t="s">
        <v>280</v>
      </c>
      <c r="BD65" s="201" t="s">
        <v>274</v>
      </c>
      <c r="BE65" s="204">
        <v>2.4</v>
      </c>
      <c r="BF65" s="237" t="s">
        <v>274</v>
      </c>
      <c r="BG65" s="286">
        <v>54950</v>
      </c>
      <c r="BH65" s="237" t="s">
        <v>284</v>
      </c>
      <c r="BI65" s="200">
        <v>540</v>
      </c>
      <c r="BJ65" s="238" t="s">
        <v>275</v>
      </c>
      <c r="BK65" s="202" t="s">
        <v>276</v>
      </c>
      <c r="BL65" s="238" t="s">
        <v>274</v>
      </c>
      <c r="BM65" s="203" t="s">
        <v>280</v>
      </c>
      <c r="BN65" s="238" t="s">
        <v>274</v>
      </c>
      <c r="BO65" s="204">
        <v>2.4</v>
      </c>
      <c r="BP65" s="925"/>
      <c r="BQ65" s="920"/>
      <c r="BR65" s="902"/>
      <c r="BS65" s="916"/>
      <c r="BT65" s="904"/>
      <c r="BU65" s="904"/>
      <c r="BV65" s="901"/>
      <c r="BW65" s="906"/>
      <c r="BX65" s="901"/>
      <c r="BY65" s="942"/>
      <c r="BZ65" s="902"/>
      <c r="CA65" s="918"/>
      <c r="CB65" s="902"/>
      <c r="CC65" s="916"/>
      <c r="CD65" s="901"/>
      <c r="CE65" s="904"/>
      <c r="CF65" s="901"/>
      <c r="CG65" s="906"/>
      <c r="CH65" s="901"/>
      <c r="CI65" s="910"/>
      <c r="CJ65" s="912"/>
      <c r="CK65" s="902"/>
      <c r="CL65" s="914"/>
      <c r="CM65" s="902"/>
      <c r="CN65" s="916"/>
      <c r="CO65" s="904"/>
      <c r="CP65" s="904"/>
      <c r="CQ65" s="901"/>
      <c r="CR65" s="906"/>
      <c r="CS65" s="901"/>
      <c r="CT65" s="908"/>
      <c r="CU65" s="902"/>
      <c r="CV65" s="239" t="s">
        <v>315</v>
      </c>
      <c r="CW65" s="902"/>
      <c r="CX65" s="239" t="s">
        <v>290</v>
      </c>
      <c r="CY65" s="902"/>
      <c r="CZ65" s="240">
        <v>51.7</v>
      </c>
      <c r="DA65" s="902"/>
      <c r="DB65" s="239" t="s">
        <v>315</v>
      </c>
      <c r="DC65" s="902"/>
      <c r="DD65" s="239" t="s">
        <v>290</v>
      </c>
      <c r="DE65" s="902"/>
      <c r="DF65" s="240">
        <v>77.5</v>
      </c>
      <c r="DG65" s="937"/>
      <c r="DH65" s="939"/>
      <c r="DI65" s="937"/>
      <c r="DJ65" s="241" t="s">
        <v>291</v>
      </c>
      <c r="DK65" s="897"/>
      <c r="DL65" s="899"/>
      <c r="DM65" s="901"/>
      <c r="DN65" s="936"/>
      <c r="DO65" s="901"/>
      <c r="DP65" s="904"/>
      <c r="DQ65" s="901"/>
      <c r="DR65" s="906"/>
      <c r="DS65" s="901"/>
      <c r="DT65" s="910"/>
      <c r="DU65" s="927"/>
      <c r="DV65" s="912"/>
      <c r="DW65" s="242"/>
      <c r="DX65" s="948"/>
      <c r="DY65" s="215"/>
      <c r="DZ65" s="216">
        <v>13</v>
      </c>
      <c r="EA65" s="216">
        <v>14</v>
      </c>
      <c r="EB65" s="928"/>
    </row>
    <row r="66" spans="1:132" s="214" customFormat="1" ht="34.15" customHeight="1">
      <c r="A66" s="271" t="s">
        <v>380</v>
      </c>
      <c r="B66" s="950"/>
      <c r="C66" s="943" t="s">
        <v>299</v>
      </c>
      <c r="D66" s="945" t="s">
        <v>273</v>
      </c>
      <c r="E66" s="179" t="s">
        <v>48</v>
      </c>
      <c r="F66" s="180"/>
      <c r="G66" s="181">
        <v>55740</v>
      </c>
      <c r="H66" s="182">
        <v>64890</v>
      </c>
      <c r="I66" s="183" t="s">
        <v>274</v>
      </c>
      <c r="J66" s="184">
        <v>530</v>
      </c>
      <c r="K66" s="185">
        <v>620</v>
      </c>
      <c r="L66" s="186" t="s">
        <v>275</v>
      </c>
      <c r="M66" s="187" t="s">
        <v>276</v>
      </c>
      <c r="N66" s="188" t="s">
        <v>274</v>
      </c>
      <c r="O66" s="189" t="s">
        <v>277</v>
      </c>
      <c r="P66" s="188" t="s">
        <v>274</v>
      </c>
      <c r="Q66" s="190">
        <v>2.2000000000000002</v>
      </c>
      <c r="R66" s="191">
        <v>2.2000000000000002</v>
      </c>
      <c r="S66" s="902" t="s">
        <v>274</v>
      </c>
      <c r="T66" s="913">
        <v>1800</v>
      </c>
      <c r="U66" s="902" t="s">
        <v>274</v>
      </c>
      <c r="V66" s="933">
        <v>10</v>
      </c>
      <c r="W66" s="921" t="s">
        <v>278</v>
      </c>
      <c r="X66" s="903" t="s">
        <v>276</v>
      </c>
      <c r="Y66" s="921" t="s">
        <v>274</v>
      </c>
      <c r="Z66" s="923" t="s">
        <v>279</v>
      </c>
      <c r="AA66" s="183" t="s">
        <v>274</v>
      </c>
      <c r="AB66" s="192">
        <v>9150</v>
      </c>
      <c r="AC66" s="902" t="s">
        <v>274</v>
      </c>
      <c r="AD66" s="193">
        <v>90</v>
      </c>
      <c r="AE66" s="194" t="s">
        <v>278</v>
      </c>
      <c r="AF66" s="187" t="s">
        <v>276</v>
      </c>
      <c r="AG66" s="195" t="s">
        <v>274</v>
      </c>
      <c r="AH66" s="189" t="s">
        <v>280</v>
      </c>
      <c r="AI66" s="195" t="s">
        <v>274</v>
      </c>
      <c r="AJ66" s="196">
        <v>2.6</v>
      </c>
      <c r="AK66" s="197" t="s">
        <v>281</v>
      </c>
      <c r="AL66" s="198" t="s">
        <v>282</v>
      </c>
      <c r="AM66" s="199">
        <v>3660</v>
      </c>
      <c r="AN66" s="198" t="s">
        <v>282</v>
      </c>
      <c r="AO66" s="200">
        <v>30</v>
      </c>
      <c r="AP66" s="201" t="s">
        <v>275</v>
      </c>
      <c r="AQ66" s="202" t="s">
        <v>276</v>
      </c>
      <c r="AR66" s="201" t="s">
        <v>274</v>
      </c>
      <c r="AS66" s="203" t="s">
        <v>280</v>
      </c>
      <c r="AT66" s="201" t="s">
        <v>274</v>
      </c>
      <c r="AU66" s="204">
        <v>3.9</v>
      </c>
      <c r="AV66" s="205"/>
      <c r="AW66" s="206"/>
      <c r="AX66" s="205"/>
      <c r="AY66" s="207"/>
      <c r="AZ66" s="208"/>
      <c r="BA66" s="208"/>
      <c r="BB66" s="209"/>
      <c r="BC66" s="208"/>
      <c r="BD66" s="209"/>
      <c r="BE66" s="208"/>
      <c r="BF66" s="205"/>
      <c r="BG66" s="285" t="s">
        <v>283</v>
      </c>
      <c r="BH66" s="205"/>
      <c r="BI66" s="210"/>
      <c r="BJ66" s="208"/>
      <c r="BK66" s="208"/>
      <c r="BL66" s="208"/>
      <c r="BM66" s="208"/>
      <c r="BN66" s="208"/>
      <c r="BO66" s="208"/>
      <c r="BP66" s="925" t="s">
        <v>274</v>
      </c>
      <c r="BQ66" s="919" t="s">
        <v>297</v>
      </c>
      <c r="BR66" s="902" t="s">
        <v>274</v>
      </c>
      <c r="BS66" s="915"/>
      <c r="BT66" s="903"/>
      <c r="BU66" s="903"/>
      <c r="BV66" s="900"/>
      <c r="BW66" s="905"/>
      <c r="BX66" s="900"/>
      <c r="BY66" s="941" t="s">
        <v>203</v>
      </c>
      <c r="BZ66" s="902" t="s">
        <v>284</v>
      </c>
      <c r="CA66" s="917">
        <v>10980</v>
      </c>
      <c r="CB66" s="902" t="s">
        <v>284</v>
      </c>
      <c r="CC66" s="915">
        <v>100</v>
      </c>
      <c r="CD66" s="900" t="s">
        <v>275</v>
      </c>
      <c r="CE66" s="903" t="s">
        <v>276</v>
      </c>
      <c r="CF66" s="900" t="s">
        <v>274</v>
      </c>
      <c r="CG66" s="905" t="s">
        <v>280</v>
      </c>
      <c r="CH66" s="900" t="s">
        <v>274</v>
      </c>
      <c r="CI66" s="909">
        <v>2.6</v>
      </c>
      <c r="CJ66" s="911" t="s">
        <v>285</v>
      </c>
      <c r="CK66" s="902" t="s">
        <v>284</v>
      </c>
      <c r="CL66" s="913">
        <v>1620</v>
      </c>
      <c r="CM66" s="902" t="s">
        <v>274</v>
      </c>
      <c r="CN66" s="915">
        <v>10</v>
      </c>
      <c r="CO66" s="903" t="s">
        <v>275</v>
      </c>
      <c r="CP66" s="903" t="s">
        <v>276</v>
      </c>
      <c r="CQ66" s="900" t="s">
        <v>274</v>
      </c>
      <c r="CR66" s="905" t="s">
        <v>280</v>
      </c>
      <c r="CS66" s="900" t="s">
        <v>274</v>
      </c>
      <c r="CT66" s="907">
        <v>16.3</v>
      </c>
      <c r="CU66" s="902" t="s">
        <v>284</v>
      </c>
      <c r="CV66" s="211">
        <v>850</v>
      </c>
      <c r="CW66" s="902" t="s">
        <v>284</v>
      </c>
      <c r="CX66" s="212">
        <v>8</v>
      </c>
      <c r="CY66" s="902" t="s">
        <v>284</v>
      </c>
      <c r="CZ66" s="212">
        <v>8</v>
      </c>
      <c r="DA66" s="902" t="s">
        <v>284</v>
      </c>
      <c r="DB66" s="211">
        <v>150</v>
      </c>
      <c r="DC66" s="902" t="s">
        <v>284</v>
      </c>
      <c r="DD66" s="212">
        <v>1</v>
      </c>
      <c r="DE66" s="902" t="s">
        <v>284</v>
      </c>
      <c r="DF66" s="212">
        <v>1</v>
      </c>
      <c r="DG66" s="937" t="s">
        <v>282</v>
      </c>
      <c r="DH66" s="938">
        <v>8860</v>
      </c>
      <c r="DI66" s="937" t="s">
        <v>282</v>
      </c>
      <c r="DJ66" s="213">
        <v>245</v>
      </c>
      <c r="DK66" s="897" t="s">
        <v>286</v>
      </c>
      <c r="DL66" s="898">
        <v>10980</v>
      </c>
      <c r="DM66" s="900" t="s">
        <v>274</v>
      </c>
      <c r="DN66" s="935">
        <v>110</v>
      </c>
      <c r="DO66" s="900" t="s">
        <v>275</v>
      </c>
      <c r="DP66" s="903" t="s">
        <v>276</v>
      </c>
      <c r="DQ66" s="900" t="s">
        <v>274</v>
      </c>
      <c r="DR66" s="905" t="s">
        <v>280</v>
      </c>
      <c r="DS66" s="900" t="s">
        <v>274</v>
      </c>
      <c r="DT66" s="909">
        <v>2.2999999999999998</v>
      </c>
      <c r="DU66" s="926" t="s">
        <v>281</v>
      </c>
      <c r="DV66" s="911" t="s">
        <v>287</v>
      </c>
      <c r="DW66" s="242"/>
      <c r="DX66" s="948"/>
      <c r="DY66" s="215">
        <v>50</v>
      </c>
      <c r="DZ66" s="216">
        <v>15</v>
      </c>
      <c r="EA66" s="216">
        <v>16</v>
      </c>
      <c r="EB66" s="928">
        <v>8</v>
      </c>
    </row>
    <row r="67" spans="1:132" s="214" customFormat="1" ht="34.15" customHeight="1">
      <c r="A67" s="271" t="s">
        <v>381</v>
      </c>
      <c r="B67" s="950"/>
      <c r="C67" s="944"/>
      <c r="D67" s="946"/>
      <c r="E67" s="217" t="s">
        <v>49</v>
      </c>
      <c r="F67" s="180"/>
      <c r="G67" s="218">
        <v>64890</v>
      </c>
      <c r="H67" s="219"/>
      <c r="I67" s="183" t="s">
        <v>274</v>
      </c>
      <c r="J67" s="220">
        <v>620</v>
      </c>
      <c r="K67" s="221"/>
      <c r="L67" s="222" t="s">
        <v>275</v>
      </c>
      <c r="M67" s="223" t="s">
        <v>276</v>
      </c>
      <c r="N67" s="224" t="s">
        <v>274</v>
      </c>
      <c r="O67" s="225" t="s">
        <v>280</v>
      </c>
      <c r="P67" s="224" t="s">
        <v>274</v>
      </c>
      <c r="Q67" s="226">
        <v>2.2000000000000002</v>
      </c>
      <c r="R67" s="227"/>
      <c r="S67" s="902"/>
      <c r="T67" s="914"/>
      <c r="U67" s="902"/>
      <c r="V67" s="934"/>
      <c r="W67" s="922"/>
      <c r="X67" s="904"/>
      <c r="Y67" s="922"/>
      <c r="Z67" s="924"/>
      <c r="AA67" s="183" t="s">
        <v>274</v>
      </c>
      <c r="AB67" s="220">
        <v>9150</v>
      </c>
      <c r="AC67" s="902"/>
      <c r="AD67" s="228">
        <v>90</v>
      </c>
      <c r="AE67" s="229" t="s">
        <v>275</v>
      </c>
      <c r="AF67" s="223" t="s">
        <v>276</v>
      </c>
      <c r="AG67" s="230" t="s">
        <v>274</v>
      </c>
      <c r="AH67" s="231" t="s">
        <v>280</v>
      </c>
      <c r="AI67" s="230" t="s">
        <v>274</v>
      </c>
      <c r="AJ67" s="232">
        <v>2.6</v>
      </c>
      <c r="AK67" s="233"/>
      <c r="AL67" s="198"/>
      <c r="AM67" s="234"/>
      <c r="AN67" s="205"/>
      <c r="AO67" s="235"/>
      <c r="AP67" s="236"/>
      <c r="AR67" s="236"/>
      <c r="AT67" s="236"/>
      <c r="AV67" s="237" t="s">
        <v>274</v>
      </c>
      <c r="AW67" s="199">
        <v>64100</v>
      </c>
      <c r="AX67" s="205" t="s">
        <v>274</v>
      </c>
      <c r="AY67" s="200">
        <v>640</v>
      </c>
      <c r="AZ67" s="238" t="s">
        <v>275</v>
      </c>
      <c r="BA67" s="202" t="s">
        <v>276</v>
      </c>
      <c r="BB67" s="201" t="s">
        <v>274</v>
      </c>
      <c r="BC67" s="203" t="s">
        <v>280</v>
      </c>
      <c r="BD67" s="201" t="s">
        <v>274</v>
      </c>
      <c r="BE67" s="204">
        <v>2.4</v>
      </c>
      <c r="BF67" s="237" t="s">
        <v>274</v>
      </c>
      <c r="BG67" s="286">
        <v>54950</v>
      </c>
      <c r="BH67" s="237" t="s">
        <v>284</v>
      </c>
      <c r="BI67" s="200">
        <v>540</v>
      </c>
      <c r="BJ67" s="238" t="s">
        <v>275</v>
      </c>
      <c r="BK67" s="202" t="s">
        <v>276</v>
      </c>
      <c r="BL67" s="238" t="s">
        <v>274</v>
      </c>
      <c r="BM67" s="203" t="s">
        <v>280</v>
      </c>
      <c r="BN67" s="238" t="s">
        <v>274</v>
      </c>
      <c r="BO67" s="204">
        <v>2.4</v>
      </c>
      <c r="BP67" s="925"/>
      <c r="BQ67" s="920"/>
      <c r="BR67" s="902"/>
      <c r="BS67" s="916"/>
      <c r="BT67" s="904"/>
      <c r="BU67" s="904"/>
      <c r="BV67" s="901"/>
      <c r="BW67" s="906"/>
      <c r="BX67" s="901"/>
      <c r="BY67" s="942"/>
      <c r="BZ67" s="902"/>
      <c r="CA67" s="918"/>
      <c r="CB67" s="902"/>
      <c r="CC67" s="916"/>
      <c r="CD67" s="901"/>
      <c r="CE67" s="904"/>
      <c r="CF67" s="901"/>
      <c r="CG67" s="906"/>
      <c r="CH67" s="901"/>
      <c r="CI67" s="910"/>
      <c r="CJ67" s="912"/>
      <c r="CK67" s="902"/>
      <c r="CL67" s="914"/>
      <c r="CM67" s="902"/>
      <c r="CN67" s="916"/>
      <c r="CO67" s="904"/>
      <c r="CP67" s="904"/>
      <c r="CQ67" s="901"/>
      <c r="CR67" s="906"/>
      <c r="CS67" s="901"/>
      <c r="CT67" s="908"/>
      <c r="CU67" s="902"/>
      <c r="CV67" s="239" t="s">
        <v>289</v>
      </c>
      <c r="CW67" s="902"/>
      <c r="CX67" s="239" t="s">
        <v>290</v>
      </c>
      <c r="CY67" s="902"/>
      <c r="CZ67" s="240">
        <v>52.3</v>
      </c>
      <c r="DA67" s="902"/>
      <c r="DB67" s="239" t="s">
        <v>289</v>
      </c>
      <c r="DC67" s="902"/>
      <c r="DD67" s="239" t="s">
        <v>290</v>
      </c>
      <c r="DE67" s="902"/>
      <c r="DF67" s="240">
        <v>69.8</v>
      </c>
      <c r="DG67" s="937"/>
      <c r="DH67" s="939"/>
      <c r="DI67" s="937"/>
      <c r="DJ67" s="241" t="s">
        <v>291</v>
      </c>
      <c r="DK67" s="897"/>
      <c r="DL67" s="899"/>
      <c r="DM67" s="901"/>
      <c r="DN67" s="936"/>
      <c r="DO67" s="901"/>
      <c r="DP67" s="904"/>
      <c r="DQ67" s="901"/>
      <c r="DR67" s="906"/>
      <c r="DS67" s="901"/>
      <c r="DT67" s="910"/>
      <c r="DU67" s="927"/>
      <c r="DV67" s="912"/>
      <c r="DW67" s="242"/>
      <c r="DX67" s="948"/>
      <c r="DY67" s="215"/>
      <c r="DZ67" s="216">
        <v>15</v>
      </c>
      <c r="EA67" s="216">
        <v>16</v>
      </c>
      <c r="EB67" s="928"/>
    </row>
    <row r="68" spans="1:132" s="214" customFormat="1" ht="34.15" customHeight="1">
      <c r="A68" s="271" t="s">
        <v>382</v>
      </c>
      <c r="B68" s="950"/>
      <c r="C68" s="943" t="s">
        <v>300</v>
      </c>
      <c r="D68" s="945" t="s">
        <v>273</v>
      </c>
      <c r="E68" s="179" t="s">
        <v>48</v>
      </c>
      <c r="F68" s="180"/>
      <c r="G68" s="181">
        <v>54470</v>
      </c>
      <c r="H68" s="182">
        <v>63620</v>
      </c>
      <c r="I68" s="183" t="s">
        <v>274</v>
      </c>
      <c r="J68" s="184">
        <v>520</v>
      </c>
      <c r="K68" s="185">
        <v>610</v>
      </c>
      <c r="L68" s="186" t="s">
        <v>275</v>
      </c>
      <c r="M68" s="187" t="s">
        <v>276</v>
      </c>
      <c r="N68" s="188" t="s">
        <v>274</v>
      </c>
      <c r="O68" s="189" t="s">
        <v>277</v>
      </c>
      <c r="P68" s="188" t="s">
        <v>274</v>
      </c>
      <c r="Q68" s="190">
        <v>2.2000000000000002</v>
      </c>
      <c r="R68" s="191">
        <v>2.2000000000000002</v>
      </c>
      <c r="S68" s="902" t="s">
        <v>274</v>
      </c>
      <c r="T68" s="913">
        <v>1640</v>
      </c>
      <c r="U68" s="902" t="s">
        <v>274</v>
      </c>
      <c r="V68" s="933">
        <v>10</v>
      </c>
      <c r="W68" s="921" t="s">
        <v>278</v>
      </c>
      <c r="X68" s="903" t="s">
        <v>276</v>
      </c>
      <c r="Y68" s="921" t="s">
        <v>274</v>
      </c>
      <c r="Z68" s="923" t="s">
        <v>279</v>
      </c>
      <c r="AA68" s="183" t="s">
        <v>274</v>
      </c>
      <c r="AB68" s="192">
        <v>9150</v>
      </c>
      <c r="AC68" s="902" t="s">
        <v>274</v>
      </c>
      <c r="AD68" s="193">
        <v>90</v>
      </c>
      <c r="AE68" s="194" t="s">
        <v>278</v>
      </c>
      <c r="AF68" s="187" t="s">
        <v>276</v>
      </c>
      <c r="AG68" s="195" t="s">
        <v>274</v>
      </c>
      <c r="AH68" s="189" t="s">
        <v>280</v>
      </c>
      <c r="AI68" s="195" t="s">
        <v>274</v>
      </c>
      <c r="AJ68" s="196">
        <v>2.6</v>
      </c>
      <c r="AK68" s="197" t="s">
        <v>281</v>
      </c>
      <c r="AL68" s="198" t="s">
        <v>282</v>
      </c>
      <c r="AM68" s="199">
        <v>3660</v>
      </c>
      <c r="AN68" s="198" t="s">
        <v>282</v>
      </c>
      <c r="AO68" s="200">
        <v>30</v>
      </c>
      <c r="AP68" s="201" t="s">
        <v>275</v>
      </c>
      <c r="AQ68" s="202" t="s">
        <v>276</v>
      </c>
      <c r="AR68" s="201" t="s">
        <v>274</v>
      </c>
      <c r="AS68" s="203" t="s">
        <v>280</v>
      </c>
      <c r="AT68" s="201" t="s">
        <v>274</v>
      </c>
      <c r="AU68" s="204">
        <v>3.9</v>
      </c>
      <c r="AV68" s="205"/>
      <c r="AW68" s="206"/>
      <c r="AX68" s="205"/>
      <c r="AY68" s="207"/>
      <c r="AZ68" s="208"/>
      <c r="BA68" s="208"/>
      <c r="BB68" s="209"/>
      <c r="BC68" s="208"/>
      <c r="BD68" s="209"/>
      <c r="BE68" s="208"/>
      <c r="BF68" s="205"/>
      <c r="BG68" s="285" t="s">
        <v>283</v>
      </c>
      <c r="BH68" s="205"/>
      <c r="BI68" s="210"/>
      <c r="BJ68" s="208"/>
      <c r="BK68" s="208"/>
      <c r="BL68" s="208"/>
      <c r="BM68" s="208"/>
      <c r="BN68" s="208"/>
      <c r="BO68" s="208"/>
      <c r="BP68" s="925" t="s">
        <v>274</v>
      </c>
      <c r="BQ68" s="919" t="s">
        <v>297</v>
      </c>
      <c r="BR68" s="902" t="s">
        <v>274</v>
      </c>
      <c r="BS68" s="915"/>
      <c r="BT68" s="903"/>
      <c r="BU68" s="903"/>
      <c r="BV68" s="900"/>
      <c r="BW68" s="905"/>
      <c r="BX68" s="900"/>
      <c r="BY68" s="941" t="s">
        <v>203</v>
      </c>
      <c r="BZ68" s="902" t="s">
        <v>284</v>
      </c>
      <c r="CA68" s="917">
        <v>9990</v>
      </c>
      <c r="CB68" s="902" t="s">
        <v>284</v>
      </c>
      <c r="CC68" s="915">
        <v>90</v>
      </c>
      <c r="CD68" s="900" t="s">
        <v>275</v>
      </c>
      <c r="CE68" s="903" t="s">
        <v>276</v>
      </c>
      <c r="CF68" s="900" t="s">
        <v>274</v>
      </c>
      <c r="CG68" s="905" t="s">
        <v>280</v>
      </c>
      <c r="CH68" s="900" t="s">
        <v>274</v>
      </c>
      <c r="CI68" s="909">
        <v>2.6</v>
      </c>
      <c r="CJ68" s="911" t="s">
        <v>285</v>
      </c>
      <c r="CK68" s="902" t="s">
        <v>284</v>
      </c>
      <c r="CL68" s="913">
        <v>1480</v>
      </c>
      <c r="CM68" s="902" t="s">
        <v>274</v>
      </c>
      <c r="CN68" s="915">
        <v>10</v>
      </c>
      <c r="CO68" s="903" t="s">
        <v>275</v>
      </c>
      <c r="CP68" s="903" t="s">
        <v>276</v>
      </c>
      <c r="CQ68" s="900" t="s">
        <v>274</v>
      </c>
      <c r="CR68" s="905" t="s">
        <v>280</v>
      </c>
      <c r="CS68" s="900" t="s">
        <v>274</v>
      </c>
      <c r="CT68" s="907">
        <v>14.8</v>
      </c>
      <c r="CU68" s="902" t="s">
        <v>284</v>
      </c>
      <c r="CV68" s="211">
        <v>770</v>
      </c>
      <c r="CW68" s="902" t="s">
        <v>284</v>
      </c>
      <c r="CX68" s="212">
        <v>7</v>
      </c>
      <c r="CY68" s="902" t="s">
        <v>284</v>
      </c>
      <c r="CZ68" s="212">
        <v>7</v>
      </c>
      <c r="DA68" s="902" t="s">
        <v>284</v>
      </c>
      <c r="DB68" s="211">
        <v>130</v>
      </c>
      <c r="DC68" s="902" t="s">
        <v>284</v>
      </c>
      <c r="DD68" s="212">
        <v>1</v>
      </c>
      <c r="DE68" s="902" t="s">
        <v>284</v>
      </c>
      <c r="DF68" s="212">
        <v>1</v>
      </c>
      <c r="DG68" s="937" t="s">
        <v>282</v>
      </c>
      <c r="DH68" s="938">
        <v>8120</v>
      </c>
      <c r="DI68" s="937" t="s">
        <v>282</v>
      </c>
      <c r="DJ68" s="213">
        <v>245</v>
      </c>
      <c r="DK68" s="897" t="s">
        <v>286</v>
      </c>
      <c r="DL68" s="898">
        <v>9990</v>
      </c>
      <c r="DM68" s="900" t="s">
        <v>274</v>
      </c>
      <c r="DN68" s="935">
        <v>100</v>
      </c>
      <c r="DO68" s="900" t="s">
        <v>275</v>
      </c>
      <c r="DP68" s="903" t="s">
        <v>276</v>
      </c>
      <c r="DQ68" s="900" t="s">
        <v>274</v>
      </c>
      <c r="DR68" s="905" t="s">
        <v>280</v>
      </c>
      <c r="DS68" s="900" t="s">
        <v>274</v>
      </c>
      <c r="DT68" s="909">
        <v>2.2999999999999998</v>
      </c>
      <c r="DU68" s="926" t="s">
        <v>281</v>
      </c>
      <c r="DV68" s="911" t="s">
        <v>287</v>
      </c>
      <c r="DW68" s="242"/>
      <c r="DX68" s="948"/>
      <c r="DY68" s="215">
        <v>55</v>
      </c>
      <c r="DZ68" s="216">
        <v>17</v>
      </c>
      <c r="EA68" s="216">
        <v>18</v>
      </c>
      <c r="EB68" s="928">
        <v>9</v>
      </c>
    </row>
    <row r="69" spans="1:132" s="214" customFormat="1" ht="34.15" customHeight="1">
      <c r="A69" s="271" t="s">
        <v>383</v>
      </c>
      <c r="B69" s="950"/>
      <c r="C69" s="944"/>
      <c r="D69" s="946"/>
      <c r="E69" s="217" t="s">
        <v>49</v>
      </c>
      <c r="F69" s="180"/>
      <c r="G69" s="218">
        <v>63620</v>
      </c>
      <c r="H69" s="219"/>
      <c r="I69" s="183" t="s">
        <v>274</v>
      </c>
      <c r="J69" s="220">
        <v>610</v>
      </c>
      <c r="K69" s="221"/>
      <c r="L69" s="222" t="s">
        <v>275</v>
      </c>
      <c r="M69" s="223" t="s">
        <v>276</v>
      </c>
      <c r="N69" s="224" t="s">
        <v>274</v>
      </c>
      <c r="O69" s="225" t="s">
        <v>280</v>
      </c>
      <c r="P69" s="224" t="s">
        <v>274</v>
      </c>
      <c r="Q69" s="226">
        <v>2.2000000000000002</v>
      </c>
      <c r="R69" s="227"/>
      <c r="S69" s="902"/>
      <c r="T69" s="914"/>
      <c r="U69" s="902"/>
      <c r="V69" s="934"/>
      <c r="W69" s="922"/>
      <c r="X69" s="904"/>
      <c r="Y69" s="922"/>
      <c r="Z69" s="924"/>
      <c r="AA69" s="183" t="s">
        <v>274</v>
      </c>
      <c r="AB69" s="220">
        <v>9150</v>
      </c>
      <c r="AC69" s="902"/>
      <c r="AD69" s="228">
        <v>90</v>
      </c>
      <c r="AE69" s="229" t="s">
        <v>275</v>
      </c>
      <c r="AF69" s="223" t="s">
        <v>276</v>
      </c>
      <c r="AG69" s="230" t="s">
        <v>274</v>
      </c>
      <c r="AH69" s="231" t="s">
        <v>280</v>
      </c>
      <c r="AI69" s="230" t="s">
        <v>274</v>
      </c>
      <c r="AJ69" s="232">
        <v>2.6</v>
      </c>
      <c r="AK69" s="233"/>
      <c r="AL69" s="198"/>
      <c r="AM69" s="234"/>
      <c r="AN69" s="205"/>
      <c r="AO69" s="235"/>
      <c r="AP69" s="236"/>
      <c r="AR69" s="236"/>
      <c r="AT69" s="236"/>
      <c r="AV69" s="237" t="s">
        <v>274</v>
      </c>
      <c r="AW69" s="199">
        <v>64100</v>
      </c>
      <c r="AX69" s="205" t="s">
        <v>274</v>
      </c>
      <c r="AY69" s="200">
        <v>640</v>
      </c>
      <c r="AZ69" s="238" t="s">
        <v>275</v>
      </c>
      <c r="BA69" s="202" t="s">
        <v>276</v>
      </c>
      <c r="BB69" s="201" t="s">
        <v>274</v>
      </c>
      <c r="BC69" s="203" t="s">
        <v>280</v>
      </c>
      <c r="BD69" s="201" t="s">
        <v>274</v>
      </c>
      <c r="BE69" s="204">
        <v>2.4</v>
      </c>
      <c r="BF69" s="237" t="s">
        <v>274</v>
      </c>
      <c r="BG69" s="286">
        <v>54950</v>
      </c>
      <c r="BH69" s="237" t="s">
        <v>284</v>
      </c>
      <c r="BI69" s="200">
        <v>540</v>
      </c>
      <c r="BJ69" s="238" t="s">
        <v>275</v>
      </c>
      <c r="BK69" s="202" t="s">
        <v>276</v>
      </c>
      <c r="BL69" s="238" t="s">
        <v>274</v>
      </c>
      <c r="BM69" s="203" t="s">
        <v>280</v>
      </c>
      <c r="BN69" s="238" t="s">
        <v>274</v>
      </c>
      <c r="BO69" s="204">
        <v>2.4</v>
      </c>
      <c r="BP69" s="925"/>
      <c r="BQ69" s="920"/>
      <c r="BR69" s="902"/>
      <c r="BS69" s="916"/>
      <c r="BT69" s="904"/>
      <c r="BU69" s="904"/>
      <c r="BV69" s="901"/>
      <c r="BW69" s="906"/>
      <c r="BX69" s="901"/>
      <c r="BY69" s="942"/>
      <c r="BZ69" s="902"/>
      <c r="CA69" s="918"/>
      <c r="CB69" s="902"/>
      <c r="CC69" s="916"/>
      <c r="CD69" s="901"/>
      <c r="CE69" s="904"/>
      <c r="CF69" s="901"/>
      <c r="CG69" s="906"/>
      <c r="CH69" s="901"/>
      <c r="CI69" s="910"/>
      <c r="CJ69" s="912"/>
      <c r="CK69" s="902"/>
      <c r="CL69" s="914"/>
      <c r="CM69" s="902"/>
      <c r="CN69" s="916"/>
      <c r="CO69" s="904"/>
      <c r="CP69" s="904"/>
      <c r="CQ69" s="901"/>
      <c r="CR69" s="906"/>
      <c r="CS69" s="901"/>
      <c r="CT69" s="908"/>
      <c r="CU69" s="902"/>
      <c r="CV69" s="239" t="s">
        <v>289</v>
      </c>
      <c r="CW69" s="902"/>
      <c r="CX69" s="239" t="s">
        <v>290</v>
      </c>
      <c r="CY69" s="902"/>
      <c r="CZ69" s="240">
        <v>54.4</v>
      </c>
      <c r="DA69" s="902"/>
      <c r="DB69" s="239" t="s">
        <v>289</v>
      </c>
      <c r="DC69" s="902"/>
      <c r="DD69" s="239" t="s">
        <v>290</v>
      </c>
      <c r="DE69" s="902"/>
      <c r="DF69" s="240">
        <v>63.4</v>
      </c>
      <c r="DG69" s="937"/>
      <c r="DH69" s="939"/>
      <c r="DI69" s="937"/>
      <c r="DJ69" s="241" t="s">
        <v>291</v>
      </c>
      <c r="DK69" s="897"/>
      <c r="DL69" s="899"/>
      <c r="DM69" s="901"/>
      <c r="DN69" s="936"/>
      <c r="DO69" s="901"/>
      <c r="DP69" s="904"/>
      <c r="DQ69" s="901"/>
      <c r="DR69" s="906"/>
      <c r="DS69" s="901"/>
      <c r="DT69" s="910"/>
      <c r="DU69" s="927"/>
      <c r="DV69" s="912"/>
      <c r="DW69" s="242"/>
      <c r="DX69" s="948"/>
      <c r="DY69" s="215"/>
      <c r="DZ69" s="216">
        <v>17</v>
      </c>
      <c r="EA69" s="216">
        <v>18</v>
      </c>
      <c r="EB69" s="928"/>
    </row>
    <row r="70" spans="1:132" s="214" customFormat="1" ht="34.15" customHeight="1">
      <c r="A70" s="271" t="s">
        <v>384</v>
      </c>
      <c r="B70" s="950"/>
      <c r="C70" s="943" t="s">
        <v>301</v>
      </c>
      <c r="D70" s="945" t="s">
        <v>273</v>
      </c>
      <c r="E70" s="179" t="s">
        <v>48</v>
      </c>
      <c r="F70" s="180"/>
      <c r="G70" s="181">
        <v>53330</v>
      </c>
      <c r="H70" s="182">
        <v>62480</v>
      </c>
      <c r="I70" s="183" t="s">
        <v>274</v>
      </c>
      <c r="J70" s="184">
        <v>510</v>
      </c>
      <c r="K70" s="185">
        <v>600</v>
      </c>
      <c r="L70" s="186" t="s">
        <v>275</v>
      </c>
      <c r="M70" s="187" t="s">
        <v>276</v>
      </c>
      <c r="N70" s="188" t="s">
        <v>274</v>
      </c>
      <c r="O70" s="189" t="s">
        <v>277</v>
      </c>
      <c r="P70" s="188" t="s">
        <v>274</v>
      </c>
      <c r="Q70" s="190">
        <v>2.2000000000000002</v>
      </c>
      <c r="R70" s="191">
        <v>2.2000000000000002</v>
      </c>
      <c r="S70" s="902" t="s">
        <v>274</v>
      </c>
      <c r="T70" s="913">
        <v>1500</v>
      </c>
      <c r="U70" s="902" t="s">
        <v>274</v>
      </c>
      <c r="V70" s="933">
        <v>10</v>
      </c>
      <c r="W70" s="921" t="s">
        <v>278</v>
      </c>
      <c r="X70" s="903" t="s">
        <v>276</v>
      </c>
      <c r="Y70" s="921" t="s">
        <v>274</v>
      </c>
      <c r="Z70" s="923" t="s">
        <v>279</v>
      </c>
      <c r="AA70" s="183" t="s">
        <v>274</v>
      </c>
      <c r="AB70" s="192">
        <v>9150</v>
      </c>
      <c r="AC70" s="902" t="s">
        <v>274</v>
      </c>
      <c r="AD70" s="193">
        <v>90</v>
      </c>
      <c r="AE70" s="194" t="s">
        <v>278</v>
      </c>
      <c r="AF70" s="187" t="s">
        <v>276</v>
      </c>
      <c r="AG70" s="195" t="s">
        <v>274</v>
      </c>
      <c r="AH70" s="189" t="s">
        <v>280</v>
      </c>
      <c r="AI70" s="195" t="s">
        <v>274</v>
      </c>
      <c r="AJ70" s="196">
        <v>2.6</v>
      </c>
      <c r="AK70" s="197" t="s">
        <v>281</v>
      </c>
      <c r="AL70" s="198" t="s">
        <v>282</v>
      </c>
      <c r="AM70" s="199">
        <v>3660</v>
      </c>
      <c r="AN70" s="198" t="s">
        <v>282</v>
      </c>
      <c r="AO70" s="200">
        <v>30</v>
      </c>
      <c r="AP70" s="201" t="s">
        <v>275</v>
      </c>
      <c r="AQ70" s="202" t="s">
        <v>276</v>
      </c>
      <c r="AR70" s="201" t="s">
        <v>274</v>
      </c>
      <c r="AS70" s="203" t="s">
        <v>280</v>
      </c>
      <c r="AT70" s="201" t="s">
        <v>274</v>
      </c>
      <c r="AU70" s="204">
        <v>3.9</v>
      </c>
      <c r="AV70" s="205"/>
      <c r="AW70" s="206"/>
      <c r="AX70" s="205"/>
      <c r="AY70" s="207"/>
      <c r="AZ70" s="208"/>
      <c r="BA70" s="208"/>
      <c r="BB70" s="209"/>
      <c r="BC70" s="208"/>
      <c r="BD70" s="209"/>
      <c r="BE70" s="208"/>
      <c r="BF70" s="205"/>
      <c r="BG70" s="285" t="s">
        <v>283</v>
      </c>
      <c r="BH70" s="205"/>
      <c r="BI70" s="210"/>
      <c r="BJ70" s="208"/>
      <c r="BK70" s="208"/>
      <c r="BL70" s="208"/>
      <c r="BM70" s="208"/>
      <c r="BN70" s="208"/>
      <c r="BO70" s="208"/>
      <c r="BP70" s="925" t="s">
        <v>274</v>
      </c>
      <c r="BQ70" s="919" t="s">
        <v>203</v>
      </c>
      <c r="BR70" s="902" t="s">
        <v>274</v>
      </c>
      <c r="BS70" s="915"/>
      <c r="BT70" s="903"/>
      <c r="BU70" s="903"/>
      <c r="BV70" s="900"/>
      <c r="BW70" s="905"/>
      <c r="BX70" s="900"/>
      <c r="BY70" s="941" t="s">
        <v>203</v>
      </c>
      <c r="BZ70" s="902" t="s">
        <v>284</v>
      </c>
      <c r="CA70" s="917">
        <v>9150</v>
      </c>
      <c r="CB70" s="902" t="s">
        <v>274</v>
      </c>
      <c r="CC70" s="915">
        <v>90</v>
      </c>
      <c r="CD70" s="900" t="s">
        <v>275</v>
      </c>
      <c r="CE70" s="903" t="s">
        <v>276</v>
      </c>
      <c r="CF70" s="900" t="s">
        <v>274</v>
      </c>
      <c r="CG70" s="905" t="s">
        <v>280</v>
      </c>
      <c r="CH70" s="900" t="s">
        <v>274</v>
      </c>
      <c r="CI70" s="909">
        <v>2.4</v>
      </c>
      <c r="CJ70" s="911" t="s">
        <v>285</v>
      </c>
      <c r="CK70" s="902" t="s">
        <v>284</v>
      </c>
      <c r="CL70" s="913">
        <v>1350</v>
      </c>
      <c r="CM70" s="902" t="s">
        <v>274</v>
      </c>
      <c r="CN70" s="915">
        <v>10</v>
      </c>
      <c r="CO70" s="903" t="s">
        <v>275</v>
      </c>
      <c r="CP70" s="903" t="s">
        <v>276</v>
      </c>
      <c r="CQ70" s="900" t="s">
        <v>274</v>
      </c>
      <c r="CR70" s="905" t="s">
        <v>280</v>
      </c>
      <c r="CS70" s="900" t="s">
        <v>274</v>
      </c>
      <c r="CT70" s="907">
        <v>13.6</v>
      </c>
      <c r="CU70" s="902" t="s">
        <v>284</v>
      </c>
      <c r="CV70" s="211">
        <v>710</v>
      </c>
      <c r="CW70" s="902" t="s">
        <v>284</v>
      </c>
      <c r="CX70" s="212">
        <v>7</v>
      </c>
      <c r="CY70" s="902" t="s">
        <v>284</v>
      </c>
      <c r="CZ70" s="212">
        <v>7</v>
      </c>
      <c r="DA70" s="902" t="s">
        <v>284</v>
      </c>
      <c r="DB70" s="211">
        <v>120</v>
      </c>
      <c r="DC70" s="902" t="s">
        <v>284</v>
      </c>
      <c r="DD70" s="212">
        <v>1</v>
      </c>
      <c r="DE70" s="902" t="s">
        <v>284</v>
      </c>
      <c r="DF70" s="212">
        <v>1</v>
      </c>
      <c r="DG70" s="937" t="s">
        <v>282</v>
      </c>
      <c r="DH70" s="938">
        <v>7500</v>
      </c>
      <c r="DI70" s="937" t="s">
        <v>282</v>
      </c>
      <c r="DJ70" s="213">
        <v>245</v>
      </c>
      <c r="DK70" s="897" t="s">
        <v>286</v>
      </c>
      <c r="DL70" s="898">
        <v>9150</v>
      </c>
      <c r="DM70" s="900" t="s">
        <v>274</v>
      </c>
      <c r="DN70" s="935">
        <v>90</v>
      </c>
      <c r="DO70" s="900" t="s">
        <v>275</v>
      </c>
      <c r="DP70" s="903" t="s">
        <v>276</v>
      </c>
      <c r="DQ70" s="900" t="s">
        <v>274</v>
      </c>
      <c r="DR70" s="905" t="s">
        <v>280</v>
      </c>
      <c r="DS70" s="900" t="s">
        <v>274</v>
      </c>
      <c r="DT70" s="909">
        <v>2.4</v>
      </c>
      <c r="DU70" s="926" t="s">
        <v>281</v>
      </c>
      <c r="DV70" s="911" t="s">
        <v>287</v>
      </c>
      <c r="DW70" s="242"/>
      <c r="DX70" s="948"/>
      <c r="DY70" s="215">
        <v>60</v>
      </c>
      <c r="DZ70" s="216">
        <v>19</v>
      </c>
      <c r="EA70" s="216">
        <v>20</v>
      </c>
      <c r="EB70" s="928">
        <v>10</v>
      </c>
    </row>
    <row r="71" spans="1:132" s="214" customFormat="1" ht="34.15" customHeight="1">
      <c r="A71" s="271" t="s">
        <v>385</v>
      </c>
      <c r="B71" s="950"/>
      <c r="C71" s="944"/>
      <c r="D71" s="946"/>
      <c r="E71" s="217" t="s">
        <v>49</v>
      </c>
      <c r="F71" s="180"/>
      <c r="G71" s="218">
        <v>62480</v>
      </c>
      <c r="H71" s="219"/>
      <c r="I71" s="183" t="s">
        <v>274</v>
      </c>
      <c r="J71" s="220">
        <v>600</v>
      </c>
      <c r="K71" s="221"/>
      <c r="L71" s="222" t="s">
        <v>275</v>
      </c>
      <c r="M71" s="223" t="s">
        <v>276</v>
      </c>
      <c r="N71" s="224" t="s">
        <v>274</v>
      </c>
      <c r="O71" s="225" t="s">
        <v>280</v>
      </c>
      <c r="P71" s="224" t="s">
        <v>274</v>
      </c>
      <c r="Q71" s="226">
        <v>2.2000000000000002</v>
      </c>
      <c r="R71" s="227"/>
      <c r="S71" s="902"/>
      <c r="T71" s="914"/>
      <c r="U71" s="902"/>
      <c r="V71" s="934"/>
      <c r="W71" s="922"/>
      <c r="X71" s="904"/>
      <c r="Y71" s="922"/>
      <c r="Z71" s="924"/>
      <c r="AA71" s="183" t="s">
        <v>274</v>
      </c>
      <c r="AB71" s="220">
        <v>9150</v>
      </c>
      <c r="AC71" s="902"/>
      <c r="AD71" s="228">
        <v>90</v>
      </c>
      <c r="AE71" s="229" t="s">
        <v>275</v>
      </c>
      <c r="AF71" s="223" t="s">
        <v>276</v>
      </c>
      <c r="AG71" s="230" t="s">
        <v>274</v>
      </c>
      <c r="AH71" s="231" t="s">
        <v>280</v>
      </c>
      <c r="AI71" s="230" t="s">
        <v>274</v>
      </c>
      <c r="AJ71" s="232">
        <v>2.6</v>
      </c>
      <c r="AK71" s="233"/>
      <c r="AL71" s="198"/>
      <c r="AM71" s="234"/>
      <c r="AN71" s="205"/>
      <c r="AO71" s="235"/>
      <c r="AP71" s="236"/>
      <c r="AR71" s="236"/>
      <c r="AT71" s="236"/>
      <c r="AV71" s="237" t="s">
        <v>274</v>
      </c>
      <c r="AW71" s="199">
        <v>64100</v>
      </c>
      <c r="AX71" s="205" t="s">
        <v>274</v>
      </c>
      <c r="AY71" s="200">
        <v>640</v>
      </c>
      <c r="AZ71" s="238" t="s">
        <v>275</v>
      </c>
      <c r="BA71" s="202" t="s">
        <v>276</v>
      </c>
      <c r="BB71" s="201" t="s">
        <v>274</v>
      </c>
      <c r="BC71" s="203" t="s">
        <v>280</v>
      </c>
      <c r="BD71" s="201" t="s">
        <v>274</v>
      </c>
      <c r="BE71" s="204">
        <v>2.4</v>
      </c>
      <c r="BF71" s="237" t="s">
        <v>274</v>
      </c>
      <c r="BG71" s="286">
        <v>54950</v>
      </c>
      <c r="BH71" s="237" t="s">
        <v>284</v>
      </c>
      <c r="BI71" s="200">
        <v>540</v>
      </c>
      <c r="BJ71" s="238" t="s">
        <v>275</v>
      </c>
      <c r="BK71" s="202" t="s">
        <v>276</v>
      </c>
      <c r="BL71" s="238" t="s">
        <v>274</v>
      </c>
      <c r="BM71" s="203" t="s">
        <v>280</v>
      </c>
      <c r="BN71" s="238" t="s">
        <v>274</v>
      </c>
      <c r="BO71" s="204">
        <v>2.4</v>
      </c>
      <c r="BP71" s="925"/>
      <c r="BQ71" s="920"/>
      <c r="BR71" s="902"/>
      <c r="BS71" s="916"/>
      <c r="BT71" s="904"/>
      <c r="BU71" s="904"/>
      <c r="BV71" s="901"/>
      <c r="BW71" s="906"/>
      <c r="BX71" s="901"/>
      <c r="BY71" s="942"/>
      <c r="BZ71" s="902"/>
      <c r="CA71" s="918"/>
      <c r="CB71" s="902"/>
      <c r="CC71" s="916"/>
      <c r="CD71" s="901"/>
      <c r="CE71" s="904"/>
      <c r="CF71" s="901"/>
      <c r="CG71" s="906"/>
      <c r="CH71" s="901"/>
      <c r="CI71" s="910"/>
      <c r="CJ71" s="912"/>
      <c r="CK71" s="902"/>
      <c r="CL71" s="914"/>
      <c r="CM71" s="902"/>
      <c r="CN71" s="916"/>
      <c r="CO71" s="904"/>
      <c r="CP71" s="904"/>
      <c r="CQ71" s="901"/>
      <c r="CR71" s="906"/>
      <c r="CS71" s="901"/>
      <c r="CT71" s="908"/>
      <c r="CU71" s="902"/>
      <c r="CV71" s="239" t="s">
        <v>315</v>
      </c>
      <c r="CW71" s="902"/>
      <c r="CX71" s="239" t="s">
        <v>290</v>
      </c>
      <c r="CY71" s="902"/>
      <c r="CZ71" s="240">
        <v>49.8</v>
      </c>
      <c r="DA71" s="902"/>
      <c r="DB71" s="239" t="s">
        <v>315</v>
      </c>
      <c r="DC71" s="902"/>
      <c r="DD71" s="239" t="s">
        <v>290</v>
      </c>
      <c r="DE71" s="902"/>
      <c r="DF71" s="240">
        <v>58.2</v>
      </c>
      <c r="DG71" s="937"/>
      <c r="DH71" s="939"/>
      <c r="DI71" s="937"/>
      <c r="DJ71" s="241" t="s">
        <v>291</v>
      </c>
      <c r="DK71" s="897"/>
      <c r="DL71" s="899"/>
      <c r="DM71" s="901"/>
      <c r="DN71" s="936"/>
      <c r="DO71" s="901"/>
      <c r="DP71" s="904"/>
      <c r="DQ71" s="901"/>
      <c r="DR71" s="906"/>
      <c r="DS71" s="901"/>
      <c r="DT71" s="910"/>
      <c r="DU71" s="927"/>
      <c r="DV71" s="912"/>
      <c r="DW71" s="242"/>
      <c r="DX71" s="948"/>
      <c r="DY71" s="215"/>
      <c r="DZ71" s="216">
        <v>19</v>
      </c>
      <c r="EA71" s="216">
        <v>20</v>
      </c>
      <c r="EB71" s="928"/>
    </row>
    <row r="72" spans="1:132" s="214" customFormat="1" ht="34.15" customHeight="1">
      <c r="A72" s="271" t="s">
        <v>386</v>
      </c>
      <c r="B72" s="950"/>
      <c r="C72" s="929" t="s">
        <v>302</v>
      </c>
      <c r="D72" s="931" t="s">
        <v>273</v>
      </c>
      <c r="E72" s="243" t="s">
        <v>48</v>
      </c>
      <c r="F72" s="180"/>
      <c r="G72" s="181">
        <v>47270</v>
      </c>
      <c r="H72" s="182">
        <v>56420</v>
      </c>
      <c r="I72" s="183" t="s">
        <v>274</v>
      </c>
      <c r="J72" s="184">
        <v>450</v>
      </c>
      <c r="K72" s="185">
        <v>540</v>
      </c>
      <c r="L72" s="186" t="s">
        <v>275</v>
      </c>
      <c r="M72" s="187" t="s">
        <v>276</v>
      </c>
      <c r="N72" s="188" t="s">
        <v>274</v>
      </c>
      <c r="O72" s="189" t="s">
        <v>277</v>
      </c>
      <c r="P72" s="188" t="s">
        <v>274</v>
      </c>
      <c r="Q72" s="190">
        <v>2.2000000000000002</v>
      </c>
      <c r="R72" s="191">
        <v>2.2000000000000002</v>
      </c>
      <c r="S72" s="902" t="s">
        <v>274</v>
      </c>
      <c r="T72" s="913">
        <v>1200</v>
      </c>
      <c r="U72" s="902" t="s">
        <v>274</v>
      </c>
      <c r="V72" s="933">
        <v>10</v>
      </c>
      <c r="W72" s="921" t="s">
        <v>278</v>
      </c>
      <c r="X72" s="903" t="s">
        <v>276</v>
      </c>
      <c r="Y72" s="921" t="s">
        <v>274</v>
      </c>
      <c r="Z72" s="923" t="s">
        <v>279</v>
      </c>
      <c r="AA72" s="183" t="s">
        <v>274</v>
      </c>
      <c r="AB72" s="192">
        <v>9150</v>
      </c>
      <c r="AC72" s="902" t="s">
        <v>274</v>
      </c>
      <c r="AD72" s="193">
        <v>90</v>
      </c>
      <c r="AE72" s="194" t="s">
        <v>278</v>
      </c>
      <c r="AF72" s="187" t="s">
        <v>276</v>
      </c>
      <c r="AG72" s="195" t="s">
        <v>274</v>
      </c>
      <c r="AH72" s="189" t="s">
        <v>280</v>
      </c>
      <c r="AI72" s="195" t="s">
        <v>274</v>
      </c>
      <c r="AJ72" s="196">
        <v>2.6</v>
      </c>
      <c r="AK72" s="197" t="s">
        <v>281</v>
      </c>
      <c r="AL72" s="198" t="s">
        <v>282</v>
      </c>
      <c r="AM72" s="199">
        <v>3660</v>
      </c>
      <c r="AN72" s="198" t="s">
        <v>282</v>
      </c>
      <c r="AO72" s="200">
        <v>30</v>
      </c>
      <c r="AP72" s="201" t="s">
        <v>275</v>
      </c>
      <c r="AQ72" s="202" t="s">
        <v>276</v>
      </c>
      <c r="AR72" s="201" t="s">
        <v>274</v>
      </c>
      <c r="AS72" s="203" t="s">
        <v>280</v>
      </c>
      <c r="AT72" s="201" t="s">
        <v>274</v>
      </c>
      <c r="AU72" s="204">
        <v>3.9</v>
      </c>
      <c r="AV72" s="205"/>
      <c r="AW72" s="206"/>
      <c r="AX72" s="205"/>
      <c r="AY72" s="207"/>
      <c r="AZ72" s="208"/>
      <c r="BA72" s="208"/>
      <c r="BB72" s="209"/>
      <c r="BC72" s="208"/>
      <c r="BD72" s="209"/>
      <c r="BE72" s="208"/>
      <c r="BF72" s="205"/>
      <c r="BG72" s="285" t="s">
        <v>283</v>
      </c>
      <c r="BH72" s="205"/>
      <c r="BI72" s="210"/>
      <c r="BJ72" s="208"/>
      <c r="BK72" s="208"/>
      <c r="BL72" s="208"/>
      <c r="BM72" s="208"/>
      <c r="BN72" s="208"/>
      <c r="BO72" s="208"/>
      <c r="BP72" s="925" t="s">
        <v>274</v>
      </c>
      <c r="BQ72" s="919" t="s">
        <v>203</v>
      </c>
      <c r="BR72" s="902" t="s">
        <v>274</v>
      </c>
      <c r="BS72" s="915"/>
      <c r="BT72" s="903"/>
      <c r="BU72" s="903"/>
      <c r="BV72" s="900"/>
      <c r="BW72" s="905"/>
      <c r="BX72" s="900"/>
      <c r="BY72" s="941" t="s">
        <v>203</v>
      </c>
      <c r="BZ72" s="902" t="s">
        <v>284</v>
      </c>
      <c r="CA72" s="917">
        <v>7320</v>
      </c>
      <c r="CB72" s="902" t="s">
        <v>274</v>
      </c>
      <c r="CC72" s="915">
        <v>70</v>
      </c>
      <c r="CD72" s="900" t="s">
        <v>275</v>
      </c>
      <c r="CE72" s="903" t="s">
        <v>276</v>
      </c>
      <c r="CF72" s="900" t="s">
        <v>274</v>
      </c>
      <c r="CG72" s="905" t="s">
        <v>280</v>
      </c>
      <c r="CH72" s="900" t="s">
        <v>274</v>
      </c>
      <c r="CI72" s="909">
        <v>2.4</v>
      </c>
      <c r="CJ72" s="911" t="s">
        <v>285</v>
      </c>
      <c r="CK72" s="902" t="s">
        <v>284</v>
      </c>
      <c r="CL72" s="913">
        <v>1080</v>
      </c>
      <c r="CM72" s="902" t="s">
        <v>274</v>
      </c>
      <c r="CN72" s="915">
        <v>10</v>
      </c>
      <c r="CO72" s="903" t="s">
        <v>275</v>
      </c>
      <c r="CP72" s="903" t="s">
        <v>276</v>
      </c>
      <c r="CQ72" s="900" t="s">
        <v>274</v>
      </c>
      <c r="CR72" s="905" t="s">
        <v>280</v>
      </c>
      <c r="CS72" s="900" t="s">
        <v>274</v>
      </c>
      <c r="CT72" s="907">
        <v>10.9</v>
      </c>
      <c r="CU72" s="902" t="s">
        <v>284</v>
      </c>
      <c r="CV72" s="211">
        <v>590</v>
      </c>
      <c r="CW72" s="902" t="s">
        <v>284</v>
      </c>
      <c r="CX72" s="212">
        <v>5</v>
      </c>
      <c r="CY72" s="902" t="s">
        <v>284</v>
      </c>
      <c r="CZ72" s="212">
        <v>5</v>
      </c>
      <c r="DA72" s="902" t="s">
        <v>284</v>
      </c>
      <c r="DB72" s="211">
        <v>100</v>
      </c>
      <c r="DC72" s="902" t="s">
        <v>284</v>
      </c>
      <c r="DD72" s="212">
        <v>1</v>
      </c>
      <c r="DE72" s="902" t="s">
        <v>284</v>
      </c>
      <c r="DF72" s="212">
        <v>1</v>
      </c>
      <c r="DG72" s="937" t="s">
        <v>282</v>
      </c>
      <c r="DH72" s="938">
        <v>6130</v>
      </c>
      <c r="DI72" s="937" t="s">
        <v>282</v>
      </c>
      <c r="DJ72" s="213">
        <v>245</v>
      </c>
      <c r="DK72" s="897" t="s">
        <v>286</v>
      </c>
      <c r="DL72" s="898">
        <v>7320</v>
      </c>
      <c r="DM72" s="900" t="s">
        <v>274</v>
      </c>
      <c r="DN72" s="935">
        <v>70</v>
      </c>
      <c r="DO72" s="900" t="s">
        <v>275</v>
      </c>
      <c r="DP72" s="903" t="s">
        <v>276</v>
      </c>
      <c r="DQ72" s="900" t="s">
        <v>274</v>
      </c>
      <c r="DR72" s="905" t="s">
        <v>280</v>
      </c>
      <c r="DS72" s="900" t="s">
        <v>274</v>
      </c>
      <c r="DT72" s="909">
        <v>2.4</v>
      </c>
      <c r="DU72" s="926" t="s">
        <v>281</v>
      </c>
      <c r="DV72" s="911" t="s">
        <v>287</v>
      </c>
      <c r="DW72" s="242"/>
      <c r="DX72" s="948"/>
      <c r="DY72" s="215">
        <v>75</v>
      </c>
      <c r="DZ72" s="216">
        <v>21</v>
      </c>
      <c r="EA72" s="216">
        <v>22</v>
      </c>
      <c r="EB72" s="928">
        <v>11</v>
      </c>
    </row>
    <row r="73" spans="1:132" s="214" customFormat="1" ht="34.15" customHeight="1">
      <c r="A73" s="271" t="s">
        <v>387</v>
      </c>
      <c r="B73" s="950"/>
      <c r="C73" s="930"/>
      <c r="D73" s="940"/>
      <c r="E73" s="244" t="s">
        <v>49</v>
      </c>
      <c r="F73" s="180"/>
      <c r="G73" s="218">
        <v>56420</v>
      </c>
      <c r="H73" s="219"/>
      <c r="I73" s="183" t="s">
        <v>274</v>
      </c>
      <c r="J73" s="220">
        <v>540</v>
      </c>
      <c r="K73" s="221"/>
      <c r="L73" s="222" t="s">
        <v>275</v>
      </c>
      <c r="M73" s="223" t="s">
        <v>276</v>
      </c>
      <c r="N73" s="224" t="s">
        <v>274</v>
      </c>
      <c r="O73" s="225" t="s">
        <v>280</v>
      </c>
      <c r="P73" s="224" t="s">
        <v>274</v>
      </c>
      <c r="Q73" s="226">
        <v>2.2000000000000002</v>
      </c>
      <c r="R73" s="227"/>
      <c r="S73" s="902"/>
      <c r="T73" s="914"/>
      <c r="U73" s="902"/>
      <c r="V73" s="934"/>
      <c r="W73" s="922"/>
      <c r="X73" s="904"/>
      <c r="Y73" s="922"/>
      <c r="Z73" s="924"/>
      <c r="AA73" s="183" t="s">
        <v>274</v>
      </c>
      <c r="AB73" s="220">
        <v>9150</v>
      </c>
      <c r="AC73" s="902"/>
      <c r="AD73" s="228">
        <v>90</v>
      </c>
      <c r="AE73" s="229" t="s">
        <v>275</v>
      </c>
      <c r="AF73" s="223" t="s">
        <v>276</v>
      </c>
      <c r="AG73" s="230" t="s">
        <v>274</v>
      </c>
      <c r="AH73" s="231" t="s">
        <v>280</v>
      </c>
      <c r="AI73" s="230" t="s">
        <v>274</v>
      </c>
      <c r="AJ73" s="232">
        <v>2.6</v>
      </c>
      <c r="AK73" s="233"/>
      <c r="AL73" s="198"/>
      <c r="AM73" s="234"/>
      <c r="AN73" s="205"/>
      <c r="AO73" s="235"/>
      <c r="AP73" s="236"/>
      <c r="AR73" s="236"/>
      <c r="AT73" s="236"/>
      <c r="AV73" s="237" t="s">
        <v>274</v>
      </c>
      <c r="AW73" s="199">
        <v>64100</v>
      </c>
      <c r="AX73" s="205" t="s">
        <v>274</v>
      </c>
      <c r="AY73" s="200">
        <v>640</v>
      </c>
      <c r="AZ73" s="238" t="s">
        <v>275</v>
      </c>
      <c r="BA73" s="202" t="s">
        <v>276</v>
      </c>
      <c r="BB73" s="201" t="s">
        <v>274</v>
      </c>
      <c r="BC73" s="203" t="s">
        <v>280</v>
      </c>
      <c r="BD73" s="201" t="s">
        <v>274</v>
      </c>
      <c r="BE73" s="204">
        <v>2.4</v>
      </c>
      <c r="BF73" s="237" t="s">
        <v>274</v>
      </c>
      <c r="BG73" s="286">
        <v>54950</v>
      </c>
      <c r="BH73" s="237" t="s">
        <v>284</v>
      </c>
      <c r="BI73" s="200">
        <v>540</v>
      </c>
      <c r="BJ73" s="238" t="s">
        <v>275</v>
      </c>
      <c r="BK73" s="202" t="s">
        <v>276</v>
      </c>
      <c r="BL73" s="238" t="s">
        <v>274</v>
      </c>
      <c r="BM73" s="203" t="s">
        <v>280</v>
      </c>
      <c r="BN73" s="238" t="s">
        <v>274</v>
      </c>
      <c r="BO73" s="204">
        <v>2.4</v>
      </c>
      <c r="BP73" s="925"/>
      <c r="BQ73" s="920"/>
      <c r="BR73" s="902"/>
      <c r="BS73" s="916"/>
      <c r="BT73" s="904"/>
      <c r="BU73" s="904"/>
      <c r="BV73" s="901"/>
      <c r="BW73" s="906"/>
      <c r="BX73" s="901"/>
      <c r="BY73" s="942"/>
      <c r="BZ73" s="902"/>
      <c r="CA73" s="918"/>
      <c r="CB73" s="902"/>
      <c r="CC73" s="916"/>
      <c r="CD73" s="901"/>
      <c r="CE73" s="904"/>
      <c r="CF73" s="901"/>
      <c r="CG73" s="906"/>
      <c r="CH73" s="901"/>
      <c r="CI73" s="910"/>
      <c r="CJ73" s="912"/>
      <c r="CK73" s="902"/>
      <c r="CL73" s="914"/>
      <c r="CM73" s="902"/>
      <c r="CN73" s="916"/>
      <c r="CO73" s="904"/>
      <c r="CP73" s="904"/>
      <c r="CQ73" s="901"/>
      <c r="CR73" s="906"/>
      <c r="CS73" s="901"/>
      <c r="CT73" s="908"/>
      <c r="CU73" s="902"/>
      <c r="CV73" s="239" t="s">
        <v>315</v>
      </c>
      <c r="CW73" s="902"/>
      <c r="CX73" s="239" t="s">
        <v>290</v>
      </c>
      <c r="CY73" s="902"/>
      <c r="CZ73" s="240">
        <v>55.8</v>
      </c>
      <c r="DA73" s="902"/>
      <c r="DB73" s="239" t="s">
        <v>315</v>
      </c>
      <c r="DC73" s="902"/>
      <c r="DD73" s="239" t="s">
        <v>290</v>
      </c>
      <c r="DE73" s="902"/>
      <c r="DF73" s="240">
        <v>46.5</v>
      </c>
      <c r="DG73" s="937"/>
      <c r="DH73" s="939"/>
      <c r="DI73" s="937"/>
      <c r="DJ73" s="241" t="s">
        <v>291</v>
      </c>
      <c r="DK73" s="897"/>
      <c r="DL73" s="899"/>
      <c r="DM73" s="901"/>
      <c r="DN73" s="936"/>
      <c r="DO73" s="901"/>
      <c r="DP73" s="904"/>
      <c r="DQ73" s="901"/>
      <c r="DR73" s="906"/>
      <c r="DS73" s="901"/>
      <c r="DT73" s="910"/>
      <c r="DU73" s="927"/>
      <c r="DV73" s="912"/>
      <c r="DX73" s="948"/>
      <c r="DY73" s="245"/>
      <c r="DZ73" s="216">
        <v>21</v>
      </c>
      <c r="EA73" s="216">
        <v>22</v>
      </c>
      <c r="EB73" s="928"/>
    </row>
    <row r="74" spans="1:132" s="248" customFormat="1" ht="34.15" customHeight="1">
      <c r="A74" s="272" t="s">
        <v>388</v>
      </c>
      <c r="B74" s="950"/>
      <c r="C74" s="929" t="s">
        <v>303</v>
      </c>
      <c r="D74" s="931" t="s">
        <v>273</v>
      </c>
      <c r="E74" s="243" t="s">
        <v>48</v>
      </c>
      <c r="F74" s="180"/>
      <c r="G74" s="181">
        <v>43200</v>
      </c>
      <c r="H74" s="182">
        <v>52350</v>
      </c>
      <c r="I74" s="183" t="s">
        <v>274</v>
      </c>
      <c r="J74" s="184">
        <v>410</v>
      </c>
      <c r="K74" s="185">
        <v>500</v>
      </c>
      <c r="L74" s="186" t="s">
        <v>275</v>
      </c>
      <c r="M74" s="187" t="s">
        <v>276</v>
      </c>
      <c r="N74" s="188" t="s">
        <v>274</v>
      </c>
      <c r="O74" s="189" t="s">
        <v>277</v>
      </c>
      <c r="P74" s="188" t="s">
        <v>274</v>
      </c>
      <c r="Q74" s="190">
        <v>2.1</v>
      </c>
      <c r="R74" s="191">
        <v>2.2000000000000002</v>
      </c>
      <c r="S74" s="902" t="s">
        <v>274</v>
      </c>
      <c r="T74" s="913">
        <v>1000</v>
      </c>
      <c r="U74" s="902" t="s">
        <v>274</v>
      </c>
      <c r="V74" s="933">
        <v>10</v>
      </c>
      <c r="W74" s="921" t="s">
        <v>278</v>
      </c>
      <c r="X74" s="903" t="s">
        <v>276</v>
      </c>
      <c r="Y74" s="921" t="s">
        <v>274</v>
      </c>
      <c r="Z74" s="923" t="s">
        <v>279</v>
      </c>
      <c r="AA74" s="183" t="s">
        <v>274</v>
      </c>
      <c r="AB74" s="192">
        <v>9150</v>
      </c>
      <c r="AC74" s="902" t="s">
        <v>274</v>
      </c>
      <c r="AD74" s="193">
        <v>90</v>
      </c>
      <c r="AE74" s="194" t="s">
        <v>278</v>
      </c>
      <c r="AF74" s="187" t="s">
        <v>276</v>
      </c>
      <c r="AG74" s="195" t="s">
        <v>274</v>
      </c>
      <c r="AH74" s="189" t="s">
        <v>280</v>
      </c>
      <c r="AI74" s="195" t="s">
        <v>274</v>
      </c>
      <c r="AJ74" s="196">
        <v>2.6</v>
      </c>
      <c r="AK74" s="197" t="s">
        <v>281</v>
      </c>
      <c r="AL74" s="198" t="s">
        <v>282</v>
      </c>
      <c r="AM74" s="199">
        <v>3660</v>
      </c>
      <c r="AN74" s="198" t="s">
        <v>282</v>
      </c>
      <c r="AO74" s="200">
        <v>30</v>
      </c>
      <c r="AP74" s="201" t="s">
        <v>275</v>
      </c>
      <c r="AQ74" s="202" t="s">
        <v>276</v>
      </c>
      <c r="AR74" s="201" t="s">
        <v>274</v>
      </c>
      <c r="AS74" s="203" t="s">
        <v>280</v>
      </c>
      <c r="AT74" s="201" t="s">
        <v>274</v>
      </c>
      <c r="AU74" s="204">
        <v>3.9</v>
      </c>
      <c r="AV74" s="205"/>
      <c r="AW74" s="206"/>
      <c r="AX74" s="205"/>
      <c r="AY74" s="207"/>
      <c r="AZ74" s="208"/>
      <c r="BA74" s="208"/>
      <c r="BB74" s="209"/>
      <c r="BC74" s="208"/>
      <c r="BD74" s="209"/>
      <c r="BE74" s="208"/>
      <c r="BF74" s="205"/>
      <c r="BG74" s="285" t="s">
        <v>283</v>
      </c>
      <c r="BH74" s="205"/>
      <c r="BI74" s="210"/>
      <c r="BJ74" s="208"/>
      <c r="BK74" s="208"/>
      <c r="BL74" s="208"/>
      <c r="BM74" s="208"/>
      <c r="BN74" s="208"/>
      <c r="BO74" s="208"/>
      <c r="BP74" s="925" t="s">
        <v>274</v>
      </c>
      <c r="BQ74" s="919" t="s">
        <v>203</v>
      </c>
      <c r="BR74" s="902" t="s">
        <v>274</v>
      </c>
      <c r="BS74" s="915"/>
      <c r="BT74" s="903"/>
      <c r="BU74" s="903"/>
      <c r="BV74" s="900"/>
      <c r="BW74" s="905"/>
      <c r="BX74" s="900"/>
      <c r="BY74" s="941" t="s">
        <v>203</v>
      </c>
      <c r="BZ74" s="902" t="s">
        <v>284</v>
      </c>
      <c r="CA74" s="917">
        <v>6100</v>
      </c>
      <c r="CB74" s="902" t="s">
        <v>274</v>
      </c>
      <c r="CC74" s="915">
        <v>60</v>
      </c>
      <c r="CD74" s="900" t="s">
        <v>275</v>
      </c>
      <c r="CE74" s="903" t="s">
        <v>276</v>
      </c>
      <c r="CF74" s="900" t="s">
        <v>274</v>
      </c>
      <c r="CG74" s="905" t="s">
        <v>280</v>
      </c>
      <c r="CH74" s="900" t="s">
        <v>274</v>
      </c>
      <c r="CI74" s="909">
        <v>2.4</v>
      </c>
      <c r="CJ74" s="911" t="s">
        <v>285</v>
      </c>
      <c r="CK74" s="902" t="s">
        <v>284</v>
      </c>
      <c r="CL74" s="913">
        <v>900</v>
      </c>
      <c r="CM74" s="902" t="s">
        <v>274</v>
      </c>
      <c r="CN74" s="915">
        <v>9</v>
      </c>
      <c r="CO74" s="903" t="s">
        <v>275</v>
      </c>
      <c r="CP74" s="903" t="s">
        <v>276</v>
      </c>
      <c r="CQ74" s="900" t="s">
        <v>274</v>
      </c>
      <c r="CR74" s="905" t="s">
        <v>280</v>
      </c>
      <c r="CS74" s="900" t="s">
        <v>274</v>
      </c>
      <c r="CT74" s="907">
        <v>10.1</v>
      </c>
      <c r="CU74" s="902" t="s">
        <v>284</v>
      </c>
      <c r="CV74" s="211">
        <v>520</v>
      </c>
      <c r="CW74" s="902" t="s">
        <v>284</v>
      </c>
      <c r="CX74" s="212">
        <v>5</v>
      </c>
      <c r="CY74" s="902" t="s">
        <v>284</v>
      </c>
      <c r="CZ74" s="212">
        <v>5</v>
      </c>
      <c r="DA74" s="902" t="s">
        <v>284</v>
      </c>
      <c r="DB74" s="211">
        <v>90</v>
      </c>
      <c r="DC74" s="902" t="s">
        <v>284</v>
      </c>
      <c r="DD74" s="212">
        <v>1</v>
      </c>
      <c r="DE74" s="902" t="s">
        <v>284</v>
      </c>
      <c r="DF74" s="212">
        <v>1</v>
      </c>
      <c r="DG74" s="937" t="s">
        <v>282</v>
      </c>
      <c r="DH74" s="938">
        <v>5220</v>
      </c>
      <c r="DI74" s="937" t="s">
        <v>282</v>
      </c>
      <c r="DJ74" s="213">
        <v>245</v>
      </c>
      <c r="DK74" s="897" t="s">
        <v>286</v>
      </c>
      <c r="DL74" s="898">
        <v>6100</v>
      </c>
      <c r="DM74" s="900" t="s">
        <v>274</v>
      </c>
      <c r="DN74" s="935">
        <v>60</v>
      </c>
      <c r="DO74" s="900" t="s">
        <v>275</v>
      </c>
      <c r="DP74" s="903" t="s">
        <v>276</v>
      </c>
      <c r="DQ74" s="900" t="s">
        <v>274</v>
      </c>
      <c r="DR74" s="905" t="s">
        <v>280</v>
      </c>
      <c r="DS74" s="900" t="s">
        <v>274</v>
      </c>
      <c r="DT74" s="909">
        <v>2.4</v>
      </c>
      <c r="DU74" s="926" t="s">
        <v>281</v>
      </c>
      <c r="DV74" s="911" t="s">
        <v>287</v>
      </c>
      <c r="DW74" s="246"/>
      <c r="DX74" s="948"/>
      <c r="DY74" s="247">
        <v>90</v>
      </c>
      <c r="DZ74" s="216">
        <v>23</v>
      </c>
      <c r="EA74" s="216">
        <v>24</v>
      </c>
      <c r="EB74" s="928">
        <v>12</v>
      </c>
    </row>
    <row r="75" spans="1:132" s="248" customFormat="1" ht="34.15" customHeight="1">
      <c r="A75" s="272" t="s">
        <v>389</v>
      </c>
      <c r="B75" s="950"/>
      <c r="C75" s="930"/>
      <c r="D75" s="940"/>
      <c r="E75" s="244" t="s">
        <v>49</v>
      </c>
      <c r="F75" s="180"/>
      <c r="G75" s="218">
        <v>52350</v>
      </c>
      <c r="H75" s="219"/>
      <c r="I75" s="183" t="s">
        <v>274</v>
      </c>
      <c r="J75" s="220">
        <v>500</v>
      </c>
      <c r="K75" s="221"/>
      <c r="L75" s="222" t="s">
        <v>275</v>
      </c>
      <c r="M75" s="223" t="s">
        <v>276</v>
      </c>
      <c r="N75" s="224" t="s">
        <v>274</v>
      </c>
      <c r="O75" s="225" t="s">
        <v>280</v>
      </c>
      <c r="P75" s="224" t="s">
        <v>274</v>
      </c>
      <c r="Q75" s="226">
        <v>2.2000000000000002</v>
      </c>
      <c r="R75" s="227"/>
      <c r="S75" s="902"/>
      <c r="T75" s="914"/>
      <c r="U75" s="902"/>
      <c r="V75" s="934"/>
      <c r="W75" s="922"/>
      <c r="X75" s="904"/>
      <c r="Y75" s="922"/>
      <c r="Z75" s="924"/>
      <c r="AA75" s="183" t="s">
        <v>274</v>
      </c>
      <c r="AB75" s="220">
        <v>9150</v>
      </c>
      <c r="AC75" s="902"/>
      <c r="AD75" s="228">
        <v>90</v>
      </c>
      <c r="AE75" s="229" t="s">
        <v>275</v>
      </c>
      <c r="AF75" s="223" t="s">
        <v>276</v>
      </c>
      <c r="AG75" s="230" t="s">
        <v>274</v>
      </c>
      <c r="AH75" s="231" t="s">
        <v>280</v>
      </c>
      <c r="AI75" s="230" t="s">
        <v>274</v>
      </c>
      <c r="AJ75" s="232">
        <v>2.6</v>
      </c>
      <c r="AK75" s="233"/>
      <c r="AL75" s="198"/>
      <c r="AM75" s="234"/>
      <c r="AN75" s="205"/>
      <c r="AO75" s="235"/>
      <c r="AP75" s="236"/>
      <c r="AQ75" s="214"/>
      <c r="AR75" s="236"/>
      <c r="AS75" s="214"/>
      <c r="AT75" s="236"/>
      <c r="AU75" s="214"/>
      <c r="AV75" s="237" t="s">
        <v>274</v>
      </c>
      <c r="AW75" s="199">
        <v>64100</v>
      </c>
      <c r="AX75" s="205" t="s">
        <v>274</v>
      </c>
      <c r="AY75" s="200">
        <v>640</v>
      </c>
      <c r="AZ75" s="238" t="s">
        <v>275</v>
      </c>
      <c r="BA75" s="202" t="s">
        <v>276</v>
      </c>
      <c r="BB75" s="201" t="s">
        <v>274</v>
      </c>
      <c r="BC75" s="203" t="s">
        <v>280</v>
      </c>
      <c r="BD75" s="201" t="s">
        <v>274</v>
      </c>
      <c r="BE75" s="204">
        <v>2.4</v>
      </c>
      <c r="BF75" s="237" t="s">
        <v>274</v>
      </c>
      <c r="BG75" s="286">
        <v>54950</v>
      </c>
      <c r="BH75" s="237" t="s">
        <v>284</v>
      </c>
      <c r="BI75" s="200">
        <v>540</v>
      </c>
      <c r="BJ75" s="238" t="s">
        <v>275</v>
      </c>
      <c r="BK75" s="202" t="s">
        <v>276</v>
      </c>
      <c r="BL75" s="238" t="s">
        <v>274</v>
      </c>
      <c r="BM75" s="203" t="s">
        <v>280</v>
      </c>
      <c r="BN75" s="238" t="s">
        <v>274</v>
      </c>
      <c r="BO75" s="204">
        <v>2.4</v>
      </c>
      <c r="BP75" s="925"/>
      <c r="BQ75" s="920"/>
      <c r="BR75" s="902"/>
      <c r="BS75" s="916"/>
      <c r="BT75" s="904"/>
      <c r="BU75" s="904"/>
      <c r="BV75" s="901"/>
      <c r="BW75" s="906"/>
      <c r="BX75" s="901"/>
      <c r="BY75" s="942"/>
      <c r="BZ75" s="902"/>
      <c r="CA75" s="918"/>
      <c r="CB75" s="902"/>
      <c r="CC75" s="916"/>
      <c r="CD75" s="901"/>
      <c r="CE75" s="904"/>
      <c r="CF75" s="901"/>
      <c r="CG75" s="906"/>
      <c r="CH75" s="901"/>
      <c r="CI75" s="910"/>
      <c r="CJ75" s="912"/>
      <c r="CK75" s="902"/>
      <c r="CL75" s="914"/>
      <c r="CM75" s="902"/>
      <c r="CN75" s="916"/>
      <c r="CO75" s="904"/>
      <c r="CP75" s="904"/>
      <c r="CQ75" s="901"/>
      <c r="CR75" s="906"/>
      <c r="CS75" s="901"/>
      <c r="CT75" s="908"/>
      <c r="CU75" s="902"/>
      <c r="CV75" s="239" t="s">
        <v>315</v>
      </c>
      <c r="CW75" s="902"/>
      <c r="CX75" s="239" t="s">
        <v>290</v>
      </c>
      <c r="CY75" s="902"/>
      <c r="CZ75" s="240">
        <v>46.5</v>
      </c>
      <c r="DA75" s="902"/>
      <c r="DB75" s="239" t="s">
        <v>315</v>
      </c>
      <c r="DC75" s="902"/>
      <c r="DD75" s="239" t="s">
        <v>290</v>
      </c>
      <c r="DE75" s="902"/>
      <c r="DF75" s="240">
        <v>38.799999999999997</v>
      </c>
      <c r="DG75" s="937"/>
      <c r="DH75" s="939"/>
      <c r="DI75" s="937"/>
      <c r="DJ75" s="241" t="s">
        <v>291</v>
      </c>
      <c r="DK75" s="897"/>
      <c r="DL75" s="899"/>
      <c r="DM75" s="901"/>
      <c r="DN75" s="936"/>
      <c r="DO75" s="901"/>
      <c r="DP75" s="904"/>
      <c r="DQ75" s="901"/>
      <c r="DR75" s="906"/>
      <c r="DS75" s="901"/>
      <c r="DT75" s="910"/>
      <c r="DU75" s="927"/>
      <c r="DV75" s="912"/>
      <c r="DW75" s="246"/>
      <c r="DX75" s="948"/>
      <c r="DY75" s="247"/>
      <c r="DZ75" s="216">
        <v>23</v>
      </c>
      <c r="EA75" s="216">
        <v>24</v>
      </c>
      <c r="EB75" s="928"/>
    </row>
    <row r="76" spans="1:132" s="248" customFormat="1" ht="34.15" customHeight="1">
      <c r="A76" s="272" t="s">
        <v>390</v>
      </c>
      <c r="B76" s="950"/>
      <c r="C76" s="929" t="s">
        <v>304</v>
      </c>
      <c r="D76" s="931" t="s">
        <v>273</v>
      </c>
      <c r="E76" s="243" t="s">
        <v>48</v>
      </c>
      <c r="F76" s="180"/>
      <c r="G76" s="181">
        <v>40290</v>
      </c>
      <c r="H76" s="182">
        <v>49440</v>
      </c>
      <c r="I76" s="183" t="s">
        <v>274</v>
      </c>
      <c r="J76" s="184">
        <v>380</v>
      </c>
      <c r="K76" s="185">
        <v>470</v>
      </c>
      <c r="L76" s="186" t="s">
        <v>275</v>
      </c>
      <c r="M76" s="187" t="s">
        <v>276</v>
      </c>
      <c r="N76" s="188" t="s">
        <v>274</v>
      </c>
      <c r="O76" s="189" t="s">
        <v>277</v>
      </c>
      <c r="P76" s="188" t="s">
        <v>274</v>
      </c>
      <c r="Q76" s="190">
        <v>2.1</v>
      </c>
      <c r="R76" s="191">
        <v>2.2000000000000002</v>
      </c>
      <c r="S76" s="902" t="s">
        <v>274</v>
      </c>
      <c r="T76" s="913">
        <v>860</v>
      </c>
      <c r="U76" s="902" t="s">
        <v>274</v>
      </c>
      <c r="V76" s="933">
        <v>8</v>
      </c>
      <c r="W76" s="921" t="s">
        <v>278</v>
      </c>
      <c r="X76" s="903" t="s">
        <v>276</v>
      </c>
      <c r="Y76" s="921" t="s">
        <v>274</v>
      </c>
      <c r="Z76" s="923" t="s">
        <v>279</v>
      </c>
      <c r="AA76" s="183" t="s">
        <v>274</v>
      </c>
      <c r="AB76" s="192">
        <v>9150</v>
      </c>
      <c r="AC76" s="902" t="s">
        <v>274</v>
      </c>
      <c r="AD76" s="193">
        <v>90</v>
      </c>
      <c r="AE76" s="194" t="s">
        <v>278</v>
      </c>
      <c r="AF76" s="187" t="s">
        <v>276</v>
      </c>
      <c r="AG76" s="195" t="s">
        <v>274</v>
      </c>
      <c r="AH76" s="189" t="s">
        <v>280</v>
      </c>
      <c r="AI76" s="195" t="s">
        <v>274</v>
      </c>
      <c r="AJ76" s="196">
        <v>2.6</v>
      </c>
      <c r="AK76" s="197" t="s">
        <v>281</v>
      </c>
      <c r="AL76" s="198" t="s">
        <v>282</v>
      </c>
      <c r="AM76" s="199">
        <v>3660</v>
      </c>
      <c r="AN76" s="198" t="s">
        <v>282</v>
      </c>
      <c r="AO76" s="200">
        <v>30</v>
      </c>
      <c r="AP76" s="201" t="s">
        <v>275</v>
      </c>
      <c r="AQ76" s="202" t="s">
        <v>276</v>
      </c>
      <c r="AR76" s="201" t="s">
        <v>274</v>
      </c>
      <c r="AS76" s="203" t="s">
        <v>280</v>
      </c>
      <c r="AT76" s="201" t="s">
        <v>274</v>
      </c>
      <c r="AU76" s="204">
        <v>3.9</v>
      </c>
      <c r="AV76" s="205"/>
      <c r="AW76" s="206"/>
      <c r="AX76" s="205"/>
      <c r="AY76" s="207"/>
      <c r="AZ76" s="208"/>
      <c r="BA76" s="208"/>
      <c r="BB76" s="209"/>
      <c r="BC76" s="208"/>
      <c r="BD76" s="209"/>
      <c r="BE76" s="208"/>
      <c r="BF76" s="205"/>
      <c r="BG76" s="285" t="s">
        <v>283</v>
      </c>
      <c r="BH76" s="205"/>
      <c r="BI76" s="210"/>
      <c r="BJ76" s="208"/>
      <c r="BK76" s="208"/>
      <c r="BL76" s="208"/>
      <c r="BM76" s="208"/>
      <c r="BN76" s="208"/>
      <c r="BO76" s="208"/>
      <c r="BP76" s="925" t="s">
        <v>274</v>
      </c>
      <c r="BQ76" s="919" t="s">
        <v>203</v>
      </c>
      <c r="BR76" s="902" t="s">
        <v>274</v>
      </c>
      <c r="BS76" s="915"/>
      <c r="BT76" s="903"/>
      <c r="BU76" s="903"/>
      <c r="BV76" s="900"/>
      <c r="BW76" s="905"/>
      <c r="BX76" s="900"/>
      <c r="BY76" s="941" t="s">
        <v>203</v>
      </c>
      <c r="BZ76" s="902" t="s">
        <v>284</v>
      </c>
      <c r="CA76" s="917">
        <v>5230</v>
      </c>
      <c r="CB76" s="902" t="s">
        <v>274</v>
      </c>
      <c r="CC76" s="915">
        <v>50</v>
      </c>
      <c r="CD76" s="900" t="s">
        <v>275</v>
      </c>
      <c r="CE76" s="903" t="s">
        <v>276</v>
      </c>
      <c r="CF76" s="900" t="s">
        <v>274</v>
      </c>
      <c r="CG76" s="905" t="s">
        <v>280</v>
      </c>
      <c r="CH76" s="900" t="s">
        <v>274</v>
      </c>
      <c r="CI76" s="909">
        <v>2.4</v>
      </c>
      <c r="CJ76" s="911" t="s">
        <v>285</v>
      </c>
      <c r="CK76" s="902" t="s">
        <v>284</v>
      </c>
      <c r="CL76" s="913">
        <v>770</v>
      </c>
      <c r="CM76" s="902" t="s">
        <v>274</v>
      </c>
      <c r="CN76" s="915">
        <v>7</v>
      </c>
      <c r="CO76" s="903" t="s">
        <v>275</v>
      </c>
      <c r="CP76" s="903" t="s">
        <v>276</v>
      </c>
      <c r="CQ76" s="900" t="s">
        <v>274</v>
      </c>
      <c r="CR76" s="905" t="s">
        <v>280</v>
      </c>
      <c r="CS76" s="900" t="s">
        <v>274</v>
      </c>
      <c r="CT76" s="907">
        <v>11.1</v>
      </c>
      <c r="CU76" s="902" t="s">
        <v>284</v>
      </c>
      <c r="CV76" s="211">
        <v>460</v>
      </c>
      <c r="CW76" s="902" t="s">
        <v>284</v>
      </c>
      <c r="CX76" s="212">
        <v>4</v>
      </c>
      <c r="CY76" s="902" t="s">
        <v>284</v>
      </c>
      <c r="CZ76" s="212">
        <v>4</v>
      </c>
      <c r="DA76" s="902" t="s">
        <v>284</v>
      </c>
      <c r="DB76" s="211">
        <v>80</v>
      </c>
      <c r="DC76" s="902" t="s">
        <v>284</v>
      </c>
      <c r="DD76" s="212">
        <v>1</v>
      </c>
      <c r="DE76" s="902" t="s">
        <v>284</v>
      </c>
      <c r="DF76" s="212">
        <v>1</v>
      </c>
      <c r="DG76" s="937" t="s">
        <v>282</v>
      </c>
      <c r="DH76" s="938">
        <v>4660</v>
      </c>
      <c r="DI76" s="937" t="s">
        <v>282</v>
      </c>
      <c r="DJ76" s="213">
        <v>245</v>
      </c>
      <c r="DK76" s="897" t="s">
        <v>286</v>
      </c>
      <c r="DL76" s="898">
        <v>5230</v>
      </c>
      <c r="DM76" s="900" t="s">
        <v>274</v>
      </c>
      <c r="DN76" s="935">
        <v>50</v>
      </c>
      <c r="DO76" s="900" t="s">
        <v>275</v>
      </c>
      <c r="DP76" s="903" t="s">
        <v>276</v>
      </c>
      <c r="DQ76" s="900" t="s">
        <v>274</v>
      </c>
      <c r="DR76" s="905" t="s">
        <v>280</v>
      </c>
      <c r="DS76" s="900" t="s">
        <v>274</v>
      </c>
      <c r="DT76" s="909">
        <v>2.4</v>
      </c>
      <c r="DU76" s="926" t="s">
        <v>281</v>
      </c>
      <c r="DV76" s="911" t="s">
        <v>287</v>
      </c>
      <c r="DW76" s="246"/>
      <c r="DX76" s="948"/>
      <c r="DY76" s="247">
        <v>105</v>
      </c>
      <c r="DZ76" s="216">
        <v>25</v>
      </c>
      <c r="EA76" s="216">
        <v>26</v>
      </c>
      <c r="EB76" s="928">
        <v>13</v>
      </c>
    </row>
    <row r="77" spans="1:132" s="248" customFormat="1" ht="34.15" customHeight="1">
      <c r="A77" s="272" t="s">
        <v>391</v>
      </c>
      <c r="B77" s="950"/>
      <c r="C77" s="930"/>
      <c r="D77" s="940"/>
      <c r="E77" s="244" t="s">
        <v>49</v>
      </c>
      <c r="F77" s="180"/>
      <c r="G77" s="218">
        <v>49440</v>
      </c>
      <c r="H77" s="219"/>
      <c r="I77" s="183" t="s">
        <v>274</v>
      </c>
      <c r="J77" s="220">
        <v>470</v>
      </c>
      <c r="K77" s="221"/>
      <c r="L77" s="222" t="s">
        <v>275</v>
      </c>
      <c r="M77" s="223" t="s">
        <v>276</v>
      </c>
      <c r="N77" s="224" t="s">
        <v>274</v>
      </c>
      <c r="O77" s="225" t="s">
        <v>280</v>
      </c>
      <c r="P77" s="224" t="s">
        <v>274</v>
      </c>
      <c r="Q77" s="226">
        <v>2.2000000000000002</v>
      </c>
      <c r="R77" s="227"/>
      <c r="S77" s="902"/>
      <c r="T77" s="914"/>
      <c r="U77" s="902"/>
      <c r="V77" s="934"/>
      <c r="W77" s="922"/>
      <c r="X77" s="904"/>
      <c r="Y77" s="922"/>
      <c r="Z77" s="924"/>
      <c r="AA77" s="183" t="s">
        <v>274</v>
      </c>
      <c r="AB77" s="220">
        <v>9150</v>
      </c>
      <c r="AC77" s="902"/>
      <c r="AD77" s="228">
        <v>90</v>
      </c>
      <c r="AE77" s="229" t="s">
        <v>275</v>
      </c>
      <c r="AF77" s="223" t="s">
        <v>276</v>
      </c>
      <c r="AG77" s="230" t="s">
        <v>274</v>
      </c>
      <c r="AH77" s="231" t="s">
        <v>280</v>
      </c>
      <c r="AI77" s="230" t="s">
        <v>274</v>
      </c>
      <c r="AJ77" s="232">
        <v>2.6</v>
      </c>
      <c r="AK77" s="233"/>
      <c r="AL77" s="198"/>
      <c r="AM77" s="234"/>
      <c r="AN77" s="205"/>
      <c r="AO77" s="235"/>
      <c r="AP77" s="236"/>
      <c r="AQ77" s="214"/>
      <c r="AR77" s="236"/>
      <c r="AS77" s="214"/>
      <c r="AT77" s="236"/>
      <c r="AU77" s="214"/>
      <c r="AV77" s="237" t="s">
        <v>274</v>
      </c>
      <c r="AW77" s="199">
        <v>64100</v>
      </c>
      <c r="AX77" s="205" t="s">
        <v>274</v>
      </c>
      <c r="AY77" s="200">
        <v>640</v>
      </c>
      <c r="AZ77" s="238" t="s">
        <v>275</v>
      </c>
      <c r="BA77" s="202" t="s">
        <v>276</v>
      </c>
      <c r="BB77" s="201" t="s">
        <v>274</v>
      </c>
      <c r="BC77" s="203" t="s">
        <v>280</v>
      </c>
      <c r="BD77" s="201" t="s">
        <v>274</v>
      </c>
      <c r="BE77" s="204">
        <v>2.4</v>
      </c>
      <c r="BF77" s="237" t="s">
        <v>274</v>
      </c>
      <c r="BG77" s="286">
        <v>54950</v>
      </c>
      <c r="BH77" s="237" t="s">
        <v>284</v>
      </c>
      <c r="BI77" s="200">
        <v>540</v>
      </c>
      <c r="BJ77" s="238" t="s">
        <v>275</v>
      </c>
      <c r="BK77" s="202" t="s">
        <v>276</v>
      </c>
      <c r="BL77" s="238" t="s">
        <v>274</v>
      </c>
      <c r="BM77" s="203" t="s">
        <v>280</v>
      </c>
      <c r="BN77" s="238" t="s">
        <v>274</v>
      </c>
      <c r="BO77" s="204">
        <v>2.4</v>
      </c>
      <c r="BP77" s="925"/>
      <c r="BQ77" s="920"/>
      <c r="BR77" s="902"/>
      <c r="BS77" s="916"/>
      <c r="BT77" s="904"/>
      <c r="BU77" s="904"/>
      <c r="BV77" s="901"/>
      <c r="BW77" s="906"/>
      <c r="BX77" s="901"/>
      <c r="BY77" s="942"/>
      <c r="BZ77" s="902"/>
      <c r="CA77" s="918"/>
      <c r="CB77" s="902"/>
      <c r="CC77" s="916"/>
      <c r="CD77" s="901"/>
      <c r="CE77" s="904"/>
      <c r="CF77" s="901"/>
      <c r="CG77" s="906"/>
      <c r="CH77" s="901"/>
      <c r="CI77" s="910"/>
      <c r="CJ77" s="912"/>
      <c r="CK77" s="902"/>
      <c r="CL77" s="914"/>
      <c r="CM77" s="902"/>
      <c r="CN77" s="916"/>
      <c r="CO77" s="904"/>
      <c r="CP77" s="904"/>
      <c r="CQ77" s="901"/>
      <c r="CR77" s="906"/>
      <c r="CS77" s="901"/>
      <c r="CT77" s="908"/>
      <c r="CU77" s="902"/>
      <c r="CV77" s="239" t="s">
        <v>315</v>
      </c>
      <c r="CW77" s="902"/>
      <c r="CX77" s="239" t="s">
        <v>290</v>
      </c>
      <c r="CY77" s="902"/>
      <c r="CZ77" s="240">
        <v>49.8</v>
      </c>
      <c r="DA77" s="902"/>
      <c r="DB77" s="239" t="s">
        <v>315</v>
      </c>
      <c r="DC77" s="902"/>
      <c r="DD77" s="239" t="s">
        <v>290</v>
      </c>
      <c r="DE77" s="902"/>
      <c r="DF77" s="240">
        <v>33.200000000000003</v>
      </c>
      <c r="DG77" s="937"/>
      <c r="DH77" s="939"/>
      <c r="DI77" s="937"/>
      <c r="DJ77" s="241" t="s">
        <v>291</v>
      </c>
      <c r="DK77" s="897"/>
      <c r="DL77" s="899"/>
      <c r="DM77" s="901"/>
      <c r="DN77" s="936"/>
      <c r="DO77" s="901"/>
      <c r="DP77" s="904"/>
      <c r="DQ77" s="901"/>
      <c r="DR77" s="906"/>
      <c r="DS77" s="901"/>
      <c r="DT77" s="910"/>
      <c r="DU77" s="927"/>
      <c r="DV77" s="912"/>
      <c r="DW77" s="246"/>
      <c r="DX77" s="948"/>
      <c r="DY77" s="247"/>
      <c r="DZ77" s="216">
        <v>25</v>
      </c>
      <c r="EA77" s="216">
        <v>26</v>
      </c>
      <c r="EB77" s="928"/>
    </row>
    <row r="78" spans="1:132" s="248" customFormat="1" ht="34.15" customHeight="1">
      <c r="A78" s="272" t="s">
        <v>392</v>
      </c>
      <c r="B78" s="950"/>
      <c r="C78" s="929" t="s">
        <v>305</v>
      </c>
      <c r="D78" s="931" t="s">
        <v>273</v>
      </c>
      <c r="E78" s="243" t="s">
        <v>48</v>
      </c>
      <c r="F78" s="180"/>
      <c r="G78" s="181">
        <v>38140</v>
      </c>
      <c r="H78" s="182">
        <v>47290</v>
      </c>
      <c r="I78" s="183" t="s">
        <v>274</v>
      </c>
      <c r="J78" s="184">
        <v>360</v>
      </c>
      <c r="K78" s="185">
        <v>450</v>
      </c>
      <c r="L78" s="186" t="s">
        <v>275</v>
      </c>
      <c r="M78" s="187" t="s">
        <v>276</v>
      </c>
      <c r="N78" s="188" t="s">
        <v>274</v>
      </c>
      <c r="O78" s="189" t="s">
        <v>277</v>
      </c>
      <c r="P78" s="188" t="s">
        <v>274</v>
      </c>
      <c r="Q78" s="190">
        <v>2.1</v>
      </c>
      <c r="R78" s="191">
        <v>2.2000000000000002</v>
      </c>
      <c r="S78" s="902" t="s">
        <v>274</v>
      </c>
      <c r="T78" s="913">
        <v>750</v>
      </c>
      <c r="U78" s="902" t="s">
        <v>274</v>
      </c>
      <c r="V78" s="933">
        <v>7</v>
      </c>
      <c r="W78" s="921" t="s">
        <v>278</v>
      </c>
      <c r="X78" s="903" t="s">
        <v>276</v>
      </c>
      <c r="Y78" s="921" t="s">
        <v>274</v>
      </c>
      <c r="Z78" s="923" t="s">
        <v>279</v>
      </c>
      <c r="AA78" s="183" t="s">
        <v>274</v>
      </c>
      <c r="AB78" s="192">
        <v>9150</v>
      </c>
      <c r="AC78" s="902" t="s">
        <v>274</v>
      </c>
      <c r="AD78" s="193">
        <v>90</v>
      </c>
      <c r="AE78" s="194" t="s">
        <v>278</v>
      </c>
      <c r="AF78" s="187" t="s">
        <v>276</v>
      </c>
      <c r="AG78" s="195" t="s">
        <v>274</v>
      </c>
      <c r="AH78" s="189" t="s">
        <v>280</v>
      </c>
      <c r="AI78" s="195" t="s">
        <v>274</v>
      </c>
      <c r="AJ78" s="196">
        <v>2.6</v>
      </c>
      <c r="AK78" s="197" t="s">
        <v>281</v>
      </c>
      <c r="AL78" s="198" t="s">
        <v>282</v>
      </c>
      <c r="AM78" s="199">
        <v>3660</v>
      </c>
      <c r="AN78" s="198" t="s">
        <v>282</v>
      </c>
      <c r="AO78" s="200">
        <v>30</v>
      </c>
      <c r="AP78" s="201" t="s">
        <v>275</v>
      </c>
      <c r="AQ78" s="202" t="s">
        <v>276</v>
      </c>
      <c r="AR78" s="201" t="s">
        <v>274</v>
      </c>
      <c r="AS78" s="203" t="s">
        <v>280</v>
      </c>
      <c r="AT78" s="201" t="s">
        <v>274</v>
      </c>
      <c r="AU78" s="204">
        <v>3.9</v>
      </c>
      <c r="AV78" s="205"/>
      <c r="AW78" s="206"/>
      <c r="AX78" s="205"/>
      <c r="AY78" s="207"/>
      <c r="AZ78" s="208"/>
      <c r="BA78" s="208"/>
      <c r="BB78" s="209"/>
      <c r="BC78" s="208"/>
      <c r="BD78" s="209"/>
      <c r="BE78" s="208"/>
      <c r="BF78" s="205"/>
      <c r="BG78" s="285" t="s">
        <v>283</v>
      </c>
      <c r="BH78" s="205"/>
      <c r="BI78" s="210"/>
      <c r="BJ78" s="208"/>
      <c r="BK78" s="208"/>
      <c r="BL78" s="208"/>
      <c r="BM78" s="208"/>
      <c r="BN78" s="208"/>
      <c r="BO78" s="208"/>
      <c r="BP78" s="925" t="s">
        <v>274</v>
      </c>
      <c r="BQ78" s="919" t="s">
        <v>203</v>
      </c>
      <c r="BR78" s="902" t="s">
        <v>274</v>
      </c>
      <c r="BS78" s="915"/>
      <c r="BT78" s="903"/>
      <c r="BU78" s="903"/>
      <c r="BV78" s="900"/>
      <c r="BW78" s="905"/>
      <c r="BX78" s="900"/>
      <c r="BY78" s="941" t="s">
        <v>203</v>
      </c>
      <c r="BZ78" s="902" t="s">
        <v>284</v>
      </c>
      <c r="CA78" s="917">
        <v>4570</v>
      </c>
      <c r="CB78" s="902" t="s">
        <v>274</v>
      </c>
      <c r="CC78" s="915">
        <v>40</v>
      </c>
      <c r="CD78" s="900" t="s">
        <v>275</v>
      </c>
      <c r="CE78" s="903" t="s">
        <v>276</v>
      </c>
      <c r="CF78" s="900" t="s">
        <v>274</v>
      </c>
      <c r="CG78" s="905" t="s">
        <v>280</v>
      </c>
      <c r="CH78" s="900" t="s">
        <v>274</v>
      </c>
      <c r="CI78" s="909">
        <v>2.7</v>
      </c>
      <c r="CJ78" s="911" t="s">
        <v>285</v>
      </c>
      <c r="CK78" s="902" t="s">
        <v>284</v>
      </c>
      <c r="CL78" s="913">
        <v>670</v>
      </c>
      <c r="CM78" s="902" t="s">
        <v>274</v>
      </c>
      <c r="CN78" s="915">
        <v>6</v>
      </c>
      <c r="CO78" s="903" t="s">
        <v>275</v>
      </c>
      <c r="CP78" s="903" t="s">
        <v>276</v>
      </c>
      <c r="CQ78" s="900" t="s">
        <v>274</v>
      </c>
      <c r="CR78" s="905" t="s">
        <v>280</v>
      </c>
      <c r="CS78" s="900" t="s">
        <v>274</v>
      </c>
      <c r="CT78" s="907">
        <v>11.3</v>
      </c>
      <c r="CU78" s="902" t="s">
        <v>284</v>
      </c>
      <c r="CV78" s="211">
        <v>420</v>
      </c>
      <c r="CW78" s="902" t="s">
        <v>284</v>
      </c>
      <c r="CX78" s="212">
        <v>4</v>
      </c>
      <c r="CY78" s="902" t="s">
        <v>284</v>
      </c>
      <c r="CZ78" s="212">
        <v>4</v>
      </c>
      <c r="DA78" s="902" t="s">
        <v>284</v>
      </c>
      <c r="DB78" s="211">
        <v>70</v>
      </c>
      <c r="DC78" s="902" t="s">
        <v>284</v>
      </c>
      <c r="DD78" s="212">
        <v>1</v>
      </c>
      <c r="DE78" s="902" t="s">
        <v>284</v>
      </c>
      <c r="DF78" s="212">
        <v>1</v>
      </c>
      <c r="DG78" s="937" t="s">
        <v>282</v>
      </c>
      <c r="DH78" s="938">
        <v>4250</v>
      </c>
      <c r="DI78" s="937" t="s">
        <v>282</v>
      </c>
      <c r="DJ78" s="213">
        <v>245</v>
      </c>
      <c r="DK78" s="897" t="s">
        <v>286</v>
      </c>
      <c r="DL78" s="898">
        <v>4570</v>
      </c>
      <c r="DM78" s="900" t="s">
        <v>274</v>
      </c>
      <c r="DN78" s="935">
        <v>40</v>
      </c>
      <c r="DO78" s="900" t="s">
        <v>275</v>
      </c>
      <c r="DP78" s="903" t="s">
        <v>276</v>
      </c>
      <c r="DQ78" s="900" t="s">
        <v>274</v>
      </c>
      <c r="DR78" s="905" t="s">
        <v>280</v>
      </c>
      <c r="DS78" s="900" t="s">
        <v>274</v>
      </c>
      <c r="DT78" s="909">
        <v>2.7</v>
      </c>
      <c r="DU78" s="926" t="s">
        <v>281</v>
      </c>
      <c r="DV78" s="911" t="s">
        <v>287</v>
      </c>
      <c r="DW78" s="246"/>
      <c r="DX78" s="948"/>
      <c r="DY78" s="247">
        <v>120</v>
      </c>
      <c r="DZ78" s="216">
        <v>27</v>
      </c>
      <c r="EA78" s="216">
        <v>28</v>
      </c>
      <c r="EB78" s="928">
        <v>14</v>
      </c>
    </row>
    <row r="79" spans="1:132" s="248" customFormat="1" ht="34.15" customHeight="1">
      <c r="A79" s="272" t="s">
        <v>393</v>
      </c>
      <c r="B79" s="950"/>
      <c r="C79" s="930"/>
      <c r="D79" s="940"/>
      <c r="E79" s="244" t="s">
        <v>49</v>
      </c>
      <c r="F79" s="180"/>
      <c r="G79" s="218">
        <v>47290</v>
      </c>
      <c r="H79" s="219"/>
      <c r="I79" s="183" t="s">
        <v>274</v>
      </c>
      <c r="J79" s="220">
        <v>450</v>
      </c>
      <c r="K79" s="221"/>
      <c r="L79" s="222" t="s">
        <v>275</v>
      </c>
      <c r="M79" s="223" t="s">
        <v>276</v>
      </c>
      <c r="N79" s="224" t="s">
        <v>274</v>
      </c>
      <c r="O79" s="225" t="s">
        <v>280</v>
      </c>
      <c r="P79" s="224" t="s">
        <v>274</v>
      </c>
      <c r="Q79" s="226">
        <v>2.2000000000000002</v>
      </c>
      <c r="R79" s="227"/>
      <c r="S79" s="902"/>
      <c r="T79" s="914"/>
      <c r="U79" s="902"/>
      <c r="V79" s="934"/>
      <c r="W79" s="922"/>
      <c r="X79" s="904"/>
      <c r="Y79" s="922"/>
      <c r="Z79" s="924"/>
      <c r="AA79" s="183" t="s">
        <v>274</v>
      </c>
      <c r="AB79" s="220">
        <v>9150</v>
      </c>
      <c r="AC79" s="902"/>
      <c r="AD79" s="228">
        <v>90</v>
      </c>
      <c r="AE79" s="229" t="s">
        <v>275</v>
      </c>
      <c r="AF79" s="223" t="s">
        <v>276</v>
      </c>
      <c r="AG79" s="230" t="s">
        <v>274</v>
      </c>
      <c r="AH79" s="231" t="s">
        <v>280</v>
      </c>
      <c r="AI79" s="230" t="s">
        <v>274</v>
      </c>
      <c r="AJ79" s="232">
        <v>2.6</v>
      </c>
      <c r="AK79" s="233"/>
      <c r="AL79" s="198"/>
      <c r="AM79" s="234"/>
      <c r="AN79" s="205"/>
      <c r="AO79" s="235"/>
      <c r="AP79" s="236"/>
      <c r="AQ79" s="214"/>
      <c r="AR79" s="236"/>
      <c r="AS79" s="214"/>
      <c r="AT79" s="236"/>
      <c r="AU79" s="214"/>
      <c r="AV79" s="237" t="s">
        <v>274</v>
      </c>
      <c r="AW79" s="199">
        <v>64100</v>
      </c>
      <c r="AX79" s="205" t="s">
        <v>274</v>
      </c>
      <c r="AY79" s="200">
        <v>640</v>
      </c>
      <c r="AZ79" s="238" t="s">
        <v>275</v>
      </c>
      <c r="BA79" s="202" t="s">
        <v>276</v>
      </c>
      <c r="BB79" s="201" t="s">
        <v>274</v>
      </c>
      <c r="BC79" s="203" t="s">
        <v>280</v>
      </c>
      <c r="BD79" s="201" t="s">
        <v>274</v>
      </c>
      <c r="BE79" s="204">
        <v>2.4</v>
      </c>
      <c r="BF79" s="237" t="s">
        <v>274</v>
      </c>
      <c r="BG79" s="286">
        <v>54950</v>
      </c>
      <c r="BH79" s="237" t="s">
        <v>284</v>
      </c>
      <c r="BI79" s="200">
        <v>540</v>
      </c>
      <c r="BJ79" s="238" t="s">
        <v>275</v>
      </c>
      <c r="BK79" s="202" t="s">
        <v>276</v>
      </c>
      <c r="BL79" s="238" t="s">
        <v>274</v>
      </c>
      <c r="BM79" s="203" t="s">
        <v>280</v>
      </c>
      <c r="BN79" s="238" t="s">
        <v>274</v>
      </c>
      <c r="BO79" s="204">
        <v>2.4</v>
      </c>
      <c r="BP79" s="925"/>
      <c r="BQ79" s="920"/>
      <c r="BR79" s="902"/>
      <c r="BS79" s="916"/>
      <c r="BT79" s="904"/>
      <c r="BU79" s="904"/>
      <c r="BV79" s="901"/>
      <c r="BW79" s="906"/>
      <c r="BX79" s="901"/>
      <c r="BY79" s="942"/>
      <c r="BZ79" s="902"/>
      <c r="CA79" s="918"/>
      <c r="CB79" s="902"/>
      <c r="CC79" s="916"/>
      <c r="CD79" s="901"/>
      <c r="CE79" s="904"/>
      <c r="CF79" s="901"/>
      <c r="CG79" s="906"/>
      <c r="CH79" s="901"/>
      <c r="CI79" s="910"/>
      <c r="CJ79" s="912"/>
      <c r="CK79" s="902"/>
      <c r="CL79" s="914"/>
      <c r="CM79" s="902"/>
      <c r="CN79" s="916"/>
      <c r="CO79" s="904"/>
      <c r="CP79" s="904"/>
      <c r="CQ79" s="901"/>
      <c r="CR79" s="906"/>
      <c r="CS79" s="901"/>
      <c r="CT79" s="908"/>
      <c r="CU79" s="902"/>
      <c r="CV79" s="239" t="s">
        <v>315</v>
      </c>
      <c r="CW79" s="902"/>
      <c r="CX79" s="239" t="s">
        <v>290</v>
      </c>
      <c r="CY79" s="902"/>
      <c r="CZ79" s="240">
        <v>43.6</v>
      </c>
      <c r="DA79" s="902"/>
      <c r="DB79" s="239" t="s">
        <v>315</v>
      </c>
      <c r="DC79" s="902"/>
      <c r="DD79" s="239" t="s">
        <v>290</v>
      </c>
      <c r="DE79" s="902"/>
      <c r="DF79" s="240">
        <v>29.1</v>
      </c>
      <c r="DG79" s="937"/>
      <c r="DH79" s="939"/>
      <c r="DI79" s="937"/>
      <c r="DJ79" s="241" t="s">
        <v>291</v>
      </c>
      <c r="DK79" s="897"/>
      <c r="DL79" s="899"/>
      <c r="DM79" s="901"/>
      <c r="DN79" s="936"/>
      <c r="DO79" s="901"/>
      <c r="DP79" s="904"/>
      <c r="DQ79" s="901"/>
      <c r="DR79" s="906"/>
      <c r="DS79" s="901"/>
      <c r="DT79" s="910"/>
      <c r="DU79" s="927"/>
      <c r="DV79" s="912"/>
      <c r="DW79" s="246"/>
      <c r="DX79" s="948"/>
      <c r="DY79" s="247"/>
      <c r="DZ79" s="216">
        <v>27</v>
      </c>
      <c r="EA79" s="216">
        <v>28</v>
      </c>
      <c r="EB79" s="928"/>
    </row>
    <row r="80" spans="1:132" s="248" customFormat="1" ht="34.15" customHeight="1">
      <c r="A80" s="272" t="s">
        <v>394</v>
      </c>
      <c r="B80" s="950"/>
      <c r="C80" s="929" t="s">
        <v>306</v>
      </c>
      <c r="D80" s="931" t="s">
        <v>273</v>
      </c>
      <c r="E80" s="243" t="s">
        <v>48</v>
      </c>
      <c r="F80" s="180"/>
      <c r="G80" s="181">
        <v>36440</v>
      </c>
      <c r="H80" s="182">
        <v>45590</v>
      </c>
      <c r="I80" s="183" t="s">
        <v>274</v>
      </c>
      <c r="J80" s="184">
        <v>340</v>
      </c>
      <c r="K80" s="185">
        <v>430</v>
      </c>
      <c r="L80" s="186" t="s">
        <v>275</v>
      </c>
      <c r="M80" s="187" t="s">
        <v>276</v>
      </c>
      <c r="N80" s="188" t="s">
        <v>274</v>
      </c>
      <c r="O80" s="189" t="s">
        <v>277</v>
      </c>
      <c r="P80" s="188" t="s">
        <v>274</v>
      </c>
      <c r="Q80" s="190">
        <v>2.1</v>
      </c>
      <c r="R80" s="191">
        <v>2.2000000000000002</v>
      </c>
      <c r="S80" s="902" t="s">
        <v>274</v>
      </c>
      <c r="T80" s="913">
        <v>660</v>
      </c>
      <c r="U80" s="902" t="s">
        <v>274</v>
      </c>
      <c r="V80" s="933">
        <v>6</v>
      </c>
      <c r="W80" s="921" t="s">
        <v>278</v>
      </c>
      <c r="X80" s="903" t="s">
        <v>276</v>
      </c>
      <c r="Y80" s="921" t="s">
        <v>274</v>
      </c>
      <c r="Z80" s="923" t="s">
        <v>279</v>
      </c>
      <c r="AA80" s="183" t="s">
        <v>274</v>
      </c>
      <c r="AB80" s="192">
        <v>9150</v>
      </c>
      <c r="AC80" s="902" t="s">
        <v>274</v>
      </c>
      <c r="AD80" s="193">
        <v>90</v>
      </c>
      <c r="AE80" s="194" t="s">
        <v>278</v>
      </c>
      <c r="AF80" s="187" t="s">
        <v>276</v>
      </c>
      <c r="AG80" s="195" t="s">
        <v>274</v>
      </c>
      <c r="AH80" s="189" t="s">
        <v>280</v>
      </c>
      <c r="AI80" s="195" t="s">
        <v>274</v>
      </c>
      <c r="AJ80" s="196">
        <v>2.6</v>
      </c>
      <c r="AK80" s="197" t="s">
        <v>281</v>
      </c>
      <c r="AL80" s="198" t="s">
        <v>282</v>
      </c>
      <c r="AM80" s="199">
        <v>3660</v>
      </c>
      <c r="AN80" s="198" t="s">
        <v>282</v>
      </c>
      <c r="AO80" s="200">
        <v>30</v>
      </c>
      <c r="AP80" s="201" t="s">
        <v>275</v>
      </c>
      <c r="AQ80" s="202" t="s">
        <v>276</v>
      </c>
      <c r="AR80" s="201" t="s">
        <v>274</v>
      </c>
      <c r="AS80" s="203" t="s">
        <v>280</v>
      </c>
      <c r="AT80" s="201" t="s">
        <v>274</v>
      </c>
      <c r="AU80" s="204">
        <v>3.9</v>
      </c>
      <c r="AV80" s="205"/>
      <c r="AW80" s="206"/>
      <c r="AX80" s="205"/>
      <c r="AY80" s="207"/>
      <c r="AZ80" s="208"/>
      <c r="BA80" s="208"/>
      <c r="BB80" s="209"/>
      <c r="BC80" s="208"/>
      <c r="BD80" s="209"/>
      <c r="BE80" s="208"/>
      <c r="BF80" s="205"/>
      <c r="BG80" s="285" t="s">
        <v>283</v>
      </c>
      <c r="BH80" s="205"/>
      <c r="BI80" s="210"/>
      <c r="BJ80" s="208"/>
      <c r="BK80" s="208"/>
      <c r="BL80" s="208"/>
      <c r="BM80" s="208"/>
      <c r="BN80" s="208"/>
      <c r="BO80" s="208"/>
      <c r="BP80" s="925" t="s">
        <v>274</v>
      </c>
      <c r="BQ80" s="919">
        <v>660</v>
      </c>
      <c r="BR80" s="902" t="s">
        <v>274</v>
      </c>
      <c r="BS80" s="915">
        <v>6</v>
      </c>
      <c r="BT80" s="903" t="s">
        <v>275</v>
      </c>
      <c r="BU80" s="903" t="s">
        <v>276</v>
      </c>
      <c r="BV80" s="900" t="s">
        <v>274</v>
      </c>
      <c r="BW80" s="905" t="s">
        <v>280</v>
      </c>
      <c r="BX80" s="900" t="s">
        <v>274</v>
      </c>
      <c r="BY80" s="907">
        <v>10.1</v>
      </c>
      <c r="BZ80" s="902" t="s">
        <v>284</v>
      </c>
      <c r="CA80" s="917">
        <v>4070</v>
      </c>
      <c r="CB80" s="902" t="s">
        <v>274</v>
      </c>
      <c r="CC80" s="915">
        <v>40</v>
      </c>
      <c r="CD80" s="900" t="s">
        <v>275</v>
      </c>
      <c r="CE80" s="903" t="s">
        <v>276</v>
      </c>
      <c r="CF80" s="900" t="s">
        <v>274</v>
      </c>
      <c r="CG80" s="905" t="s">
        <v>280</v>
      </c>
      <c r="CH80" s="900" t="s">
        <v>274</v>
      </c>
      <c r="CI80" s="909">
        <v>2.4</v>
      </c>
      <c r="CJ80" s="911" t="s">
        <v>285</v>
      </c>
      <c r="CK80" s="902" t="s">
        <v>284</v>
      </c>
      <c r="CL80" s="913">
        <v>600</v>
      </c>
      <c r="CM80" s="902" t="s">
        <v>274</v>
      </c>
      <c r="CN80" s="915">
        <v>6</v>
      </c>
      <c r="CO80" s="903" t="s">
        <v>275</v>
      </c>
      <c r="CP80" s="903" t="s">
        <v>276</v>
      </c>
      <c r="CQ80" s="900" t="s">
        <v>274</v>
      </c>
      <c r="CR80" s="905" t="s">
        <v>280</v>
      </c>
      <c r="CS80" s="900" t="s">
        <v>274</v>
      </c>
      <c r="CT80" s="907">
        <v>10.1</v>
      </c>
      <c r="CU80" s="902" t="s">
        <v>284</v>
      </c>
      <c r="CV80" s="211">
        <v>390</v>
      </c>
      <c r="CW80" s="902" t="s">
        <v>284</v>
      </c>
      <c r="CX80" s="212">
        <v>3</v>
      </c>
      <c r="CY80" s="902" t="s">
        <v>284</v>
      </c>
      <c r="CZ80" s="212">
        <v>3</v>
      </c>
      <c r="DA80" s="902" t="s">
        <v>284</v>
      </c>
      <c r="DB80" s="211">
        <v>70</v>
      </c>
      <c r="DC80" s="902" t="s">
        <v>284</v>
      </c>
      <c r="DD80" s="212">
        <v>1</v>
      </c>
      <c r="DE80" s="902" t="s">
        <v>284</v>
      </c>
      <c r="DF80" s="212">
        <v>1</v>
      </c>
      <c r="DG80" s="937" t="s">
        <v>282</v>
      </c>
      <c r="DH80" s="938">
        <v>3920</v>
      </c>
      <c r="DI80" s="937" t="s">
        <v>282</v>
      </c>
      <c r="DJ80" s="213">
        <v>245</v>
      </c>
      <c r="DK80" s="897" t="s">
        <v>286</v>
      </c>
      <c r="DL80" s="898">
        <v>4070</v>
      </c>
      <c r="DM80" s="900" t="s">
        <v>274</v>
      </c>
      <c r="DN80" s="935">
        <v>40</v>
      </c>
      <c r="DO80" s="900" t="s">
        <v>275</v>
      </c>
      <c r="DP80" s="903" t="s">
        <v>276</v>
      </c>
      <c r="DQ80" s="900" t="s">
        <v>274</v>
      </c>
      <c r="DR80" s="905" t="s">
        <v>280</v>
      </c>
      <c r="DS80" s="900" t="s">
        <v>274</v>
      </c>
      <c r="DT80" s="909">
        <v>2.4</v>
      </c>
      <c r="DU80" s="926" t="s">
        <v>281</v>
      </c>
      <c r="DV80" s="911" t="s">
        <v>287</v>
      </c>
      <c r="DW80" s="246"/>
      <c r="DX80" s="948"/>
      <c r="DY80" s="247">
        <v>135</v>
      </c>
      <c r="DZ80" s="216">
        <v>29</v>
      </c>
      <c r="EA80" s="216">
        <v>30</v>
      </c>
      <c r="EB80" s="928">
        <v>15</v>
      </c>
    </row>
    <row r="81" spans="1:132" s="248" customFormat="1" ht="34.15" customHeight="1">
      <c r="A81" s="272" t="s">
        <v>395</v>
      </c>
      <c r="B81" s="950"/>
      <c r="C81" s="930"/>
      <c r="D81" s="940"/>
      <c r="E81" s="244" t="s">
        <v>49</v>
      </c>
      <c r="F81" s="180"/>
      <c r="G81" s="218">
        <v>45590</v>
      </c>
      <c r="H81" s="219"/>
      <c r="I81" s="183" t="s">
        <v>274</v>
      </c>
      <c r="J81" s="220">
        <v>430</v>
      </c>
      <c r="K81" s="221"/>
      <c r="L81" s="222" t="s">
        <v>275</v>
      </c>
      <c r="M81" s="223" t="s">
        <v>276</v>
      </c>
      <c r="N81" s="224" t="s">
        <v>274</v>
      </c>
      <c r="O81" s="225" t="s">
        <v>280</v>
      </c>
      <c r="P81" s="224" t="s">
        <v>274</v>
      </c>
      <c r="Q81" s="226">
        <v>2.2000000000000002</v>
      </c>
      <c r="R81" s="227"/>
      <c r="S81" s="902"/>
      <c r="T81" s="914"/>
      <c r="U81" s="902"/>
      <c r="V81" s="934"/>
      <c r="W81" s="922"/>
      <c r="X81" s="904"/>
      <c r="Y81" s="922"/>
      <c r="Z81" s="924"/>
      <c r="AA81" s="183" t="s">
        <v>274</v>
      </c>
      <c r="AB81" s="220">
        <v>9150</v>
      </c>
      <c r="AC81" s="902"/>
      <c r="AD81" s="228">
        <v>90</v>
      </c>
      <c r="AE81" s="229" t="s">
        <v>275</v>
      </c>
      <c r="AF81" s="223" t="s">
        <v>276</v>
      </c>
      <c r="AG81" s="230" t="s">
        <v>274</v>
      </c>
      <c r="AH81" s="231" t="s">
        <v>280</v>
      </c>
      <c r="AI81" s="230" t="s">
        <v>274</v>
      </c>
      <c r="AJ81" s="232">
        <v>2.6</v>
      </c>
      <c r="AK81" s="233"/>
      <c r="AL81" s="198"/>
      <c r="AM81" s="234"/>
      <c r="AN81" s="205"/>
      <c r="AO81" s="235"/>
      <c r="AP81" s="236"/>
      <c r="AQ81" s="214"/>
      <c r="AR81" s="236"/>
      <c r="AS81" s="214"/>
      <c r="AT81" s="236"/>
      <c r="AU81" s="214"/>
      <c r="AV81" s="237" t="s">
        <v>274</v>
      </c>
      <c r="AW81" s="199">
        <v>64100</v>
      </c>
      <c r="AX81" s="205" t="s">
        <v>274</v>
      </c>
      <c r="AY81" s="200">
        <v>640</v>
      </c>
      <c r="AZ81" s="238" t="s">
        <v>275</v>
      </c>
      <c r="BA81" s="202" t="s">
        <v>276</v>
      </c>
      <c r="BB81" s="201" t="s">
        <v>274</v>
      </c>
      <c r="BC81" s="203" t="s">
        <v>280</v>
      </c>
      <c r="BD81" s="201" t="s">
        <v>274</v>
      </c>
      <c r="BE81" s="204">
        <v>2.4</v>
      </c>
      <c r="BF81" s="237" t="s">
        <v>274</v>
      </c>
      <c r="BG81" s="286">
        <v>54950</v>
      </c>
      <c r="BH81" s="237" t="s">
        <v>284</v>
      </c>
      <c r="BI81" s="200">
        <v>540</v>
      </c>
      <c r="BJ81" s="238" t="s">
        <v>275</v>
      </c>
      <c r="BK81" s="202" t="s">
        <v>276</v>
      </c>
      <c r="BL81" s="238" t="s">
        <v>274</v>
      </c>
      <c r="BM81" s="203" t="s">
        <v>280</v>
      </c>
      <c r="BN81" s="238" t="s">
        <v>274</v>
      </c>
      <c r="BO81" s="204">
        <v>2.4</v>
      </c>
      <c r="BP81" s="925"/>
      <c r="BQ81" s="920"/>
      <c r="BR81" s="902"/>
      <c r="BS81" s="916"/>
      <c r="BT81" s="904"/>
      <c r="BU81" s="904"/>
      <c r="BV81" s="901"/>
      <c r="BW81" s="906"/>
      <c r="BX81" s="901"/>
      <c r="BY81" s="908"/>
      <c r="BZ81" s="902"/>
      <c r="CA81" s="918"/>
      <c r="CB81" s="902"/>
      <c r="CC81" s="916"/>
      <c r="CD81" s="901"/>
      <c r="CE81" s="904"/>
      <c r="CF81" s="901"/>
      <c r="CG81" s="906"/>
      <c r="CH81" s="901"/>
      <c r="CI81" s="910"/>
      <c r="CJ81" s="912"/>
      <c r="CK81" s="902"/>
      <c r="CL81" s="914"/>
      <c r="CM81" s="902"/>
      <c r="CN81" s="916"/>
      <c r="CO81" s="904"/>
      <c r="CP81" s="904"/>
      <c r="CQ81" s="901"/>
      <c r="CR81" s="906"/>
      <c r="CS81" s="901"/>
      <c r="CT81" s="908"/>
      <c r="CU81" s="902"/>
      <c r="CV81" s="239" t="s">
        <v>315</v>
      </c>
      <c r="CW81" s="902"/>
      <c r="CX81" s="239" t="s">
        <v>290</v>
      </c>
      <c r="CY81" s="902"/>
      <c r="CZ81" s="240">
        <v>51.7</v>
      </c>
      <c r="DA81" s="902"/>
      <c r="DB81" s="239" t="s">
        <v>315</v>
      </c>
      <c r="DC81" s="902"/>
      <c r="DD81" s="239" t="s">
        <v>290</v>
      </c>
      <c r="DE81" s="902"/>
      <c r="DF81" s="240">
        <v>25.8</v>
      </c>
      <c r="DG81" s="937"/>
      <c r="DH81" s="939"/>
      <c r="DI81" s="937"/>
      <c r="DJ81" s="241" t="s">
        <v>291</v>
      </c>
      <c r="DK81" s="897"/>
      <c r="DL81" s="899"/>
      <c r="DM81" s="901"/>
      <c r="DN81" s="936"/>
      <c r="DO81" s="901"/>
      <c r="DP81" s="904"/>
      <c r="DQ81" s="901"/>
      <c r="DR81" s="906"/>
      <c r="DS81" s="901"/>
      <c r="DT81" s="910"/>
      <c r="DU81" s="927"/>
      <c r="DV81" s="912"/>
      <c r="DW81" s="246"/>
      <c r="DX81" s="948"/>
      <c r="DY81" s="247"/>
      <c r="DZ81" s="216">
        <v>29</v>
      </c>
      <c r="EA81" s="216">
        <v>30</v>
      </c>
      <c r="EB81" s="928"/>
    </row>
    <row r="82" spans="1:132" s="248" customFormat="1" ht="34.15" customHeight="1">
      <c r="A82" s="272" t="s">
        <v>396</v>
      </c>
      <c r="B82" s="950"/>
      <c r="C82" s="929" t="s">
        <v>307</v>
      </c>
      <c r="D82" s="931" t="s">
        <v>273</v>
      </c>
      <c r="E82" s="243" t="s">
        <v>48</v>
      </c>
      <c r="F82" s="180"/>
      <c r="G82" s="181">
        <v>35100</v>
      </c>
      <c r="H82" s="182">
        <v>44250</v>
      </c>
      <c r="I82" s="183" t="s">
        <v>274</v>
      </c>
      <c r="J82" s="184">
        <v>330</v>
      </c>
      <c r="K82" s="185">
        <v>420</v>
      </c>
      <c r="L82" s="186" t="s">
        <v>275</v>
      </c>
      <c r="M82" s="187" t="s">
        <v>276</v>
      </c>
      <c r="N82" s="188" t="s">
        <v>274</v>
      </c>
      <c r="O82" s="189" t="s">
        <v>277</v>
      </c>
      <c r="P82" s="188" t="s">
        <v>274</v>
      </c>
      <c r="Q82" s="190">
        <v>2.1</v>
      </c>
      <c r="R82" s="191">
        <v>2.2000000000000002</v>
      </c>
      <c r="S82" s="902" t="s">
        <v>274</v>
      </c>
      <c r="T82" s="913">
        <v>600</v>
      </c>
      <c r="U82" s="902" t="s">
        <v>274</v>
      </c>
      <c r="V82" s="933">
        <v>6</v>
      </c>
      <c r="W82" s="921" t="s">
        <v>278</v>
      </c>
      <c r="X82" s="903" t="s">
        <v>276</v>
      </c>
      <c r="Y82" s="921" t="s">
        <v>274</v>
      </c>
      <c r="Z82" s="923" t="s">
        <v>279</v>
      </c>
      <c r="AA82" s="183" t="s">
        <v>274</v>
      </c>
      <c r="AB82" s="192">
        <v>9150</v>
      </c>
      <c r="AC82" s="902" t="s">
        <v>274</v>
      </c>
      <c r="AD82" s="193">
        <v>90</v>
      </c>
      <c r="AE82" s="194" t="s">
        <v>278</v>
      </c>
      <c r="AF82" s="187" t="s">
        <v>276</v>
      </c>
      <c r="AG82" s="195" t="s">
        <v>274</v>
      </c>
      <c r="AH82" s="189" t="s">
        <v>280</v>
      </c>
      <c r="AI82" s="195" t="s">
        <v>274</v>
      </c>
      <c r="AJ82" s="196">
        <v>2.6</v>
      </c>
      <c r="AK82" s="197" t="s">
        <v>281</v>
      </c>
      <c r="AL82" s="198" t="s">
        <v>282</v>
      </c>
      <c r="AM82" s="199">
        <v>3660</v>
      </c>
      <c r="AN82" s="198" t="s">
        <v>282</v>
      </c>
      <c r="AO82" s="200">
        <v>30</v>
      </c>
      <c r="AP82" s="201" t="s">
        <v>275</v>
      </c>
      <c r="AQ82" s="202" t="s">
        <v>276</v>
      </c>
      <c r="AR82" s="201" t="s">
        <v>274</v>
      </c>
      <c r="AS82" s="203" t="s">
        <v>280</v>
      </c>
      <c r="AT82" s="201" t="s">
        <v>274</v>
      </c>
      <c r="AU82" s="204">
        <v>3.9</v>
      </c>
      <c r="AV82" s="205"/>
      <c r="AW82" s="206"/>
      <c r="AX82" s="205"/>
      <c r="AY82" s="207"/>
      <c r="AZ82" s="208"/>
      <c r="BA82" s="208"/>
      <c r="BB82" s="209"/>
      <c r="BC82" s="208"/>
      <c r="BD82" s="209"/>
      <c r="BE82" s="208"/>
      <c r="BF82" s="205"/>
      <c r="BG82" s="285" t="s">
        <v>283</v>
      </c>
      <c r="BH82" s="205"/>
      <c r="BI82" s="210"/>
      <c r="BJ82" s="208"/>
      <c r="BK82" s="208"/>
      <c r="BL82" s="208"/>
      <c r="BM82" s="208"/>
      <c r="BN82" s="208"/>
      <c r="BO82" s="208"/>
      <c r="BP82" s="925" t="s">
        <v>274</v>
      </c>
      <c r="BQ82" s="919">
        <v>600</v>
      </c>
      <c r="BR82" s="902" t="s">
        <v>274</v>
      </c>
      <c r="BS82" s="915">
        <v>6</v>
      </c>
      <c r="BT82" s="903" t="s">
        <v>275</v>
      </c>
      <c r="BU82" s="903" t="s">
        <v>276</v>
      </c>
      <c r="BV82" s="900" t="s">
        <v>274</v>
      </c>
      <c r="BW82" s="905" t="s">
        <v>280</v>
      </c>
      <c r="BX82" s="900" t="s">
        <v>274</v>
      </c>
      <c r="BY82" s="907">
        <v>9</v>
      </c>
      <c r="BZ82" s="902" t="s">
        <v>284</v>
      </c>
      <c r="CA82" s="917">
        <v>3660</v>
      </c>
      <c r="CB82" s="902" t="s">
        <v>274</v>
      </c>
      <c r="CC82" s="915">
        <v>30</v>
      </c>
      <c r="CD82" s="900" t="s">
        <v>275</v>
      </c>
      <c r="CE82" s="903" t="s">
        <v>276</v>
      </c>
      <c r="CF82" s="900" t="s">
        <v>274</v>
      </c>
      <c r="CG82" s="905" t="s">
        <v>280</v>
      </c>
      <c r="CH82" s="900" t="s">
        <v>274</v>
      </c>
      <c r="CI82" s="909">
        <v>2.8</v>
      </c>
      <c r="CJ82" s="911" t="s">
        <v>285</v>
      </c>
      <c r="CK82" s="902" t="s">
        <v>284</v>
      </c>
      <c r="CL82" s="913">
        <v>540</v>
      </c>
      <c r="CM82" s="902" t="s">
        <v>274</v>
      </c>
      <c r="CN82" s="915">
        <v>5</v>
      </c>
      <c r="CO82" s="903" t="s">
        <v>275</v>
      </c>
      <c r="CP82" s="903" t="s">
        <v>276</v>
      </c>
      <c r="CQ82" s="900" t="s">
        <v>274</v>
      </c>
      <c r="CR82" s="905" t="s">
        <v>280</v>
      </c>
      <c r="CS82" s="900" t="s">
        <v>274</v>
      </c>
      <c r="CT82" s="907">
        <v>10.9</v>
      </c>
      <c r="CU82" s="902" t="s">
        <v>284</v>
      </c>
      <c r="CV82" s="211">
        <v>370</v>
      </c>
      <c r="CW82" s="902" t="s">
        <v>284</v>
      </c>
      <c r="CX82" s="212">
        <v>3</v>
      </c>
      <c r="CY82" s="902" t="s">
        <v>284</v>
      </c>
      <c r="CZ82" s="212">
        <v>3</v>
      </c>
      <c r="DA82" s="902" t="s">
        <v>284</v>
      </c>
      <c r="DB82" s="211">
        <v>60</v>
      </c>
      <c r="DC82" s="902" t="s">
        <v>284</v>
      </c>
      <c r="DD82" s="212">
        <v>1</v>
      </c>
      <c r="DE82" s="902" t="s">
        <v>284</v>
      </c>
      <c r="DF82" s="212">
        <v>1</v>
      </c>
      <c r="DG82" s="937" t="s">
        <v>282</v>
      </c>
      <c r="DH82" s="938">
        <v>3660</v>
      </c>
      <c r="DI82" s="937" t="s">
        <v>282</v>
      </c>
      <c r="DJ82" s="213">
        <v>245</v>
      </c>
      <c r="DK82" s="897" t="s">
        <v>286</v>
      </c>
      <c r="DL82" s="898">
        <v>3660</v>
      </c>
      <c r="DM82" s="900" t="s">
        <v>274</v>
      </c>
      <c r="DN82" s="935">
        <v>30</v>
      </c>
      <c r="DO82" s="900" t="s">
        <v>275</v>
      </c>
      <c r="DP82" s="903" t="s">
        <v>276</v>
      </c>
      <c r="DQ82" s="900" t="s">
        <v>274</v>
      </c>
      <c r="DR82" s="905" t="s">
        <v>280</v>
      </c>
      <c r="DS82" s="900" t="s">
        <v>274</v>
      </c>
      <c r="DT82" s="909">
        <v>2.8</v>
      </c>
      <c r="DU82" s="926" t="s">
        <v>281</v>
      </c>
      <c r="DV82" s="911" t="s">
        <v>287</v>
      </c>
      <c r="DW82" s="246"/>
      <c r="DX82" s="948"/>
      <c r="DY82" s="247">
        <v>150</v>
      </c>
      <c r="DZ82" s="216">
        <v>31</v>
      </c>
      <c r="EA82" s="216">
        <v>32</v>
      </c>
      <c r="EB82" s="928">
        <v>16</v>
      </c>
    </row>
    <row r="83" spans="1:132" s="248" customFormat="1" ht="34.15" customHeight="1">
      <c r="A83" s="272" t="s">
        <v>397</v>
      </c>
      <c r="B83" s="950"/>
      <c r="C83" s="930"/>
      <c r="D83" s="940"/>
      <c r="E83" s="244" t="s">
        <v>49</v>
      </c>
      <c r="F83" s="180"/>
      <c r="G83" s="218">
        <v>44250</v>
      </c>
      <c r="H83" s="219"/>
      <c r="I83" s="183" t="s">
        <v>274</v>
      </c>
      <c r="J83" s="220">
        <v>420</v>
      </c>
      <c r="K83" s="221"/>
      <c r="L83" s="222" t="s">
        <v>275</v>
      </c>
      <c r="M83" s="223" t="s">
        <v>276</v>
      </c>
      <c r="N83" s="224" t="s">
        <v>274</v>
      </c>
      <c r="O83" s="225" t="s">
        <v>280</v>
      </c>
      <c r="P83" s="224" t="s">
        <v>274</v>
      </c>
      <c r="Q83" s="226">
        <v>2.2000000000000002</v>
      </c>
      <c r="R83" s="227"/>
      <c r="S83" s="902"/>
      <c r="T83" s="914"/>
      <c r="U83" s="902"/>
      <c r="V83" s="934"/>
      <c r="W83" s="922"/>
      <c r="X83" s="904"/>
      <c r="Y83" s="922"/>
      <c r="Z83" s="924"/>
      <c r="AA83" s="183" t="s">
        <v>274</v>
      </c>
      <c r="AB83" s="220">
        <v>9150</v>
      </c>
      <c r="AC83" s="902"/>
      <c r="AD83" s="228">
        <v>90</v>
      </c>
      <c r="AE83" s="229" t="s">
        <v>275</v>
      </c>
      <c r="AF83" s="223" t="s">
        <v>276</v>
      </c>
      <c r="AG83" s="230" t="s">
        <v>274</v>
      </c>
      <c r="AH83" s="231" t="s">
        <v>280</v>
      </c>
      <c r="AI83" s="230" t="s">
        <v>274</v>
      </c>
      <c r="AJ83" s="232">
        <v>2.6</v>
      </c>
      <c r="AK83" s="233"/>
      <c r="AL83" s="198"/>
      <c r="AM83" s="234"/>
      <c r="AN83" s="205"/>
      <c r="AO83" s="235"/>
      <c r="AP83" s="236"/>
      <c r="AQ83" s="214"/>
      <c r="AR83" s="236"/>
      <c r="AS83" s="214"/>
      <c r="AT83" s="236"/>
      <c r="AU83" s="214"/>
      <c r="AV83" s="237" t="s">
        <v>274</v>
      </c>
      <c r="AW83" s="199">
        <v>64100</v>
      </c>
      <c r="AX83" s="205" t="s">
        <v>274</v>
      </c>
      <c r="AY83" s="200">
        <v>640</v>
      </c>
      <c r="AZ83" s="238" t="s">
        <v>275</v>
      </c>
      <c r="BA83" s="202" t="s">
        <v>276</v>
      </c>
      <c r="BB83" s="201" t="s">
        <v>274</v>
      </c>
      <c r="BC83" s="203" t="s">
        <v>280</v>
      </c>
      <c r="BD83" s="201" t="s">
        <v>274</v>
      </c>
      <c r="BE83" s="204">
        <v>2.4</v>
      </c>
      <c r="BF83" s="237" t="s">
        <v>274</v>
      </c>
      <c r="BG83" s="286">
        <v>54950</v>
      </c>
      <c r="BH83" s="237" t="s">
        <v>284</v>
      </c>
      <c r="BI83" s="200">
        <v>540</v>
      </c>
      <c r="BJ83" s="238" t="s">
        <v>275</v>
      </c>
      <c r="BK83" s="202" t="s">
        <v>276</v>
      </c>
      <c r="BL83" s="238" t="s">
        <v>274</v>
      </c>
      <c r="BM83" s="203" t="s">
        <v>280</v>
      </c>
      <c r="BN83" s="238" t="s">
        <v>274</v>
      </c>
      <c r="BO83" s="204">
        <v>2.4</v>
      </c>
      <c r="BP83" s="925"/>
      <c r="BQ83" s="920"/>
      <c r="BR83" s="902"/>
      <c r="BS83" s="916"/>
      <c r="BT83" s="904"/>
      <c r="BU83" s="904"/>
      <c r="BV83" s="901"/>
      <c r="BW83" s="906"/>
      <c r="BX83" s="901"/>
      <c r="BY83" s="908"/>
      <c r="BZ83" s="902"/>
      <c r="CA83" s="918"/>
      <c r="CB83" s="902"/>
      <c r="CC83" s="916"/>
      <c r="CD83" s="901"/>
      <c r="CE83" s="904"/>
      <c r="CF83" s="901"/>
      <c r="CG83" s="906"/>
      <c r="CH83" s="901"/>
      <c r="CI83" s="910"/>
      <c r="CJ83" s="912"/>
      <c r="CK83" s="902"/>
      <c r="CL83" s="914"/>
      <c r="CM83" s="902"/>
      <c r="CN83" s="916"/>
      <c r="CO83" s="904"/>
      <c r="CP83" s="904"/>
      <c r="CQ83" s="901"/>
      <c r="CR83" s="906"/>
      <c r="CS83" s="901"/>
      <c r="CT83" s="908"/>
      <c r="CU83" s="902"/>
      <c r="CV83" s="239" t="s">
        <v>315</v>
      </c>
      <c r="CW83" s="902"/>
      <c r="CX83" s="239" t="s">
        <v>290</v>
      </c>
      <c r="CY83" s="902"/>
      <c r="CZ83" s="240">
        <v>46.5</v>
      </c>
      <c r="DA83" s="902"/>
      <c r="DB83" s="239" t="s">
        <v>315</v>
      </c>
      <c r="DC83" s="902"/>
      <c r="DD83" s="239" t="s">
        <v>290</v>
      </c>
      <c r="DE83" s="902"/>
      <c r="DF83" s="240">
        <v>23.3</v>
      </c>
      <c r="DG83" s="937"/>
      <c r="DH83" s="939"/>
      <c r="DI83" s="937"/>
      <c r="DJ83" s="241" t="s">
        <v>291</v>
      </c>
      <c r="DK83" s="897"/>
      <c r="DL83" s="899"/>
      <c r="DM83" s="901"/>
      <c r="DN83" s="936"/>
      <c r="DO83" s="901"/>
      <c r="DP83" s="904"/>
      <c r="DQ83" s="901"/>
      <c r="DR83" s="906"/>
      <c r="DS83" s="901"/>
      <c r="DT83" s="910"/>
      <c r="DU83" s="927"/>
      <c r="DV83" s="912"/>
      <c r="DW83" s="246"/>
      <c r="DX83" s="948"/>
      <c r="DY83" s="247"/>
      <c r="DZ83" s="216">
        <v>31</v>
      </c>
      <c r="EA83" s="216">
        <v>32</v>
      </c>
      <c r="EB83" s="928"/>
    </row>
    <row r="84" spans="1:132" s="248" customFormat="1" ht="34.15" customHeight="1">
      <c r="A84" s="272" t="s">
        <v>398</v>
      </c>
      <c r="B84" s="950"/>
      <c r="C84" s="929" t="s">
        <v>308</v>
      </c>
      <c r="D84" s="931" t="s">
        <v>273</v>
      </c>
      <c r="E84" s="243" t="s">
        <v>48</v>
      </c>
      <c r="F84" s="180"/>
      <c r="G84" s="181">
        <v>33080</v>
      </c>
      <c r="H84" s="182">
        <v>42230</v>
      </c>
      <c r="I84" s="183" t="s">
        <v>274</v>
      </c>
      <c r="J84" s="184">
        <v>310</v>
      </c>
      <c r="K84" s="185">
        <v>400</v>
      </c>
      <c r="L84" s="186" t="s">
        <v>275</v>
      </c>
      <c r="M84" s="187" t="s">
        <v>276</v>
      </c>
      <c r="N84" s="188" t="s">
        <v>274</v>
      </c>
      <c r="O84" s="189" t="s">
        <v>277</v>
      </c>
      <c r="P84" s="188" t="s">
        <v>274</v>
      </c>
      <c r="Q84" s="190">
        <v>2.1</v>
      </c>
      <c r="R84" s="191">
        <v>2.2000000000000002</v>
      </c>
      <c r="S84" s="902" t="s">
        <v>274</v>
      </c>
      <c r="T84" s="913">
        <v>500</v>
      </c>
      <c r="U84" s="902" t="s">
        <v>274</v>
      </c>
      <c r="V84" s="933">
        <v>5</v>
      </c>
      <c r="W84" s="921" t="s">
        <v>278</v>
      </c>
      <c r="X84" s="903" t="s">
        <v>276</v>
      </c>
      <c r="Y84" s="921" t="s">
        <v>274</v>
      </c>
      <c r="Z84" s="923" t="s">
        <v>279</v>
      </c>
      <c r="AA84" s="183" t="s">
        <v>274</v>
      </c>
      <c r="AB84" s="192">
        <v>9150</v>
      </c>
      <c r="AC84" s="902" t="s">
        <v>274</v>
      </c>
      <c r="AD84" s="193">
        <v>90</v>
      </c>
      <c r="AE84" s="194" t="s">
        <v>278</v>
      </c>
      <c r="AF84" s="187" t="s">
        <v>276</v>
      </c>
      <c r="AG84" s="195" t="s">
        <v>274</v>
      </c>
      <c r="AH84" s="189" t="s">
        <v>280</v>
      </c>
      <c r="AI84" s="195" t="s">
        <v>274</v>
      </c>
      <c r="AJ84" s="196">
        <v>2.6</v>
      </c>
      <c r="AK84" s="197" t="s">
        <v>281</v>
      </c>
      <c r="AL84" s="198" t="s">
        <v>282</v>
      </c>
      <c r="AM84" s="199">
        <v>3660</v>
      </c>
      <c r="AN84" s="198" t="s">
        <v>282</v>
      </c>
      <c r="AO84" s="200">
        <v>30</v>
      </c>
      <c r="AP84" s="201" t="s">
        <v>275</v>
      </c>
      <c r="AQ84" s="202" t="s">
        <v>276</v>
      </c>
      <c r="AR84" s="201" t="s">
        <v>274</v>
      </c>
      <c r="AS84" s="203" t="s">
        <v>280</v>
      </c>
      <c r="AT84" s="201" t="s">
        <v>274</v>
      </c>
      <c r="AU84" s="204">
        <v>3.9</v>
      </c>
      <c r="AV84" s="205"/>
      <c r="AW84" s="206"/>
      <c r="AX84" s="205"/>
      <c r="AY84" s="207"/>
      <c r="AZ84" s="208"/>
      <c r="BA84" s="208"/>
      <c r="BB84" s="209"/>
      <c r="BC84" s="208"/>
      <c r="BD84" s="209"/>
      <c r="BE84" s="208"/>
      <c r="BF84" s="205"/>
      <c r="BG84" s="285" t="s">
        <v>283</v>
      </c>
      <c r="BH84" s="205"/>
      <c r="BI84" s="210"/>
      <c r="BJ84" s="208"/>
      <c r="BK84" s="208"/>
      <c r="BL84" s="208"/>
      <c r="BM84" s="208"/>
      <c r="BN84" s="208"/>
      <c r="BO84" s="208"/>
      <c r="BP84" s="925" t="s">
        <v>274</v>
      </c>
      <c r="BQ84" s="919">
        <v>500</v>
      </c>
      <c r="BR84" s="902" t="s">
        <v>274</v>
      </c>
      <c r="BS84" s="915">
        <v>5</v>
      </c>
      <c r="BT84" s="903" t="s">
        <v>275</v>
      </c>
      <c r="BU84" s="903" t="s">
        <v>276</v>
      </c>
      <c r="BV84" s="900" t="s">
        <v>274</v>
      </c>
      <c r="BW84" s="905" t="s">
        <v>280</v>
      </c>
      <c r="BX84" s="900" t="s">
        <v>274</v>
      </c>
      <c r="BY84" s="907">
        <v>9</v>
      </c>
      <c r="BZ84" s="902" t="s">
        <v>284</v>
      </c>
      <c r="CA84" s="917">
        <v>3050</v>
      </c>
      <c r="CB84" s="902" t="s">
        <v>274</v>
      </c>
      <c r="CC84" s="915">
        <v>30</v>
      </c>
      <c r="CD84" s="900" t="s">
        <v>275</v>
      </c>
      <c r="CE84" s="903" t="s">
        <v>276</v>
      </c>
      <c r="CF84" s="900" t="s">
        <v>274</v>
      </c>
      <c r="CG84" s="905" t="s">
        <v>280</v>
      </c>
      <c r="CH84" s="900" t="s">
        <v>274</v>
      </c>
      <c r="CI84" s="909">
        <v>2.4</v>
      </c>
      <c r="CJ84" s="911" t="s">
        <v>285</v>
      </c>
      <c r="CK84" s="902" t="s">
        <v>284</v>
      </c>
      <c r="CL84" s="913">
        <v>520</v>
      </c>
      <c r="CM84" s="902" t="s">
        <v>274</v>
      </c>
      <c r="CN84" s="915">
        <v>5</v>
      </c>
      <c r="CO84" s="903" t="s">
        <v>275</v>
      </c>
      <c r="CP84" s="903" t="s">
        <v>276</v>
      </c>
      <c r="CQ84" s="900" t="s">
        <v>274</v>
      </c>
      <c r="CR84" s="905" t="s">
        <v>280</v>
      </c>
      <c r="CS84" s="900" t="s">
        <v>274</v>
      </c>
      <c r="CT84" s="907">
        <v>16.8</v>
      </c>
      <c r="CU84" s="902" t="s">
        <v>284</v>
      </c>
      <c r="CV84" s="211">
        <v>320</v>
      </c>
      <c r="CW84" s="902" t="s">
        <v>284</v>
      </c>
      <c r="CX84" s="212">
        <v>3</v>
      </c>
      <c r="CY84" s="902" t="s">
        <v>284</v>
      </c>
      <c r="CZ84" s="212">
        <v>3</v>
      </c>
      <c r="DA84" s="902" t="s">
        <v>284</v>
      </c>
      <c r="DB84" s="211">
        <v>50</v>
      </c>
      <c r="DC84" s="902" t="s">
        <v>284</v>
      </c>
      <c r="DD84" s="212">
        <v>1</v>
      </c>
      <c r="DE84" s="902" t="s">
        <v>284</v>
      </c>
      <c r="DF84" s="212">
        <v>1</v>
      </c>
      <c r="DG84" s="937" t="s">
        <v>282</v>
      </c>
      <c r="DH84" s="938">
        <v>3160</v>
      </c>
      <c r="DI84" s="937" t="s">
        <v>282</v>
      </c>
      <c r="DJ84" s="213">
        <v>245</v>
      </c>
      <c r="DK84" s="897" t="s">
        <v>286</v>
      </c>
      <c r="DL84" s="898">
        <v>3050</v>
      </c>
      <c r="DM84" s="900" t="s">
        <v>274</v>
      </c>
      <c r="DN84" s="935">
        <v>30</v>
      </c>
      <c r="DO84" s="900" t="s">
        <v>275</v>
      </c>
      <c r="DP84" s="903" t="s">
        <v>276</v>
      </c>
      <c r="DQ84" s="900" t="s">
        <v>274</v>
      </c>
      <c r="DR84" s="905" t="s">
        <v>280</v>
      </c>
      <c r="DS84" s="900" t="s">
        <v>274</v>
      </c>
      <c r="DT84" s="909">
        <v>2.4</v>
      </c>
      <c r="DU84" s="926" t="s">
        <v>281</v>
      </c>
      <c r="DV84" s="911" t="s">
        <v>287</v>
      </c>
      <c r="DW84" s="246"/>
      <c r="DX84" s="948"/>
      <c r="DY84" s="247">
        <v>180</v>
      </c>
      <c r="DZ84" s="216">
        <v>33</v>
      </c>
      <c r="EA84" s="216">
        <v>34</v>
      </c>
      <c r="EB84" s="928">
        <v>17</v>
      </c>
    </row>
    <row r="85" spans="1:132" s="248" customFormat="1" ht="34.15" customHeight="1">
      <c r="A85" s="272" t="s">
        <v>399</v>
      </c>
      <c r="B85" s="950"/>
      <c r="C85" s="930"/>
      <c r="D85" s="940"/>
      <c r="E85" s="244" t="s">
        <v>49</v>
      </c>
      <c r="F85" s="180"/>
      <c r="G85" s="218">
        <v>42230</v>
      </c>
      <c r="H85" s="219"/>
      <c r="I85" s="183" t="s">
        <v>274</v>
      </c>
      <c r="J85" s="220">
        <v>400</v>
      </c>
      <c r="K85" s="221"/>
      <c r="L85" s="222" t="s">
        <v>275</v>
      </c>
      <c r="M85" s="223" t="s">
        <v>276</v>
      </c>
      <c r="N85" s="224" t="s">
        <v>274</v>
      </c>
      <c r="O85" s="225" t="s">
        <v>280</v>
      </c>
      <c r="P85" s="224" t="s">
        <v>274</v>
      </c>
      <c r="Q85" s="226">
        <v>2.2000000000000002</v>
      </c>
      <c r="R85" s="227"/>
      <c r="S85" s="902"/>
      <c r="T85" s="914"/>
      <c r="U85" s="902"/>
      <c r="V85" s="934"/>
      <c r="W85" s="922"/>
      <c r="X85" s="904"/>
      <c r="Y85" s="922"/>
      <c r="Z85" s="924"/>
      <c r="AA85" s="183" t="s">
        <v>274</v>
      </c>
      <c r="AB85" s="220">
        <v>9150</v>
      </c>
      <c r="AC85" s="902"/>
      <c r="AD85" s="228">
        <v>90</v>
      </c>
      <c r="AE85" s="229" t="s">
        <v>275</v>
      </c>
      <c r="AF85" s="223" t="s">
        <v>276</v>
      </c>
      <c r="AG85" s="230" t="s">
        <v>274</v>
      </c>
      <c r="AH85" s="231" t="s">
        <v>280</v>
      </c>
      <c r="AI85" s="230" t="s">
        <v>274</v>
      </c>
      <c r="AJ85" s="232">
        <v>2.6</v>
      </c>
      <c r="AK85" s="233"/>
      <c r="AL85" s="198"/>
      <c r="AM85" s="234"/>
      <c r="AN85" s="205"/>
      <c r="AO85" s="235"/>
      <c r="AP85" s="236"/>
      <c r="AQ85" s="214"/>
      <c r="AR85" s="236"/>
      <c r="AS85" s="214"/>
      <c r="AT85" s="236"/>
      <c r="AU85" s="214"/>
      <c r="AV85" s="237" t="s">
        <v>274</v>
      </c>
      <c r="AW85" s="199">
        <v>64100</v>
      </c>
      <c r="AX85" s="205" t="s">
        <v>274</v>
      </c>
      <c r="AY85" s="200">
        <v>640</v>
      </c>
      <c r="AZ85" s="238" t="s">
        <v>275</v>
      </c>
      <c r="BA85" s="202" t="s">
        <v>276</v>
      </c>
      <c r="BB85" s="201" t="s">
        <v>274</v>
      </c>
      <c r="BC85" s="203" t="s">
        <v>280</v>
      </c>
      <c r="BD85" s="201" t="s">
        <v>274</v>
      </c>
      <c r="BE85" s="204">
        <v>2.4</v>
      </c>
      <c r="BF85" s="237" t="s">
        <v>274</v>
      </c>
      <c r="BG85" s="286">
        <v>54950</v>
      </c>
      <c r="BH85" s="237" t="s">
        <v>284</v>
      </c>
      <c r="BI85" s="200">
        <v>540</v>
      </c>
      <c r="BJ85" s="238" t="s">
        <v>275</v>
      </c>
      <c r="BK85" s="202" t="s">
        <v>276</v>
      </c>
      <c r="BL85" s="238" t="s">
        <v>274</v>
      </c>
      <c r="BM85" s="203" t="s">
        <v>280</v>
      </c>
      <c r="BN85" s="238" t="s">
        <v>274</v>
      </c>
      <c r="BO85" s="204">
        <v>2.4</v>
      </c>
      <c r="BP85" s="925"/>
      <c r="BQ85" s="920"/>
      <c r="BR85" s="902"/>
      <c r="BS85" s="916"/>
      <c r="BT85" s="904"/>
      <c r="BU85" s="904"/>
      <c r="BV85" s="901"/>
      <c r="BW85" s="906"/>
      <c r="BX85" s="901"/>
      <c r="BY85" s="908"/>
      <c r="BZ85" s="902"/>
      <c r="CA85" s="918"/>
      <c r="CB85" s="902"/>
      <c r="CC85" s="916"/>
      <c r="CD85" s="901"/>
      <c r="CE85" s="904"/>
      <c r="CF85" s="901"/>
      <c r="CG85" s="906"/>
      <c r="CH85" s="901"/>
      <c r="CI85" s="910"/>
      <c r="CJ85" s="912"/>
      <c r="CK85" s="902"/>
      <c r="CL85" s="914"/>
      <c r="CM85" s="902"/>
      <c r="CN85" s="916"/>
      <c r="CO85" s="904"/>
      <c r="CP85" s="904"/>
      <c r="CQ85" s="901"/>
      <c r="CR85" s="906"/>
      <c r="CS85" s="901"/>
      <c r="CT85" s="908"/>
      <c r="CU85" s="902"/>
      <c r="CV85" s="239" t="s">
        <v>315</v>
      </c>
      <c r="CW85" s="902"/>
      <c r="CX85" s="239" t="s">
        <v>290</v>
      </c>
      <c r="CY85" s="902"/>
      <c r="CZ85" s="240">
        <v>58.2</v>
      </c>
      <c r="DA85" s="902"/>
      <c r="DB85" s="239" t="s">
        <v>315</v>
      </c>
      <c r="DC85" s="902"/>
      <c r="DD85" s="239" t="s">
        <v>290</v>
      </c>
      <c r="DE85" s="902"/>
      <c r="DF85" s="240">
        <v>32.299999999999997</v>
      </c>
      <c r="DG85" s="937"/>
      <c r="DH85" s="939"/>
      <c r="DI85" s="937"/>
      <c r="DJ85" s="241" t="s">
        <v>291</v>
      </c>
      <c r="DK85" s="897"/>
      <c r="DL85" s="899"/>
      <c r="DM85" s="901"/>
      <c r="DN85" s="936"/>
      <c r="DO85" s="901"/>
      <c r="DP85" s="904"/>
      <c r="DQ85" s="901"/>
      <c r="DR85" s="906"/>
      <c r="DS85" s="901"/>
      <c r="DT85" s="910"/>
      <c r="DU85" s="927"/>
      <c r="DV85" s="912"/>
      <c r="DW85" s="246"/>
      <c r="DX85" s="948"/>
      <c r="DY85" s="247"/>
      <c r="DZ85" s="216">
        <v>33</v>
      </c>
      <c r="EA85" s="216">
        <v>34</v>
      </c>
      <c r="EB85" s="928"/>
    </row>
    <row r="86" spans="1:132" s="248" customFormat="1" ht="34.15" customHeight="1">
      <c r="A86" s="272" t="s">
        <v>400</v>
      </c>
      <c r="B86" s="950"/>
      <c r="C86" s="929" t="s">
        <v>309</v>
      </c>
      <c r="D86" s="931" t="s">
        <v>273</v>
      </c>
      <c r="E86" s="243" t="s">
        <v>48</v>
      </c>
      <c r="F86" s="180"/>
      <c r="G86" s="181">
        <v>31620</v>
      </c>
      <c r="H86" s="182">
        <v>40770</v>
      </c>
      <c r="I86" s="183" t="s">
        <v>274</v>
      </c>
      <c r="J86" s="184">
        <v>290</v>
      </c>
      <c r="K86" s="185">
        <v>380</v>
      </c>
      <c r="L86" s="186" t="s">
        <v>275</v>
      </c>
      <c r="M86" s="187" t="s">
        <v>276</v>
      </c>
      <c r="N86" s="188" t="s">
        <v>274</v>
      </c>
      <c r="O86" s="189" t="s">
        <v>277</v>
      </c>
      <c r="P86" s="188" t="s">
        <v>274</v>
      </c>
      <c r="Q86" s="190">
        <v>2.1</v>
      </c>
      <c r="R86" s="191">
        <v>2.2000000000000002</v>
      </c>
      <c r="S86" s="902" t="s">
        <v>274</v>
      </c>
      <c r="T86" s="913">
        <v>430</v>
      </c>
      <c r="U86" s="902" t="s">
        <v>274</v>
      </c>
      <c r="V86" s="933">
        <v>4</v>
      </c>
      <c r="W86" s="921" t="s">
        <v>278</v>
      </c>
      <c r="X86" s="903" t="s">
        <v>276</v>
      </c>
      <c r="Y86" s="921" t="s">
        <v>274</v>
      </c>
      <c r="Z86" s="923" t="s">
        <v>279</v>
      </c>
      <c r="AA86" s="183" t="s">
        <v>274</v>
      </c>
      <c r="AB86" s="192">
        <v>9150</v>
      </c>
      <c r="AC86" s="902" t="s">
        <v>274</v>
      </c>
      <c r="AD86" s="193">
        <v>90</v>
      </c>
      <c r="AE86" s="194" t="s">
        <v>278</v>
      </c>
      <c r="AF86" s="187" t="s">
        <v>276</v>
      </c>
      <c r="AG86" s="195" t="s">
        <v>274</v>
      </c>
      <c r="AH86" s="189" t="s">
        <v>280</v>
      </c>
      <c r="AI86" s="195" t="s">
        <v>274</v>
      </c>
      <c r="AJ86" s="196">
        <v>2.6</v>
      </c>
      <c r="AK86" s="197" t="s">
        <v>281</v>
      </c>
      <c r="AL86" s="198" t="s">
        <v>282</v>
      </c>
      <c r="AM86" s="199">
        <v>3660</v>
      </c>
      <c r="AN86" s="198" t="s">
        <v>282</v>
      </c>
      <c r="AO86" s="200">
        <v>30</v>
      </c>
      <c r="AP86" s="201" t="s">
        <v>275</v>
      </c>
      <c r="AQ86" s="202" t="s">
        <v>276</v>
      </c>
      <c r="AR86" s="201" t="s">
        <v>274</v>
      </c>
      <c r="AS86" s="203" t="s">
        <v>280</v>
      </c>
      <c r="AT86" s="201" t="s">
        <v>274</v>
      </c>
      <c r="AU86" s="204">
        <v>3.9</v>
      </c>
      <c r="AV86" s="205"/>
      <c r="AW86" s="206"/>
      <c r="AX86" s="205"/>
      <c r="AY86" s="207"/>
      <c r="AZ86" s="208"/>
      <c r="BA86" s="208"/>
      <c r="BB86" s="209"/>
      <c r="BC86" s="208"/>
      <c r="BD86" s="209"/>
      <c r="BE86" s="208"/>
      <c r="BF86" s="205"/>
      <c r="BG86" s="285" t="s">
        <v>283</v>
      </c>
      <c r="BH86" s="205"/>
      <c r="BI86" s="210"/>
      <c r="BJ86" s="208"/>
      <c r="BK86" s="208"/>
      <c r="BL86" s="208"/>
      <c r="BM86" s="208"/>
      <c r="BN86" s="208"/>
      <c r="BO86" s="208"/>
      <c r="BP86" s="925" t="s">
        <v>274</v>
      </c>
      <c r="BQ86" s="919">
        <v>430</v>
      </c>
      <c r="BR86" s="902" t="s">
        <v>274</v>
      </c>
      <c r="BS86" s="915">
        <v>4</v>
      </c>
      <c r="BT86" s="903" t="s">
        <v>275</v>
      </c>
      <c r="BU86" s="903" t="s">
        <v>276</v>
      </c>
      <c r="BV86" s="900" t="s">
        <v>274</v>
      </c>
      <c r="BW86" s="905" t="s">
        <v>280</v>
      </c>
      <c r="BX86" s="900" t="s">
        <v>274</v>
      </c>
      <c r="BY86" s="907">
        <v>9.6999999999999993</v>
      </c>
      <c r="BZ86" s="902" t="s">
        <v>284</v>
      </c>
      <c r="CA86" s="917">
        <v>2610</v>
      </c>
      <c r="CB86" s="902" t="s">
        <v>274</v>
      </c>
      <c r="CC86" s="915">
        <v>20</v>
      </c>
      <c r="CD86" s="900" t="s">
        <v>275</v>
      </c>
      <c r="CE86" s="903" t="s">
        <v>276</v>
      </c>
      <c r="CF86" s="900" t="s">
        <v>274</v>
      </c>
      <c r="CG86" s="905" t="s">
        <v>280</v>
      </c>
      <c r="CH86" s="900" t="s">
        <v>274</v>
      </c>
      <c r="CI86" s="909">
        <v>3</v>
      </c>
      <c r="CJ86" s="911" t="s">
        <v>285</v>
      </c>
      <c r="CK86" s="902" t="s">
        <v>284</v>
      </c>
      <c r="CL86" s="913">
        <v>520</v>
      </c>
      <c r="CM86" s="902" t="s">
        <v>274</v>
      </c>
      <c r="CN86" s="915">
        <v>5</v>
      </c>
      <c r="CO86" s="903" t="s">
        <v>275</v>
      </c>
      <c r="CP86" s="903" t="s">
        <v>276</v>
      </c>
      <c r="CQ86" s="900" t="s">
        <v>274</v>
      </c>
      <c r="CR86" s="905" t="s">
        <v>280</v>
      </c>
      <c r="CS86" s="900" t="s">
        <v>274</v>
      </c>
      <c r="CT86" s="907">
        <v>14.4</v>
      </c>
      <c r="CU86" s="902" t="s">
        <v>284</v>
      </c>
      <c r="CV86" s="211">
        <v>280</v>
      </c>
      <c r="CW86" s="902" t="s">
        <v>284</v>
      </c>
      <c r="CX86" s="212">
        <v>2</v>
      </c>
      <c r="CY86" s="902" t="s">
        <v>284</v>
      </c>
      <c r="CZ86" s="212">
        <v>2</v>
      </c>
      <c r="DA86" s="902" t="s">
        <v>284</v>
      </c>
      <c r="DB86" s="211">
        <v>50</v>
      </c>
      <c r="DC86" s="902" t="s">
        <v>284</v>
      </c>
      <c r="DD86" s="212">
        <v>1</v>
      </c>
      <c r="DE86" s="902" t="s">
        <v>284</v>
      </c>
      <c r="DF86" s="212">
        <v>1</v>
      </c>
      <c r="DG86" s="937" t="s">
        <v>282</v>
      </c>
      <c r="DH86" s="938">
        <v>2810</v>
      </c>
      <c r="DI86" s="937" t="s">
        <v>282</v>
      </c>
      <c r="DJ86" s="213">
        <v>245</v>
      </c>
      <c r="DK86" s="897" t="s">
        <v>286</v>
      </c>
      <c r="DL86" s="898">
        <v>2610</v>
      </c>
      <c r="DM86" s="900" t="s">
        <v>274</v>
      </c>
      <c r="DN86" s="935">
        <v>20</v>
      </c>
      <c r="DO86" s="900" t="s">
        <v>275</v>
      </c>
      <c r="DP86" s="903" t="s">
        <v>276</v>
      </c>
      <c r="DQ86" s="900" t="s">
        <v>274</v>
      </c>
      <c r="DR86" s="905" t="s">
        <v>280</v>
      </c>
      <c r="DS86" s="900" t="s">
        <v>274</v>
      </c>
      <c r="DT86" s="909">
        <v>3</v>
      </c>
      <c r="DU86" s="926" t="s">
        <v>281</v>
      </c>
      <c r="DV86" s="911" t="s">
        <v>287</v>
      </c>
      <c r="DW86" s="246"/>
      <c r="DX86" s="948"/>
      <c r="DY86" s="247">
        <v>210</v>
      </c>
      <c r="DZ86" s="216">
        <v>35</v>
      </c>
      <c r="EA86" s="216">
        <v>36</v>
      </c>
      <c r="EB86" s="928">
        <v>18</v>
      </c>
    </row>
    <row r="87" spans="1:132" s="248" customFormat="1" ht="34.15" customHeight="1">
      <c r="A87" s="272" t="s">
        <v>401</v>
      </c>
      <c r="B87" s="950"/>
      <c r="C87" s="930"/>
      <c r="D87" s="940"/>
      <c r="E87" s="244" t="s">
        <v>49</v>
      </c>
      <c r="F87" s="180"/>
      <c r="G87" s="218">
        <v>40770</v>
      </c>
      <c r="H87" s="219"/>
      <c r="I87" s="183" t="s">
        <v>274</v>
      </c>
      <c r="J87" s="220">
        <v>380</v>
      </c>
      <c r="K87" s="221"/>
      <c r="L87" s="222" t="s">
        <v>275</v>
      </c>
      <c r="M87" s="223" t="s">
        <v>276</v>
      </c>
      <c r="N87" s="224" t="s">
        <v>274</v>
      </c>
      <c r="O87" s="225" t="s">
        <v>280</v>
      </c>
      <c r="P87" s="224" t="s">
        <v>274</v>
      </c>
      <c r="Q87" s="226">
        <v>2.2000000000000002</v>
      </c>
      <c r="R87" s="227"/>
      <c r="S87" s="902"/>
      <c r="T87" s="914"/>
      <c r="U87" s="902"/>
      <c r="V87" s="934"/>
      <c r="W87" s="922"/>
      <c r="X87" s="904"/>
      <c r="Y87" s="922"/>
      <c r="Z87" s="924"/>
      <c r="AA87" s="183" t="s">
        <v>274</v>
      </c>
      <c r="AB87" s="220">
        <v>9150</v>
      </c>
      <c r="AC87" s="902"/>
      <c r="AD87" s="228">
        <v>90</v>
      </c>
      <c r="AE87" s="229" t="s">
        <v>275</v>
      </c>
      <c r="AF87" s="223" t="s">
        <v>276</v>
      </c>
      <c r="AG87" s="230" t="s">
        <v>274</v>
      </c>
      <c r="AH87" s="231" t="s">
        <v>280</v>
      </c>
      <c r="AI87" s="230" t="s">
        <v>274</v>
      </c>
      <c r="AJ87" s="232">
        <v>2.6</v>
      </c>
      <c r="AK87" s="233"/>
      <c r="AL87" s="198"/>
      <c r="AM87" s="234"/>
      <c r="AN87" s="205"/>
      <c r="AO87" s="235"/>
      <c r="AP87" s="236"/>
      <c r="AQ87" s="214"/>
      <c r="AR87" s="236"/>
      <c r="AS87" s="214"/>
      <c r="AT87" s="236"/>
      <c r="AU87" s="214"/>
      <c r="AV87" s="237" t="s">
        <v>274</v>
      </c>
      <c r="AW87" s="199">
        <v>64100</v>
      </c>
      <c r="AX87" s="205" t="s">
        <v>274</v>
      </c>
      <c r="AY87" s="200">
        <v>640</v>
      </c>
      <c r="AZ87" s="238" t="s">
        <v>275</v>
      </c>
      <c r="BA87" s="202" t="s">
        <v>276</v>
      </c>
      <c r="BB87" s="201" t="s">
        <v>274</v>
      </c>
      <c r="BC87" s="203" t="s">
        <v>280</v>
      </c>
      <c r="BD87" s="201" t="s">
        <v>274</v>
      </c>
      <c r="BE87" s="204">
        <v>2.4</v>
      </c>
      <c r="BF87" s="237" t="s">
        <v>274</v>
      </c>
      <c r="BG87" s="286">
        <v>54950</v>
      </c>
      <c r="BH87" s="237" t="s">
        <v>284</v>
      </c>
      <c r="BI87" s="200">
        <v>540</v>
      </c>
      <c r="BJ87" s="238" t="s">
        <v>275</v>
      </c>
      <c r="BK87" s="202" t="s">
        <v>276</v>
      </c>
      <c r="BL87" s="238" t="s">
        <v>274</v>
      </c>
      <c r="BM87" s="203" t="s">
        <v>280</v>
      </c>
      <c r="BN87" s="238" t="s">
        <v>274</v>
      </c>
      <c r="BO87" s="204">
        <v>2.4</v>
      </c>
      <c r="BP87" s="925"/>
      <c r="BQ87" s="920"/>
      <c r="BR87" s="902"/>
      <c r="BS87" s="916"/>
      <c r="BT87" s="904"/>
      <c r="BU87" s="904"/>
      <c r="BV87" s="901"/>
      <c r="BW87" s="906"/>
      <c r="BX87" s="901"/>
      <c r="BY87" s="908"/>
      <c r="BZ87" s="902"/>
      <c r="CA87" s="918"/>
      <c r="CB87" s="902"/>
      <c r="CC87" s="916"/>
      <c r="CD87" s="901"/>
      <c r="CE87" s="904"/>
      <c r="CF87" s="901"/>
      <c r="CG87" s="906"/>
      <c r="CH87" s="901"/>
      <c r="CI87" s="910"/>
      <c r="CJ87" s="912"/>
      <c r="CK87" s="902"/>
      <c r="CL87" s="914"/>
      <c r="CM87" s="902"/>
      <c r="CN87" s="916"/>
      <c r="CO87" s="904"/>
      <c r="CP87" s="904"/>
      <c r="CQ87" s="901"/>
      <c r="CR87" s="906"/>
      <c r="CS87" s="901"/>
      <c r="CT87" s="908"/>
      <c r="CU87" s="902"/>
      <c r="CV87" s="239" t="s">
        <v>315</v>
      </c>
      <c r="CW87" s="902"/>
      <c r="CX87" s="239" t="s">
        <v>290</v>
      </c>
      <c r="CY87" s="902"/>
      <c r="CZ87" s="240">
        <v>74.8</v>
      </c>
      <c r="DA87" s="902"/>
      <c r="DB87" s="239" t="s">
        <v>315</v>
      </c>
      <c r="DC87" s="902"/>
      <c r="DD87" s="239" t="s">
        <v>290</v>
      </c>
      <c r="DE87" s="902"/>
      <c r="DF87" s="240">
        <v>27.7</v>
      </c>
      <c r="DG87" s="937"/>
      <c r="DH87" s="939"/>
      <c r="DI87" s="937"/>
      <c r="DJ87" s="241" t="s">
        <v>291</v>
      </c>
      <c r="DK87" s="897"/>
      <c r="DL87" s="899"/>
      <c r="DM87" s="901"/>
      <c r="DN87" s="936"/>
      <c r="DO87" s="901"/>
      <c r="DP87" s="904"/>
      <c r="DQ87" s="901"/>
      <c r="DR87" s="906"/>
      <c r="DS87" s="901"/>
      <c r="DT87" s="910"/>
      <c r="DU87" s="927"/>
      <c r="DV87" s="912"/>
      <c r="DW87" s="246"/>
      <c r="DX87" s="948"/>
      <c r="DY87" s="247"/>
      <c r="DZ87" s="216">
        <v>35</v>
      </c>
      <c r="EA87" s="216">
        <v>36</v>
      </c>
      <c r="EB87" s="928"/>
    </row>
    <row r="88" spans="1:132" s="248" customFormat="1" ht="34.15" customHeight="1">
      <c r="A88" s="272" t="s">
        <v>402</v>
      </c>
      <c r="B88" s="950"/>
      <c r="C88" s="929" t="s">
        <v>310</v>
      </c>
      <c r="D88" s="931" t="s">
        <v>273</v>
      </c>
      <c r="E88" s="243" t="s">
        <v>48</v>
      </c>
      <c r="F88" s="180"/>
      <c r="G88" s="181">
        <v>30530</v>
      </c>
      <c r="H88" s="182">
        <v>39680</v>
      </c>
      <c r="I88" s="183" t="s">
        <v>274</v>
      </c>
      <c r="J88" s="184">
        <v>280</v>
      </c>
      <c r="K88" s="185">
        <v>370</v>
      </c>
      <c r="L88" s="186" t="s">
        <v>275</v>
      </c>
      <c r="M88" s="187" t="s">
        <v>276</v>
      </c>
      <c r="N88" s="188" t="s">
        <v>274</v>
      </c>
      <c r="O88" s="189" t="s">
        <v>277</v>
      </c>
      <c r="P88" s="188" t="s">
        <v>274</v>
      </c>
      <c r="Q88" s="190">
        <v>2.1</v>
      </c>
      <c r="R88" s="191">
        <v>2.2000000000000002</v>
      </c>
      <c r="S88" s="902" t="s">
        <v>274</v>
      </c>
      <c r="T88" s="913">
        <v>370</v>
      </c>
      <c r="U88" s="902" t="s">
        <v>274</v>
      </c>
      <c r="V88" s="933">
        <v>3</v>
      </c>
      <c r="W88" s="921" t="s">
        <v>278</v>
      </c>
      <c r="X88" s="903" t="s">
        <v>276</v>
      </c>
      <c r="Y88" s="921" t="s">
        <v>274</v>
      </c>
      <c r="Z88" s="923" t="s">
        <v>279</v>
      </c>
      <c r="AA88" s="183" t="s">
        <v>274</v>
      </c>
      <c r="AB88" s="192">
        <v>9150</v>
      </c>
      <c r="AC88" s="902" t="s">
        <v>274</v>
      </c>
      <c r="AD88" s="193">
        <v>90</v>
      </c>
      <c r="AE88" s="194" t="s">
        <v>278</v>
      </c>
      <c r="AF88" s="187" t="s">
        <v>276</v>
      </c>
      <c r="AG88" s="195" t="s">
        <v>274</v>
      </c>
      <c r="AH88" s="189" t="s">
        <v>280</v>
      </c>
      <c r="AI88" s="195" t="s">
        <v>274</v>
      </c>
      <c r="AJ88" s="196">
        <v>2.6</v>
      </c>
      <c r="AK88" s="197" t="s">
        <v>281</v>
      </c>
      <c r="AL88" s="198" t="s">
        <v>282</v>
      </c>
      <c r="AM88" s="199">
        <v>3660</v>
      </c>
      <c r="AN88" s="198" t="s">
        <v>282</v>
      </c>
      <c r="AO88" s="200">
        <v>30</v>
      </c>
      <c r="AP88" s="201" t="s">
        <v>275</v>
      </c>
      <c r="AQ88" s="202" t="s">
        <v>276</v>
      </c>
      <c r="AR88" s="201" t="s">
        <v>274</v>
      </c>
      <c r="AS88" s="203" t="s">
        <v>280</v>
      </c>
      <c r="AT88" s="201" t="s">
        <v>274</v>
      </c>
      <c r="AU88" s="204">
        <v>3.9</v>
      </c>
      <c r="AV88" s="205"/>
      <c r="AW88" s="206"/>
      <c r="AX88" s="205"/>
      <c r="AY88" s="207"/>
      <c r="AZ88" s="208"/>
      <c r="BA88" s="208"/>
      <c r="BB88" s="209"/>
      <c r="BC88" s="208"/>
      <c r="BD88" s="209"/>
      <c r="BE88" s="208"/>
      <c r="BF88" s="205"/>
      <c r="BG88" s="285" t="s">
        <v>283</v>
      </c>
      <c r="BH88" s="205"/>
      <c r="BI88" s="210"/>
      <c r="BJ88" s="208"/>
      <c r="BK88" s="208"/>
      <c r="BL88" s="208"/>
      <c r="BM88" s="208"/>
      <c r="BN88" s="208"/>
      <c r="BO88" s="208"/>
      <c r="BP88" s="925" t="s">
        <v>274</v>
      </c>
      <c r="BQ88" s="919">
        <v>370</v>
      </c>
      <c r="BR88" s="902" t="s">
        <v>274</v>
      </c>
      <c r="BS88" s="915">
        <v>3</v>
      </c>
      <c r="BT88" s="903" t="s">
        <v>275</v>
      </c>
      <c r="BU88" s="903" t="s">
        <v>276</v>
      </c>
      <c r="BV88" s="900" t="s">
        <v>274</v>
      </c>
      <c r="BW88" s="905" t="s">
        <v>280</v>
      </c>
      <c r="BX88" s="900" t="s">
        <v>274</v>
      </c>
      <c r="BY88" s="907">
        <v>11.3</v>
      </c>
      <c r="BZ88" s="902" t="s">
        <v>284</v>
      </c>
      <c r="CA88" s="917">
        <v>2280</v>
      </c>
      <c r="CB88" s="902" t="s">
        <v>274</v>
      </c>
      <c r="CC88" s="915">
        <v>20</v>
      </c>
      <c r="CD88" s="900" t="s">
        <v>275</v>
      </c>
      <c r="CE88" s="903" t="s">
        <v>276</v>
      </c>
      <c r="CF88" s="900" t="s">
        <v>274</v>
      </c>
      <c r="CG88" s="905" t="s">
        <v>280</v>
      </c>
      <c r="CH88" s="900" t="s">
        <v>274</v>
      </c>
      <c r="CI88" s="909">
        <v>2.7</v>
      </c>
      <c r="CJ88" s="911" t="s">
        <v>285</v>
      </c>
      <c r="CK88" s="902" t="s">
        <v>284</v>
      </c>
      <c r="CL88" s="913">
        <v>520</v>
      </c>
      <c r="CM88" s="902" t="s">
        <v>274</v>
      </c>
      <c r="CN88" s="915">
        <v>5</v>
      </c>
      <c r="CO88" s="903" t="s">
        <v>275</v>
      </c>
      <c r="CP88" s="903" t="s">
        <v>276</v>
      </c>
      <c r="CQ88" s="900" t="s">
        <v>274</v>
      </c>
      <c r="CR88" s="905" t="s">
        <v>280</v>
      </c>
      <c r="CS88" s="900" t="s">
        <v>274</v>
      </c>
      <c r="CT88" s="907">
        <v>12.6</v>
      </c>
      <c r="CU88" s="902" t="s">
        <v>284</v>
      </c>
      <c r="CV88" s="211">
        <v>260</v>
      </c>
      <c r="CW88" s="902" t="s">
        <v>284</v>
      </c>
      <c r="CX88" s="212">
        <v>2</v>
      </c>
      <c r="CY88" s="902" t="s">
        <v>284</v>
      </c>
      <c r="CZ88" s="212">
        <v>2</v>
      </c>
      <c r="DA88" s="902" t="s">
        <v>284</v>
      </c>
      <c r="DB88" s="211">
        <v>40</v>
      </c>
      <c r="DC88" s="902" t="s">
        <v>284</v>
      </c>
      <c r="DD88" s="212">
        <v>1</v>
      </c>
      <c r="DE88" s="902" t="s">
        <v>284</v>
      </c>
      <c r="DF88" s="212">
        <v>1</v>
      </c>
      <c r="DG88" s="937" t="s">
        <v>282</v>
      </c>
      <c r="DH88" s="938">
        <v>2540</v>
      </c>
      <c r="DI88" s="937" t="s">
        <v>282</v>
      </c>
      <c r="DJ88" s="213">
        <v>245</v>
      </c>
      <c r="DK88" s="897" t="s">
        <v>286</v>
      </c>
      <c r="DL88" s="898">
        <v>2280</v>
      </c>
      <c r="DM88" s="900" t="s">
        <v>274</v>
      </c>
      <c r="DN88" s="935">
        <v>20</v>
      </c>
      <c r="DO88" s="900" t="s">
        <v>275</v>
      </c>
      <c r="DP88" s="903" t="s">
        <v>276</v>
      </c>
      <c r="DQ88" s="900" t="s">
        <v>274</v>
      </c>
      <c r="DR88" s="905" t="s">
        <v>280</v>
      </c>
      <c r="DS88" s="900" t="s">
        <v>274</v>
      </c>
      <c r="DT88" s="909">
        <v>2.7</v>
      </c>
      <c r="DU88" s="926" t="s">
        <v>281</v>
      </c>
      <c r="DV88" s="911" t="s">
        <v>287</v>
      </c>
      <c r="DW88" s="246"/>
      <c r="DX88" s="948"/>
      <c r="DY88" s="247">
        <v>240</v>
      </c>
      <c r="DZ88" s="216">
        <v>37</v>
      </c>
      <c r="EA88" s="216">
        <v>38</v>
      </c>
      <c r="EB88" s="928">
        <v>19</v>
      </c>
    </row>
    <row r="89" spans="1:132" s="248" customFormat="1" ht="34.15" customHeight="1">
      <c r="A89" s="272" t="s">
        <v>403</v>
      </c>
      <c r="B89" s="950"/>
      <c r="C89" s="930"/>
      <c r="D89" s="940"/>
      <c r="E89" s="244" t="s">
        <v>49</v>
      </c>
      <c r="F89" s="180"/>
      <c r="G89" s="218">
        <v>39680</v>
      </c>
      <c r="H89" s="219"/>
      <c r="I89" s="183" t="s">
        <v>274</v>
      </c>
      <c r="J89" s="220">
        <v>370</v>
      </c>
      <c r="K89" s="221"/>
      <c r="L89" s="222" t="s">
        <v>275</v>
      </c>
      <c r="M89" s="223" t="s">
        <v>276</v>
      </c>
      <c r="N89" s="224" t="s">
        <v>274</v>
      </c>
      <c r="O89" s="225" t="s">
        <v>280</v>
      </c>
      <c r="P89" s="224" t="s">
        <v>274</v>
      </c>
      <c r="Q89" s="226">
        <v>2.2000000000000002</v>
      </c>
      <c r="R89" s="227"/>
      <c r="S89" s="902"/>
      <c r="T89" s="914"/>
      <c r="U89" s="902"/>
      <c r="V89" s="934"/>
      <c r="W89" s="922"/>
      <c r="X89" s="904"/>
      <c r="Y89" s="922"/>
      <c r="Z89" s="924"/>
      <c r="AA89" s="183" t="s">
        <v>274</v>
      </c>
      <c r="AB89" s="220">
        <v>9150</v>
      </c>
      <c r="AC89" s="902"/>
      <c r="AD89" s="228">
        <v>90</v>
      </c>
      <c r="AE89" s="229" t="s">
        <v>275</v>
      </c>
      <c r="AF89" s="223" t="s">
        <v>276</v>
      </c>
      <c r="AG89" s="230" t="s">
        <v>274</v>
      </c>
      <c r="AH89" s="231" t="s">
        <v>280</v>
      </c>
      <c r="AI89" s="230" t="s">
        <v>274</v>
      </c>
      <c r="AJ89" s="232">
        <v>2.6</v>
      </c>
      <c r="AK89" s="233"/>
      <c r="AL89" s="198"/>
      <c r="AM89" s="234"/>
      <c r="AN89" s="205"/>
      <c r="AO89" s="235"/>
      <c r="AP89" s="236"/>
      <c r="AQ89" s="214"/>
      <c r="AR89" s="236"/>
      <c r="AS89" s="214"/>
      <c r="AT89" s="236"/>
      <c r="AU89" s="214"/>
      <c r="AV89" s="237" t="s">
        <v>274</v>
      </c>
      <c r="AW89" s="199">
        <v>64100</v>
      </c>
      <c r="AX89" s="205" t="s">
        <v>274</v>
      </c>
      <c r="AY89" s="200">
        <v>640</v>
      </c>
      <c r="AZ89" s="238" t="s">
        <v>275</v>
      </c>
      <c r="BA89" s="202" t="s">
        <v>276</v>
      </c>
      <c r="BB89" s="201" t="s">
        <v>274</v>
      </c>
      <c r="BC89" s="203" t="s">
        <v>280</v>
      </c>
      <c r="BD89" s="201" t="s">
        <v>274</v>
      </c>
      <c r="BE89" s="204">
        <v>2.4</v>
      </c>
      <c r="BF89" s="237" t="s">
        <v>274</v>
      </c>
      <c r="BG89" s="286">
        <v>54950</v>
      </c>
      <c r="BH89" s="237" t="s">
        <v>284</v>
      </c>
      <c r="BI89" s="200">
        <v>540</v>
      </c>
      <c r="BJ89" s="238" t="s">
        <v>275</v>
      </c>
      <c r="BK89" s="202" t="s">
        <v>276</v>
      </c>
      <c r="BL89" s="238" t="s">
        <v>274</v>
      </c>
      <c r="BM89" s="203" t="s">
        <v>280</v>
      </c>
      <c r="BN89" s="238" t="s">
        <v>274</v>
      </c>
      <c r="BO89" s="204">
        <v>2.4</v>
      </c>
      <c r="BP89" s="925"/>
      <c r="BQ89" s="920"/>
      <c r="BR89" s="902"/>
      <c r="BS89" s="916"/>
      <c r="BT89" s="904"/>
      <c r="BU89" s="904"/>
      <c r="BV89" s="901"/>
      <c r="BW89" s="906"/>
      <c r="BX89" s="901"/>
      <c r="BY89" s="908"/>
      <c r="BZ89" s="902"/>
      <c r="CA89" s="918"/>
      <c r="CB89" s="902"/>
      <c r="CC89" s="916"/>
      <c r="CD89" s="901"/>
      <c r="CE89" s="904"/>
      <c r="CF89" s="901"/>
      <c r="CG89" s="906"/>
      <c r="CH89" s="901"/>
      <c r="CI89" s="910"/>
      <c r="CJ89" s="912"/>
      <c r="CK89" s="902"/>
      <c r="CL89" s="914"/>
      <c r="CM89" s="902"/>
      <c r="CN89" s="916"/>
      <c r="CO89" s="904"/>
      <c r="CP89" s="904"/>
      <c r="CQ89" s="901"/>
      <c r="CR89" s="906"/>
      <c r="CS89" s="901"/>
      <c r="CT89" s="908"/>
      <c r="CU89" s="902"/>
      <c r="CV89" s="239" t="s">
        <v>315</v>
      </c>
      <c r="CW89" s="902"/>
      <c r="CX89" s="239" t="s">
        <v>290</v>
      </c>
      <c r="CY89" s="902"/>
      <c r="CZ89" s="240">
        <v>65.400000000000006</v>
      </c>
      <c r="DA89" s="902"/>
      <c r="DB89" s="239" t="s">
        <v>315</v>
      </c>
      <c r="DC89" s="902"/>
      <c r="DD89" s="239" t="s">
        <v>290</v>
      </c>
      <c r="DE89" s="902"/>
      <c r="DF89" s="240">
        <v>24.2</v>
      </c>
      <c r="DG89" s="937"/>
      <c r="DH89" s="939"/>
      <c r="DI89" s="937"/>
      <c r="DJ89" s="241" t="s">
        <v>291</v>
      </c>
      <c r="DK89" s="897"/>
      <c r="DL89" s="899"/>
      <c r="DM89" s="901"/>
      <c r="DN89" s="936"/>
      <c r="DO89" s="901"/>
      <c r="DP89" s="904"/>
      <c r="DQ89" s="901"/>
      <c r="DR89" s="906"/>
      <c r="DS89" s="901"/>
      <c r="DT89" s="910"/>
      <c r="DU89" s="927"/>
      <c r="DV89" s="912"/>
      <c r="DW89" s="246"/>
      <c r="DX89" s="948"/>
      <c r="DY89" s="247"/>
      <c r="DZ89" s="216">
        <v>37</v>
      </c>
      <c r="EA89" s="216">
        <v>38</v>
      </c>
      <c r="EB89" s="928"/>
    </row>
    <row r="90" spans="1:132" s="248" customFormat="1" ht="34.15" customHeight="1">
      <c r="A90" s="272" t="s">
        <v>404</v>
      </c>
      <c r="B90" s="950"/>
      <c r="C90" s="929" t="s">
        <v>311</v>
      </c>
      <c r="D90" s="931" t="s">
        <v>273</v>
      </c>
      <c r="E90" s="243" t="s">
        <v>48</v>
      </c>
      <c r="F90" s="180"/>
      <c r="G90" s="181">
        <v>29690</v>
      </c>
      <c r="H90" s="182">
        <v>38840</v>
      </c>
      <c r="I90" s="183" t="s">
        <v>274</v>
      </c>
      <c r="J90" s="184">
        <v>270</v>
      </c>
      <c r="K90" s="185">
        <v>360</v>
      </c>
      <c r="L90" s="186" t="s">
        <v>275</v>
      </c>
      <c r="M90" s="187" t="s">
        <v>276</v>
      </c>
      <c r="N90" s="188" t="s">
        <v>274</v>
      </c>
      <c r="O90" s="189" t="s">
        <v>277</v>
      </c>
      <c r="P90" s="188" t="s">
        <v>274</v>
      </c>
      <c r="Q90" s="190">
        <v>2.1</v>
      </c>
      <c r="R90" s="191">
        <v>2.2000000000000002</v>
      </c>
      <c r="S90" s="902" t="s">
        <v>274</v>
      </c>
      <c r="T90" s="913">
        <v>330</v>
      </c>
      <c r="U90" s="902" t="s">
        <v>274</v>
      </c>
      <c r="V90" s="933">
        <v>3</v>
      </c>
      <c r="W90" s="921" t="s">
        <v>278</v>
      </c>
      <c r="X90" s="903" t="s">
        <v>276</v>
      </c>
      <c r="Y90" s="921" t="s">
        <v>274</v>
      </c>
      <c r="Z90" s="923" t="s">
        <v>279</v>
      </c>
      <c r="AA90" s="183" t="s">
        <v>274</v>
      </c>
      <c r="AB90" s="192">
        <v>9150</v>
      </c>
      <c r="AC90" s="902" t="s">
        <v>274</v>
      </c>
      <c r="AD90" s="193">
        <v>90</v>
      </c>
      <c r="AE90" s="194" t="s">
        <v>278</v>
      </c>
      <c r="AF90" s="187" t="s">
        <v>276</v>
      </c>
      <c r="AG90" s="195" t="s">
        <v>274</v>
      </c>
      <c r="AH90" s="189" t="s">
        <v>280</v>
      </c>
      <c r="AI90" s="195" t="s">
        <v>274</v>
      </c>
      <c r="AJ90" s="196">
        <v>2.6</v>
      </c>
      <c r="AK90" s="197" t="s">
        <v>281</v>
      </c>
      <c r="AL90" s="198" t="s">
        <v>282</v>
      </c>
      <c r="AM90" s="199">
        <v>3660</v>
      </c>
      <c r="AN90" s="198" t="s">
        <v>282</v>
      </c>
      <c r="AO90" s="200">
        <v>30</v>
      </c>
      <c r="AP90" s="201" t="s">
        <v>275</v>
      </c>
      <c r="AQ90" s="202" t="s">
        <v>276</v>
      </c>
      <c r="AR90" s="201" t="s">
        <v>274</v>
      </c>
      <c r="AS90" s="203" t="s">
        <v>280</v>
      </c>
      <c r="AT90" s="201" t="s">
        <v>274</v>
      </c>
      <c r="AU90" s="204">
        <v>3.9</v>
      </c>
      <c r="AV90" s="205"/>
      <c r="AW90" s="206"/>
      <c r="AX90" s="205"/>
      <c r="AY90" s="207"/>
      <c r="AZ90" s="208"/>
      <c r="BA90" s="208"/>
      <c r="BB90" s="209"/>
      <c r="BC90" s="208"/>
      <c r="BD90" s="209"/>
      <c r="BE90" s="208"/>
      <c r="BF90" s="205"/>
      <c r="BG90" s="285" t="s">
        <v>283</v>
      </c>
      <c r="BH90" s="205"/>
      <c r="BI90" s="210"/>
      <c r="BJ90" s="208"/>
      <c r="BK90" s="208"/>
      <c r="BL90" s="208"/>
      <c r="BM90" s="208"/>
      <c r="BN90" s="208"/>
      <c r="BO90" s="208"/>
      <c r="BP90" s="925" t="s">
        <v>274</v>
      </c>
      <c r="BQ90" s="919">
        <v>330</v>
      </c>
      <c r="BR90" s="902" t="s">
        <v>274</v>
      </c>
      <c r="BS90" s="915">
        <v>3</v>
      </c>
      <c r="BT90" s="903" t="s">
        <v>275</v>
      </c>
      <c r="BU90" s="903" t="s">
        <v>276</v>
      </c>
      <c r="BV90" s="900" t="s">
        <v>274</v>
      </c>
      <c r="BW90" s="905" t="s">
        <v>280</v>
      </c>
      <c r="BX90" s="900" t="s">
        <v>274</v>
      </c>
      <c r="BY90" s="907">
        <v>10.1</v>
      </c>
      <c r="BZ90" s="902" t="s">
        <v>284</v>
      </c>
      <c r="CA90" s="917">
        <v>2030</v>
      </c>
      <c r="CB90" s="902" t="s">
        <v>274</v>
      </c>
      <c r="CC90" s="915">
        <v>20</v>
      </c>
      <c r="CD90" s="900" t="s">
        <v>275</v>
      </c>
      <c r="CE90" s="903" t="s">
        <v>276</v>
      </c>
      <c r="CF90" s="900" t="s">
        <v>274</v>
      </c>
      <c r="CG90" s="905" t="s">
        <v>280</v>
      </c>
      <c r="CH90" s="900" t="s">
        <v>274</v>
      </c>
      <c r="CI90" s="909">
        <v>2.4</v>
      </c>
      <c r="CJ90" s="911" t="s">
        <v>285</v>
      </c>
      <c r="CK90" s="902" t="s">
        <v>284</v>
      </c>
      <c r="CL90" s="913">
        <v>520</v>
      </c>
      <c r="CM90" s="902" t="s">
        <v>274</v>
      </c>
      <c r="CN90" s="915">
        <v>5</v>
      </c>
      <c r="CO90" s="903" t="s">
        <v>275</v>
      </c>
      <c r="CP90" s="903" t="s">
        <v>276</v>
      </c>
      <c r="CQ90" s="900" t="s">
        <v>274</v>
      </c>
      <c r="CR90" s="905" t="s">
        <v>280</v>
      </c>
      <c r="CS90" s="900" t="s">
        <v>274</v>
      </c>
      <c r="CT90" s="907">
        <v>11.2</v>
      </c>
      <c r="CU90" s="902" t="s">
        <v>284</v>
      </c>
      <c r="CV90" s="211">
        <v>230</v>
      </c>
      <c r="CW90" s="902" t="s">
        <v>284</v>
      </c>
      <c r="CX90" s="212">
        <v>2</v>
      </c>
      <c r="CY90" s="902" t="s">
        <v>284</v>
      </c>
      <c r="CZ90" s="212">
        <v>2</v>
      </c>
      <c r="DA90" s="902" t="s">
        <v>284</v>
      </c>
      <c r="DB90" s="211">
        <v>40</v>
      </c>
      <c r="DC90" s="902" t="s">
        <v>284</v>
      </c>
      <c r="DD90" s="212">
        <v>1</v>
      </c>
      <c r="DE90" s="902" t="s">
        <v>284</v>
      </c>
      <c r="DF90" s="212">
        <v>1</v>
      </c>
      <c r="DG90" s="937" t="s">
        <v>282</v>
      </c>
      <c r="DH90" s="938">
        <v>2440</v>
      </c>
      <c r="DI90" s="937" t="s">
        <v>282</v>
      </c>
      <c r="DJ90" s="213">
        <v>245</v>
      </c>
      <c r="DK90" s="897" t="s">
        <v>286</v>
      </c>
      <c r="DL90" s="898">
        <v>2030</v>
      </c>
      <c r="DM90" s="900" t="s">
        <v>274</v>
      </c>
      <c r="DN90" s="935">
        <v>20</v>
      </c>
      <c r="DO90" s="900" t="s">
        <v>275</v>
      </c>
      <c r="DP90" s="903" t="s">
        <v>276</v>
      </c>
      <c r="DQ90" s="900" t="s">
        <v>274</v>
      </c>
      <c r="DR90" s="905" t="s">
        <v>280</v>
      </c>
      <c r="DS90" s="900" t="s">
        <v>274</v>
      </c>
      <c r="DT90" s="909">
        <v>2.4</v>
      </c>
      <c r="DU90" s="926" t="s">
        <v>281</v>
      </c>
      <c r="DV90" s="911" t="s">
        <v>287</v>
      </c>
      <c r="DW90" s="246"/>
      <c r="DX90" s="948"/>
      <c r="DY90" s="247">
        <v>270</v>
      </c>
      <c r="DZ90" s="216">
        <v>39</v>
      </c>
      <c r="EA90" s="216">
        <v>40</v>
      </c>
      <c r="EB90" s="928">
        <v>20</v>
      </c>
    </row>
    <row r="91" spans="1:132" s="248" customFormat="1" ht="34.15" customHeight="1">
      <c r="A91" s="272" t="s">
        <v>405</v>
      </c>
      <c r="B91" s="950"/>
      <c r="C91" s="930"/>
      <c r="D91" s="940"/>
      <c r="E91" s="244" t="s">
        <v>49</v>
      </c>
      <c r="F91" s="180"/>
      <c r="G91" s="218">
        <v>38840</v>
      </c>
      <c r="H91" s="219"/>
      <c r="I91" s="183" t="s">
        <v>274</v>
      </c>
      <c r="J91" s="220">
        <v>360</v>
      </c>
      <c r="K91" s="221"/>
      <c r="L91" s="222" t="s">
        <v>275</v>
      </c>
      <c r="M91" s="223" t="s">
        <v>276</v>
      </c>
      <c r="N91" s="224" t="s">
        <v>274</v>
      </c>
      <c r="O91" s="225" t="s">
        <v>280</v>
      </c>
      <c r="P91" s="224" t="s">
        <v>274</v>
      </c>
      <c r="Q91" s="226">
        <v>2.2000000000000002</v>
      </c>
      <c r="R91" s="227"/>
      <c r="S91" s="902"/>
      <c r="T91" s="914"/>
      <c r="U91" s="902"/>
      <c r="V91" s="934"/>
      <c r="W91" s="922"/>
      <c r="X91" s="904"/>
      <c r="Y91" s="922"/>
      <c r="Z91" s="924"/>
      <c r="AA91" s="183" t="s">
        <v>274</v>
      </c>
      <c r="AB91" s="220">
        <v>9150</v>
      </c>
      <c r="AC91" s="902"/>
      <c r="AD91" s="228">
        <v>90</v>
      </c>
      <c r="AE91" s="229" t="s">
        <v>275</v>
      </c>
      <c r="AF91" s="223" t="s">
        <v>276</v>
      </c>
      <c r="AG91" s="230" t="s">
        <v>274</v>
      </c>
      <c r="AH91" s="231" t="s">
        <v>280</v>
      </c>
      <c r="AI91" s="230" t="s">
        <v>274</v>
      </c>
      <c r="AJ91" s="232">
        <v>2.6</v>
      </c>
      <c r="AK91" s="233"/>
      <c r="AL91" s="198"/>
      <c r="AM91" s="234"/>
      <c r="AN91" s="205"/>
      <c r="AO91" s="235"/>
      <c r="AP91" s="236"/>
      <c r="AQ91" s="214"/>
      <c r="AR91" s="236"/>
      <c r="AS91" s="214"/>
      <c r="AT91" s="236"/>
      <c r="AU91" s="214"/>
      <c r="AV91" s="237" t="s">
        <v>274</v>
      </c>
      <c r="AW91" s="199">
        <v>64100</v>
      </c>
      <c r="AX91" s="205" t="s">
        <v>274</v>
      </c>
      <c r="AY91" s="200">
        <v>640</v>
      </c>
      <c r="AZ91" s="238" t="s">
        <v>275</v>
      </c>
      <c r="BA91" s="202" t="s">
        <v>276</v>
      </c>
      <c r="BB91" s="201" t="s">
        <v>274</v>
      </c>
      <c r="BC91" s="203" t="s">
        <v>280</v>
      </c>
      <c r="BD91" s="201" t="s">
        <v>274</v>
      </c>
      <c r="BE91" s="204">
        <v>2.4</v>
      </c>
      <c r="BF91" s="237" t="s">
        <v>274</v>
      </c>
      <c r="BG91" s="286">
        <v>54950</v>
      </c>
      <c r="BH91" s="237" t="s">
        <v>284</v>
      </c>
      <c r="BI91" s="200">
        <v>540</v>
      </c>
      <c r="BJ91" s="238" t="s">
        <v>275</v>
      </c>
      <c r="BK91" s="202" t="s">
        <v>276</v>
      </c>
      <c r="BL91" s="238" t="s">
        <v>274</v>
      </c>
      <c r="BM91" s="203" t="s">
        <v>280</v>
      </c>
      <c r="BN91" s="238" t="s">
        <v>274</v>
      </c>
      <c r="BO91" s="204">
        <v>2.4</v>
      </c>
      <c r="BP91" s="925"/>
      <c r="BQ91" s="920"/>
      <c r="BR91" s="902"/>
      <c r="BS91" s="916"/>
      <c r="BT91" s="904"/>
      <c r="BU91" s="904"/>
      <c r="BV91" s="901"/>
      <c r="BW91" s="906"/>
      <c r="BX91" s="901"/>
      <c r="BY91" s="908"/>
      <c r="BZ91" s="902"/>
      <c r="CA91" s="918"/>
      <c r="CB91" s="902"/>
      <c r="CC91" s="916"/>
      <c r="CD91" s="901"/>
      <c r="CE91" s="904"/>
      <c r="CF91" s="901"/>
      <c r="CG91" s="906"/>
      <c r="CH91" s="901"/>
      <c r="CI91" s="910"/>
      <c r="CJ91" s="912"/>
      <c r="CK91" s="902"/>
      <c r="CL91" s="914"/>
      <c r="CM91" s="902"/>
      <c r="CN91" s="916"/>
      <c r="CO91" s="904"/>
      <c r="CP91" s="904"/>
      <c r="CQ91" s="901"/>
      <c r="CR91" s="906"/>
      <c r="CS91" s="901"/>
      <c r="CT91" s="908"/>
      <c r="CU91" s="902"/>
      <c r="CV91" s="239" t="s">
        <v>315</v>
      </c>
      <c r="CW91" s="902"/>
      <c r="CX91" s="239" t="s">
        <v>290</v>
      </c>
      <c r="CY91" s="902"/>
      <c r="CZ91" s="240">
        <v>58.2</v>
      </c>
      <c r="DA91" s="902"/>
      <c r="DB91" s="239" t="s">
        <v>315</v>
      </c>
      <c r="DC91" s="902"/>
      <c r="DD91" s="239" t="s">
        <v>290</v>
      </c>
      <c r="DE91" s="902"/>
      <c r="DF91" s="240">
        <v>21.5</v>
      </c>
      <c r="DG91" s="937"/>
      <c r="DH91" s="939"/>
      <c r="DI91" s="937"/>
      <c r="DJ91" s="241" t="s">
        <v>291</v>
      </c>
      <c r="DK91" s="897"/>
      <c r="DL91" s="899"/>
      <c r="DM91" s="901"/>
      <c r="DN91" s="936"/>
      <c r="DO91" s="901"/>
      <c r="DP91" s="904"/>
      <c r="DQ91" s="901"/>
      <c r="DR91" s="906"/>
      <c r="DS91" s="901"/>
      <c r="DT91" s="910"/>
      <c r="DU91" s="927"/>
      <c r="DV91" s="912"/>
      <c r="DW91" s="246"/>
      <c r="DX91" s="948"/>
      <c r="DY91" s="247"/>
      <c r="DZ91" s="216">
        <v>39</v>
      </c>
      <c r="EA91" s="216">
        <v>40</v>
      </c>
      <c r="EB91" s="928"/>
    </row>
    <row r="92" spans="1:132" s="248" customFormat="1" ht="34.15" customHeight="1">
      <c r="A92" s="272" t="s">
        <v>406</v>
      </c>
      <c r="B92" s="950"/>
      <c r="C92" s="929" t="s">
        <v>312</v>
      </c>
      <c r="D92" s="931" t="s">
        <v>273</v>
      </c>
      <c r="E92" s="243" t="s">
        <v>48</v>
      </c>
      <c r="F92" s="180"/>
      <c r="G92" s="181">
        <v>29020</v>
      </c>
      <c r="H92" s="182">
        <v>38170</v>
      </c>
      <c r="I92" s="183" t="s">
        <v>274</v>
      </c>
      <c r="J92" s="184">
        <v>270</v>
      </c>
      <c r="K92" s="185">
        <v>360</v>
      </c>
      <c r="L92" s="186" t="s">
        <v>275</v>
      </c>
      <c r="M92" s="187" t="s">
        <v>276</v>
      </c>
      <c r="N92" s="188" t="s">
        <v>274</v>
      </c>
      <c r="O92" s="189" t="s">
        <v>277</v>
      </c>
      <c r="P92" s="188" t="s">
        <v>274</v>
      </c>
      <c r="Q92" s="190">
        <v>2.1</v>
      </c>
      <c r="R92" s="191">
        <v>2.2000000000000002</v>
      </c>
      <c r="S92" s="902" t="s">
        <v>274</v>
      </c>
      <c r="T92" s="913">
        <v>300</v>
      </c>
      <c r="U92" s="902" t="s">
        <v>274</v>
      </c>
      <c r="V92" s="933">
        <v>3</v>
      </c>
      <c r="W92" s="921" t="s">
        <v>278</v>
      </c>
      <c r="X92" s="903" t="s">
        <v>276</v>
      </c>
      <c r="Y92" s="921" t="s">
        <v>274</v>
      </c>
      <c r="Z92" s="923" t="s">
        <v>279</v>
      </c>
      <c r="AA92" s="183" t="s">
        <v>274</v>
      </c>
      <c r="AB92" s="192">
        <v>9150</v>
      </c>
      <c r="AC92" s="902" t="s">
        <v>274</v>
      </c>
      <c r="AD92" s="193">
        <v>90</v>
      </c>
      <c r="AE92" s="194" t="s">
        <v>278</v>
      </c>
      <c r="AF92" s="187" t="s">
        <v>276</v>
      </c>
      <c r="AG92" s="195" t="s">
        <v>274</v>
      </c>
      <c r="AH92" s="189" t="s">
        <v>280</v>
      </c>
      <c r="AI92" s="195" t="s">
        <v>274</v>
      </c>
      <c r="AJ92" s="196">
        <v>2.6</v>
      </c>
      <c r="AK92" s="197" t="s">
        <v>281</v>
      </c>
      <c r="AL92" s="198" t="s">
        <v>282</v>
      </c>
      <c r="AM92" s="199">
        <v>3660</v>
      </c>
      <c r="AN92" s="198" t="s">
        <v>282</v>
      </c>
      <c r="AO92" s="200">
        <v>30</v>
      </c>
      <c r="AP92" s="201" t="s">
        <v>275</v>
      </c>
      <c r="AQ92" s="202" t="s">
        <v>276</v>
      </c>
      <c r="AR92" s="201" t="s">
        <v>274</v>
      </c>
      <c r="AS92" s="203" t="s">
        <v>280</v>
      </c>
      <c r="AT92" s="201" t="s">
        <v>274</v>
      </c>
      <c r="AU92" s="204">
        <v>3.9</v>
      </c>
      <c r="AV92" s="205"/>
      <c r="AW92" s="206"/>
      <c r="AX92" s="205"/>
      <c r="AY92" s="207"/>
      <c r="AZ92" s="208"/>
      <c r="BA92" s="208"/>
      <c r="BB92" s="209"/>
      <c r="BC92" s="208"/>
      <c r="BD92" s="209"/>
      <c r="BE92" s="208"/>
      <c r="BF92" s="205"/>
      <c r="BG92" s="285" t="s">
        <v>283</v>
      </c>
      <c r="BH92" s="205"/>
      <c r="BI92" s="210"/>
      <c r="BJ92" s="208"/>
      <c r="BK92" s="208"/>
      <c r="BL92" s="208"/>
      <c r="BM92" s="208"/>
      <c r="BN92" s="208"/>
      <c r="BO92" s="208"/>
      <c r="BP92" s="925" t="s">
        <v>274</v>
      </c>
      <c r="BQ92" s="919">
        <v>300</v>
      </c>
      <c r="BR92" s="902" t="s">
        <v>274</v>
      </c>
      <c r="BS92" s="915">
        <v>3</v>
      </c>
      <c r="BT92" s="903" t="s">
        <v>275</v>
      </c>
      <c r="BU92" s="903" t="s">
        <v>276</v>
      </c>
      <c r="BV92" s="900" t="s">
        <v>274</v>
      </c>
      <c r="BW92" s="905" t="s">
        <v>280</v>
      </c>
      <c r="BX92" s="900" t="s">
        <v>274</v>
      </c>
      <c r="BY92" s="907">
        <v>9</v>
      </c>
      <c r="BZ92" s="902" t="s">
        <v>284</v>
      </c>
      <c r="CA92" s="917">
        <v>1830</v>
      </c>
      <c r="CB92" s="902" t="s">
        <v>274</v>
      </c>
      <c r="CC92" s="915">
        <v>10</v>
      </c>
      <c r="CD92" s="900" t="s">
        <v>275</v>
      </c>
      <c r="CE92" s="903" t="s">
        <v>276</v>
      </c>
      <c r="CF92" s="900" t="s">
        <v>274</v>
      </c>
      <c r="CG92" s="905" t="s">
        <v>280</v>
      </c>
      <c r="CH92" s="900" t="s">
        <v>274</v>
      </c>
      <c r="CI92" s="909">
        <v>4.3</v>
      </c>
      <c r="CJ92" s="911" t="s">
        <v>285</v>
      </c>
      <c r="CK92" s="902" t="s">
        <v>284</v>
      </c>
      <c r="CL92" s="913">
        <v>520</v>
      </c>
      <c r="CM92" s="902" t="s">
        <v>274</v>
      </c>
      <c r="CN92" s="915">
        <v>5</v>
      </c>
      <c r="CO92" s="903" t="s">
        <v>275</v>
      </c>
      <c r="CP92" s="903" t="s">
        <v>276</v>
      </c>
      <c r="CQ92" s="900" t="s">
        <v>274</v>
      </c>
      <c r="CR92" s="905" t="s">
        <v>280</v>
      </c>
      <c r="CS92" s="900" t="s">
        <v>274</v>
      </c>
      <c r="CT92" s="907">
        <v>10.1</v>
      </c>
      <c r="CU92" s="902" t="s">
        <v>284</v>
      </c>
      <c r="CV92" s="211">
        <v>210</v>
      </c>
      <c r="CW92" s="902" t="s">
        <v>284</v>
      </c>
      <c r="CX92" s="212">
        <v>2</v>
      </c>
      <c r="CY92" s="902" t="s">
        <v>284</v>
      </c>
      <c r="CZ92" s="212">
        <v>2</v>
      </c>
      <c r="DA92" s="902" t="s">
        <v>284</v>
      </c>
      <c r="DB92" s="211">
        <v>30</v>
      </c>
      <c r="DC92" s="902" t="s">
        <v>284</v>
      </c>
      <c r="DD92" s="212">
        <v>1</v>
      </c>
      <c r="DE92" s="902" t="s">
        <v>284</v>
      </c>
      <c r="DF92" s="212">
        <v>1</v>
      </c>
      <c r="DG92" s="937" t="s">
        <v>282</v>
      </c>
      <c r="DH92" s="938">
        <v>2360</v>
      </c>
      <c r="DI92" s="937" t="s">
        <v>282</v>
      </c>
      <c r="DJ92" s="213">
        <v>245</v>
      </c>
      <c r="DK92" s="897" t="s">
        <v>286</v>
      </c>
      <c r="DL92" s="898">
        <v>1830</v>
      </c>
      <c r="DM92" s="900" t="s">
        <v>274</v>
      </c>
      <c r="DN92" s="935">
        <v>10</v>
      </c>
      <c r="DO92" s="900" t="s">
        <v>275</v>
      </c>
      <c r="DP92" s="903" t="s">
        <v>276</v>
      </c>
      <c r="DQ92" s="900" t="s">
        <v>274</v>
      </c>
      <c r="DR92" s="905" t="s">
        <v>280</v>
      </c>
      <c r="DS92" s="900" t="s">
        <v>274</v>
      </c>
      <c r="DT92" s="909">
        <v>4.3</v>
      </c>
      <c r="DU92" s="926" t="s">
        <v>281</v>
      </c>
      <c r="DV92" s="911" t="s">
        <v>287</v>
      </c>
      <c r="DW92" s="246"/>
      <c r="DX92" s="948"/>
      <c r="DY92" s="247">
        <v>300</v>
      </c>
      <c r="DZ92" s="216">
        <v>41</v>
      </c>
      <c r="EA92" s="216">
        <v>42</v>
      </c>
      <c r="EB92" s="928">
        <v>21</v>
      </c>
    </row>
    <row r="93" spans="1:132" s="248" customFormat="1" ht="34.15" customHeight="1">
      <c r="A93" s="272" t="s">
        <v>407</v>
      </c>
      <c r="B93" s="950"/>
      <c r="C93" s="930"/>
      <c r="D93" s="940"/>
      <c r="E93" s="244" t="s">
        <v>49</v>
      </c>
      <c r="F93" s="180"/>
      <c r="G93" s="218">
        <v>38170</v>
      </c>
      <c r="H93" s="219"/>
      <c r="I93" s="183" t="s">
        <v>274</v>
      </c>
      <c r="J93" s="220">
        <v>360</v>
      </c>
      <c r="K93" s="221"/>
      <c r="L93" s="222" t="s">
        <v>275</v>
      </c>
      <c r="M93" s="223" t="s">
        <v>276</v>
      </c>
      <c r="N93" s="224" t="s">
        <v>274</v>
      </c>
      <c r="O93" s="225" t="s">
        <v>280</v>
      </c>
      <c r="P93" s="224" t="s">
        <v>274</v>
      </c>
      <c r="Q93" s="226">
        <v>2.2000000000000002</v>
      </c>
      <c r="R93" s="227"/>
      <c r="S93" s="902"/>
      <c r="T93" s="914"/>
      <c r="U93" s="902"/>
      <c r="V93" s="934"/>
      <c r="W93" s="922"/>
      <c r="X93" s="904"/>
      <c r="Y93" s="922"/>
      <c r="Z93" s="924"/>
      <c r="AA93" s="183" t="s">
        <v>274</v>
      </c>
      <c r="AB93" s="220">
        <v>9150</v>
      </c>
      <c r="AC93" s="902"/>
      <c r="AD93" s="228">
        <v>90</v>
      </c>
      <c r="AE93" s="229" t="s">
        <v>275</v>
      </c>
      <c r="AF93" s="223" t="s">
        <v>276</v>
      </c>
      <c r="AG93" s="230" t="s">
        <v>274</v>
      </c>
      <c r="AH93" s="231" t="s">
        <v>280</v>
      </c>
      <c r="AI93" s="230" t="s">
        <v>274</v>
      </c>
      <c r="AJ93" s="232">
        <v>2.6</v>
      </c>
      <c r="AK93" s="233"/>
      <c r="AL93" s="198"/>
      <c r="AM93" s="234"/>
      <c r="AN93" s="205"/>
      <c r="AO93" s="235"/>
      <c r="AP93" s="236"/>
      <c r="AQ93" s="214"/>
      <c r="AR93" s="236"/>
      <c r="AS93" s="214"/>
      <c r="AT93" s="236"/>
      <c r="AU93" s="214"/>
      <c r="AV93" s="237" t="s">
        <v>274</v>
      </c>
      <c r="AW93" s="199">
        <v>64100</v>
      </c>
      <c r="AX93" s="205" t="s">
        <v>274</v>
      </c>
      <c r="AY93" s="200">
        <v>640</v>
      </c>
      <c r="AZ93" s="238" t="s">
        <v>275</v>
      </c>
      <c r="BA93" s="202" t="s">
        <v>276</v>
      </c>
      <c r="BB93" s="201" t="s">
        <v>274</v>
      </c>
      <c r="BC93" s="203" t="s">
        <v>280</v>
      </c>
      <c r="BD93" s="201" t="s">
        <v>274</v>
      </c>
      <c r="BE93" s="204">
        <v>2.4</v>
      </c>
      <c r="BF93" s="237" t="s">
        <v>274</v>
      </c>
      <c r="BG93" s="286">
        <v>54950</v>
      </c>
      <c r="BH93" s="237" t="s">
        <v>284</v>
      </c>
      <c r="BI93" s="200">
        <v>540</v>
      </c>
      <c r="BJ93" s="238" t="s">
        <v>275</v>
      </c>
      <c r="BK93" s="202" t="s">
        <v>276</v>
      </c>
      <c r="BL93" s="238" t="s">
        <v>274</v>
      </c>
      <c r="BM93" s="203" t="s">
        <v>280</v>
      </c>
      <c r="BN93" s="238" t="s">
        <v>274</v>
      </c>
      <c r="BO93" s="204">
        <v>2.4</v>
      </c>
      <c r="BP93" s="925"/>
      <c r="BQ93" s="920"/>
      <c r="BR93" s="902"/>
      <c r="BS93" s="916"/>
      <c r="BT93" s="904"/>
      <c r="BU93" s="904"/>
      <c r="BV93" s="901"/>
      <c r="BW93" s="906"/>
      <c r="BX93" s="901"/>
      <c r="BY93" s="908"/>
      <c r="BZ93" s="902"/>
      <c r="CA93" s="918"/>
      <c r="CB93" s="902"/>
      <c r="CC93" s="916"/>
      <c r="CD93" s="901"/>
      <c r="CE93" s="904"/>
      <c r="CF93" s="901"/>
      <c r="CG93" s="906"/>
      <c r="CH93" s="901"/>
      <c r="CI93" s="910"/>
      <c r="CJ93" s="912"/>
      <c r="CK93" s="902"/>
      <c r="CL93" s="914"/>
      <c r="CM93" s="902"/>
      <c r="CN93" s="916"/>
      <c r="CO93" s="904"/>
      <c r="CP93" s="904"/>
      <c r="CQ93" s="901"/>
      <c r="CR93" s="906"/>
      <c r="CS93" s="901"/>
      <c r="CT93" s="908"/>
      <c r="CU93" s="902"/>
      <c r="CV93" s="239" t="s">
        <v>315</v>
      </c>
      <c r="CW93" s="902"/>
      <c r="CX93" s="239" t="s">
        <v>290</v>
      </c>
      <c r="CY93" s="902"/>
      <c r="CZ93" s="240">
        <v>52.3</v>
      </c>
      <c r="DA93" s="902"/>
      <c r="DB93" s="239" t="s">
        <v>315</v>
      </c>
      <c r="DC93" s="902"/>
      <c r="DD93" s="239" t="s">
        <v>290</v>
      </c>
      <c r="DE93" s="902"/>
      <c r="DF93" s="240">
        <v>19.399999999999999</v>
      </c>
      <c r="DG93" s="937"/>
      <c r="DH93" s="939"/>
      <c r="DI93" s="937"/>
      <c r="DJ93" s="241" t="s">
        <v>291</v>
      </c>
      <c r="DK93" s="897"/>
      <c r="DL93" s="899"/>
      <c r="DM93" s="901"/>
      <c r="DN93" s="936"/>
      <c r="DO93" s="901"/>
      <c r="DP93" s="904"/>
      <c r="DQ93" s="901"/>
      <c r="DR93" s="906"/>
      <c r="DS93" s="901"/>
      <c r="DT93" s="910"/>
      <c r="DU93" s="927"/>
      <c r="DV93" s="912"/>
      <c r="DW93" s="246"/>
      <c r="DX93" s="948"/>
      <c r="DY93" s="247"/>
      <c r="DZ93" s="216">
        <v>41</v>
      </c>
      <c r="EA93" s="216">
        <v>42</v>
      </c>
      <c r="EB93" s="928"/>
    </row>
    <row r="94" spans="1:132" s="248" customFormat="1" ht="34.15" customHeight="1">
      <c r="A94" s="272" t="s">
        <v>408</v>
      </c>
      <c r="B94" s="950"/>
      <c r="C94" s="929" t="s">
        <v>313</v>
      </c>
      <c r="D94" s="931" t="s">
        <v>273</v>
      </c>
      <c r="E94" s="243" t="s">
        <v>48</v>
      </c>
      <c r="F94" s="180"/>
      <c r="G94" s="181">
        <v>26810</v>
      </c>
      <c r="H94" s="182">
        <v>35960</v>
      </c>
      <c r="I94" s="183" t="s">
        <v>274</v>
      </c>
      <c r="J94" s="184">
        <v>240</v>
      </c>
      <c r="K94" s="185">
        <v>330</v>
      </c>
      <c r="L94" s="186" t="s">
        <v>275</v>
      </c>
      <c r="M94" s="187" t="s">
        <v>276</v>
      </c>
      <c r="N94" s="188" t="s">
        <v>274</v>
      </c>
      <c r="O94" s="189" t="s">
        <v>277</v>
      </c>
      <c r="P94" s="188" t="s">
        <v>274</v>
      </c>
      <c r="Q94" s="190">
        <v>2.1</v>
      </c>
      <c r="R94" s="191">
        <v>2.2999999999999998</v>
      </c>
      <c r="S94" s="902" t="s">
        <v>274</v>
      </c>
      <c r="T94" s="913">
        <v>270</v>
      </c>
      <c r="U94" s="902" t="s">
        <v>274</v>
      </c>
      <c r="V94" s="933">
        <v>2</v>
      </c>
      <c r="W94" s="921" t="s">
        <v>278</v>
      </c>
      <c r="X94" s="903" t="s">
        <v>276</v>
      </c>
      <c r="Y94" s="921" t="s">
        <v>274</v>
      </c>
      <c r="Z94" s="923" t="s">
        <v>279</v>
      </c>
      <c r="AA94" s="183" t="s">
        <v>274</v>
      </c>
      <c r="AB94" s="192">
        <v>9150</v>
      </c>
      <c r="AC94" s="902" t="s">
        <v>274</v>
      </c>
      <c r="AD94" s="193">
        <v>90</v>
      </c>
      <c r="AE94" s="194" t="s">
        <v>278</v>
      </c>
      <c r="AF94" s="187" t="s">
        <v>276</v>
      </c>
      <c r="AG94" s="195" t="s">
        <v>274</v>
      </c>
      <c r="AH94" s="189" t="s">
        <v>280</v>
      </c>
      <c r="AI94" s="195" t="s">
        <v>274</v>
      </c>
      <c r="AJ94" s="196">
        <v>2.6</v>
      </c>
      <c r="AK94" s="197" t="s">
        <v>281</v>
      </c>
      <c r="AL94" s="198" t="s">
        <v>282</v>
      </c>
      <c r="AM94" s="199">
        <v>3660</v>
      </c>
      <c r="AN94" s="198" t="s">
        <v>282</v>
      </c>
      <c r="AO94" s="200">
        <v>30</v>
      </c>
      <c r="AP94" s="201" t="s">
        <v>275</v>
      </c>
      <c r="AQ94" s="202" t="s">
        <v>276</v>
      </c>
      <c r="AR94" s="201" t="s">
        <v>274</v>
      </c>
      <c r="AS94" s="203" t="s">
        <v>280</v>
      </c>
      <c r="AT94" s="201" t="s">
        <v>274</v>
      </c>
      <c r="AU94" s="204">
        <v>3.9</v>
      </c>
      <c r="AV94" s="205"/>
      <c r="AW94" s="206"/>
      <c r="AX94" s="205"/>
      <c r="AY94" s="207"/>
      <c r="AZ94" s="208"/>
      <c r="BA94" s="208"/>
      <c r="BB94" s="209"/>
      <c r="BC94" s="208"/>
      <c r="BD94" s="209"/>
      <c r="BE94" s="208"/>
      <c r="BF94" s="205"/>
      <c r="BG94" s="285" t="s">
        <v>283</v>
      </c>
      <c r="BH94" s="205"/>
      <c r="BI94" s="210"/>
      <c r="BJ94" s="208"/>
      <c r="BK94" s="208"/>
      <c r="BL94" s="208"/>
      <c r="BM94" s="208"/>
      <c r="BN94" s="208"/>
      <c r="BO94" s="208"/>
      <c r="BP94" s="925" t="s">
        <v>274</v>
      </c>
      <c r="BQ94" s="919">
        <v>270</v>
      </c>
      <c r="BR94" s="902" t="s">
        <v>274</v>
      </c>
      <c r="BS94" s="915">
        <v>2</v>
      </c>
      <c r="BT94" s="903" t="s">
        <v>275</v>
      </c>
      <c r="BU94" s="903" t="s">
        <v>276</v>
      </c>
      <c r="BV94" s="900" t="s">
        <v>274</v>
      </c>
      <c r="BW94" s="905" t="s">
        <v>280</v>
      </c>
      <c r="BX94" s="900" t="s">
        <v>274</v>
      </c>
      <c r="BY94" s="907">
        <v>12.3</v>
      </c>
      <c r="BZ94" s="902" t="s">
        <v>284</v>
      </c>
      <c r="CA94" s="917">
        <v>1660</v>
      </c>
      <c r="CB94" s="902" t="s">
        <v>274</v>
      </c>
      <c r="CC94" s="915">
        <v>10</v>
      </c>
      <c r="CD94" s="900" t="s">
        <v>275</v>
      </c>
      <c r="CE94" s="903" t="s">
        <v>276</v>
      </c>
      <c r="CF94" s="900" t="s">
        <v>274</v>
      </c>
      <c r="CG94" s="905" t="s">
        <v>280</v>
      </c>
      <c r="CH94" s="900" t="s">
        <v>274</v>
      </c>
      <c r="CI94" s="909">
        <v>3.9</v>
      </c>
      <c r="CJ94" s="911" t="s">
        <v>285</v>
      </c>
      <c r="CK94" s="902" t="s">
        <v>284</v>
      </c>
      <c r="CL94" s="913">
        <v>520</v>
      </c>
      <c r="CM94" s="902" t="s">
        <v>274</v>
      </c>
      <c r="CN94" s="915">
        <v>5</v>
      </c>
      <c r="CO94" s="903" t="s">
        <v>275</v>
      </c>
      <c r="CP94" s="903" t="s">
        <v>276</v>
      </c>
      <c r="CQ94" s="900" t="s">
        <v>274</v>
      </c>
      <c r="CR94" s="905" t="s">
        <v>280</v>
      </c>
      <c r="CS94" s="900" t="s">
        <v>274</v>
      </c>
      <c r="CT94" s="907">
        <v>9.1999999999999993</v>
      </c>
      <c r="CU94" s="902" t="s">
        <v>284</v>
      </c>
      <c r="CV94" s="211">
        <v>190</v>
      </c>
      <c r="CW94" s="902" t="s">
        <v>284</v>
      </c>
      <c r="CX94" s="212">
        <v>1</v>
      </c>
      <c r="CY94" s="902" t="s">
        <v>284</v>
      </c>
      <c r="CZ94" s="212">
        <v>1</v>
      </c>
      <c r="DA94" s="902" t="s">
        <v>284</v>
      </c>
      <c r="DB94" s="211">
        <v>30</v>
      </c>
      <c r="DC94" s="902" t="s">
        <v>284</v>
      </c>
      <c r="DD94" s="212">
        <v>1</v>
      </c>
      <c r="DE94" s="902" t="s">
        <v>284</v>
      </c>
      <c r="DF94" s="212">
        <v>1</v>
      </c>
      <c r="DG94" s="937" t="s">
        <v>282</v>
      </c>
      <c r="DH94" s="938">
        <v>2150</v>
      </c>
      <c r="DI94" s="937" t="s">
        <v>282</v>
      </c>
      <c r="DJ94" s="213">
        <v>245</v>
      </c>
      <c r="DK94" s="897" t="s">
        <v>286</v>
      </c>
      <c r="DL94" s="898">
        <v>1660</v>
      </c>
      <c r="DM94" s="900" t="s">
        <v>274</v>
      </c>
      <c r="DN94" s="935">
        <v>10</v>
      </c>
      <c r="DO94" s="900" t="s">
        <v>275</v>
      </c>
      <c r="DP94" s="903" t="s">
        <v>276</v>
      </c>
      <c r="DQ94" s="900" t="s">
        <v>274</v>
      </c>
      <c r="DR94" s="905" t="s">
        <v>280</v>
      </c>
      <c r="DS94" s="900" t="s">
        <v>274</v>
      </c>
      <c r="DT94" s="909">
        <v>3.9</v>
      </c>
      <c r="DU94" s="926" t="s">
        <v>281</v>
      </c>
      <c r="DV94" s="911" t="s">
        <v>287</v>
      </c>
      <c r="DW94" s="246"/>
      <c r="DX94" s="948"/>
      <c r="DY94" s="247">
        <v>330</v>
      </c>
      <c r="DZ94" s="216">
        <v>43</v>
      </c>
      <c r="EA94" s="216">
        <v>44</v>
      </c>
      <c r="EB94" s="928">
        <v>22</v>
      </c>
    </row>
    <row r="95" spans="1:132" s="248" customFormat="1" ht="34.15" customHeight="1">
      <c r="A95" s="272" t="s">
        <v>409</v>
      </c>
      <c r="B95" s="950"/>
      <c r="C95" s="930"/>
      <c r="D95" s="932"/>
      <c r="E95" s="244" t="s">
        <v>49</v>
      </c>
      <c r="F95" s="180"/>
      <c r="G95" s="218">
        <v>35960</v>
      </c>
      <c r="H95" s="219"/>
      <c r="I95" s="183" t="s">
        <v>274</v>
      </c>
      <c r="J95" s="220">
        <v>330</v>
      </c>
      <c r="K95" s="221"/>
      <c r="L95" s="222" t="s">
        <v>275</v>
      </c>
      <c r="M95" s="223" t="s">
        <v>276</v>
      </c>
      <c r="N95" s="224" t="s">
        <v>274</v>
      </c>
      <c r="O95" s="225" t="s">
        <v>280</v>
      </c>
      <c r="P95" s="224" t="s">
        <v>274</v>
      </c>
      <c r="Q95" s="226">
        <v>2.2999999999999998</v>
      </c>
      <c r="R95" s="227"/>
      <c r="S95" s="902"/>
      <c r="T95" s="914"/>
      <c r="U95" s="902"/>
      <c r="V95" s="934"/>
      <c r="W95" s="922"/>
      <c r="X95" s="904"/>
      <c r="Y95" s="922"/>
      <c r="Z95" s="924"/>
      <c r="AA95" s="183" t="s">
        <v>274</v>
      </c>
      <c r="AB95" s="220">
        <v>9150</v>
      </c>
      <c r="AC95" s="902"/>
      <c r="AD95" s="228">
        <v>90</v>
      </c>
      <c r="AE95" s="229" t="s">
        <v>275</v>
      </c>
      <c r="AF95" s="223" t="s">
        <v>276</v>
      </c>
      <c r="AG95" s="230" t="s">
        <v>274</v>
      </c>
      <c r="AH95" s="231" t="s">
        <v>280</v>
      </c>
      <c r="AI95" s="230" t="s">
        <v>274</v>
      </c>
      <c r="AJ95" s="232">
        <v>2.6</v>
      </c>
      <c r="AK95" s="233"/>
      <c r="AL95" s="249"/>
      <c r="AM95" s="249"/>
      <c r="AN95" s="249"/>
      <c r="AO95" s="249"/>
      <c r="AP95" s="250"/>
      <c r="AQ95" s="249"/>
      <c r="AR95" s="250"/>
      <c r="AS95" s="249"/>
      <c r="AT95" s="250"/>
      <c r="AU95" s="249"/>
      <c r="AV95" s="237" t="s">
        <v>274</v>
      </c>
      <c r="AW95" s="199">
        <v>64100</v>
      </c>
      <c r="AX95" s="205" t="s">
        <v>274</v>
      </c>
      <c r="AY95" s="200">
        <v>640</v>
      </c>
      <c r="AZ95" s="238" t="s">
        <v>275</v>
      </c>
      <c r="BA95" s="202" t="s">
        <v>276</v>
      </c>
      <c r="BB95" s="201" t="s">
        <v>274</v>
      </c>
      <c r="BC95" s="203" t="s">
        <v>280</v>
      </c>
      <c r="BD95" s="201" t="s">
        <v>274</v>
      </c>
      <c r="BE95" s="204">
        <v>2.4</v>
      </c>
      <c r="BF95" s="237" t="s">
        <v>274</v>
      </c>
      <c r="BG95" s="286">
        <v>54950</v>
      </c>
      <c r="BH95" s="237" t="s">
        <v>284</v>
      </c>
      <c r="BI95" s="200">
        <v>540</v>
      </c>
      <c r="BJ95" s="238" t="s">
        <v>275</v>
      </c>
      <c r="BK95" s="202" t="s">
        <v>276</v>
      </c>
      <c r="BL95" s="238" t="s">
        <v>274</v>
      </c>
      <c r="BM95" s="203" t="s">
        <v>280</v>
      </c>
      <c r="BN95" s="238" t="s">
        <v>274</v>
      </c>
      <c r="BO95" s="204">
        <v>2.4</v>
      </c>
      <c r="BP95" s="925"/>
      <c r="BQ95" s="920"/>
      <c r="BR95" s="902"/>
      <c r="BS95" s="916"/>
      <c r="BT95" s="904"/>
      <c r="BU95" s="904"/>
      <c r="BV95" s="901"/>
      <c r="BW95" s="906"/>
      <c r="BX95" s="901"/>
      <c r="BY95" s="908"/>
      <c r="BZ95" s="902"/>
      <c r="CA95" s="918"/>
      <c r="CB95" s="902"/>
      <c r="CC95" s="916"/>
      <c r="CD95" s="901"/>
      <c r="CE95" s="904"/>
      <c r="CF95" s="901"/>
      <c r="CG95" s="906"/>
      <c r="CH95" s="901"/>
      <c r="CI95" s="910"/>
      <c r="CJ95" s="912"/>
      <c r="CK95" s="902"/>
      <c r="CL95" s="914"/>
      <c r="CM95" s="902"/>
      <c r="CN95" s="916"/>
      <c r="CO95" s="904"/>
      <c r="CP95" s="904"/>
      <c r="CQ95" s="901"/>
      <c r="CR95" s="906"/>
      <c r="CS95" s="901"/>
      <c r="CT95" s="908"/>
      <c r="CU95" s="902"/>
      <c r="CV95" s="239" t="s">
        <v>315</v>
      </c>
      <c r="CW95" s="902"/>
      <c r="CX95" s="239" t="s">
        <v>290</v>
      </c>
      <c r="CY95" s="902"/>
      <c r="CZ95" s="240">
        <v>95.2</v>
      </c>
      <c r="DA95" s="902"/>
      <c r="DB95" s="239" t="s">
        <v>315</v>
      </c>
      <c r="DC95" s="902"/>
      <c r="DD95" s="239" t="s">
        <v>290</v>
      </c>
      <c r="DE95" s="902"/>
      <c r="DF95" s="240">
        <v>17.600000000000001</v>
      </c>
      <c r="DG95" s="937"/>
      <c r="DH95" s="939"/>
      <c r="DI95" s="937"/>
      <c r="DJ95" s="241" t="s">
        <v>291</v>
      </c>
      <c r="DK95" s="897"/>
      <c r="DL95" s="899"/>
      <c r="DM95" s="901"/>
      <c r="DN95" s="936"/>
      <c r="DO95" s="901"/>
      <c r="DP95" s="904"/>
      <c r="DQ95" s="901"/>
      <c r="DR95" s="906"/>
      <c r="DS95" s="901"/>
      <c r="DT95" s="910"/>
      <c r="DU95" s="927"/>
      <c r="DV95" s="912"/>
      <c r="DW95" s="246"/>
      <c r="DX95" s="949"/>
      <c r="DY95" s="247"/>
      <c r="DZ95" s="216">
        <v>43</v>
      </c>
      <c r="EA95" s="216">
        <v>44</v>
      </c>
      <c r="EB95" s="928"/>
    </row>
    <row r="96" spans="1:132" s="214" customFormat="1" ht="34.15" customHeight="1">
      <c r="A96" s="271" t="s">
        <v>410</v>
      </c>
      <c r="B96" s="950" t="s">
        <v>316</v>
      </c>
      <c r="C96" s="943" t="s">
        <v>272</v>
      </c>
      <c r="D96" s="945" t="s">
        <v>273</v>
      </c>
      <c r="E96" s="179" t="s">
        <v>48</v>
      </c>
      <c r="F96" s="180"/>
      <c r="G96" s="181">
        <v>125250</v>
      </c>
      <c r="H96" s="182">
        <v>134330</v>
      </c>
      <c r="I96" s="183" t="s">
        <v>274</v>
      </c>
      <c r="J96" s="184">
        <v>1230</v>
      </c>
      <c r="K96" s="185">
        <v>1320</v>
      </c>
      <c r="L96" s="186" t="s">
        <v>275</v>
      </c>
      <c r="M96" s="187" t="s">
        <v>276</v>
      </c>
      <c r="N96" s="188" t="s">
        <v>274</v>
      </c>
      <c r="O96" s="189" t="s">
        <v>277</v>
      </c>
      <c r="P96" s="188" t="s">
        <v>274</v>
      </c>
      <c r="Q96" s="190">
        <v>2.2000000000000002</v>
      </c>
      <c r="R96" s="191">
        <v>2.2000000000000002</v>
      </c>
      <c r="S96" s="902" t="s">
        <v>274</v>
      </c>
      <c r="T96" s="913">
        <v>5970</v>
      </c>
      <c r="U96" s="902" t="s">
        <v>274</v>
      </c>
      <c r="V96" s="933">
        <v>50</v>
      </c>
      <c r="W96" s="921" t="s">
        <v>278</v>
      </c>
      <c r="X96" s="903" t="s">
        <v>276</v>
      </c>
      <c r="Y96" s="921" t="s">
        <v>274</v>
      </c>
      <c r="Z96" s="923" t="s">
        <v>279</v>
      </c>
      <c r="AA96" s="183" t="s">
        <v>274</v>
      </c>
      <c r="AB96" s="192">
        <v>9080</v>
      </c>
      <c r="AC96" s="902" t="s">
        <v>274</v>
      </c>
      <c r="AD96" s="193">
        <v>90</v>
      </c>
      <c r="AE96" s="194" t="s">
        <v>278</v>
      </c>
      <c r="AF96" s="187" t="s">
        <v>276</v>
      </c>
      <c r="AG96" s="195" t="s">
        <v>274</v>
      </c>
      <c r="AH96" s="189" t="s">
        <v>280</v>
      </c>
      <c r="AI96" s="195" t="s">
        <v>274</v>
      </c>
      <c r="AJ96" s="196">
        <v>2.6</v>
      </c>
      <c r="AK96" s="197" t="s">
        <v>281</v>
      </c>
      <c r="AL96" s="198" t="s">
        <v>282</v>
      </c>
      <c r="AM96" s="199">
        <v>3630</v>
      </c>
      <c r="AN96" s="198" t="s">
        <v>282</v>
      </c>
      <c r="AO96" s="200">
        <v>30</v>
      </c>
      <c r="AP96" s="201" t="s">
        <v>275</v>
      </c>
      <c r="AQ96" s="202" t="s">
        <v>276</v>
      </c>
      <c r="AR96" s="201" t="s">
        <v>274</v>
      </c>
      <c r="AS96" s="203" t="s">
        <v>280</v>
      </c>
      <c r="AT96" s="201" t="s">
        <v>274</v>
      </c>
      <c r="AU96" s="204">
        <v>3.9</v>
      </c>
      <c r="AV96" s="205"/>
      <c r="AW96" s="206"/>
      <c r="AX96" s="205"/>
      <c r="AY96" s="207"/>
      <c r="AZ96" s="208"/>
      <c r="BA96" s="208"/>
      <c r="BB96" s="209"/>
      <c r="BC96" s="208"/>
      <c r="BD96" s="209"/>
      <c r="BE96" s="208"/>
      <c r="BF96" s="205"/>
      <c r="BG96" s="285" t="s">
        <v>283</v>
      </c>
      <c r="BH96" s="205"/>
      <c r="BI96" s="210"/>
      <c r="BJ96" s="208"/>
      <c r="BK96" s="208"/>
      <c r="BL96" s="208"/>
      <c r="BM96" s="208"/>
      <c r="BN96" s="208"/>
      <c r="BO96" s="208"/>
      <c r="BP96" s="925" t="s">
        <v>274</v>
      </c>
      <c r="BQ96" s="919">
        <v>6010</v>
      </c>
      <c r="BR96" s="902" t="s">
        <v>284</v>
      </c>
      <c r="BS96" s="915">
        <v>60</v>
      </c>
      <c r="BT96" s="903" t="s">
        <v>275</v>
      </c>
      <c r="BU96" s="903" t="s">
        <v>276</v>
      </c>
      <c r="BV96" s="900" t="s">
        <v>274</v>
      </c>
      <c r="BW96" s="905" t="s">
        <v>280</v>
      </c>
      <c r="BX96" s="900" t="s">
        <v>274</v>
      </c>
      <c r="BY96" s="907">
        <v>9</v>
      </c>
      <c r="BZ96" s="902" t="s">
        <v>284</v>
      </c>
      <c r="CA96" s="917">
        <v>36330</v>
      </c>
      <c r="CB96" s="902" t="s">
        <v>284</v>
      </c>
      <c r="CC96" s="915">
        <v>360</v>
      </c>
      <c r="CD96" s="900" t="s">
        <v>275</v>
      </c>
      <c r="CE96" s="903" t="s">
        <v>276</v>
      </c>
      <c r="CF96" s="900" t="s">
        <v>274</v>
      </c>
      <c r="CG96" s="905" t="s">
        <v>280</v>
      </c>
      <c r="CH96" s="900" t="s">
        <v>274</v>
      </c>
      <c r="CI96" s="909">
        <v>2.4</v>
      </c>
      <c r="CJ96" s="911" t="s">
        <v>285</v>
      </c>
      <c r="CK96" s="902" t="s">
        <v>284</v>
      </c>
      <c r="CL96" s="913">
        <v>3790</v>
      </c>
      <c r="CM96" s="902" t="s">
        <v>274</v>
      </c>
      <c r="CN96" s="915">
        <v>30</v>
      </c>
      <c r="CO96" s="903" t="s">
        <v>275</v>
      </c>
      <c r="CP96" s="903" t="s">
        <v>276</v>
      </c>
      <c r="CQ96" s="900" t="s">
        <v>274</v>
      </c>
      <c r="CR96" s="905" t="s">
        <v>280</v>
      </c>
      <c r="CS96" s="900" t="s">
        <v>274</v>
      </c>
      <c r="CT96" s="907">
        <v>18.100000000000001</v>
      </c>
      <c r="CU96" s="902" t="s">
        <v>284</v>
      </c>
      <c r="CV96" s="211">
        <v>2840</v>
      </c>
      <c r="CW96" s="902" t="s">
        <v>284</v>
      </c>
      <c r="CX96" s="212">
        <v>20</v>
      </c>
      <c r="CY96" s="902" t="s">
        <v>284</v>
      </c>
      <c r="CZ96" s="212">
        <v>20</v>
      </c>
      <c r="DA96" s="902" t="s">
        <v>284</v>
      </c>
      <c r="DB96" s="211">
        <v>500</v>
      </c>
      <c r="DC96" s="902" t="s">
        <v>284</v>
      </c>
      <c r="DD96" s="212">
        <v>5</v>
      </c>
      <c r="DE96" s="902" t="s">
        <v>284</v>
      </c>
      <c r="DF96" s="212">
        <v>5</v>
      </c>
      <c r="DG96" s="937" t="s">
        <v>282</v>
      </c>
      <c r="DH96" s="938">
        <v>27330</v>
      </c>
      <c r="DI96" s="937" t="s">
        <v>282</v>
      </c>
      <c r="DJ96" s="213">
        <v>245</v>
      </c>
      <c r="DK96" s="897" t="s">
        <v>286</v>
      </c>
      <c r="DL96" s="898">
        <v>36330</v>
      </c>
      <c r="DM96" s="900" t="s">
        <v>274</v>
      </c>
      <c r="DN96" s="935">
        <v>360</v>
      </c>
      <c r="DO96" s="900" t="s">
        <v>275</v>
      </c>
      <c r="DP96" s="903" t="s">
        <v>276</v>
      </c>
      <c r="DQ96" s="900" t="s">
        <v>274</v>
      </c>
      <c r="DR96" s="905" t="s">
        <v>280</v>
      </c>
      <c r="DS96" s="900" t="s">
        <v>274</v>
      </c>
      <c r="DT96" s="909">
        <v>2.4</v>
      </c>
      <c r="DU96" s="926" t="s">
        <v>281</v>
      </c>
      <c r="DV96" s="911" t="s">
        <v>287</v>
      </c>
      <c r="DW96" s="242"/>
      <c r="DX96" s="947" t="s">
        <v>288</v>
      </c>
      <c r="DY96" s="215">
        <v>15</v>
      </c>
      <c r="DZ96" s="216">
        <v>1</v>
      </c>
      <c r="EA96" s="216">
        <v>2</v>
      </c>
      <c r="EB96" s="928">
        <v>1</v>
      </c>
    </row>
    <row r="97" spans="1:132" s="214" customFormat="1" ht="34.15" customHeight="1">
      <c r="A97" s="271" t="s">
        <v>411</v>
      </c>
      <c r="B97" s="950"/>
      <c r="C97" s="944"/>
      <c r="D97" s="946"/>
      <c r="E97" s="217" t="s">
        <v>49</v>
      </c>
      <c r="F97" s="180"/>
      <c r="G97" s="218">
        <v>134330</v>
      </c>
      <c r="H97" s="219"/>
      <c r="I97" s="183" t="s">
        <v>274</v>
      </c>
      <c r="J97" s="220">
        <v>1320</v>
      </c>
      <c r="K97" s="221"/>
      <c r="L97" s="222" t="s">
        <v>275</v>
      </c>
      <c r="M97" s="223" t="s">
        <v>276</v>
      </c>
      <c r="N97" s="224" t="s">
        <v>274</v>
      </c>
      <c r="O97" s="225" t="s">
        <v>280</v>
      </c>
      <c r="P97" s="224" t="s">
        <v>274</v>
      </c>
      <c r="Q97" s="226">
        <v>2.2000000000000002</v>
      </c>
      <c r="R97" s="227"/>
      <c r="S97" s="902"/>
      <c r="T97" s="914"/>
      <c r="U97" s="902"/>
      <c r="V97" s="934"/>
      <c r="W97" s="922"/>
      <c r="X97" s="904"/>
      <c r="Y97" s="922"/>
      <c r="Z97" s="924"/>
      <c r="AA97" s="183" t="s">
        <v>274</v>
      </c>
      <c r="AB97" s="220">
        <v>9080</v>
      </c>
      <c r="AC97" s="902"/>
      <c r="AD97" s="228">
        <v>90</v>
      </c>
      <c r="AE97" s="229" t="s">
        <v>275</v>
      </c>
      <c r="AF97" s="223" t="s">
        <v>276</v>
      </c>
      <c r="AG97" s="230" t="s">
        <v>274</v>
      </c>
      <c r="AH97" s="231" t="s">
        <v>280</v>
      </c>
      <c r="AI97" s="230" t="s">
        <v>274</v>
      </c>
      <c r="AJ97" s="232">
        <v>2.6</v>
      </c>
      <c r="AK97" s="233"/>
      <c r="AL97" s="198"/>
      <c r="AM97" s="234"/>
      <c r="AN97" s="205"/>
      <c r="AO97" s="235"/>
      <c r="AP97" s="236"/>
      <c r="AR97" s="236"/>
      <c r="AT97" s="236"/>
      <c r="AV97" s="237" t="s">
        <v>274</v>
      </c>
      <c r="AW97" s="199">
        <v>63590</v>
      </c>
      <c r="AX97" s="205" t="s">
        <v>274</v>
      </c>
      <c r="AY97" s="200">
        <v>630</v>
      </c>
      <c r="AZ97" s="238" t="s">
        <v>275</v>
      </c>
      <c r="BA97" s="202" t="s">
        <v>276</v>
      </c>
      <c r="BB97" s="201" t="s">
        <v>274</v>
      </c>
      <c r="BC97" s="203" t="s">
        <v>280</v>
      </c>
      <c r="BD97" s="201" t="s">
        <v>274</v>
      </c>
      <c r="BE97" s="204">
        <v>2.4</v>
      </c>
      <c r="BF97" s="237" t="s">
        <v>274</v>
      </c>
      <c r="BG97" s="286">
        <v>54510</v>
      </c>
      <c r="BH97" s="237" t="s">
        <v>284</v>
      </c>
      <c r="BI97" s="200">
        <v>540</v>
      </c>
      <c r="BJ97" s="238" t="s">
        <v>275</v>
      </c>
      <c r="BK97" s="202" t="s">
        <v>276</v>
      </c>
      <c r="BL97" s="238" t="s">
        <v>274</v>
      </c>
      <c r="BM97" s="203" t="s">
        <v>280</v>
      </c>
      <c r="BN97" s="238" t="s">
        <v>274</v>
      </c>
      <c r="BO97" s="204">
        <v>2.4</v>
      </c>
      <c r="BP97" s="925"/>
      <c r="BQ97" s="920"/>
      <c r="BR97" s="902"/>
      <c r="BS97" s="916"/>
      <c r="BT97" s="904"/>
      <c r="BU97" s="904"/>
      <c r="BV97" s="901"/>
      <c r="BW97" s="906"/>
      <c r="BX97" s="901"/>
      <c r="BY97" s="908"/>
      <c r="BZ97" s="902"/>
      <c r="CA97" s="918"/>
      <c r="CB97" s="902"/>
      <c r="CC97" s="916"/>
      <c r="CD97" s="901"/>
      <c r="CE97" s="904"/>
      <c r="CF97" s="901"/>
      <c r="CG97" s="906"/>
      <c r="CH97" s="901"/>
      <c r="CI97" s="910"/>
      <c r="CJ97" s="912"/>
      <c r="CK97" s="902"/>
      <c r="CL97" s="914"/>
      <c r="CM97" s="902"/>
      <c r="CN97" s="916"/>
      <c r="CO97" s="904"/>
      <c r="CP97" s="904"/>
      <c r="CQ97" s="901"/>
      <c r="CR97" s="906"/>
      <c r="CS97" s="901"/>
      <c r="CT97" s="908"/>
      <c r="CU97" s="902"/>
      <c r="CV97" s="239" t="s">
        <v>289</v>
      </c>
      <c r="CW97" s="902"/>
      <c r="CX97" s="239" t="s">
        <v>290</v>
      </c>
      <c r="CY97" s="902"/>
      <c r="CZ97" s="240">
        <v>69.8</v>
      </c>
      <c r="DA97" s="902"/>
      <c r="DB97" s="239" t="s">
        <v>289</v>
      </c>
      <c r="DC97" s="902"/>
      <c r="DD97" s="239" t="s">
        <v>290</v>
      </c>
      <c r="DE97" s="902"/>
      <c r="DF97" s="240">
        <v>46.5</v>
      </c>
      <c r="DG97" s="937"/>
      <c r="DH97" s="939"/>
      <c r="DI97" s="937"/>
      <c r="DJ97" s="241" t="s">
        <v>291</v>
      </c>
      <c r="DK97" s="897"/>
      <c r="DL97" s="899"/>
      <c r="DM97" s="901"/>
      <c r="DN97" s="936"/>
      <c r="DO97" s="901"/>
      <c r="DP97" s="904"/>
      <c r="DQ97" s="901"/>
      <c r="DR97" s="906"/>
      <c r="DS97" s="901"/>
      <c r="DT97" s="910"/>
      <c r="DU97" s="927"/>
      <c r="DV97" s="912"/>
      <c r="DW97" s="242"/>
      <c r="DX97" s="948"/>
      <c r="DY97" s="215"/>
      <c r="DZ97" s="216">
        <v>1</v>
      </c>
      <c r="EA97" s="216">
        <v>2</v>
      </c>
      <c r="EB97" s="928"/>
    </row>
    <row r="98" spans="1:132" s="214" customFormat="1" ht="34.15" customHeight="1">
      <c r="A98" s="271" t="s">
        <v>412</v>
      </c>
      <c r="B98" s="950"/>
      <c r="C98" s="943" t="s">
        <v>292</v>
      </c>
      <c r="D98" s="945" t="s">
        <v>273</v>
      </c>
      <c r="E98" s="179" t="s">
        <v>48</v>
      </c>
      <c r="F98" s="180"/>
      <c r="G98" s="181">
        <v>95080</v>
      </c>
      <c r="H98" s="182">
        <v>104160</v>
      </c>
      <c r="I98" s="183" t="s">
        <v>274</v>
      </c>
      <c r="J98" s="184">
        <v>930</v>
      </c>
      <c r="K98" s="185">
        <v>1020</v>
      </c>
      <c r="L98" s="186" t="s">
        <v>275</v>
      </c>
      <c r="M98" s="187" t="s">
        <v>276</v>
      </c>
      <c r="N98" s="188" t="s">
        <v>274</v>
      </c>
      <c r="O98" s="189" t="s">
        <v>277</v>
      </c>
      <c r="P98" s="188" t="s">
        <v>274</v>
      </c>
      <c r="Q98" s="190">
        <v>2.2000000000000002</v>
      </c>
      <c r="R98" s="191">
        <v>2.2000000000000002</v>
      </c>
      <c r="S98" s="902" t="s">
        <v>274</v>
      </c>
      <c r="T98" s="913">
        <v>4470</v>
      </c>
      <c r="U98" s="902" t="s">
        <v>274</v>
      </c>
      <c r="V98" s="933">
        <v>40</v>
      </c>
      <c r="W98" s="921" t="s">
        <v>278</v>
      </c>
      <c r="X98" s="903" t="s">
        <v>276</v>
      </c>
      <c r="Y98" s="921" t="s">
        <v>274</v>
      </c>
      <c r="Z98" s="923" t="s">
        <v>279</v>
      </c>
      <c r="AA98" s="183" t="s">
        <v>274</v>
      </c>
      <c r="AB98" s="192">
        <v>9080</v>
      </c>
      <c r="AC98" s="902" t="s">
        <v>274</v>
      </c>
      <c r="AD98" s="193">
        <v>90</v>
      </c>
      <c r="AE98" s="194" t="s">
        <v>278</v>
      </c>
      <c r="AF98" s="187" t="s">
        <v>276</v>
      </c>
      <c r="AG98" s="195" t="s">
        <v>274</v>
      </c>
      <c r="AH98" s="189" t="s">
        <v>280</v>
      </c>
      <c r="AI98" s="195" t="s">
        <v>274</v>
      </c>
      <c r="AJ98" s="196">
        <v>2.6</v>
      </c>
      <c r="AK98" s="197" t="s">
        <v>281</v>
      </c>
      <c r="AL98" s="198" t="s">
        <v>282</v>
      </c>
      <c r="AM98" s="199">
        <v>3630</v>
      </c>
      <c r="AN98" s="198" t="s">
        <v>282</v>
      </c>
      <c r="AO98" s="200">
        <v>30</v>
      </c>
      <c r="AP98" s="201" t="s">
        <v>275</v>
      </c>
      <c r="AQ98" s="202" t="s">
        <v>276</v>
      </c>
      <c r="AR98" s="201" t="s">
        <v>274</v>
      </c>
      <c r="AS98" s="203" t="s">
        <v>280</v>
      </c>
      <c r="AT98" s="201" t="s">
        <v>274</v>
      </c>
      <c r="AU98" s="204">
        <v>3.9</v>
      </c>
      <c r="AV98" s="205"/>
      <c r="AW98" s="206"/>
      <c r="AX98" s="205"/>
      <c r="AY98" s="207"/>
      <c r="AZ98" s="208"/>
      <c r="BA98" s="208"/>
      <c r="BB98" s="209"/>
      <c r="BC98" s="208"/>
      <c r="BD98" s="209"/>
      <c r="BE98" s="208"/>
      <c r="BF98" s="205"/>
      <c r="BG98" s="285" t="s">
        <v>283</v>
      </c>
      <c r="BH98" s="205"/>
      <c r="BI98" s="210"/>
      <c r="BJ98" s="208"/>
      <c r="BK98" s="208"/>
      <c r="BL98" s="208"/>
      <c r="BM98" s="208"/>
      <c r="BN98" s="208"/>
      <c r="BO98" s="208"/>
      <c r="BP98" s="925" t="s">
        <v>274</v>
      </c>
      <c r="BQ98" s="919">
        <v>4510</v>
      </c>
      <c r="BR98" s="902" t="s">
        <v>284</v>
      </c>
      <c r="BS98" s="915">
        <v>40</v>
      </c>
      <c r="BT98" s="903" t="s">
        <v>275</v>
      </c>
      <c r="BU98" s="903" t="s">
        <v>276</v>
      </c>
      <c r="BV98" s="900" t="s">
        <v>274</v>
      </c>
      <c r="BW98" s="905" t="s">
        <v>280</v>
      </c>
      <c r="BX98" s="900" t="s">
        <v>274</v>
      </c>
      <c r="BY98" s="907">
        <v>10.199999999999999</v>
      </c>
      <c r="BZ98" s="902" t="s">
        <v>284</v>
      </c>
      <c r="CA98" s="917">
        <v>27250</v>
      </c>
      <c r="CB98" s="902" t="s">
        <v>284</v>
      </c>
      <c r="CC98" s="915">
        <v>270</v>
      </c>
      <c r="CD98" s="900" t="s">
        <v>275</v>
      </c>
      <c r="CE98" s="903" t="s">
        <v>276</v>
      </c>
      <c r="CF98" s="900" t="s">
        <v>274</v>
      </c>
      <c r="CG98" s="905" t="s">
        <v>280</v>
      </c>
      <c r="CH98" s="900" t="s">
        <v>274</v>
      </c>
      <c r="CI98" s="909">
        <v>2.4</v>
      </c>
      <c r="CJ98" s="911" t="s">
        <v>285</v>
      </c>
      <c r="CK98" s="902" t="s">
        <v>284</v>
      </c>
      <c r="CL98" s="913">
        <v>3050</v>
      </c>
      <c r="CM98" s="902" t="s">
        <v>274</v>
      </c>
      <c r="CN98" s="915">
        <v>30</v>
      </c>
      <c r="CO98" s="903" t="s">
        <v>275</v>
      </c>
      <c r="CP98" s="903" t="s">
        <v>276</v>
      </c>
      <c r="CQ98" s="900" t="s">
        <v>274</v>
      </c>
      <c r="CR98" s="905" t="s">
        <v>280</v>
      </c>
      <c r="CS98" s="900" t="s">
        <v>274</v>
      </c>
      <c r="CT98" s="907">
        <v>13.6</v>
      </c>
      <c r="CU98" s="902" t="s">
        <v>284</v>
      </c>
      <c r="CV98" s="211">
        <v>2130</v>
      </c>
      <c r="CW98" s="902" t="s">
        <v>284</v>
      </c>
      <c r="CX98" s="212">
        <v>20</v>
      </c>
      <c r="CY98" s="902" t="s">
        <v>284</v>
      </c>
      <c r="CZ98" s="212">
        <v>20</v>
      </c>
      <c r="DA98" s="902" t="s">
        <v>284</v>
      </c>
      <c r="DB98" s="211">
        <v>380</v>
      </c>
      <c r="DC98" s="902" t="s">
        <v>284</v>
      </c>
      <c r="DD98" s="212">
        <v>3</v>
      </c>
      <c r="DE98" s="902" t="s">
        <v>284</v>
      </c>
      <c r="DF98" s="212">
        <v>3</v>
      </c>
      <c r="DG98" s="937" t="s">
        <v>282</v>
      </c>
      <c r="DH98" s="938">
        <v>20750</v>
      </c>
      <c r="DI98" s="937" t="s">
        <v>282</v>
      </c>
      <c r="DJ98" s="213">
        <v>245</v>
      </c>
      <c r="DK98" s="897" t="s">
        <v>286</v>
      </c>
      <c r="DL98" s="898">
        <v>27250</v>
      </c>
      <c r="DM98" s="900" t="s">
        <v>274</v>
      </c>
      <c r="DN98" s="935">
        <v>270</v>
      </c>
      <c r="DO98" s="900" t="s">
        <v>275</v>
      </c>
      <c r="DP98" s="903" t="s">
        <v>276</v>
      </c>
      <c r="DQ98" s="900" t="s">
        <v>274</v>
      </c>
      <c r="DR98" s="905" t="s">
        <v>280</v>
      </c>
      <c r="DS98" s="900" t="s">
        <v>274</v>
      </c>
      <c r="DT98" s="909">
        <v>2.4</v>
      </c>
      <c r="DU98" s="926" t="s">
        <v>281</v>
      </c>
      <c r="DV98" s="911" t="s">
        <v>287</v>
      </c>
      <c r="DW98" s="242"/>
      <c r="DX98" s="948"/>
      <c r="DY98" s="215">
        <v>20</v>
      </c>
      <c r="DZ98" s="216">
        <v>3</v>
      </c>
      <c r="EA98" s="216">
        <v>4</v>
      </c>
      <c r="EB98" s="928">
        <v>2</v>
      </c>
    </row>
    <row r="99" spans="1:132" s="214" customFormat="1" ht="34.15" customHeight="1">
      <c r="A99" s="271" t="s">
        <v>413</v>
      </c>
      <c r="B99" s="950"/>
      <c r="C99" s="944"/>
      <c r="D99" s="946"/>
      <c r="E99" s="217" t="s">
        <v>49</v>
      </c>
      <c r="F99" s="180"/>
      <c r="G99" s="218">
        <v>104160</v>
      </c>
      <c r="H99" s="219"/>
      <c r="I99" s="183" t="s">
        <v>274</v>
      </c>
      <c r="J99" s="220">
        <v>1020</v>
      </c>
      <c r="K99" s="221"/>
      <c r="L99" s="222" t="s">
        <v>275</v>
      </c>
      <c r="M99" s="223" t="s">
        <v>276</v>
      </c>
      <c r="N99" s="224" t="s">
        <v>274</v>
      </c>
      <c r="O99" s="225" t="s">
        <v>280</v>
      </c>
      <c r="P99" s="224" t="s">
        <v>274</v>
      </c>
      <c r="Q99" s="226">
        <v>2.2000000000000002</v>
      </c>
      <c r="R99" s="227"/>
      <c r="S99" s="902"/>
      <c r="T99" s="914"/>
      <c r="U99" s="902"/>
      <c r="V99" s="934"/>
      <c r="W99" s="922"/>
      <c r="X99" s="904"/>
      <c r="Y99" s="922"/>
      <c r="Z99" s="924"/>
      <c r="AA99" s="183" t="s">
        <v>274</v>
      </c>
      <c r="AB99" s="220">
        <v>9080</v>
      </c>
      <c r="AC99" s="902"/>
      <c r="AD99" s="228">
        <v>90</v>
      </c>
      <c r="AE99" s="229" t="s">
        <v>275</v>
      </c>
      <c r="AF99" s="223" t="s">
        <v>276</v>
      </c>
      <c r="AG99" s="230" t="s">
        <v>274</v>
      </c>
      <c r="AH99" s="231" t="s">
        <v>280</v>
      </c>
      <c r="AI99" s="230" t="s">
        <v>274</v>
      </c>
      <c r="AJ99" s="232">
        <v>2.6</v>
      </c>
      <c r="AK99" s="233"/>
      <c r="AL99" s="198"/>
      <c r="AM99" s="234"/>
      <c r="AN99" s="205"/>
      <c r="AO99" s="235"/>
      <c r="AP99" s="236"/>
      <c r="AR99" s="236"/>
      <c r="AT99" s="236"/>
      <c r="AV99" s="237" t="s">
        <v>274</v>
      </c>
      <c r="AW99" s="199">
        <v>63590</v>
      </c>
      <c r="AX99" s="205" t="s">
        <v>274</v>
      </c>
      <c r="AY99" s="200">
        <v>630</v>
      </c>
      <c r="AZ99" s="238" t="s">
        <v>275</v>
      </c>
      <c r="BA99" s="202" t="s">
        <v>276</v>
      </c>
      <c r="BB99" s="201" t="s">
        <v>274</v>
      </c>
      <c r="BC99" s="203" t="s">
        <v>280</v>
      </c>
      <c r="BD99" s="201" t="s">
        <v>274</v>
      </c>
      <c r="BE99" s="204">
        <v>2.4</v>
      </c>
      <c r="BF99" s="237" t="s">
        <v>274</v>
      </c>
      <c r="BG99" s="286">
        <v>54510</v>
      </c>
      <c r="BH99" s="237" t="s">
        <v>284</v>
      </c>
      <c r="BI99" s="200">
        <v>540</v>
      </c>
      <c r="BJ99" s="238" t="s">
        <v>275</v>
      </c>
      <c r="BK99" s="202" t="s">
        <v>276</v>
      </c>
      <c r="BL99" s="238" t="s">
        <v>274</v>
      </c>
      <c r="BM99" s="203" t="s">
        <v>280</v>
      </c>
      <c r="BN99" s="238" t="s">
        <v>274</v>
      </c>
      <c r="BO99" s="204">
        <v>2.4</v>
      </c>
      <c r="BP99" s="925"/>
      <c r="BQ99" s="920"/>
      <c r="BR99" s="902"/>
      <c r="BS99" s="916"/>
      <c r="BT99" s="904"/>
      <c r="BU99" s="904"/>
      <c r="BV99" s="901"/>
      <c r="BW99" s="906"/>
      <c r="BX99" s="901"/>
      <c r="BY99" s="908"/>
      <c r="BZ99" s="902"/>
      <c r="CA99" s="918"/>
      <c r="CB99" s="902"/>
      <c r="CC99" s="916"/>
      <c r="CD99" s="901"/>
      <c r="CE99" s="904"/>
      <c r="CF99" s="901"/>
      <c r="CG99" s="906"/>
      <c r="CH99" s="901"/>
      <c r="CI99" s="910"/>
      <c r="CJ99" s="912"/>
      <c r="CK99" s="902"/>
      <c r="CL99" s="914"/>
      <c r="CM99" s="902"/>
      <c r="CN99" s="916"/>
      <c r="CO99" s="904"/>
      <c r="CP99" s="904"/>
      <c r="CQ99" s="901"/>
      <c r="CR99" s="906"/>
      <c r="CS99" s="901"/>
      <c r="CT99" s="908"/>
      <c r="CU99" s="902"/>
      <c r="CV99" s="239" t="s">
        <v>289</v>
      </c>
      <c r="CW99" s="902"/>
      <c r="CX99" s="239" t="s">
        <v>290</v>
      </c>
      <c r="CY99" s="902"/>
      <c r="CZ99" s="240">
        <v>52.3</v>
      </c>
      <c r="DA99" s="902"/>
      <c r="DB99" s="239" t="s">
        <v>289</v>
      </c>
      <c r="DC99" s="902"/>
      <c r="DD99" s="239" t="s">
        <v>290</v>
      </c>
      <c r="DE99" s="902"/>
      <c r="DF99" s="240">
        <v>58.2</v>
      </c>
      <c r="DG99" s="937"/>
      <c r="DH99" s="939"/>
      <c r="DI99" s="937"/>
      <c r="DJ99" s="241" t="s">
        <v>291</v>
      </c>
      <c r="DK99" s="897"/>
      <c r="DL99" s="899"/>
      <c r="DM99" s="901"/>
      <c r="DN99" s="936"/>
      <c r="DO99" s="901"/>
      <c r="DP99" s="904"/>
      <c r="DQ99" s="901"/>
      <c r="DR99" s="906"/>
      <c r="DS99" s="901"/>
      <c r="DT99" s="910"/>
      <c r="DU99" s="927"/>
      <c r="DV99" s="912"/>
      <c r="DW99" s="242"/>
      <c r="DX99" s="948"/>
      <c r="DY99" s="215"/>
      <c r="DZ99" s="216">
        <v>3</v>
      </c>
      <c r="EA99" s="216">
        <v>4</v>
      </c>
      <c r="EB99" s="928"/>
    </row>
    <row r="100" spans="1:132" s="214" customFormat="1" ht="34.15" customHeight="1">
      <c r="A100" s="271" t="s">
        <v>414</v>
      </c>
      <c r="B100" s="950"/>
      <c r="C100" s="943" t="s">
        <v>293</v>
      </c>
      <c r="D100" s="945" t="s">
        <v>273</v>
      </c>
      <c r="E100" s="179" t="s">
        <v>48</v>
      </c>
      <c r="F100" s="180"/>
      <c r="G100" s="181">
        <v>76980</v>
      </c>
      <c r="H100" s="182">
        <v>86060</v>
      </c>
      <c r="I100" s="183" t="s">
        <v>274</v>
      </c>
      <c r="J100" s="184">
        <v>750</v>
      </c>
      <c r="K100" s="185">
        <v>840</v>
      </c>
      <c r="L100" s="186" t="s">
        <v>275</v>
      </c>
      <c r="M100" s="187" t="s">
        <v>276</v>
      </c>
      <c r="N100" s="188" t="s">
        <v>274</v>
      </c>
      <c r="O100" s="189" t="s">
        <v>277</v>
      </c>
      <c r="P100" s="188" t="s">
        <v>274</v>
      </c>
      <c r="Q100" s="190">
        <v>2.2000000000000002</v>
      </c>
      <c r="R100" s="191">
        <v>2.2000000000000002</v>
      </c>
      <c r="S100" s="902" t="s">
        <v>274</v>
      </c>
      <c r="T100" s="913">
        <v>3580</v>
      </c>
      <c r="U100" s="902" t="s">
        <v>274</v>
      </c>
      <c r="V100" s="933">
        <v>30</v>
      </c>
      <c r="W100" s="921" t="s">
        <v>278</v>
      </c>
      <c r="X100" s="903" t="s">
        <v>276</v>
      </c>
      <c r="Y100" s="921" t="s">
        <v>274</v>
      </c>
      <c r="Z100" s="923" t="s">
        <v>279</v>
      </c>
      <c r="AA100" s="183" t="s">
        <v>274</v>
      </c>
      <c r="AB100" s="192">
        <v>9080</v>
      </c>
      <c r="AC100" s="902" t="s">
        <v>274</v>
      </c>
      <c r="AD100" s="193">
        <v>90</v>
      </c>
      <c r="AE100" s="194" t="s">
        <v>278</v>
      </c>
      <c r="AF100" s="187" t="s">
        <v>276</v>
      </c>
      <c r="AG100" s="195" t="s">
        <v>274</v>
      </c>
      <c r="AH100" s="189" t="s">
        <v>280</v>
      </c>
      <c r="AI100" s="195" t="s">
        <v>274</v>
      </c>
      <c r="AJ100" s="196">
        <v>2.6</v>
      </c>
      <c r="AK100" s="197" t="s">
        <v>281</v>
      </c>
      <c r="AL100" s="198" t="s">
        <v>282</v>
      </c>
      <c r="AM100" s="199">
        <v>3630</v>
      </c>
      <c r="AN100" s="198" t="s">
        <v>282</v>
      </c>
      <c r="AO100" s="200">
        <v>30</v>
      </c>
      <c r="AP100" s="201" t="s">
        <v>275</v>
      </c>
      <c r="AQ100" s="202" t="s">
        <v>276</v>
      </c>
      <c r="AR100" s="201" t="s">
        <v>274</v>
      </c>
      <c r="AS100" s="203" t="s">
        <v>280</v>
      </c>
      <c r="AT100" s="201" t="s">
        <v>274</v>
      </c>
      <c r="AU100" s="204">
        <v>3.9</v>
      </c>
      <c r="AV100" s="205"/>
      <c r="AW100" s="206"/>
      <c r="AX100" s="205"/>
      <c r="AY100" s="207"/>
      <c r="AZ100" s="208"/>
      <c r="BA100" s="208"/>
      <c r="BB100" s="209"/>
      <c r="BC100" s="208"/>
      <c r="BD100" s="209"/>
      <c r="BE100" s="208"/>
      <c r="BF100" s="205"/>
      <c r="BG100" s="285" t="s">
        <v>283</v>
      </c>
      <c r="BH100" s="205"/>
      <c r="BI100" s="210"/>
      <c r="BJ100" s="208"/>
      <c r="BK100" s="208"/>
      <c r="BL100" s="208"/>
      <c r="BM100" s="208"/>
      <c r="BN100" s="208"/>
      <c r="BO100" s="208"/>
      <c r="BP100" s="925" t="s">
        <v>274</v>
      </c>
      <c r="BQ100" s="919">
        <v>3600</v>
      </c>
      <c r="BR100" s="902" t="s">
        <v>274</v>
      </c>
      <c r="BS100" s="915">
        <v>30</v>
      </c>
      <c r="BT100" s="903" t="s">
        <v>275</v>
      </c>
      <c r="BU100" s="903" t="s">
        <v>276</v>
      </c>
      <c r="BV100" s="900" t="s">
        <v>274</v>
      </c>
      <c r="BW100" s="905" t="s">
        <v>280</v>
      </c>
      <c r="BX100" s="900" t="s">
        <v>274</v>
      </c>
      <c r="BY100" s="907">
        <v>10.9</v>
      </c>
      <c r="BZ100" s="902" t="s">
        <v>284</v>
      </c>
      <c r="CA100" s="917">
        <v>21800</v>
      </c>
      <c r="CB100" s="902" t="s">
        <v>274</v>
      </c>
      <c r="CC100" s="915">
        <v>210</v>
      </c>
      <c r="CD100" s="900" t="s">
        <v>275</v>
      </c>
      <c r="CE100" s="903" t="s">
        <v>276</v>
      </c>
      <c r="CF100" s="900" t="s">
        <v>274</v>
      </c>
      <c r="CG100" s="905" t="s">
        <v>280</v>
      </c>
      <c r="CH100" s="900" t="s">
        <v>274</v>
      </c>
      <c r="CI100" s="909">
        <v>2.4</v>
      </c>
      <c r="CJ100" s="911" t="s">
        <v>285</v>
      </c>
      <c r="CK100" s="902" t="s">
        <v>284</v>
      </c>
      <c r="CL100" s="913">
        <v>2600</v>
      </c>
      <c r="CM100" s="902" t="s">
        <v>274</v>
      </c>
      <c r="CN100" s="915">
        <v>20</v>
      </c>
      <c r="CO100" s="903" t="s">
        <v>275</v>
      </c>
      <c r="CP100" s="903" t="s">
        <v>276</v>
      </c>
      <c r="CQ100" s="900" t="s">
        <v>274</v>
      </c>
      <c r="CR100" s="905" t="s">
        <v>280</v>
      </c>
      <c r="CS100" s="900" t="s">
        <v>274</v>
      </c>
      <c r="CT100" s="907">
        <v>16.3</v>
      </c>
      <c r="CU100" s="902" t="s">
        <v>284</v>
      </c>
      <c r="CV100" s="211">
        <v>1700</v>
      </c>
      <c r="CW100" s="902" t="s">
        <v>284</v>
      </c>
      <c r="CX100" s="212">
        <v>10</v>
      </c>
      <c r="CY100" s="902" t="s">
        <v>284</v>
      </c>
      <c r="CZ100" s="212">
        <v>10</v>
      </c>
      <c r="DA100" s="902" t="s">
        <v>284</v>
      </c>
      <c r="DB100" s="211">
        <v>300</v>
      </c>
      <c r="DC100" s="902" t="s">
        <v>284</v>
      </c>
      <c r="DD100" s="212">
        <v>3</v>
      </c>
      <c r="DE100" s="902" t="s">
        <v>284</v>
      </c>
      <c r="DF100" s="212">
        <v>3</v>
      </c>
      <c r="DG100" s="937" t="s">
        <v>282</v>
      </c>
      <c r="DH100" s="938">
        <v>16800</v>
      </c>
      <c r="DI100" s="937" t="s">
        <v>282</v>
      </c>
      <c r="DJ100" s="213">
        <v>245</v>
      </c>
      <c r="DK100" s="897" t="s">
        <v>286</v>
      </c>
      <c r="DL100" s="898">
        <v>21800</v>
      </c>
      <c r="DM100" s="900" t="s">
        <v>274</v>
      </c>
      <c r="DN100" s="935">
        <v>210</v>
      </c>
      <c r="DO100" s="900" t="s">
        <v>275</v>
      </c>
      <c r="DP100" s="903" t="s">
        <v>276</v>
      </c>
      <c r="DQ100" s="900" t="s">
        <v>274</v>
      </c>
      <c r="DR100" s="905" t="s">
        <v>280</v>
      </c>
      <c r="DS100" s="900" t="s">
        <v>274</v>
      </c>
      <c r="DT100" s="909">
        <v>2.4</v>
      </c>
      <c r="DU100" s="926" t="s">
        <v>281</v>
      </c>
      <c r="DV100" s="911" t="s">
        <v>287</v>
      </c>
      <c r="DW100" s="242"/>
      <c r="DX100" s="948"/>
      <c r="DY100" s="215">
        <v>25</v>
      </c>
      <c r="DZ100" s="216">
        <v>5</v>
      </c>
      <c r="EA100" s="216">
        <v>6</v>
      </c>
      <c r="EB100" s="928">
        <v>3</v>
      </c>
    </row>
    <row r="101" spans="1:132" s="214" customFormat="1" ht="34.15" customHeight="1">
      <c r="A101" s="271" t="s">
        <v>415</v>
      </c>
      <c r="B101" s="950"/>
      <c r="C101" s="944"/>
      <c r="D101" s="946"/>
      <c r="E101" s="217" t="s">
        <v>49</v>
      </c>
      <c r="F101" s="180"/>
      <c r="G101" s="218">
        <v>86060</v>
      </c>
      <c r="H101" s="219"/>
      <c r="I101" s="183" t="s">
        <v>274</v>
      </c>
      <c r="J101" s="220">
        <v>840</v>
      </c>
      <c r="K101" s="221"/>
      <c r="L101" s="222" t="s">
        <v>275</v>
      </c>
      <c r="M101" s="223" t="s">
        <v>276</v>
      </c>
      <c r="N101" s="224" t="s">
        <v>274</v>
      </c>
      <c r="O101" s="225" t="s">
        <v>280</v>
      </c>
      <c r="P101" s="224" t="s">
        <v>274</v>
      </c>
      <c r="Q101" s="226">
        <v>2.2000000000000002</v>
      </c>
      <c r="R101" s="227"/>
      <c r="S101" s="902"/>
      <c r="T101" s="914"/>
      <c r="U101" s="902"/>
      <c r="V101" s="934"/>
      <c r="W101" s="922"/>
      <c r="X101" s="904"/>
      <c r="Y101" s="922"/>
      <c r="Z101" s="924"/>
      <c r="AA101" s="183" t="s">
        <v>274</v>
      </c>
      <c r="AB101" s="220">
        <v>9080</v>
      </c>
      <c r="AC101" s="902"/>
      <c r="AD101" s="228">
        <v>90</v>
      </c>
      <c r="AE101" s="229" t="s">
        <v>275</v>
      </c>
      <c r="AF101" s="223" t="s">
        <v>276</v>
      </c>
      <c r="AG101" s="230" t="s">
        <v>274</v>
      </c>
      <c r="AH101" s="231" t="s">
        <v>280</v>
      </c>
      <c r="AI101" s="230" t="s">
        <v>274</v>
      </c>
      <c r="AJ101" s="232">
        <v>2.6</v>
      </c>
      <c r="AK101" s="233"/>
      <c r="AL101" s="198"/>
      <c r="AM101" s="234"/>
      <c r="AN101" s="205"/>
      <c r="AO101" s="235"/>
      <c r="AP101" s="236"/>
      <c r="AR101" s="236"/>
      <c r="AT101" s="236"/>
      <c r="AV101" s="237" t="s">
        <v>274</v>
      </c>
      <c r="AW101" s="199">
        <v>63590</v>
      </c>
      <c r="AX101" s="205" t="s">
        <v>274</v>
      </c>
      <c r="AY101" s="200">
        <v>630</v>
      </c>
      <c r="AZ101" s="238" t="s">
        <v>275</v>
      </c>
      <c r="BA101" s="202" t="s">
        <v>276</v>
      </c>
      <c r="BB101" s="201" t="s">
        <v>274</v>
      </c>
      <c r="BC101" s="203" t="s">
        <v>280</v>
      </c>
      <c r="BD101" s="201" t="s">
        <v>274</v>
      </c>
      <c r="BE101" s="204">
        <v>2.4</v>
      </c>
      <c r="BF101" s="237" t="s">
        <v>274</v>
      </c>
      <c r="BG101" s="286">
        <v>54510</v>
      </c>
      <c r="BH101" s="237" t="s">
        <v>284</v>
      </c>
      <c r="BI101" s="200">
        <v>540</v>
      </c>
      <c r="BJ101" s="238" t="s">
        <v>275</v>
      </c>
      <c r="BK101" s="202" t="s">
        <v>276</v>
      </c>
      <c r="BL101" s="238" t="s">
        <v>274</v>
      </c>
      <c r="BM101" s="203" t="s">
        <v>280</v>
      </c>
      <c r="BN101" s="238" t="s">
        <v>274</v>
      </c>
      <c r="BO101" s="204">
        <v>2.4</v>
      </c>
      <c r="BP101" s="925"/>
      <c r="BQ101" s="920"/>
      <c r="BR101" s="902"/>
      <c r="BS101" s="916"/>
      <c r="BT101" s="904"/>
      <c r="BU101" s="904"/>
      <c r="BV101" s="901"/>
      <c r="BW101" s="906"/>
      <c r="BX101" s="901"/>
      <c r="BY101" s="908"/>
      <c r="BZ101" s="902"/>
      <c r="CA101" s="918"/>
      <c r="CB101" s="902"/>
      <c r="CC101" s="916"/>
      <c r="CD101" s="901"/>
      <c r="CE101" s="904"/>
      <c r="CF101" s="901"/>
      <c r="CG101" s="906"/>
      <c r="CH101" s="901"/>
      <c r="CI101" s="910"/>
      <c r="CJ101" s="912"/>
      <c r="CK101" s="902"/>
      <c r="CL101" s="914"/>
      <c r="CM101" s="902"/>
      <c r="CN101" s="916"/>
      <c r="CO101" s="904"/>
      <c r="CP101" s="904"/>
      <c r="CQ101" s="901"/>
      <c r="CR101" s="906"/>
      <c r="CS101" s="901"/>
      <c r="CT101" s="908"/>
      <c r="CU101" s="902"/>
      <c r="CV101" s="239" t="s">
        <v>315</v>
      </c>
      <c r="CW101" s="902"/>
      <c r="CX101" s="239" t="s">
        <v>290</v>
      </c>
      <c r="CY101" s="902"/>
      <c r="CZ101" s="240">
        <v>83.7</v>
      </c>
      <c r="DA101" s="902"/>
      <c r="DB101" s="239" t="s">
        <v>315</v>
      </c>
      <c r="DC101" s="902"/>
      <c r="DD101" s="239" t="s">
        <v>290</v>
      </c>
      <c r="DE101" s="902"/>
      <c r="DF101" s="240">
        <v>46.5</v>
      </c>
      <c r="DG101" s="937"/>
      <c r="DH101" s="939"/>
      <c r="DI101" s="937"/>
      <c r="DJ101" s="241" t="s">
        <v>291</v>
      </c>
      <c r="DK101" s="897"/>
      <c r="DL101" s="899"/>
      <c r="DM101" s="901"/>
      <c r="DN101" s="936"/>
      <c r="DO101" s="901"/>
      <c r="DP101" s="904"/>
      <c r="DQ101" s="901"/>
      <c r="DR101" s="906"/>
      <c r="DS101" s="901"/>
      <c r="DT101" s="910"/>
      <c r="DU101" s="927"/>
      <c r="DV101" s="912"/>
      <c r="DW101" s="242"/>
      <c r="DX101" s="948"/>
      <c r="DY101" s="215"/>
      <c r="DZ101" s="216">
        <v>5</v>
      </c>
      <c r="EA101" s="216">
        <v>6</v>
      </c>
      <c r="EB101" s="928"/>
    </row>
    <row r="102" spans="1:132" s="214" customFormat="1" ht="34.15" customHeight="1">
      <c r="A102" s="271" t="s">
        <v>416</v>
      </c>
      <c r="B102" s="950"/>
      <c r="C102" s="943" t="s">
        <v>294</v>
      </c>
      <c r="D102" s="945" t="s">
        <v>273</v>
      </c>
      <c r="E102" s="179" t="s">
        <v>48</v>
      </c>
      <c r="F102" s="180"/>
      <c r="G102" s="181">
        <v>64920</v>
      </c>
      <c r="H102" s="182">
        <v>74000</v>
      </c>
      <c r="I102" s="183" t="s">
        <v>274</v>
      </c>
      <c r="J102" s="184">
        <v>620</v>
      </c>
      <c r="K102" s="185">
        <v>720</v>
      </c>
      <c r="L102" s="186" t="s">
        <v>275</v>
      </c>
      <c r="M102" s="187" t="s">
        <v>276</v>
      </c>
      <c r="N102" s="188" t="s">
        <v>274</v>
      </c>
      <c r="O102" s="189" t="s">
        <v>277</v>
      </c>
      <c r="P102" s="188" t="s">
        <v>274</v>
      </c>
      <c r="Q102" s="190">
        <v>2.2000000000000002</v>
      </c>
      <c r="R102" s="191">
        <v>2.2000000000000002</v>
      </c>
      <c r="S102" s="902" t="s">
        <v>274</v>
      </c>
      <c r="T102" s="913">
        <v>2980</v>
      </c>
      <c r="U102" s="902" t="s">
        <v>274</v>
      </c>
      <c r="V102" s="933">
        <v>20</v>
      </c>
      <c r="W102" s="921" t="s">
        <v>278</v>
      </c>
      <c r="X102" s="903" t="s">
        <v>276</v>
      </c>
      <c r="Y102" s="921" t="s">
        <v>274</v>
      </c>
      <c r="Z102" s="923" t="s">
        <v>279</v>
      </c>
      <c r="AA102" s="183" t="s">
        <v>274</v>
      </c>
      <c r="AB102" s="192">
        <v>9080</v>
      </c>
      <c r="AC102" s="902" t="s">
        <v>274</v>
      </c>
      <c r="AD102" s="193">
        <v>90</v>
      </c>
      <c r="AE102" s="194" t="s">
        <v>278</v>
      </c>
      <c r="AF102" s="187" t="s">
        <v>276</v>
      </c>
      <c r="AG102" s="195" t="s">
        <v>274</v>
      </c>
      <c r="AH102" s="189" t="s">
        <v>280</v>
      </c>
      <c r="AI102" s="195" t="s">
        <v>274</v>
      </c>
      <c r="AJ102" s="196">
        <v>2.6</v>
      </c>
      <c r="AK102" s="197" t="s">
        <v>281</v>
      </c>
      <c r="AL102" s="198" t="s">
        <v>282</v>
      </c>
      <c r="AM102" s="199">
        <v>3630</v>
      </c>
      <c r="AN102" s="198" t="s">
        <v>282</v>
      </c>
      <c r="AO102" s="200">
        <v>30</v>
      </c>
      <c r="AP102" s="201" t="s">
        <v>275</v>
      </c>
      <c r="AQ102" s="202" t="s">
        <v>276</v>
      </c>
      <c r="AR102" s="201" t="s">
        <v>274</v>
      </c>
      <c r="AS102" s="203" t="s">
        <v>280</v>
      </c>
      <c r="AT102" s="201" t="s">
        <v>274</v>
      </c>
      <c r="AU102" s="204">
        <v>3.9</v>
      </c>
      <c r="AV102" s="205"/>
      <c r="AW102" s="206"/>
      <c r="AX102" s="205"/>
      <c r="AY102" s="207"/>
      <c r="AZ102" s="208"/>
      <c r="BA102" s="208"/>
      <c r="BB102" s="209"/>
      <c r="BC102" s="208"/>
      <c r="BD102" s="209"/>
      <c r="BE102" s="208"/>
      <c r="BF102" s="205"/>
      <c r="BG102" s="285" t="s">
        <v>283</v>
      </c>
      <c r="BH102" s="205"/>
      <c r="BI102" s="210"/>
      <c r="BJ102" s="208"/>
      <c r="BK102" s="208"/>
      <c r="BL102" s="208"/>
      <c r="BM102" s="208"/>
      <c r="BN102" s="208"/>
      <c r="BO102" s="208"/>
      <c r="BP102" s="925" t="s">
        <v>274</v>
      </c>
      <c r="BQ102" s="919">
        <v>3000</v>
      </c>
      <c r="BR102" s="902" t="s">
        <v>284</v>
      </c>
      <c r="BS102" s="915">
        <v>30</v>
      </c>
      <c r="BT102" s="903" t="s">
        <v>275</v>
      </c>
      <c r="BU102" s="903" t="s">
        <v>276</v>
      </c>
      <c r="BV102" s="900" t="s">
        <v>274</v>
      </c>
      <c r="BW102" s="905" t="s">
        <v>280</v>
      </c>
      <c r="BX102" s="900" t="s">
        <v>274</v>
      </c>
      <c r="BY102" s="907">
        <v>9</v>
      </c>
      <c r="BZ102" s="902" t="s">
        <v>284</v>
      </c>
      <c r="CA102" s="917">
        <v>18160</v>
      </c>
      <c r="CB102" s="902" t="s">
        <v>284</v>
      </c>
      <c r="CC102" s="915">
        <v>180</v>
      </c>
      <c r="CD102" s="900" t="s">
        <v>275</v>
      </c>
      <c r="CE102" s="903" t="s">
        <v>276</v>
      </c>
      <c r="CF102" s="900" t="s">
        <v>274</v>
      </c>
      <c r="CG102" s="905" t="s">
        <v>280</v>
      </c>
      <c r="CH102" s="900" t="s">
        <v>274</v>
      </c>
      <c r="CI102" s="909">
        <v>2.4</v>
      </c>
      <c r="CJ102" s="911" t="s">
        <v>285</v>
      </c>
      <c r="CK102" s="902" t="s">
        <v>284</v>
      </c>
      <c r="CL102" s="913">
        <v>2300</v>
      </c>
      <c r="CM102" s="902" t="s">
        <v>274</v>
      </c>
      <c r="CN102" s="915">
        <v>20</v>
      </c>
      <c r="CO102" s="903" t="s">
        <v>275</v>
      </c>
      <c r="CP102" s="903" t="s">
        <v>276</v>
      </c>
      <c r="CQ102" s="900" t="s">
        <v>274</v>
      </c>
      <c r="CR102" s="905" t="s">
        <v>280</v>
      </c>
      <c r="CS102" s="900" t="s">
        <v>274</v>
      </c>
      <c r="CT102" s="907">
        <v>13.6</v>
      </c>
      <c r="CU102" s="902" t="s">
        <v>284</v>
      </c>
      <c r="CV102" s="211">
        <v>1420</v>
      </c>
      <c r="CW102" s="902" t="s">
        <v>284</v>
      </c>
      <c r="CX102" s="212">
        <v>10</v>
      </c>
      <c r="CY102" s="902" t="s">
        <v>284</v>
      </c>
      <c r="CZ102" s="212">
        <v>10</v>
      </c>
      <c r="DA102" s="902" t="s">
        <v>284</v>
      </c>
      <c r="DB102" s="211">
        <v>250</v>
      </c>
      <c r="DC102" s="902" t="s">
        <v>284</v>
      </c>
      <c r="DD102" s="212">
        <v>2</v>
      </c>
      <c r="DE102" s="902" t="s">
        <v>284</v>
      </c>
      <c r="DF102" s="212">
        <v>2</v>
      </c>
      <c r="DG102" s="937" t="s">
        <v>282</v>
      </c>
      <c r="DH102" s="938">
        <v>14160</v>
      </c>
      <c r="DI102" s="937" t="s">
        <v>282</v>
      </c>
      <c r="DJ102" s="213">
        <v>245</v>
      </c>
      <c r="DK102" s="897" t="s">
        <v>286</v>
      </c>
      <c r="DL102" s="898">
        <v>18170</v>
      </c>
      <c r="DM102" s="900" t="s">
        <v>274</v>
      </c>
      <c r="DN102" s="935">
        <v>180</v>
      </c>
      <c r="DO102" s="900" t="s">
        <v>275</v>
      </c>
      <c r="DP102" s="903" t="s">
        <v>276</v>
      </c>
      <c r="DQ102" s="900" t="s">
        <v>274</v>
      </c>
      <c r="DR102" s="905" t="s">
        <v>280</v>
      </c>
      <c r="DS102" s="900" t="s">
        <v>274</v>
      </c>
      <c r="DT102" s="909">
        <v>2.4</v>
      </c>
      <c r="DU102" s="926" t="s">
        <v>281</v>
      </c>
      <c r="DV102" s="911" t="s">
        <v>287</v>
      </c>
      <c r="DW102" s="242"/>
      <c r="DX102" s="948"/>
      <c r="DY102" s="215">
        <v>30</v>
      </c>
      <c r="DZ102" s="216">
        <v>7</v>
      </c>
      <c r="EA102" s="216">
        <v>8</v>
      </c>
      <c r="EB102" s="928">
        <v>4</v>
      </c>
    </row>
    <row r="103" spans="1:132" s="214" customFormat="1" ht="34.15" customHeight="1">
      <c r="A103" s="271" t="s">
        <v>417</v>
      </c>
      <c r="B103" s="950"/>
      <c r="C103" s="944"/>
      <c r="D103" s="946"/>
      <c r="E103" s="217" t="s">
        <v>49</v>
      </c>
      <c r="F103" s="180"/>
      <c r="G103" s="218">
        <v>74000</v>
      </c>
      <c r="H103" s="219"/>
      <c r="I103" s="183" t="s">
        <v>274</v>
      </c>
      <c r="J103" s="220">
        <v>720</v>
      </c>
      <c r="K103" s="221"/>
      <c r="L103" s="222" t="s">
        <v>275</v>
      </c>
      <c r="M103" s="223" t="s">
        <v>276</v>
      </c>
      <c r="N103" s="224" t="s">
        <v>274</v>
      </c>
      <c r="O103" s="225" t="s">
        <v>280</v>
      </c>
      <c r="P103" s="224" t="s">
        <v>274</v>
      </c>
      <c r="Q103" s="226">
        <v>2.2000000000000002</v>
      </c>
      <c r="R103" s="227"/>
      <c r="S103" s="902"/>
      <c r="T103" s="914"/>
      <c r="U103" s="902"/>
      <c r="V103" s="934"/>
      <c r="W103" s="922"/>
      <c r="X103" s="904"/>
      <c r="Y103" s="922"/>
      <c r="Z103" s="924"/>
      <c r="AA103" s="183" t="s">
        <v>274</v>
      </c>
      <c r="AB103" s="220">
        <v>9080</v>
      </c>
      <c r="AC103" s="902"/>
      <c r="AD103" s="228">
        <v>90</v>
      </c>
      <c r="AE103" s="229" t="s">
        <v>275</v>
      </c>
      <c r="AF103" s="223" t="s">
        <v>276</v>
      </c>
      <c r="AG103" s="230" t="s">
        <v>274</v>
      </c>
      <c r="AH103" s="231" t="s">
        <v>280</v>
      </c>
      <c r="AI103" s="230" t="s">
        <v>274</v>
      </c>
      <c r="AJ103" s="232">
        <v>2.6</v>
      </c>
      <c r="AK103" s="233"/>
      <c r="AL103" s="198"/>
      <c r="AM103" s="234"/>
      <c r="AN103" s="205"/>
      <c r="AO103" s="235"/>
      <c r="AP103" s="236"/>
      <c r="AR103" s="236"/>
      <c r="AT103" s="236"/>
      <c r="AV103" s="237" t="s">
        <v>274</v>
      </c>
      <c r="AW103" s="199">
        <v>63590</v>
      </c>
      <c r="AX103" s="205" t="s">
        <v>274</v>
      </c>
      <c r="AY103" s="200">
        <v>630</v>
      </c>
      <c r="AZ103" s="238" t="s">
        <v>275</v>
      </c>
      <c r="BA103" s="202" t="s">
        <v>276</v>
      </c>
      <c r="BB103" s="201" t="s">
        <v>274</v>
      </c>
      <c r="BC103" s="203" t="s">
        <v>280</v>
      </c>
      <c r="BD103" s="201" t="s">
        <v>274</v>
      </c>
      <c r="BE103" s="204">
        <v>2.4</v>
      </c>
      <c r="BF103" s="237" t="s">
        <v>274</v>
      </c>
      <c r="BG103" s="286">
        <v>54510</v>
      </c>
      <c r="BH103" s="237" t="s">
        <v>284</v>
      </c>
      <c r="BI103" s="200">
        <v>540</v>
      </c>
      <c r="BJ103" s="238" t="s">
        <v>275</v>
      </c>
      <c r="BK103" s="202" t="s">
        <v>276</v>
      </c>
      <c r="BL103" s="238" t="s">
        <v>274</v>
      </c>
      <c r="BM103" s="203" t="s">
        <v>280</v>
      </c>
      <c r="BN103" s="238" t="s">
        <v>274</v>
      </c>
      <c r="BO103" s="204">
        <v>2.4</v>
      </c>
      <c r="BP103" s="925"/>
      <c r="BQ103" s="920"/>
      <c r="BR103" s="902"/>
      <c r="BS103" s="916"/>
      <c r="BT103" s="904"/>
      <c r="BU103" s="904"/>
      <c r="BV103" s="901"/>
      <c r="BW103" s="906"/>
      <c r="BX103" s="901"/>
      <c r="BY103" s="908"/>
      <c r="BZ103" s="902"/>
      <c r="CA103" s="918"/>
      <c r="CB103" s="902"/>
      <c r="CC103" s="916"/>
      <c r="CD103" s="901"/>
      <c r="CE103" s="904"/>
      <c r="CF103" s="901"/>
      <c r="CG103" s="906"/>
      <c r="CH103" s="901"/>
      <c r="CI103" s="910"/>
      <c r="CJ103" s="912"/>
      <c r="CK103" s="902"/>
      <c r="CL103" s="914"/>
      <c r="CM103" s="902"/>
      <c r="CN103" s="916"/>
      <c r="CO103" s="904"/>
      <c r="CP103" s="904"/>
      <c r="CQ103" s="901"/>
      <c r="CR103" s="906"/>
      <c r="CS103" s="901"/>
      <c r="CT103" s="908"/>
      <c r="CU103" s="902"/>
      <c r="CV103" s="239" t="s">
        <v>289</v>
      </c>
      <c r="CW103" s="902"/>
      <c r="CX103" s="239" t="s">
        <v>290</v>
      </c>
      <c r="CY103" s="902"/>
      <c r="CZ103" s="240">
        <v>69.8</v>
      </c>
      <c r="DA103" s="902"/>
      <c r="DB103" s="239" t="s">
        <v>289</v>
      </c>
      <c r="DC103" s="902"/>
      <c r="DD103" s="239" t="s">
        <v>290</v>
      </c>
      <c r="DE103" s="902"/>
      <c r="DF103" s="240">
        <v>58.2</v>
      </c>
      <c r="DG103" s="937"/>
      <c r="DH103" s="939"/>
      <c r="DI103" s="937"/>
      <c r="DJ103" s="241" t="s">
        <v>291</v>
      </c>
      <c r="DK103" s="897"/>
      <c r="DL103" s="899"/>
      <c r="DM103" s="901"/>
      <c r="DN103" s="936"/>
      <c r="DO103" s="901"/>
      <c r="DP103" s="904"/>
      <c r="DQ103" s="901"/>
      <c r="DR103" s="906"/>
      <c r="DS103" s="901"/>
      <c r="DT103" s="910"/>
      <c r="DU103" s="927"/>
      <c r="DV103" s="912"/>
      <c r="DW103" s="242"/>
      <c r="DX103" s="948"/>
      <c r="DY103" s="215"/>
      <c r="DZ103" s="216">
        <v>7</v>
      </c>
      <c r="EA103" s="216">
        <v>8</v>
      </c>
      <c r="EB103" s="928"/>
    </row>
    <row r="104" spans="1:132" s="214" customFormat="1" ht="34.15" customHeight="1">
      <c r="A104" s="271" t="s">
        <v>418</v>
      </c>
      <c r="B104" s="950"/>
      <c r="C104" s="943" t="s">
        <v>295</v>
      </c>
      <c r="D104" s="945" t="s">
        <v>273</v>
      </c>
      <c r="E104" s="179" t="s">
        <v>48</v>
      </c>
      <c r="F104" s="180"/>
      <c r="G104" s="181">
        <v>56300</v>
      </c>
      <c r="H104" s="182">
        <v>65380</v>
      </c>
      <c r="I104" s="183" t="s">
        <v>274</v>
      </c>
      <c r="J104" s="184">
        <v>540</v>
      </c>
      <c r="K104" s="185">
        <v>630</v>
      </c>
      <c r="L104" s="186" t="s">
        <v>275</v>
      </c>
      <c r="M104" s="187" t="s">
        <v>276</v>
      </c>
      <c r="N104" s="188" t="s">
        <v>274</v>
      </c>
      <c r="O104" s="189" t="s">
        <v>277</v>
      </c>
      <c r="P104" s="188" t="s">
        <v>274</v>
      </c>
      <c r="Q104" s="190">
        <v>2.2000000000000002</v>
      </c>
      <c r="R104" s="191">
        <v>2.2000000000000002</v>
      </c>
      <c r="S104" s="902" t="s">
        <v>274</v>
      </c>
      <c r="T104" s="913">
        <v>2550</v>
      </c>
      <c r="U104" s="902" t="s">
        <v>274</v>
      </c>
      <c r="V104" s="933">
        <v>20</v>
      </c>
      <c r="W104" s="921" t="s">
        <v>278</v>
      </c>
      <c r="X104" s="903" t="s">
        <v>276</v>
      </c>
      <c r="Y104" s="921" t="s">
        <v>274</v>
      </c>
      <c r="Z104" s="923" t="s">
        <v>279</v>
      </c>
      <c r="AA104" s="183" t="s">
        <v>274</v>
      </c>
      <c r="AB104" s="192">
        <v>9080</v>
      </c>
      <c r="AC104" s="902" t="s">
        <v>274</v>
      </c>
      <c r="AD104" s="193">
        <v>90</v>
      </c>
      <c r="AE104" s="194" t="s">
        <v>278</v>
      </c>
      <c r="AF104" s="187" t="s">
        <v>276</v>
      </c>
      <c r="AG104" s="195" t="s">
        <v>274</v>
      </c>
      <c r="AH104" s="189" t="s">
        <v>280</v>
      </c>
      <c r="AI104" s="195" t="s">
        <v>274</v>
      </c>
      <c r="AJ104" s="196">
        <v>2.6</v>
      </c>
      <c r="AK104" s="197" t="s">
        <v>281</v>
      </c>
      <c r="AL104" s="198" t="s">
        <v>282</v>
      </c>
      <c r="AM104" s="199">
        <v>3630</v>
      </c>
      <c r="AN104" s="198" t="s">
        <v>282</v>
      </c>
      <c r="AO104" s="200">
        <v>30</v>
      </c>
      <c r="AP104" s="201" t="s">
        <v>275</v>
      </c>
      <c r="AQ104" s="202" t="s">
        <v>276</v>
      </c>
      <c r="AR104" s="201" t="s">
        <v>274</v>
      </c>
      <c r="AS104" s="203" t="s">
        <v>280</v>
      </c>
      <c r="AT104" s="201" t="s">
        <v>274</v>
      </c>
      <c r="AU104" s="204">
        <v>3.9</v>
      </c>
      <c r="AV104" s="205"/>
      <c r="AW104" s="206"/>
      <c r="AX104" s="205"/>
      <c r="AY104" s="207"/>
      <c r="AZ104" s="208"/>
      <c r="BA104" s="208"/>
      <c r="BB104" s="209"/>
      <c r="BC104" s="208"/>
      <c r="BD104" s="209"/>
      <c r="BE104" s="208"/>
      <c r="BF104" s="205"/>
      <c r="BG104" s="285" t="s">
        <v>283</v>
      </c>
      <c r="BH104" s="205"/>
      <c r="BI104" s="210"/>
      <c r="BJ104" s="208"/>
      <c r="BK104" s="208"/>
      <c r="BL104" s="208"/>
      <c r="BM104" s="208"/>
      <c r="BN104" s="208"/>
      <c r="BO104" s="208"/>
      <c r="BP104" s="925" t="s">
        <v>274</v>
      </c>
      <c r="BQ104" s="919">
        <v>2570</v>
      </c>
      <c r="BR104" s="902" t="s">
        <v>274</v>
      </c>
      <c r="BS104" s="915">
        <v>20</v>
      </c>
      <c r="BT104" s="903" t="s">
        <v>275</v>
      </c>
      <c r="BU104" s="903" t="s">
        <v>276</v>
      </c>
      <c r="BV104" s="900" t="s">
        <v>274</v>
      </c>
      <c r="BW104" s="905" t="s">
        <v>280</v>
      </c>
      <c r="BX104" s="900" t="s">
        <v>274</v>
      </c>
      <c r="BY104" s="907">
        <v>11.6</v>
      </c>
      <c r="BZ104" s="902" t="s">
        <v>284</v>
      </c>
      <c r="CA104" s="917">
        <v>15570</v>
      </c>
      <c r="CB104" s="902" t="s">
        <v>274</v>
      </c>
      <c r="CC104" s="915">
        <v>150</v>
      </c>
      <c r="CD104" s="900" t="s">
        <v>275</v>
      </c>
      <c r="CE104" s="903" t="s">
        <v>276</v>
      </c>
      <c r="CF104" s="900" t="s">
        <v>274</v>
      </c>
      <c r="CG104" s="905" t="s">
        <v>280</v>
      </c>
      <c r="CH104" s="900" t="s">
        <v>274</v>
      </c>
      <c r="CI104" s="909">
        <v>2.4</v>
      </c>
      <c r="CJ104" s="911" t="s">
        <v>285</v>
      </c>
      <c r="CK104" s="902" t="s">
        <v>284</v>
      </c>
      <c r="CL104" s="913">
        <v>2090</v>
      </c>
      <c r="CM104" s="902" t="s">
        <v>274</v>
      </c>
      <c r="CN104" s="915">
        <v>20</v>
      </c>
      <c r="CO104" s="903" t="s">
        <v>275</v>
      </c>
      <c r="CP104" s="903" t="s">
        <v>276</v>
      </c>
      <c r="CQ104" s="900" t="s">
        <v>274</v>
      </c>
      <c r="CR104" s="905" t="s">
        <v>280</v>
      </c>
      <c r="CS104" s="900" t="s">
        <v>274</v>
      </c>
      <c r="CT104" s="907">
        <v>11.6</v>
      </c>
      <c r="CU104" s="902" t="s">
        <v>284</v>
      </c>
      <c r="CV104" s="211">
        <v>1220</v>
      </c>
      <c r="CW104" s="902" t="s">
        <v>284</v>
      </c>
      <c r="CX104" s="212">
        <v>10</v>
      </c>
      <c r="CY104" s="902" t="s">
        <v>284</v>
      </c>
      <c r="CZ104" s="212">
        <v>10</v>
      </c>
      <c r="DA104" s="902" t="s">
        <v>284</v>
      </c>
      <c r="DB104" s="211">
        <v>210</v>
      </c>
      <c r="DC104" s="902" t="s">
        <v>284</v>
      </c>
      <c r="DD104" s="212">
        <v>2</v>
      </c>
      <c r="DE104" s="902" t="s">
        <v>284</v>
      </c>
      <c r="DF104" s="212">
        <v>2</v>
      </c>
      <c r="DG104" s="937" t="s">
        <v>282</v>
      </c>
      <c r="DH104" s="938">
        <v>12280</v>
      </c>
      <c r="DI104" s="937" t="s">
        <v>282</v>
      </c>
      <c r="DJ104" s="213">
        <v>245</v>
      </c>
      <c r="DK104" s="897" t="s">
        <v>286</v>
      </c>
      <c r="DL104" s="898">
        <v>15570</v>
      </c>
      <c r="DM104" s="900" t="s">
        <v>274</v>
      </c>
      <c r="DN104" s="935">
        <v>150</v>
      </c>
      <c r="DO104" s="900" t="s">
        <v>275</v>
      </c>
      <c r="DP104" s="903" t="s">
        <v>276</v>
      </c>
      <c r="DQ104" s="900" t="s">
        <v>274</v>
      </c>
      <c r="DR104" s="905" t="s">
        <v>280</v>
      </c>
      <c r="DS104" s="900" t="s">
        <v>274</v>
      </c>
      <c r="DT104" s="909">
        <v>2.4</v>
      </c>
      <c r="DU104" s="926" t="s">
        <v>281</v>
      </c>
      <c r="DV104" s="911" t="s">
        <v>287</v>
      </c>
      <c r="DW104" s="242"/>
      <c r="DX104" s="948"/>
      <c r="DY104" s="215">
        <v>35</v>
      </c>
      <c r="DZ104" s="216">
        <v>9</v>
      </c>
      <c r="EA104" s="216">
        <v>10</v>
      </c>
      <c r="EB104" s="928">
        <v>5</v>
      </c>
    </row>
    <row r="105" spans="1:132" s="214" customFormat="1" ht="34.15" customHeight="1">
      <c r="A105" s="271" t="s">
        <v>419</v>
      </c>
      <c r="B105" s="950"/>
      <c r="C105" s="944"/>
      <c r="D105" s="946"/>
      <c r="E105" s="217" t="s">
        <v>49</v>
      </c>
      <c r="F105" s="180"/>
      <c r="G105" s="218">
        <v>65380</v>
      </c>
      <c r="H105" s="219"/>
      <c r="I105" s="183" t="s">
        <v>274</v>
      </c>
      <c r="J105" s="220">
        <v>630</v>
      </c>
      <c r="K105" s="221"/>
      <c r="L105" s="222" t="s">
        <v>275</v>
      </c>
      <c r="M105" s="223" t="s">
        <v>276</v>
      </c>
      <c r="N105" s="224" t="s">
        <v>274</v>
      </c>
      <c r="O105" s="225" t="s">
        <v>280</v>
      </c>
      <c r="P105" s="224" t="s">
        <v>274</v>
      </c>
      <c r="Q105" s="226">
        <v>2.2000000000000002</v>
      </c>
      <c r="R105" s="227"/>
      <c r="S105" s="902"/>
      <c r="T105" s="914"/>
      <c r="U105" s="902"/>
      <c r="V105" s="934"/>
      <c r="W105" s="922"/>
      <c r="X105" s="904"/>
      <c r="Y105" s="922"/>
      <c r="Z105" s="924"/>
      <c r="AA105" s="183" t="s">
        <v>274</v>
      </c>
      <c r="AB105" s="220">
        <v>9080</v>
      </c>
      <c r="AC105" s="902"/>
      <c r="AD105" s="228">
        <v>90</v>
      </c>
      <c r="AE105" s="229" t="s">
        <v>275</v>
      </c>
      <c r="AF105" s="223" t="s">
        <v>276</v>
      </c>
      <c r="AG105" s="230" t="s">
        <v>274</v>
      </c>
      <c r="AH105" s="231" t="s">
        <v>280</v>
      </c>
      <c r="AI105" s="230" t="s">
        <v>274</v>
      </c>
      <c r="AJ105" s="232">
        <v>2.6</v>
      </c>
      <c r="AK105" s="233"/>
      <c r="AL105" s="198"/>
      <c r="AM105" s="234"/>
      <c r="AN105" s="205"/>
      <c r="AO105" s="235"/>
      <c r="AP105" s="236"/>
      <c r="AR105" s="236"/>
      <c r="AT105" s="236"/>
      <c r="AV105" s="237" t="s">
        <v>274</v>
      </c>
      <c r="AW105" s="199">
        <v>63590</v>
      </c>
      <c r="AX105" s="205" t="s">
        <v>274</v>
      </c>
      <c r="AY105" s="200">
        <v>630</v>
      </c>
      <c r="AZ105" s="238" t="s">
        <v>275</v>
      </c>
      <c r="BA105" s="202" t="s">
        <v>276</v>
      </c>
      <c r="BB105" s="201" t="s">
        <v>274</v>
      </c>
      <c r="BC105" s="203" t="s">
        <v>280</v>
      </c>
      <c r="BD105" s="201" t="s">
        <v>274</v>
      </c>
      <c r="BE105" s="204">
        <v>2.4</v>
      </c>
      <c r="BF105" s="237" t="s">
        <v>274</v>
      </c>
      <c r="BG105" s="286">
        <v>54510</v>
      </c>
      <c r="BH105" s="237" t="s">
        <v>284</v>
      </c>
      <c r="BI105" s="200">
        <v>540</v>
      </c>
      <c r="BJ105" s="238" t="s">
        <v>275</v>
      </c>
      <c r="BK105" s="202" t="s">
        <v>276</v>
      </c>
      <c r="BL105" s="238" t="s">
        <v>274</v>
      </c>
      <c r="BM105" s="203" t="s">
        <v>280</v>
      </c>
      <c r="BN105" s="238" t="s">
        <v>274</v>
      </c>
      <c r="BO105" s="204">
        <v>2.4</v>
      </c>
      <c r="BP105" s="925"/>
      <c r="BQ105" s="920"/>
      <c r="BR105" s="902"/>
      <c r="BS105" s="916"/>
      <c r="BT105" s="904"/>
      <c r="BU105" s="904"/>
      <c r="BV105" s="901"/>
      <c r="BW105" s="906"/>
      <c r="BX105" s="901"/>
      <c r="BY105" s="908"/>
      <c r="BZ105" s="902"/>
      <c r="CA105" s="918"/>
      <c r="CB105" s="902"/>
      <c r="CC105" s="916"/>
      <c r="CD105" s="901"/>
      <c r="CE105" s="904"/>
      <c r="CF105" s="901"/>
      <c r="CG105" s="906"/>
      <c r="CH105" s="901"/>
      <c r="CI105" s="910"/>
      <c r="CJ105" s="912"/>
      <c r="CK105" s="902"/>
      <c r="CL105" s="914"/>
      <c r="CM105" s="902"/>
      <c r="CN105" s="916"/>
      <c r="CO105" s="904"/>
      <c r="CP105" s="904"/>
      <c r="CQ105" s="901"/>
      <c r="CR105" s="906"/>
      <c r="CS105" s="901"/>
      <c r="CT105" s="908"/>
      <c r="CU105" s="902"/>
      <c r="CV105" s="239" t="s">
        <v>315</v>
      </c>
      <c r="CW105" s="902"/>
      <c r="CX105" s="239" t="s">
        <v>290</v>
      </c>
      <c r="CY105" s="902"/>
      <c r="CZ105" s="240">
        <v>59.8</v>
      </c>
      <c r="DA105" s="902"/>
      <c r="DB105" s="239" t="s">
        <v>315</v>
      </c>
      <c r="DC105" s="902"/>
      <c r="DD105" s="239" t="s">
        <v>290</v>
      </c>
      <c r="DE105" s="902"/>
      <c r="DF105" s="240">
        <v>49.8</v>
      </c>
      <c r="DG105" s="937"/>
      <c r="DH105" s="939"/>
      <c r="DI105" s="937"/>
      <c r="DJ105" s="241" t="s">
        <v>291</v>
      </c>
      <c r="DK105" s="897"/>
      <c r="DL105" s="899"/>
      <c r="DM105" s="901"/>
      <c r="DN105" s="936"/>
      <c r="DO105" s="901"/>
      <c r="DP105" s="904"/>
      <c r="DQ105" s="901"/>
      <c r="DR105" s="906"/>
      <c r="DS105" s="901"/>
      <c r="DT105" s="910"/>
      <c r="DU105" s="927"/>
      <c r="DV105" s="912"/>
      <c r="DW105" s="242"/>
      <c r="DX105" s="948"/>
      <c r="DY105" s="215"/>
      <c r="DZ105" s="216">
        <v>9</v>
      </c>
      <c r="EA105" s="216">
        <v>10</v>
      </c>
      <c r="EB105" s="928"/>
    </row>
    <row r="106" spans="1:132" s="214" customFormat="1" ht="34.15" customHeight="1">
      <c r="A106" s="271" t="s">
        <v>420</v>
      </c>
      <c r="B106" s="950"/>
      <c r="C106" s="943" t="s">
        <v>296</v>
      </c>
      <c r="D106" s="945" t="s">
        <v>273</v>
      </c>
      <c r="E106" s="179" t="s">
        <v>48</v>
      </c>
      <c r="F106" s="180"/>
      <c r="G106" s="181">
        <v>63530</v>
      </c>
      <c r="H106" s="182">
        <v>72610</v>
      </c>
      <c r="I106" s="183" t="s">
        <v>274</v>
      </c>
      <c r="J106" s="184">
        <v>610</v>
      </c>
      <c r="K106" s="185">
        <v>700</v>
      </c>
      <c r="L106" s="186" t="s">
        <v>275</v>
      </c>
      <c r="M106" s="187" t="s">
        <v>276</v>
      </c>
      <c r="N106" s="188" t="s">
        <v>274</v>
      </c>
      <c r="O106" s="189" t="s">
        <v>277</v>
      </c>
      <c r="P106" s="188" t="s">
        <v>274</v>
      </c>
      <c r="Q106" s="190">
        <v>2.2000000000000002</v>
      </c>
      <c r="R106" s="191">
        <v>2.2000000000000002</v>
      </c>
      <c r="S106" s="902" t="s">
        <v>274</v>
      </c>
      <c r="T106" s="913">
        <v>2230</v>
      </c>
      <c r="U106" s="902" t="s">
        <v>274</v>
      </c>
      <c r="V106" s="933">
        <v>20</v>
      </c>
      <c r="W106" s="921" t="s">
        <v>278</v>
      </c>
      <c r="X106" s="903" t="s">
        <v>276</v>
      </c>
      <c r="Y106" s="921" t="s">
        <v>274</v>
      </c>
      <c r="Z106" s="923" t="s">
        <v>279</v>
      </c>
      <c r="AA106" s="183" t="s">
        <v>274</v>
      </c>
      <c r="AB106" s="192">
        <v>9080</v>
      </c>
      <c r="AC106" s="902" t="s">
        <v>274</v>
      </c>
      <c r="AD106" s="193">
        <v>90</v>
      </c>
      <c r="AE106" s="194" t="s">
        <v>278</v>
      </c>
      <c r="AF106" s="187" t="s">
        <v>276</v>
      </c>
      <c r="AG106" s="195" t="s">
        <v>274</v>
      </c>
      <c r="AH106" s="189" t="s">
        <v>280</v>
      </c>
      <c r="AI106" s="195" t="s">
        <v>274</v>
      </c>
      <c r="AJ106" s="196">
        <v>2.6</v>
      </c>
      <c r="AK106" s="197" t="s">
        <v>281</v>
      </c>
      <c r="AL106" s="198" t="s">
        <v>282</v>
      </c>
      <c r="AM106" s="199">
        <v>3630</v>
      </c>
      <c r="AN106" s="198" t="s">
        <v>282</v>
      </c>
      <c r="AO106" s="200">
        <v>30</v>
      </c>
      <c r="AP106" s="201" t="s">
        <v>275</v>
      </c>
      <c r="AQ106" s="202" t="s">
        <v>276</v>
      </c>
      <c r="AR106" s="201" t="s">
        <v>274</v>
      </c>
      <c r="AS106" s="203" t="s">
        <v>280</v>
      </c>
      <c r="AT106" s="201" t="s">
        <v>274</v>
      </c>
      <c r="AU106" s="204">
        <v>3.9</v>
      </c>
      <c r="AV106" s="205"/>
      <c r="AW106" s="206"/>
      <c r="AX106" s="205"/>
      <c r="AY106" s="207"/>
      <c r="AZ106" s="208"/>
      <c r="BA106" s="208"/>
      <c r="BB106" s="209"/>
      <c r="BC106" s="208"/>
      <c r="BD106" s="209"/>
      <c r="BE106" s="208"/>
      <c r="BF106" s="205"/>
      <c r="BG106" s="285" t="s">
        <v>283</v>
      </c>
      <c r="BH106" s="205"/>
      <c r="BI106" s="210"/>
      <c r="BJ106" s="208"/>
      <c r="BK106" s="208"/>
      <c r="BL106" s="208"/>
      <c r="BM106" s="208"/>
      <c r="BN106" s="208"/>
      <c r="BO106" s="208"/>
      <c r="BP106" s="925" t="s">
        <v>274</v>
      </c>
      <c r="BQ106" s="919" t="s">
        <v>297</v>
      </c>
      <c r="BR106" s="902" t="s">
        <v>274</v>
      </c>
      <c r="BS106" s="915"/>
      <c r="BT106" s="903"/>
      <c r="BU106" s="903"/>
      <c r="BV106" s="900"/>
      <c r="BW106" s="905"/>
      <c r="BX106" s="900"/>
      <c r="BY106" s="941" t="s">
        <v>203</v>
      </c>
      <c r="BZ106" s="902" t="s">
        <v>284</v>
      </c>
      <c r="CA106" s="917">
        <v>13620</v>
      </c>
      <c r="CB106" s="902" t="s">
        <v>284</v>
      </c>
      <c r="CC106" s="915">
        <v>130</v>
      </c>
      <c r="CD106" s="900" t="s">
        <v>275</v>
      </c>
      <c r="CE106" s="903" t="s">
        <v>276</v>
      </c>
      <c r="CF106" s="900" t="s">
        <v>274</v>
      </c>
      <c r="CG106" s="905" t="s">
        <v>280</v>
      </c>
      <c r="CH106" s="900" t="s">
        <v>274</v>
      </c>
      <c r="CI106" s="909">
        <v>2.5</v>
      </c>
      <c r="CJ106" s="911" t="s">
        <v>285</v>
      </c>
      <c r="CK106" s="902" t="s">
        <v>284</v>
      </c>
      <c r="CL106" s="913">
        <v>1930</v>
      </c>
      <c r="CM106" s="902" t="s">
        <v>274</v>
      </c>
      <c r="CN106" s="915">
        <v>10</v>
      </c>
      <c r="CO106" s="903" t="s">
        <v>275</v>
      </c>
      <c r="CP106" s="903" t="s">
        <v>276</v>
      </c>
      <c r="CQ106" s="900" t="s">
        <v>274</v>
      </c>
      <c r="CR106" s="905" t="s">
        <v>280</v>
      </c>
      <c r="CS106" s="900" t="s">
        <v>274</v>
      </c>
      <c r="CT106" s="907">
        <v>20.399999999999999</v>
      </c>
      <c r="CU106" s="902" t="s">
        <v>284</v>
      </c>
      <c r="CV106" s="211">
        <v>1060</v>
      </c>
      <c r="CW106" s="902" t="s">
        <v>284</v>
      </c>
      <c r="CX106" s="212">
        <v>10</v>
      </c>
      <c r="CY106" s="902" t="s">
        <v>284</v>
      </c>
      <c r="CZ106" s="212">
        <v>10</v>
      </c>
      <c r="DA106" s="902" t="s">
        <v>284</v>
      </c>
      <c r="DB106" s="211">
        <v>190</v>
      </c>
      <c r="DC106" s="902" t="s">
        <v>284</v>
      </c>
      <c r="DD106" s="212">
        <v>1</v>
      </c>
      <c r="DE106" s="902" t="s">
        <v>284</v>
      </c>
      <c r="DF106" s="212">
        <v>1</v>
      </c>
      <c r="DG106" s="937" t="s">
        <v>282</v>
      </c>
      <c r="DH106" s="938">
        <v>10870</v>
      </c>
      <c r="DI106" s="937" t="s">
        <v>282</v>
      </c>
      <c r="DJ106" s="213">
        <v>245</v>
      </c>
      <c r="DK106" s="897" t="s">
        <v>286</v>
      </c>
      <c r="DL106" s="898">
        <v>13620</v>
      </c>
      <c r="DM106" s="900" t="s">
        <v>274</v>
      </c>
      <c r="DN106" s="935">
        <v>130</v>
      </c>
      <c r="DO106" s="900" t="s">
        <v>275</v>
      </c>
      <c r="DP106" s="903" t="s">
        <v>276</v>
      </c>
      <c r="DQ106" s="900" t="s">
        <v>274</v>
      </c>
      <c r="DR106" s="905" t="s">
        <v>280</v>
      </c>
      <c r="DS106" s="900" t="s">
        <v>274</v>
      </c>
      <c r="DT106" s="909">
        <v>2.5</v>
      </c>
      <c r="DU106" s="926" t="s">
        <v>281</v>
      </c>
      <c r="DV106" s="911" t="s">
        <v>287</v>
      </c>
      <c r="DW106" s="242"/>
      <c r="DX106" s="948"/>
      <c r="DY106" s="215">
        <v>40</v>
      </c>
      <c r="DZ106" s="216">
        <v>11</v>
      </c>
      <c r="EA106" s="216">
        <v>12</v>
      </c>
      <c r="EB106" s="928">
        <v>6</v>
      </c>
    </row>
    <row r="107" spans="1:132" s="214" customFormat="1" ht="34.15" customHeight="1">
      <c r="A107" s="271" t="s">
        <v>421</v>
      </c>
      <c r="B107" s="950"/>
      <c r="C107" s="944"/>
      <c r="D107" s="946"/>
      <c r="E107" s="217" t="s">
        <v>49</v>
      </c>
      <c r="F107" s="180"/>
      <c r="G107" s="218">
        <v>72610</v>
      </c>
      <c r="H107" s="219"/>
      <c r="I107" s="183" t="s">
        <v>274</v>
      </c>
      <c r="J107" s="220">
        <v>700</v>
      </c>
      <c r="K107" s="221"/>
      <c r="L107" s="222" t="s">
        <v>275</v>
      </c>
      <c r="M107" s="223" t="s">
        <v>276</v>
      </c>
      <c r="N107" s="224" t="s">
        <v>274</v>
      </c>
      <c r="O107" s="225" t="s">
        <v>280</v>
      </c>
      <c r="P107" s="224" t="s">
        <v>274</v>
      </c>
      <c r="Q107" s="226">
        <v>2.2000000000000002</v>
      </c>
      <c r="R107" s="227"/>
      <c r="S107" s="902"/>
      <c r="T107" s="914"/>
      <c r="U107" s="902"/>
      <c r="V107" s="934"/>
      <c r="W107" s="922"/>
      <c r="X107" s="904"/>
      <c r="Y107" s="922"/>
      <c r="Z107" s="924"/>
      <c r="AA107" s="183" t="s">
        <v>274</v>
      </c>
      <c r="AB107" s="220">
        <v>9080</v>
      </c>
      <c r="AC107" s="902"/>
      <c r="AD107" s="228">
        <v>90</v>
      </c>
      <c r="AE107" s="229" t="s">
        <v>275</v>
      </c>
      <c r="AF107" s="223" t="s">
        <v>276</v>
      </c>
      <c r="AG107" s="230" t="s">
        <v>274</v>
      </c>
      <c r="AH107" s="231" t="s">
        <v>280</v>
      </c>
      <c r="AI107" s="230" t="s">
        <v>274</v>
      </c>
      <c r="AJ107" s="232">
        <v>2.6</v>
      </c>
      <c r="AK107" s="233"/>
      <c r="AL107" s="198"/>
      <c r="AM107" s="234"/>
      <c r="AN107" s="205"/>
      <c r="AO107" s="235"/>
      <c r="AP107" s="236"/>
      <c r="AR107" s="236"/>
      <c r="AT107" s="236"/>
      <c r="AV107" s="237" t="s">
        <v>274</v>
      </c>
      <c r="AW107" s="199">
        <v>63590</v>
      </c>
      <c r="AX107" s="205" t="s">
        <v>274</v>
      </c>
      <c r="AY107" s="200">
        <v>630</v>
      </c>
      <c r="AZ107" s="238" t="s">
        <v>275</v>
      </c>
      <c r="BA107" s="202" t="s">
        <v>276</v>
      </c>
      <c r="BB107" s="201" t="s">
        <v>274</v>
      </c>
      <c r="BC107" s="203" t="s">
        <v>280</v>
      </c>
      <c r="BD107" s="201" t="s">
        <v>274</v>
      </c>
      <c r="BE107" s="204">
        <v>2.4</v>
      </c>
      <c r="BF107" s="237" t="s">
        <v>274</v>
      </c>
      <c r="BG107" s="286">
        <v>54510</v>
      </c>
      <c r="BH107" s="237" t="s">
        <v>284</v>
      </c>
      <c r="BI107" s="200">
        <v>540</v>
      </c>
      <c r="BJ107" s="238" t="s">
        <v>275</v>
      </c>
      <c r="BK107" s="202" t="s">
        <v>276</v>
      </c>
      <c r="BL107" s="238" t="s">
        <v>274</v>
      </c>
      <c r="BM107" s="203" t="s">
        <v>280</v>
      </c>
      <c r="BN107" s="238" t="s">
        <v>274</v>
      </c>
      <c r="BO107" s="204">
        <v>2.4</v>
      </c>
      <c r="BP107" s="925"/>
      <c r="BQ107" s="920"/>
      <c r="BR107" s="902"/>
      <c r="BS107" s="916"/>
      <c r="BT107" s="904"/>
      <c r="BU107" s="904"/>
      <c r="BV107" s="901"/>
      <c r="BW107" s="906"/>
      <c r="BX107" s="901"/>
      <c r="BY107" s="942"/>
      <c r="BZ107" s="902"/>
      <c r="CA107" s="918"/>
      <c r="CB107" s="902"/>
      <c r="CC107" s="916"/>
      <c r="CD107" s="901"/>
      <c r="CE107" s="904"/>
      <c r="CF107" s="901"/>
      <c r="CG107" s="906"/>
      <c r="CH107" s="901"/>
      <c r="CI107" s="910"/>
      <c r="CJ107" s="912"/>
      <c r="CK107" s="902"/>
      <c r="CL107" s="914"/>
      <c r="CM107" s="902"/>
      <c r="CN107" s="916"/>
      <c r="CO107" s="904"/>
      <c r="CP107" s="904"/>
      <c r="CQ107" s="901"/>
      <c r="CR107" s="906"/>
      <c r="CS107" s="901"/>
      <c r="CT107" s="908"/>
      <c r="CU107" s="902"/>
      <c r="CV107" s="239" t="s">
        <v>289</v>
      </c>
      <c r="CW107" s="902"/>
      <c r="CX107" s="239" t="s">
        <v>290</v>
      </c>
      <c r="CY107" s="902"/>
      <c r="CZ107" s="240">
        <v>52.3</v>
      </c>
      <c r="DA107" s="902"/>
      <c r="DB107" s="239" t="s">
        <v>289</v>
      </c>
      <c r="DC107" s="902"/>
      <c r="DD107" s="239" t="s">
        <v>290</v>
      </c>
      <c r="DE107" s="902"/>
      <c r="DF107" s="240">
        <v>87.2</v>
      </c>
      <c r="DG107" s="937"/>
      <c r="DH107" s="939"/>
      <c r="DI107" s="937"/>
      <c r="DJ107" s="241" t="s">
        <v>291</v>
      </c>
      <c r="DK107" s="897"/>
      <c r="DL107" s="899"/>
      <c r="DM107" s="901"/>
      <c r="DN107" s="936"/>
      <c r="DO107" s="901"/>
      <c r="DP107" s="904"/>
      <c r="DQ107" s="901"/>
      <c r="DR107" s="906"/>
      <c r="DS107" s="901"/>
      <c r="DT107" s="910"/>
      <c r="DU107" s="927"/>
      <c r="DV107" s="912"/>
      <c r="DW107" s="242"/>
      <c r="DX107" s="948"/>
      <c r="DY107" s="215"/>
      <c r="DZ107" s="216">
        <v>11</v>
      </c>
      <c r="EA107" s="216">
        <v>12</v>
      </c>
      <c r="EB107" s="928"/>
    </row>
    <row r="108" spans="1:132" s="214" customFormat="1" ht="34.15" customHeight="1">
      <c r="A108" s="271" t="s">
        <v>422</v>
      </c>
      <c r="B108" s="950"/>
      <c r="C108" s="943" t="s">
        <v>298</v>
      </c>
      <c r="D108" s="945" t="s">
        <v>273</v>
      </c>
      <c r="E108" s="179" t="s">
        <v>48</v>
      </c>
      <c r="F108" s="180"/>
      <c r="G108" s="181">
        <v>56980</v>
      </c>
      <c r="H108" s="182">
        <v>66060</v>
      </c>
      <c r="I108" s="183" t="s">
        <v>274</v>
      </c>
      <c r="J108" s="184">
        <v>550</v>
      </c>
      <c r="K108" s="185">
        <v>640</v>
      </c>
      <c r="L108" s="186" t="s">
        <v>275</v>
      </c>
      <c r="M108" s="187" t="s">
        <v>276</v>
      </c>
      <c r="N108" s="188" t="s">
        <v>274</v>
      </c>
      <c r="O108" s="189" t="s">
        <v>277</v>
      </c>
      <c r="P108" s="188" t="s">
        <v>274</v>
      </c>
      <c r="Q108" s="190">
        <v>2.2000000000000002</v>
      </c>
      <c r="R108" s="191">
        <v>2.2000000000000002</v>
      </c>
      <c r="S108" s="902" t="s">
        <v>274</v>
      </c>
      <c r="T108" s="913">
        <v>1990</v>
      </c>
      <c r="U108" s="902" t="s">
        <v>274</v>
      </c>
      <c r="V108" s="933">
        <v>10</v>
      </c>
      <c r="W108" s="921" t="s">
        <v>278</v>
      </c>
      <c r="X108" s="903" t="s">
        <v>276</v>
      </c>
      <c r="Y108" s="921" t="s">
        <v>274</v>
      </c>
      <c r="Z108" s="923" t="s">
        <v>279</v>
      </c>
      <c r="AA108" s="183" t="s">
        <v>274</v>
      </c>
      <c r="AB108" s="192">
        <v>9080</v>
      </c>
      <c r="AC108" s="902" t="s">
        <v>274</v>
      </c>
      <c r="AD108" s="193">
        <v>90</v>
      </c>
      <c r="AE108" s="194" t="s">
        <v>278</v>
      </c>
      <c r="AF108" s="187" t="s">
        <v>276</v>
      </c>
      <c r="AG108" s="195" t="s">
        <v>274</v>
      </c>
      <c r="AH108" s="189" t="s">
        <v>280</v>
      </c>
      <c r="AI108" s="195" t="s">
        <v>274</v>
      </c>
      <c r="AJ108" s="196">
        <v>2.6</v>
      </c>
      <c r="AK108" s="197" t="s">
        <v>281</v>
      </c>
      <c r="AL108" s="198" t="s">
        <v>282</v>
      </c>
      <c r="AM108" s="199">
        <v>3630</v>
      </c>
      <c r="AN108" s="198" t="s">
        <v>282</v>
      </c>
      <c r="AO108" s="200">
        <v>30</v>
      </c>
      <c r="AP108" s="201" t="s">
        <v>275</v>
      </c>
      <c r="AQ108" s="202" t="s">
        <v>276</v>
      </c>
      <c r="AR108" s="201" t="s">
        <v>274</v>
      </c>
      <c r="AS108" s="203" t="s">
        <v>280</v>
      </c>
      <c r="AT108" s="201" t="s">
        <v>274</v>
      </c>
      <c r="AU108" s="204">
        <v>3.9</v>
      </c>
      <c r="AV108" s="205"/>
      <c r="AW108" s="206"/>
      <c r="AX108" s="205"/>
      <c r="AY108" s="207"/>
      <c r="AZ108" s="208"/>
      <c r="BA108" s="208"/>
      <c r="BB108" s="209"/>
      <c r="BC108" s="208"/>
      <c r="BD108" s="209"/>
      <c r="BE108" s="208"/>
      <c r="BF108" s="205"/>
      <c r="BG108" s="285" t="s">
        <v>283</v>
      </c>
      <c r="BH108" s="205"/>
      <c r="BI108" s="210"/>
      <c r="BJ108" s="208"/>
      <c r="BK108" s="208"/>
      <c r="BL108" s="208"/>
      <c r="BM108" s="208"/>
      <c r="BN108" s="208"/>
      <c r="BO108" s="208"/>
      <c r="BP108" s="925" t="s">
        <v>274</v>
      </c>
      <c r="BQ108" s="919" t="s">
        <v>297</v>
      </c>
      <c r="BR108" s="902" t="s">
        <v>274</v>
      </c>
      <c r="BS108" s="915"/>
      <c r="BT108" s="903"/>
      <c r="BU108" s="903"/>
      <c r="BV108" s="900"/>
      <c r="BW108" s="905"/>
      <c r="BX108" s="900"/>
      <c r="BY108" s="941" t="s">
        <v>203</v>
      </c>
      <c r="BZ108" s="902" t="s">
        <v>284</v>
      </c>
      <c r="CA108" s="917">
        <v>12110</v>
      </c>
      <c r="CB108" s="902" t="s">
        <v>274</v>
      </c>
      <c r="CC108" s="915">
        <v>120</v>
      </c>
      <c r="CD108" s="900" t="s">
        <v>275</v>
      </c>
      <c r="CE108" s="903" t="s">
        <v>276</v>
      </c>
      <c r="CF108" s="900" t="s">
        <v>274</v>
      </c>
      <c r="CG108" s="905" t="s">
        <v>280</v>
      </c>
      <c r="CH108" s="900" t="s">
        <v>274</v>
      </c>
      <c r="CI108" s="909">
        <v>2.4</v>
      </c>
      <c r="CJ108" s="911" t="s">
        <v>285</v>
      </c>
      <c r="CK108" s="902" t="s">
        <v>284</v>
      </c>
      <c r="CL108" s="913">
        <v>1800</v>
      </c>
      <c r="CM108" s="902" t="s">
        <v>274</v>
      </c>
      <c r="CN108" s="915">
        <v>10</v>
      </c>
      <c r="CO108" s="903" t="s">
        <v>275</v>
      </c>
      <c r="CP108" s="903" t="s">
        <v>276</v>
      </c>
      <c r="CQ108" s="900" t="s">
        <v>274</v>
      </c>
      <c r="CR108" s="905" t="s">
        <v>280</v>
      </c>
      <c r="CS108" s="900" t="s">
        <v>274</v>
      </c>
      <c r="CT108" s="907">
        <v>18.100000000000001</v>
      </c>
      <c r="CU108" s="902" t="s">
        <v>284</v>
      </c>
      <c r="CV108" s="211">
        <v>950</v>
      </c>
      <c r="CW108" s="902" t="s">
        <v>284</v>
      </c>
      <c r="CX108" s="212">
        <v>9</v>
      </c>
      <c r="CY108" s="902" t="s">
        <v>284</v>
      </c>
      <c r="CZ108" s="212">
        <v>9</v>
      </c>
      <c r="DA108" s="902" t="s">
        <v>284</v>
      </c>
      <c r="DB108" s="211">
        <v>170</v>
      </c>
      <c r="DC108" s="902" t="s">
        <v>284</v>
      </c>
      <c r="DD108" s="212">
        <v>1</v>
      </c>
      <c r="DE108" s="902" t="s">
        <v>284</v>
      </c>
      <c r="DF108" s="212">
        <v>1</v>
      </c>
      <c r="DG108" s="937" t="s">
        <v>282</v>
      </c>
      <c r="DH108" s="938">
        <v>9770</v>
      </c>
      <c r="DI108" s="937" t="s">
        <v>282</v>
      </c>
      <c r="DJ108" s="213">
        <v>245</v>
      </c>
      <c r="DK108" s="897" t="s">
        <v>286</v>
      </c>
      <c r="DL108" s="898">
        <v>12110</v>
      </c>
      <c r="DM108" s="900" t="s">
        <v>274</v>
      </c>
      <c r="DN108" s="935">
        <v>120</v>
      </c>
      <c r="DO108" s="900" t="s">
        <v>275</v>
      </c>
      <c r="DP108" s="903" t="s">
        <v>276</v>
      </c>
      <c r="DQ108" s="900" t="s">
        <v>274</v>
      </c>
      <c r="DR108" s="905" t="s">
        <v>280</v>
      </c>
      <c r="DS108" s="900" t="s">
        <v>274</v>
      </c>
      <c r="DT108" s="909">
        <v>2.4</v>
      </c>
      <c r="DU108" s="926" t="s">
        <v>281</v>
      </c>
      <c r="DV108" s="911" t="s">
        <v>287</v>
      </c>
      <c r="DW108" s="242"/>
      <c r="DX108" s="948"/>
      <c r="DY108" s="215">
        <v>45</v>
      </c>
      <c r="DZ108" s="216">
        <v>13</v>
      </c>
      <c r="EA108" s="216">
        <v>14</v>
      </c>
      <c r="EB108" s="928">
        <v>7</v>
      </c>
    </row>
    <row r="109" spans="1:132" s="214" customFormat="1" ht="34.15" customHeight="1">
      <c r="A109" s="271" t="s">
        <v>423</v>
      </c>
      <c r="B109" s="950"/>
      <c r="C109" s="944"/>
      <c r="D109" s="946"/>
      <c r="E109" s="217" t="s">
        <v>49</v>
      </c>
      <c r="F109" s="180"/>
      <c r="G109" s="218">
        <v>66060</v>
      </c>
      <c r="H109" s="219"/>
      <c r="I109" s="183" t="s">
        <v>274</v>
      </c>
      <c r="J109" s="220">
        <v>640</v>
      </c>
      <c r="K109" s="221"/>
      <c r="L109" s="222" t="s">
        <v>275</v>
      </c>
      <c r="M109" s="223" t="s">
        <v>276</v>
      </c>
      <c r="N109" s="224" t="s">
        <v>274</v>
      </c>
      <c r="O109" s="225" t="s">
        <v>280</v>
      </c>
      <c r="P109" s="224" t="s">
        <v>274</v>
      </c>
      <c r="Q109" s="226">
        <v>2.2000000000000002</v>
      </c>
      <c r="R109" s="227"/>
      <c r="S109" s="902"/>
      <c r="T109" s="914"/>
      <c r="U109" s="902"/>
      <c r="V109" s="934"/>
      <c r="W109" s="922"/>
      <c r="X109" s="904"/>
      <c r="Y109" s="922"/>
      <c r="Z109" s="924"/>
      <c r="AA109" s="183" t="s">
        <v>274</v>
      </c>
      <c r="AB109" s="220">
        <v>9080</v>
      </c>
      <c r="AC109" s="902"/>
      <c r="AD109" s="228">
        <v>90</v>
      </c>
      <c r="AE109" s="229" t="s">
        <v>275</v>
      </c>
      <c r="AF109" s="223" t="s">
        <v>276</v>
      </c>
      <c r="AG109" s="230" t="s">
        <v>274</v>
      </c>
      <c r="AH109" s="231" t="s">
        <v>280</v>
      </c>
      <c r="AI109" s="230" t="s">
        <v>274</v>
      </c>
      <c r="AJ109" s="232">
        <v>2.6</v>
      </c>
      <c r="AK109" s="233"/>
      <c r="AL109" s="198"/>
      <c r="AM109" s="234"/>
      <c r="AN109" s="205"/>
      <c r="AO109" s="235"/>
      <c r="AP109" s="236"/>
      <c r="AR109" s="236"/>
      <c r="AT109" s="236"/>
      <c r="AV109" s="237" t="s">
        <v>274</v>
      </c>
      <c r="AW109" s="199">
        <v>63590</v>
      </c>
      <c r="AX109" s="205" t="s">
        <v>274</v>
      </c>
      <c r="AY109" s="200">
        <v>630</v>
      </c>
      <c r="AZ109" s="238" t="s">
        <v>275</v>
      </c>
      <c r="BA109" s="202" t="s">
        <v>276</v>
      </c>
      <c r="BB109" s="201" t="s">
        <v>274</v>
      </c>
      <c r="BC109" s="203" t="s">
        <v>280</v>
      </c>
      <c r="BD109" s="201" t="s">
        <v>274</v>
      </c>
      <c r="BE109" s="204">
        <v>2.4</v>
      </c>
      <c r="BF109" s="237" t="s">
        <v>274</v>
      </c>
      <c r="BG109" s="286">
        <v>54510</v>
      </c>
      <c r="BH109" s="237" t="s">
        <v>284</v>
      </c>
      <c r="BI109" s="200">
        <v>540</v>
      </c>
      <c r="BJ109" s="238" t="s">
        <v>275</v>
      </c>
      <c r="BK109" s="202" t="s">
        <v>276</v>
      </c>
      <c r="BL109" s="238" t="s">
        <v>274</v>
      </c>
      <c r="BM109" s="203" t="s">
        <v>280</v>
      </c>
      <c r="BN109" s="238" t="s">
        <v>274</v>
      </c>
      <c r="BO109" s="204">
        <v>2.4</v>
      </c>
      <c r="BP109" s="925"/>
      <c r="BQ109" s="920"/>
      <c r="BR109" s="902"/>
      <c r="BS109" s="916"/>
      <c r="BT109" s="904"/>
      <c r="BU109" s="904"/>
      <c r="BV109" s="901"/>
      <c r="BW109" s="906"/>
      <c r="BX109" s="901"/>
      <c r="BY109" s="942"/>
      <c r="BZ109" s="902"/>
      <c r="CA109" s="918"/>
      <c r="CB109" s="902"/>
      <c r="CC109" s="916"/>
      <c r="CD109" s="901"/>
      <c r="CE109" s="904"/>
      <c r="CF109" s="901"/>
      <c r="CG109" s="906"/>
      <c r="CH109" s="901"/>
      <c r="CI109" s="910"/>
      <c r="CJ109" s="912"/>
      <c r="CK109" s="902"/>
      <c r="CL109" s="914"/>
      <c r="CM109" s="902"/>
      <c r="CN109" s="916"/>
      <c r="CO109" s="904"/>
      <c r="CP109" s="904"/>
      <c r="CQ109" s="901"/>
      <c r="CR109" s="906"/>
      <c r="CS109" s="901"/>
      <c r="CT109" s="908"/>
      <c r="CU109" s="902"/>
      <c r="CV109" s="239" t="s">
        <v>315</v>
      </c>
      <c r="CW109" s="902"/>
      <c r="CX109" s="239" t="s">
        <v>290</v>
      </c>
      <c r="CY109" s="902"/>
      <c r="CZ109" s="240">
        <v>51.7</v>
      </c>
      <c r="DA109" s="902"/>
      <c r="DB109" s="239" t="s">
        <v>315</v>
      </c>
      <c r="DC109" s="902"/>
      <c r="DD109" s="239" t="s">
        <v>290</v>
      </c>
      <c r="DE109" s="902"/>
      <c r="DF109" s="240">
        <v>77.5</v>
      </c>
      <c r="DG109" s="937"/>
      <c r="DH109" s="939"/>
      <c r="DI109" s="937"/>
      <c r="DJ109" s="241" t="s">
        <v>291</v>
      </c>
      <c r="DK109" s="897"/>
      <c r="DL109" s="899"/>
      <c r="DM109" s="901"/>
      <c r="DN109" s="936"/>
      <c r="DO109" s="901"/>
      <c r="DP109" s="904"/>
      <c r="DQ109" s="901"/>
      <c r="DR109" s="906"/>
      <c r="DS109" s="901"/>
      <c r="DT109" s="910"/>
      <c r="DU109" s="927"/>
      <c r="DV109" s="912"/>
      <c r="DW109" s="242"/>
      <c r="DX109" s="948"/>
      <c r="DY109" s="215"/>
      <c r="DZ109" s="216">
        <v>13</v>
      </c>
      <c r="EA109" s="216">
        <v>14</v>
      </c>
      <c r="EB109" s="928"/>
    </row>
    <row r="110" spans="1:132" s="214" customFormat="1" ht="34.15" customHeight="1">
      <c r="A110" s="271" t="s">
        <v>424</v>
      </c>
      <c r="B110" s="950"/>
      <c r="C110" s="943" t="s">
        <v>299</v>
      </c>
      <c r="D110" s="945" t="s">
        <v>273</v>
      </c>
      <c r="E110" s="179" t="s">
        <v>48</v>
      </c>
      <c r="F110" s="180"/>
      <c r="G110" s="181">
        <v>55330</v>
      </c>
      <c r="H110" s="182">
        <v>64410</v>
      </c>
      <c r="I110" s="183" t="s">
        <v>274</v>
      </c>
      <c r="J110" s="184">
        <v>530</v>
      </c>
      <c r="K110" s="185">
        <v>620</v>
      </c>
      <c r="L110" s="186" t="s">
        <v>275</v>
      </c>
      <c r="M110" s="187" t="s">
        <v>276</v>
      </c>
      <c r="N110" s="188" t="s">
        <v>274</v>
      </c>
      <c r="O110" s="189" t="s">
        <v>277</v>
      </c>
      <c r="P110" s="188" t="s">
        <v>274</v>
      </c>
      <c r="Q110" s="190">
        <v>2.2000000000000002</v>
      </c>
      <c r="R110" s="191">
        <v>2.2000000000000002</v>
      </c>
      <c r="S110" s="902" t="s">
        <v>274</v>
      </c>
      <c r="T110" s="913">
        <v>1790</v>
      </c>
      <c r="U110" s="902" t="s">
        <v>274</v>
      </c>
      <c r="V110" s="933">
        <v>10</v>
      </c>
      <c r="W110" s="921" t="s">
        <v>278</v>
      </c>
      <c r="X110" s="903" t="s">
        <v>276</v>
      </c>
      <c r="Y110" s="921" t="s">
        <v>274</v>
      </c>
      <c r="Z110" s="923" t="s">
        <v>279</v>
      </c>
      <c r="AA110" s="183" t="s">
        <v>274</v>
      </c>
      <c r="AB110" s="192">
        <v>9080</v>
      </c>
      <c r="AC110" s="902" t="s">
        <v>274</v>
      </c>
      <c r="AD110" s="193">
        <v>90</v>
      </c>
      <c r="AE110" s="194" t="s">
        <v>278</v>
      </c>
      <c r="AF110" s="187" t="s">
        <v>276</v>
      </c>
      <c r="AG110" s="195" t="s">
        <v>274</v>
      </c>
      <c r="AH110" s="189" t="s">
        <v>280</v>
      </c>
      <c r="AI110" s="195" t="s">
        <v>274</v>
      </c>
      <c r="AJ110" s="196">
        <v>2.6</v>
      </c>
      <c r="AK110" s="197" t="s">
        <v>281</v>
      </c>
      <c r="AL110" s="198" t="s">
        <v>282</v>
      </c>
      <c r="AM110" s="199">
        <v>3630</v>
      </c>
      <c r="AN110" s="198" t="s">
        <v>282</v>
      </c>
      <c r="AO110" s="200">
        <v>30</v>
      </c>
      <c r="AP110" s="201" t="s">
        <v>275</v>
      </c>
      <c r="AQ110" s="202" t="s">
        <v>276</v>
      </c>
      <c r="AR110" s="201" t="s">
        <v>274</v>
      </c>
      <c r="AS110" s="203" t="s">
        <v>280</v>
      </c>
      <c r="AT110" s="201" t="s">
        <v>274</v>
      </c>
      <c r="AU110" s="204">
        <v>3.9</v>
      </c>
      <c r="AV110" s="205"/>
      <c r="AW110" s="206"/>
      <c r="AX110" s="205"/>
      <c r="AY110" s="207"/>
      <c r="AZ110" s="208"/>
      <c r="BA110" s="208"/>
      <c r="BB110" s="209"/>
      <c r="BC110" s="208"/>
      <c r="BD110" s="209"/>
      <c r="BE110" s="208"/>
      <c r="BF110" s="205"/>
      <c r="BG110" s="285" t="s">
        <v>283</v>
      </c>
      <c r="BH110" s="205"/>
      <c r="BI110" s="210"/>
      <c r="BJ110" s="208"/>
      <c r="BK110" s="208"/>
      <c r="BL110" s="208"/>
      <c r="BM110" s="208"/>
      <c r="BN110" s="208"/>
      <c r="BO110" s="208"/>
      <c r="BP110" s="925" t="s">
        <v>274</v>
      </c>
      <c r="BQ110" s="919" t="s">
        <v>297</v>
      </c>
      <c r="BR110" s="902" t="s">
        <v>274</v>
      </c>
      <c r="BS110" s="915"/>
      <c r="BT110" s="903"/>
      <c r="BU110" s="903"/>
      <c r="BV110" s="900"/>
      <c r="BW110" s="905"/>
      <c r="BX110" s="900"/>
      <c r="BY110" s="941" t="s">
        <v>203</v>
      </c>
      <c r="BZ110" s="902" t="s">
        <v>284</v>
      </c>
      <c r="CA110" s="917">
        <v>10900</v>
      </c>
      <c r="CB110" s="902" t="s">
        <v>284</v>
      </c>
      <c r="CC110" s="915">
        <v>100</v>
      </c>
      <c r="CD110" s="900" t="s">
        <v>275</v>
      </c>
      <c r="CE110" s="903" t="s">
        <v>276</v>
      </c>
      <c r="CF110" s="900" t="s">
        <v>274</v>
      </c>
      <c r="CG110" s="905" t="s">
        <v>280</v>
      </c>
      <c r="CH110" s="900" t="s">
        <v>274</v>
      </c>
      <c r="CI110" s="909">
        <v>2.6</v>
      </c>
      <c r="CJ110" s="911" t="s">
        <v>285</v>
      </c>
      <c r="CK110" s="902" t="s">
        <v>284</v>
      </c>
      <c r="CL110" s="913">
        <v>1620</v>
      </c>
      <c r="CM110" s="902" t="s">
        <v>274</v>
      </c>
      <c r="CN110" s="915">
        <v>10</v>
      </c>
      <c r="CO110" s="903" t="s">
        <v>275</v>
      </c>
      <c r="CP110" s="903" t="s">
        <v>276</v>
      </c>
      <c r="CQ110" s="900" t="s">
        <v>274</v>
      </c>
      <c r="CR110" s="905" t="s">
        <v>280</v>
      </c>
      <c r="CS110" s="900" t="s">
        <v>274</v>
      </c>
      <c r="CT110" s="907">
        <v>16.3</v>
      </c>
      <c r="CU110" s="902" t="s">
        <v>284</v>
      </c>
      <c r="CV110" s="211">
        <v>850</v>
      </c>
      <c r="CW110" s="902" t="s">
        <v>284</v>
      </c>
      <c r="CX110" s="212">
        <v>8</v>
      </c>
      <c r="CY110" s="902" t="s">
        <v>284</v>
      </c>
      <c r="CZ110" s="212">
        <v>8</v>
      </c>
      <c r="DA110" s="902" t="s">
        <v>284</v>
      </c>
      <c r="DB110" s="211">
        <v>150</v>
      </c>
      <c r="DC110" s="902" t="s">
        <v>284</v>
      </c>
      <c r="DD110" s="212">
        <v>1</v>
      </c>
      <c r="DE110" s="902" t="s">
        <v>284</v>
      </c>
      <c r="DF110" s="212">
        <v>1</v>
      </c>
      <c r="DG110" s="937" t="s">
        <v>282</v>
      </c>
      <c r="DH110" s="938">
        <v>8860</v>
      </c>
      <c r="DI110" s="937" t="s">
        <v>282</v>
      </c>
      <c r="DJ110" s="213">
        <v>245</v>
      </c>
      <c r="DK110" s="897" t="s">
        <v>286</v>
      </c>
      <c r="DL110" s="898">
        <v>10900</v>
      </c>
      <c r="DM110" s="900" t="s">
        <v>274</v>
      </c>
      <c r="DN110" s="935">
        <v>100</v>
      </c>
      <c r="DO110" s="900" t="s">
        <v>275</v>
      </c>
      <c r="DP110" s="903" t="s">
        <v>276</v>
      </c>
      <c r="DQ110" s="900" t="s">
        <v>274</v>
      </c>
      <c r="DR110" s="905" t="s">
        <v>280</v>
      </c>
      <c r="DS110" s="900" t="s">
        <v>274</v>
      </c>
      <c r="DT110" s="909">
        <v>2.6</v>
      </c>
      <c r="DU110" s="926" t="s">
        <v>281</v>
      </c>
      <c r="DV110" s="911" t="s">
        <v>287</v>
      </c>
      <c r="DW110" s="242"/>
      <c r="DX110" s="948"/>
      <c r="DY110" s="215">
        <v>50</v>
      </c>
      <c r="DZ110" s="216">
        <v>15</v>
      </c>
      <c r="EA110" s="216">
        <v>16</v>
      </c>
      <c r="EB110" s="928">
        <v>8</v>
      </c>
    </row>
    <row r="111" spans="1:132" s="214" customFormat="1" ht="34.15" customHeight="1">
      <c r="A111" s="271" t="s">
        <v>425</v>
      </c>
      <c r="B111" s="950"/>
      <c r="C111" s="944"/>
      <c r="D111" s="946"/>
      <c r="E111" s="217" t="s">
        <v>49</v>
      </c>
      <c r="F111" s="180"/>
      <c r="G111" s="218">
        <v>64410</v>
      </c>
      <c r="H111" s="219"/>
      <c r="I111" s="183" t="s">
        <v>274</v>
      </c>
      <c r="J111" s="220">
        <v>620</v>
      </c>
      <c r="K111" s="221"/>
      <c r="L111" s="222" t="s">
        <v>275</v>
      </c>
      <c r="M111" s="223" t="s">
        <v>276</v>
      </c>
      <c r="N111" s="224" t="s">
        <v>274</v>
      </c>
      <c r="O111" s="225" t="s">
        <v>280</v>
      </c>
      <c r="P111" s="224" t="s">
        <v>274</v>
      </c>
      <c r="Q111" s="226">
        <v>2.2000000000000002</v>
      </c>
      <c r="R111" s="227"/>
      <c r="S111" s="902"/>
      <c r="T111" s="914"/>
      <c r="U111" s="902"/>
      <c r="V111" s="934"/>
      <c r="W111" s="922"/>
      <c r="X111" s="904"/>
      <c r="Y111" s="922"/>
      <c r="Z111" s="924"/>
      <c r="AA111" s="183" t="s">
        <v>274</v>
      </c>
      <c r="AB111" s="220">
        <v>9080</v>
      </c>
      <c r="AC111" s="902"/>
      <c r="AD111" s="228">
        <v>90</v>
      </c>
      <c r="AE111" s="229" t="s">
        <v>275</v>
      </c>
      <c r="AF111" s="223" t="s">
        <v>276</v>
      </c>
      <c r="AG111" s="230" t="s">
        <v>274</v>
      </c>
      <c r="AH111" s="231" t="s">
        <v>280</v>
      </c>
      <c r="AI111" s="230" t="s">
        <v>274</v>
      </c>
      <c r="AJ111" s="232">
        <v>2.6</v>
      </c>
      <c r="AK111" s="233"/>
      <c r="AL111" s="198"/>
      <c r="AM111" s="234"/>
      <c r="AN111" s="205"/>
      <c r="AO111" s="235"/>
      <c r="AP111" s="236"/>
      <c r="AR111" s="236"/>
      <c r="AT111" s="236"/>
      <c r="AV111" s="237" t="s">
        <v>274</v>
      </c>
      <c r="AW111" s="199">
        <v>63590</v>
      </c>
      <c r="AX111" s="205" t="s">
        <v>274</v>
      </c>
      <c r="AY111" s="200">
        <v>630</v>
      </c>
      <c r="AZ111" s="238" t="s">
        <v>275</v>
      </c>
      <c r="BA111" s="202" t="s">
        <v>276</v>
      </c>
      <c r="BB111" s="201" t="s">
        <v>274</v>
      </c>
      <c r="BC111" s="203" t="s">
        <v>280</v>
      </c>
      <c r="BD111" s="201" t="s">
        <v>274</v>
      </c>
      <c r="BE111" s="204">
        <v>2.4</v>
      </c>
      <c r="BF111" s="237" t="s">
        <v>274</v>
      </c>
      <c r="BG111" s="286">
        <v>54510</v>
      </c>
      <c r="BH111" s="237" t="s">
        <v>284</v>
      </c>
      <c r="BI111" s="200">
        <v>540</v>
      </c>
      <c r="BJ111" s="238" t="s">
        <v>275</v>
      </c>
      <c r="BK111" s="202" t="s">
        <v>276</v>
      </c>
      <c r="BL111" s="238" t="s">
        <v>274</v>
      </c>
      <c r="BM111" s="203" t="s">
        <v>280</v>
      </c>
      <c r="BN111" s="238" t="s">
        <v>274</v>
      </c>
      <c r="BO111" s="204">
        <v>2.4</v>
      </c>
      <c r="BP111" s="925"/>
      <c r="BQ111" s="920"/>
      <c r="BR111" s="902"/>
      <c r="BS111" s="916"/>
      <c r="BT111" s="904"/>
      <c r="BU111" s="904"/>
      <c r="BV111" s="901"/>
      <c r="BW111" s="906"/>
      <c r="BX111" s="901"/>
      <c r="BY111" s="942"/>
      <c r="BZ111" s="902"/>
      <c r="CA111" s="918"/>
      <c r="CB111" s="902"/>
      <c r="CC111" s="916"/>
      <c r="CD111" s="901"/>
      <c r="CE111" s="904"/>
      <c r="CF111" s="901"/>
      <c r="CG111" s="906"/>
      <c r="CH111" s="901"/>
      <c r="CI111" s="910"/>
      <c r="CJ111" s="912"/>
      <c r="CK111" s="902"/>
      <c r="CL111" s="914"/>
      <c r="CM111" s="902"/>
      <c r="CN111" s="916"/>
      <c r="CO111" s="904"/>
      <c r="CP111" s="904"/>
      <c r="CQ111" s="901"/>
      <c r="CR111" s="906"/>
      <c r="CS111" s="901"/>
      <c r="CT111" s="908"/>
      <c r="CU111" s="902"/>
      <c r="CV111" s="239" t="s">
        <v>289</v>
      </c>
      <c r="CW111" s="902"/>
      <c r="CX111" s="239" t="s">
        <v>290</v>
      </c>
      <c r="CY111" s="902"/>
      <c r="CZ111" s="240">
        <v>52.3</v>
      </c>
      <c r="DA111" s="902"/>
      <c r="DB111" s="239" t="s">
        <v>289</v>
      </c>
      <c r="DC111" s="902"/>
      <c r="DD111" s="239" t="s">
        <v>290</v>
      </c>
      <c r="DE111" s="902"/>
      <c r="DF111" s="240">
        <v>69.8</v>
      </c>
      <c r="DG111" s="937"/>
      <c r="DH111" s="939"/>
      <c r="DI111" s="937"/>
      <c r="DJ111" s="241" t="s">
        <v>291</v>
      </c>
      <c r="DK111" s="897"/>
      <c r="DL111" s="899"/>
      <c r="DM111" s="901"/>
      <c r="DN111" s="936"/>
      <c r="DO111" s="901"/>
      <c r="DP111" s="904"/>
      <c r="DQ111" s="901"/>
      <c r="DR111" s="906"/>
      <c r="DS111" s="901"/>
      <c r="DT111" s="910"/>
      <c r="DU111" s="927"/>
      <c r="DV111" s="912"/>
      <c r="DW111" s="242"/>
      <c r="DX111" s="948"/>
      <c r="DY111" s="215"/>
      <c r="DZ111" s="216">
        <v>15</v>
      </c>
      <c r="EA111" s="216">
        <v>16</v>
      </c>
      <c r="EB111" s="928"/>
    </row>
    <row r="112" spans="1:132" s="214" customFormat="1" ht="34.15" customHeight="1">
      <c r="A112" s="271" t="s">
        <v>426</v>
      </c>
      <c r="B112" s="950"/>
      <c r="C112" s="943" t="s">
        <v>300</v>
      </c>
      <c r="D112" s="945" t="s">
        <v>273</v>
      </c>
      <c r="E112" s="179" t="s">
        <v>48</v>
      </c>
      <c r="F112" s="180"/>
      <c r="G112" s="181">
        <v>54080</v>
      </c>
      <c r="H112" s="182">
        <v>63160</v>
      </c>
      <c r="I112" s="183" t="s">
        <v>274</v>
      </c>
      <c r="J112" s="184">
        <v>520</v>
      </c>
      <c r="K112" s="185">
        <v>610</v>
      </c>
      <c r="L112" s="186" t="s">
        <v>275</v>
      </c>
      <c r="M112" s="187" t="s">
        <v>276</v>
      </c>
      <c r="N112" s="188" t="s">
        <v>274</v>
      </c>
      <c r="O112" s="189" t="s">
        <v>277</v>
      </c>
      <c r="P112" s="188" t="s">
        <v>274</v>
      </c>
      <c r="Q112" s="190">
        <v>2.2000000000000002</v>
      </c>
      <c r="R112" s="191">
        <v>2.2000000000000002</v>
      </c>
      <c r="S112" s="902" t="s">
        <v>274</v>
      </c>
      <c r="T112" s="913">
        <v>1620</v>
      </c>
      <c r="U112" s="902" t="s">
        <v>274</v>
      </c>
      <c r="V112" s="933">
        <v>10</v>
      </c>
      <c r="W112" s="921" t="s">
        <v>278</v>
      </c>
      <c r="X112" s="903" t="s">
        <v>276</v>
      </c>
      <c r="Y112" s="921" t="s">
        <v>274</v>
      </c>
      <c r="Z112" s="923" t="s">
        <v>279</v>
      </c>
      <c r="AA112" s="183" t="s">
        <v>274</v>
      </c>
      <c r="AB112" s="192">
        <v>9080</v>
      </c>
      <c r="AC112" s="902" t="s">
        <v>274</v>
      </c>
      <c r="AD112" s="193">
        <v>90</v>
      </c>
      <c r="AE112" s="194" t="s">
        <v>278</v>
      </c>
      <c r="AF112" s="187" t="s">
        <v>276</v>
      </c>
      <c r="AG112" s="195" t="s">
        <v>274</v>
      </c>
      <c r="AH112" s="189" t="s">
        <v>280</v>
      </c>
      <c r="AI112" s="195" t="s">
        <v>274</v>
      </c>
      <c r="AJ112" s="196">
        <v>2.6</v>
      </c>
      <c r="AK112" s="197" t="s">
        <v>281</v>
      </c>
      <c r="AL112" s="198" t="s">
        <v>282</v>
      </c>
      <c r="AM112" s="199">
        <v>3630</v>
      </c>
      <c r="AN112" s="198" t="s">
        <v>282</v>
      </c>
      <c r="AO112" s="200">
        <v>30</v>
      </c>
      <c r="AP112" s="201" t="s">
        <v>275</v>
      </c>
      <c r="AQ112" s="202" t="s">
        <v>276</v>
      </c>
      <c r="AR112" s="201" t="s">
        <v>274</v>
      </c>
      <c r="AS112" s="203" t="s">
        <v>280</v>
      </c>
      <c r="AT112" s="201" t="s">
        <v>274</v>
      </c>
      <c r="AU112" s="204">
        <v>3.9</v>
      </c>
      <c r="AV112" s="205"/>
      <c r="AW112" s="206"/>
      <c r="AX112" s="205"/>
      <c r="AY112" s="207"/>
      <c r="AZ112" s="208"/>
      <c r="BA112" s="208"/>
      <c r="BB112" s="209"/>
      <c r="BC112" s="208"/>
      <c r="BD112" s="209"/>
      <c r="BE112" s="208"/>
      <c r="BF112" s="205"/>
      <c r="BG112" s="285" t="s">
        <v>283</v>
      </c>
      <c r="BH112" s="205"/>
      <c r="BI112" s="210"/>
      <c r="BJ112" s="208"/>
      <c r="BK112" s="208"/>
      <c r="BL112" s="208"/>
      <c r="BM112" s="208"/>
      <c r="BN112" s="208"/>
      <c r="BO112" s="208"/>
      <c r="BP112" s="925" t="s">
        <v>274</v>
      </c>
      <c r="BQ112" s="919" t="s">
        <v>297</v>
      </c>
      <c r="BR112" s="902" t="s">
        <v>274</v>
      </c>
      <c r="BS112" s="915"/>
      <c r="BT112" s="903"/>
      <c r="BU112" s="903"/>
      <c r="BV112" s="900"/>
      <c r="BW112" s="905"/>
      <c r="BX112" s="900"/>
      <c r="BY112" s="941" t="s">
        <v>203</v>
      </c>
      <c r="BZ112" s="902" t="s">
        <v>284</v>
      </c>
      <c r="CA112" s="917">
        <v>9910</v>
      </c>
      <c r="CB112" s="902" t="s">
        <v>284</v>
      </c>
      <c r="CC112" s="915">
        <v>90</v>
      </c>
      <c r="CD112" s="900" t="s">
        <v>275</v>
      </c>
      <c r="CE112" s="903" t="s">
        <v>276</v>
      </c>
      <c r="CF112" s="900" t="s">
        <v>274</v>
      </c>
      <c r="CG112" s="905" t="s">
        <v>280</v>
      </c>
      <c r="CH112" s="900" t="s">
        <v>274</v>
      </c>
      <c r="CI112" s="909">
        <v>2.6</v>
      </c>
      <c r="CJ112" s="911" t="s">
        <v>285</v>
      </c>
      <c r="CK112" s="902" t="s">
        <v>284</v>
      </c>
      <c r="CL112" s="913">
        <v>1480</v>
      </c>
      <c r="CM112" s="902" t="s">
        <v>274</v>
      </c>
      <c r="CN112" s="915">
        <v>10</v>
      </c>
      <c r="CO112" s="903" t="s">
        <v>275</v>
      </c>
      <c r="CP112" s="903" t="s">
        <v>276</v>
      </c>
      <c r="CQ112" s="900" t="s">
        <v>274</v>
      </c>
      <c r="CR112" s="905" t="s">
        <v>280</v>
      </c>
      <c r="CS112" s="900" t="s">
        <v>274</v>
      </c>
      <c r="CT112" s="907">
        <v>14.8</v>
      </c>
      <c r="CU112" s="902" t="s">
        <v>284</v>
      </c>
      <c r="CV112" s="211">
        <v>770</v>
      </c>
      <c r="CW112" s="902" t="s">
        <v>284</v>
      </c>
      <c r="CX112" s="212">
        <v>7</v>
      </c>
      <c r="CY112" s="902" t="s">
        <v>284</v>
      </c>
      <c r="CZ112" s="212">
        <v>7</v>
      </c>
      <c r="DA112" s="902" t="s">
        <v>284</v>
      </c>
      <c r="DB112" s="211">
        <v>130</v>
      </c>
      <c r="DC112" s="902" t="s">
        <v>284</v>
      </c>
      <c r="DD112" s="212">
        <v>1</v>
      </c>
      <c r="DE112" s="902" t="s">
        <v>284</v>
      </c>
      <c r="DF112" s="212">
        <v>1</v>
      </c>
      <c r="DG112" s="937" t="s">
        <v>282</v>
      </c>
      <c r="DH112" s="938">
        <v>8120</v>
      </c>
      <c r="DI112" s="937" t="s">
        <v>282</v>
      </c>
      <c r="DJ112" s="213">
        <v>245</v>
      </c>
      <c r="DK112" s="897" t="s">
        <v>286</v>
      </c>
      <c r="DL112" s="898">
        <v>9910</v>
      </c>
      <c r="DM112" s="900" t="s">
        <v>274</v>
      </c>
      <c r="DN112" s="935">
        <v>90</v>
      </c>
      <c r="DO112" s="900" t="s">
        <v>275</v>
      </c>
      <c r="DP112" s="903" t="s">
        <v>276</v>
      </c>
      <c r="DQ112" s="900" t="s">
        <v>274</v>
      </c>
      <c r="DR112" s="905" t="s">
        <v>280</v>
      </c>
      <c r="DS112" s="900" t="s">
        <v>274</v>
      </c>
      <c r="DT112" s="909">
        <v>2.6</v>
      </c>
      <c r="DU112" s="926" t="s">
        <v>281</v>
      </c>
      <c r="DV112" s="911" t="s">
        <v>287</v>
      </c>
      <c r="DW112" s="242"/>
      <c r="DX112" s="948"/>
      <c r="DY112" s="215">
        <v>55</v>
      </c>
      <c r="DZ112" s="216">
        <v>17</v>
      </c>
      <c r="EA112" s="216">
        <v>18</v>
      </c>
      <c r="EB112" s="928">
        <v>9</v>
      </c>
    </row>
    <row r="113" spans="1:132" s="214" customFormat="1" ht="34.15" customHeight="1">
      <c r="A113" s="271" t="s">
        <v>427</v>
      </c>
      <c r="B113" s="950"/>
      <c r="C113" s="944"/>
      <c r="D113" s="946"/>
      <c r="E113" s="217" t="s">
        <v>49</v>
      </c>
      <c r="F113" s="180"/>
      <c r="G113" s="218">
        <v>63160</v>
      </c>
      <c r="H113" s="219"/>
      <c r="I113" s="183" t="s">
        <v>274</v>
      </c>
      <c r="J113" s="220">
        <v>610</v>
      </c>
      <c r="K113" s="221"/>
      <c r="L113" s="222" t="s">
        <v>275</v>
      </c>
      <c r="M113" s="223" t="s">
        <v>276</v>
      </c>
      <c r="N113" s="224" t="s">
        <v>274</v>
      </c>
      <c r="O113" s="225" t="s">
        <v>280</v>
      </c>
      <c r="P113" s="224" t="s">
        <v>274</v>
      </c>
      <c r="Q113" s="226">
        <v>2.2000000000000002</v>
      </c>
      <c r="R113" s="227"/>
      <c r="S113" s="902"/>
      <c r="T113" s="914"/>
      <c r="U113" s="902"/>
      <c r="V113" s="934"/>
      <c r="W113" s="922"/>
      <c r="X113" s="904"/>
      <c r="Y113" s="922"/>
      <c r="Z113" s="924"/>
      <c r="AA113" s="183" t="s">
        <v>274</v>
      </c>
      <c r="AB113" s="220">
        <v>9080</v>
      </c>
      <c r="AC113" s="902"/>
      <c r="AD113" s="228">
        <v>90</v>
      </c>
      <c r="AE113" s="229" t="s">
        <v>275</v>
      </c>
      <c r="AF113" s="223" t="s">
        <v>276</v>
      </c>
      <c r="AG113" s="230" t="s">
        <v>274</v>
      </c>
      <c r="AH113" s="231" t="s">
        <v>280</v>
      </c>
      <c r="AI113" s="230" t="s">
        <v>274</v>
      </c>
      <c r="AJ113" s="232">
        <v>2.6</v>
      </c>
      <c r="AK113" s="233"/>
      <c r="AL113" s="198"/>
      <c r="AM113" s="234"/>
      <c r="AN113" s="205"/>
      <c r="AO113" s="235"/>
      <c r="AP113" s="236"/>
      <c r="AR113" s="236"/>
      <c r="AT113" s="236"/>
      <c r="AV113" s="237" t="s">
        <v>274</v>
      </c>
      <c r="AW113" s="199">
        <v>63590</v>
      </c>
      <c r="AX113" s="205" t="s">
        <v>274</v>
      </c>
      <c r="AY113" s="200">
        <v>630</v>
      </c>
      <c r="AZ113" s="238" t="s">
        <v>275</v>
      </c>
      <c r="BA113" s="202" t="s">
        <v>276</v>
      </c>
      <c r="BB113" s="201" t="s">
        <v>274</v>
      </c>
      <c r="BC113" s="203" t="s">
        <v>280</v>
      </c>
      <c r="BD113" s="201" t="s">
        <v>274</v>
      </c>
      <c r="BE113" s="204">
        <v>2.4</v>
      </c>
      <c r="BF113" s="237" t="s">
        <v>274</v>
      </c>
      <c r="BG113" s="286">
        <v>54510</v>
      </c>
      <c r="BH113" s="237" t="s">
        <v>284</v>
      </c>
      <c r="BI113" s="200">
        <v>540</v>
      </c>
      <c r="BJ113" s="238" t="s">
        <v>275</v>
      </c>
      <c r="BK113" s="202" t="s">
        <v>276</v>
      </c>
      <c r="BL113" s="238" t="s">
        <v>274</v>
      </c>
      <c r="BM113" s="203" t="s">
        <v>280</v>
      </c>
      <c r="BN113" s="238" t="s">
        <v>274</v>
      </c>
      <c r="BO113" s="204">
        <v>2.4</v>
      </c>
      <c r="BP113" s="925"/>
      <c r="BQ113" s="920"/>
      <c r="BR113" s="902"/>
      <c r="BS113" s="916"/>
      <c r="BT113" s="904"/>
      <c r="BU113" s="904"/>
      <c r="BV113" s="901"/>
      <c r="BW113" s="906"/>
      <c r="BX113" s="901"/>
      <c r="BY113" s="942"/>
      <c r="BZ113" s="902"/>
      <c r="CA113" s="918"/>
      <c r="CB113" s="902"/>
      <c r="CC113" s="916"/>
      <c r="CD113" s="901"/>
      <c r="CE113" s="904"/>
      <c r="CF113" s="901"/>
      <c r="CG113" s="906"/>
      <c r="CH113" s="901"/>
      <c r="CI113" s="910"/>
      <c r="CJ113" s="912"/>
      <c r="CK113" s="902"/>
      <c r="CL113" s="914"/>
      <c r="CM113" s="902"/>
      <c r="CN113" s="916"/>
      <c r="CO113" s="904"/>
      <c r="CP113" s="904"/>
      <c r="CQ113" s="901"/>
      <c r="CR113" s="906"/>
      <c r="CS113" s="901"/>
      <c r="CT113" s="908"/>
      <c r="CU113" s="902"/>
      <c r="CV113" s="239" t="s">
        <v>289</v>
      </c>
      <c r="CW113" s="902"/>
      <c r="CX113" s="239" t="s">
        <v>290</v>
      </c>
      <c r="CY113" s="902"/>
      <c r="CZ113" s="240">
        <v>54.4</v>
      </c>
      <c r="DA113" s="902"/>
      <c r="DB113" s="239" t="s">
        <v>289</v>
      </c>
      <c r="DC113" s="902"/>
      <c r="DD113" s="239" t="s">
        <v>290</v>
      </c>
      <c r="DE113" s="902"/>
      <c r="DF113" s="240">
        <v>63.4</v>
      </c>
      <c r="DG113" s="937"/>
      <c r="DH113" s="939"/>
      <c r="DI113" s="937"/>
      <c r="DJ113" s="241" t="s">
        <v>291</v>
      </c>
      <c r="DK113" s="897"/>
      <c r="DL113" s="899"/>
      <c r="DM113" s="901"/>
      <c r="DN113" s="936"/>
      <c r="DO113" s="901"/>
      <c r="DP113" s="904"/>
      <c r="DQ113" s="901"/>
      <c r="DR113" s="906"/>
      <c r="DS113" s="901"/>
      <c r="DT113" s="910"/>
      <c r="DU113" s="927"/>
      <c r="DV113" s="912"/>
      <c r="DW113" s="242"/>
      <c r="DX113" s="948"/>
      <c r="DY113" s="215"/>
      <c r="DZ113" s="216">
        <v>17</v>
      </c>
      <c r="EA113" s="216">
        <v>18</v>
      </c>
      <c r="EB113" s="928"/>
    </row>
    <row r="114" spans="1:132" s="214" customFormat="1" ht="34.15" customHeight="1">
      <c r="A114" s="271" t="s">
        <v>428</v>
      </c>
      <c r="B114" s="950"/>
      <c r="C114" s="943" t="s">
        <v>301</v>
      </c>
      <c r="D114" s="945" t="s">
        <v>273</v>
      </c>
      <c r="E114" s="179" t="s">
        <v>48</v>
      </c>
      <c r="F114" s="180"/>
      <c r="G114" s="181">
        <v>52940</v>
      </c>
      <c r="H114" s="182">
        <v>62020</v>
      </c>
      <c r="I114" s="183" t="s">
        <v>274</v>
      </c>
      <c r="J114" s="184">
        <v>500</v>
      </c>
      <c r="K114" s="185">
        <v>600</v>
      </c>
      <c r="L114" s="186" t="s">
        <v>275</v>
      </c>
      <c r="M114" s="187" t="s">
        <v>276</v>
      </c>
      <c r="N114" s="188" t="s">
        <v>274</v>
      </c>
      <c r="O114" s="189" t="s">
        <v>277</v>
      </c>
      <c r="P114" s="188" t="s">
        <v>274</v>
      </c>
      <c r="Q114" s="190">
        <v>2.2000000000000002</v>
      </c>
      <c r="R114" s="191">
        <v>2.2000000000000002</v>
      </c>
      <c r="S114" s="902" t="s">
        <v>274</v>
      </c>
      <c r="T114" s="913">
        <v>1490</v>
      </c>
      <c r="U114" s="902" t="s">
        <v>274</v>
      </c>
      <c r="V114" s="933">
        <v>10</v>
      </c>
      <c r="W114" s="921" t="s">
        <v>278</v>
      </c>
      <c r="X114" s="903" t="s">
        <v>276</v>
      </c>
      <c r="Y114" s="921" t="s">
        <v>274</v>
      </c>
      <c r="Z114" s="923" t="s">
        <v>279</v>
      </c>
      <c r="AA114" s="183" t="s">
        <v>274</v>
      </c>
      <c r="AB114" s="192">
        <v>9080</v>
      </c>
      <c r="AC114" s="902" t="s">
        <v>274</v>
      </c>
      <c r="AD114" s="193">
        <v>90</v>
      </c>
      <c r="AE114" s="194" t="s">
        <v>278</v>
      </c>
      <c r="AF114" s="187" t="s">
        <v>276</v>
      </c>
      <c r="AG114" s="195" t="s">
        <v>274</v>
      </c>
      <c r="AH114" s="189" t="s">
        <v>280</v>
      </c>
      <c r="AI114" s="195" t="s">
        <v>274</v>
      </c>
      <c r="AJ114" s="196">
        <v>2.6</v>
      </c>
      <c r="AK114" s="197" t="s">
        <v>281</v>
      </c>
      <c r="AL114" s="198" t="s">
        <v>282</v>
      </c>
      <c r="AM114" s="199">
        <v>3630</v>
      </c>
      <c r="AN114" s="198" t="s">
        <v>282</v>
      </c>
      <c r="AO114" s="200">
        <v>30</v>
      </c>
      <c r="AP114" s="201" t="s">
        <v>275</v>
      </c>
      <c r="AQ114" s="202" t="s">
        <v>276</v>
      </c>
      <c r="AR114" s="201" t="s">
        <v>274</v>
      </c>
      <c r="AS114" s="203" t="s">
        <v>280</v>
      </c>
      <c r="AT114" s="201" t="s">
        <v>274</v>
      </c>
      <c r="AU114" s="204">
        <v>3.9</v>
      </c>
      <c r="AV114" s="205"/>
      <c r="AW114" s="206"/>
      <c r="AX114" s="205"/>
      <c r="AY114" s="207"/>
      <c r="AZ114" s="208"/>
      <c r="BA114" s="208"/>
      <c r="BB114" s="209"/>
      <c r="BC114" s="208"/>
      <c r="BD114" s="209"/>
      <c r="BE114" s="208"/>
      <c r="BF114" s="205"/>
      <c r="BG114" s="285" t="s">
        <v>283</v>
      </c>
      <c r="BH114" s="205"/>
      <c r="BI114" s="210"/>
      <c r="BJ114" s="208"/>
      <c r="BK114" s="208"/>
      <c r="BL114" s="208"/>
      <c r="BM114" s="208"/>
      <c r="BN114" s="208"/>
      <c r="BO114" s="208"/>
      <c r="BP114" s="925" t="s">
        <v>274</v>
      </c>
      <c r="BQ114" s="919" t="s">
        <v>203</v>
      </c>
      <c r="BR114" s="902" t="s">
        <v>274</v>
      </c>
      <c r="BS114" s="915"/>
      <c r="BT114" s="903"/>
      <c r="BU114" s="903"/>
      <c r="BV114" s="900"/>
      <c r="BW114" s="905"/>
      <c r="BX114" s="900"/>
      <c r="BY114" s="941" t="s">
        <v>203</v>
      </c>
      <c r="BZ114" s="902" t="s">
        <v>284</v>
      </c>
      <c r="CA114" s="917">
        <v>9080</v>
      </c>
      <c r="CB114" s="902" t="s">
        <v>274</v>
      </c>
      <c r="CC114" s="915">
        <v>90</v>
      </c>
      <c r="CD114" s="900" t="s">
        <v>275</v>
      </c>
      <c r="CE114" s="903" t="s">
        <v>276</v>
      </c>
      <c r="CF114" s="900" t="s">
        <v>274</v>
      </c>
      <c r="CG114" s="905" t="s">
        <v>280</v>
      </c>
      <c r="CH114" s="900" t="s">
        <v>274</v>
      </c>
      <c r="CI114" s="909">
        <v>2.4</v>
      </c>
      <c r="CJ114" s="911" t="s">
        <v>285</v>
      </c>
      <c r="CK114" s="902" t="s">
        <v>284</v>
      </c>
      <c r="CL114" s="913">
        <v>1350</v>
      </c>
      <c r="CM114" s="902" t="s">
        <v>274</v>
      </c>
      <c r="CN114" s="915">
        <v>10</v>
      </c>
      <c r="CO114" s="903" t="s">
        <v>275</v>
      </c>
      <c r="CP114" s="903" t="s">
        <v>276</v>
      </c>
      <c r="CQ114" s="900" t="s">
        <v>274</v>
      </c>
      <c r="CR114" s="905" t="s">
        <v>280</v>
      </c>
      <c r="CS114" s="900" t="s">
        <v>274</v>
      </c>
      <c r="CT114" s="907">
        <v>13.6</v>
      </c>
      <c r="CU114" s="902" t="s">
        <v>284</v>
      </c>
      <c r="CV114" s="211">
        <v>710</v>
      </c>
      <c r="CW114" s="902" t="s">
        <v>284</v>
      </c>
      <c r="CX114" s="212">
        <v>7</v>
      </c>
      <c r="CY114" s="902" t="s">
        <v>284</v>
      </c>
      <c r="CZ114" s="212">
        <v>7</v>
      </c>
      <c r="DA114" s="902" t="s">
        <v>284</v>
      </c>
      <c r="DB114" s="211">
        <v>120</v>
      </c>
      <c r="DC114" s="902" t="s">
        <v>284</v>
      </c>
      <c r="DD114" s="212">
        <v>1</v>
      </c>
      <c r="DE114" s="902" t="s">
        <v>284</v>
      </c>
      <c r="DF114" s="212">
        <v>1</v>
      </c>
      <c r="DG114" s="937" t="s">
        <v>282</v>
      </c>
      <c r="DH114" s="938">
        <v>7500</v>
      </c>
      <c r="DI114" s="937" t="s">
        <v>282</v>
      </c>
      <c r="DJ114" s="213">
        <v>245</v>
      </c>
      <c r="DK114" s="897" t="s">
        <v>286</v>
      </c>
      <c r="DL114" s="898">
        <v>9080</v>
      </c>
      <c r="DM114" s="900" t="s">
        <v>274</v>
      </c>
      <c r="DN114" s="935">
        <v>90</v>
      </c>
      <c r="DO114" s="900" t="s">
        <v>275</v>
      </c>
      <c r="DP114" s="903" t="s">
        <v>276</v>
      </c>
      <c r="DQ114" s="900" t="s">
        <v>274</v>
      </c>
      <c r="DR114" s="905" t="s">
        <v>280</v>
      </c>
      <c r="DS114" s="900" t="s">
        <v>274</v>
      </c>
      <c r="DT114" s="909">
        <v>2.4</v>
      </c>
      <c r="DU114" s="926" t="s">
        <v>281</v>
      </c>
      <c r="DV114" s="911" t="s">
        <v>287</v>
      </c>
      <c r="DW114" s="242"/>
      <c r="DX114" s="948"/>
      <c r="DY114" s="215">
        <v>60</v>
      </c>
      <c r="DZ114" s="216">
        <v>19</v>
      </c>
      <c r="EA114" s="216">
        <v>20</v>
      </c>
      <c r="EB114" s="928">
        <v>10</v>
      </c>
    </row>
    <row r="115" spans="1:132" s="214" customFormat="1" ht="34.15" customHeight="1">
      <c r="A115" s="271" t="s">
        <v>429</v>
      </c>
      <c r="B115" s="950"/>
      <c r="C115" s="944"/>
      <c r="D115" s="946"/>
      <c r="E115" s="217" t="s">
        <v>49</v>
      </c>
      <c r="F115" s="180"/>
      <c r="G115" s="218">
        <v>62020</v>
      </c>
      <c r="H115" s="219"/>
      <c r="I115" s="183" t="s">
        <v>274</v>
      </c>
      <c r="J115" s="220">
        <v>600</v>
      </c>
      <c r="K115" s="221"/>
      <c r="L115" s="222" t="s">
        <v>275</v>
      </c>
      <c r="M115" s="223" t="s">
        <v>276</v>
      </c>
      <c r="N115" s="224" t="s">
        <v>274</v>
      </c>
      <c r="O115" s="225" t="s">
        <v>280</v>
      </c>
      <c r="P115" s="224" t="s">
        <v>274</v>
      </c>
      <c r="Q115" s="226">
        <v>2.2000000000000002</v>
      </c>
      <c r="R115" s="227"/>
      <c r="S115" s="902"/>
      <c r="T115" s="914"/>
      <c r="U115" s="902"/>
      <c r="V115" s="934"/>
      <c r="W115" s="922"/>
      <c r="X115" s="904"/>
      <c r="Y115" s="922"/>
      <c r="Z115" s="924"/>
      <c r="AA115" s="183" t="s">
        <v>274</v>
      </c>
      <c r="AB115" s="220">
        <v>9080</v>
      </c>
      <c r="AC115" s="902"/>
      <c r="AD115" s="228">
        <v>90</v>
      </c>
      <c r="AE115" s="229" t="s">
        <v>275</v>
      </c>
      <c r="AF115" s="223" t="s">
        <v>276</v>
      </c>
      <c r="AG115" s="230" t="s">
        <v>274</v>
      </c>
      <c r="AH115" s="231" t="s">
        <v>280</v>
      </c>
      <c r="AI115" s="230" t="s">
        <v>274</v>
      </c>
      <c r="AJ115" s="232">
        <v>2.6</v>
      </c>
      <c r="AK115" s="233"/>
      <c r="AL115" s="198"/>
      <c r="AM115" s="234"/>
      <c r="AN115" s="205"/>
      <c r="AO115" s="235"/>
      <c r="AP115" s="236"/>
      <c r="AR115" s="236"/>
      <c r="AT115" s="236"/>
      <c r="AV115" s="237" t="s">
        <v>274</v>
      </c>
      <c r="AW115" s="199">
        <v>63590</v>
      </c>
      <c r="AX115" s="205" t="s">
        <v>274</v>
      </c>
      <c r="AY115" s="200">
        <v>630</v>
      </c>
      <c r="AZ115" s="238" t="s">
        <v>275</v>
      </c>
      <c r="BA115" s="202" t="s">
        <v>276</v>
      </c>
      <c r="BB115" s="201" t="s">
        <v>274</v>
      </c>
      <c r="BC115" s="203" t="s">
        <v>280</v>
      </c>
      <c r="BD115" s="201" t="s">
        <v>274</v>
      </c>
      <c r="BE115" s="204">
        <v>2.4</v>
      </c>
      <c r="BF115" s="237" t="s">
        <v>274</v>
      </c>
      <c r="BG115" s="286">
        <v>54510</v>
      </c>
      <c r="BH115" s="237" t="s">
        <v>284</v>
      </c>
      <c r="BI115" s="200">
        <v>540</v>
      </c>
      <c r="BJ115" s="238" t="s">
        <v>275</v>
      </c>
      <c r="BK115" s="202" t="s">
        <v>276</v>
      </c>
      <c r="BL115" s="238" t="s">
        <v>274</v>
      </c>
      <c r="BM115" s="203" t="s">
        <v>280</v>
      </c>
      <c r="BN115" s="238" t="s">
        <v>274</v>
      </c>
      <c r="BO115" s="204">
        <v>2.4</v>
      </c>
      <c r="BP115" s="925"/>
      <c r="BQ115" s="920"/>
      <c r="BR115" s="902"/>
      <c r="BS115" s="916"/>
      <c r="BT115" s="904"/>
      <c r="BU115" s="904"/>
      <c r="BV115" s="901"/>
      <c r="BW115" s="906"/>
      <c r="BX115" s="901"/>
      <c r="BY115" s="942"/>
      <c r="BZ115" s="902"/>
      <c r="CA115" s="918"/>
      <c r="CB115" s="902"/>
      <c r="CC115" s="916"/>
      <c r="CD115" s="901"/>
      <c r="CE115" s="904"/>
      <c r="CF115" s="901"/>
      <c r="CG115" s="906"/>
      <c r="CH115" s="901"/>
      <c r="CI115" s="910"/>
      <c r="CJ115" s="912"/>
      <c r="CK115" s="902"/>
      <c r="CL115" s="914"/>
      <c r="CM115" s="902"/>
      <c r="CN115" s="916"/>
      <c r="CO115" s="904"/>
      <c r="CP115" s="904"/>
      <c r="CQ115" s="901"/>
      <c r="CR115" s="906"/>
      <c r="CS115" s="901"/>
      <c r="CT115" s="908"/>
      <c r="CU115" s="902"/>
      <c r="CV115" s="239" t="s">
        <v>315</v>
      </c>
      <c r="CW115" s="902"/>
      <c r="CX115" s="239" t="s">
        <v>290</v>
      </c>
      <c r="CY115" s="902"/>
      <c r="CZ115" s="240">
        <v>49.8</v>
      </c>
      <c r="DA115" s="902"/>
      <c r="DB115" s="239" t="s">
        <v>315</v>
      </c>
      <c r="DC115" s="902"/>
      <c r="DD115" s="239" t="s">
        <v>290</v>
      </c>
      <c r="DE115" s="902"/>
      <c r="DF115" s="240">
        <v>58.2</v>
      </c>
      <c r="DG115" s="937"/>
      <c r="DH115" s="939"/>
      <c r="DI115" s="937"/>
      <c r="DJ115" s="241" t="s">
        <v>291</v>
      </c>
      <c r="DK115" s="897"/>
      <c r="DL115" s="899"/>
      <c r="DM115" s="901"/>
      <c r="DN115" s="936"/>
      <c r="DO115" s="901"/>
      <c r="DP115" s="904"/>
      <c r="DQ115" s="901"/>
      <c r="DR115" s="906"/>
      <c r="DS115" s="901"/>
      <c r="DT115" s="910"/>
      <c r="DU115" s="927"/>
      <c r="DV115" s="912"/>
      <c r="DW115" s="242"/>
      <c r="DX115" s="948"/>
      <c r="DY115" s="215"/>
      <c r="DZ115" s="216">
        <v>19</v>
      </c>
      <c r="EA115" s="216">
        <v>20</v>
      </c>
      <c r="EB115" s="928"/>
    </row>
    <row r="116" spans="1:132" s="214" customFormat="1" ht="34.15" customHeight="1">
      <c r="A116" s="271" t="s">
        <v>430</v>
      </c>
      <c r="B116" s="950"/>
      <c r="C116" s="929" t="s">
        <v>302</v>
      </c>
      <c r="D116" s="931" t="s">
        <v>273</v>
      </c>
      <c r="E116" s="243" t="s">
        <v>48</v>
      </c>
      <c r="F116" s="180"/>
      <c r="G116" s="181">
        <v>46940</v>
      </c>
      <c r="H116" s="182">
        <v>56020</v>
      </c>
      <c r="I116" s="183" t="s">
        <v>274</v>
      </c>
      <c r="J116" s="184">
        <v>440</v>
      </c>
      <c r="K116" s="185">
        <v>540</v>
      </c>
      <c r="L116" s="186" t="s">
        <v>275</v>
      </c>
      <c r="M116" s="187" t="s">
        <v>276</v>
      </c>
      <c r="N116" s="188" t="s">
        <v>274</v>
      </c>
      <c r="O116" s="189" t="s">
        <v>277</v>
      </c>
      <c r="P116" s="188" t="s">
        <v>274</v>
      </c>
      <c r="Q116" s="190">
        <v>2.2000000000000002</v>
      </c>
      <c r="R116" s="191">
        <v>2.2000000000000002</v>
      </c>
      <c r="S116" s="902" t="s">
        <v>274</v>
      </c>
      <c r="T116" s="913">
        <v>1190</v>
      </c>
      <c r="U116" s="902" t="s">
        <v>274</v>
      </c>
      <c r="V116" s="933">
        <v>10</v>
      </c>
      <c r="W116" s="921" t="s">
        <v>278</v>
      </c>
      <c r="X116" s="903" t="s">
        <v>276</v>
      </c>
      <c r="Y116" s="921" t="s">
        <v>274</v>
      </c>
      <c r="Z116" s="923" t="s">
        <v>279</v>
      </c>
      <c r="AA116" s="183" t="s">
        <v>274</v>
      </c>
      <c r="AB116" s="192">
        <v>9080</v>
      </c>
      <c r="AC116" s="902" t="s">
        <v>274</v>
      </c>
      <c r="AD116" s="193">
        <v>90</v>
      </c>
      <c r="AE116" s="194" t="s">
        <v>278</v>
      </c>
      <c r="AF116" s="187" t="s">
        <v>276</v>
      </c>
      <c r="AG116" s="195" t="s">
        <v>274</v>
      </c>
      <c r="AH116" s="189" t="s">
        <v>280</v>
      </c>
      <c r="AI116" s="195" t="s">
        <v>274</v>
      </c>
      <c r="AJ116" s="196">
        <v>2.6</v>
      </c>
      <c r="AK116" s="197" t="s">
        <v>281</v>
      </c>
      <c r="AL116" s="198" t="s">
        <v>282</v>
      </c>
      <c r="AM116" s="199">
        <v>3630</v>
      </c>
      <c r="AN116" s="198" t="s">
        <v>282</v>
      </c>
      <c r="AO116" s="200">
        <v>30</v>
      </c>
      <c r="AP116" s="201" t="s">
        <v>275</v>
      </c>
      <c r="AQ116" s="202" t="s">
        <v>276</v>
      </c>
      <c r="AR116" s="201" t="s">
        <v>274</v>
      </c>
      <c r="AS116" s="203" t="s">
        <v>280</v>
      </c>
      <c r="AT116" s="201" t="s">
        <v>274</v>
      </c>
      <c r="AU116" s="204">
        <v>3.9</v>
      </c>
      <c r="AV116" s="205"/>
      <c r="AW116" s="206"/>
      <c r="AX116" s="205"/>
      <c r="AY116" s="207"/>
      <c r="AZ116" s="208"/>
      <c r="BA116" s="208"/>
      <c r="BB116" s="209"/>
      <c r="BC116" s="208"/>
      <c r="BD116" s="209"/>
      <c r="BE116" s="208"/>
      <c r="BF116" s="205"/>
      <c r="BG116" s="285" t="s">
        <v>283</v>
      </c>
      <c r="BH116" s="205"/>
      <c r="BI116" s="210"/>
      <c r="BJ116" s="208"/>
      <c r="BK116" s="208"/>
      <c r="BL116" s="208"/>
      <c r="BM116" s="208"/>
      <c r="BN116" s="208"/>
      <c r="BO116" s="208"/>
      <c r="BP116" s="925" t="s">
        <v>274</v>
      </c>
      <c r="BQ116" s="919" t="s">
        <v>203</v>
      </c>
      <c r="BR116" s="902" t="s">
        <v>274</v>
      </c>
      <c r="BS116" s="915"/>
      <c r="BT116" s="903"/>
      <c r="BU116" s="903"/>
      <c r="BV116" s="900"/>
      <c r="BW116" s="905"/>
      <c r="BX116" s="900"/>
      <c r="BY116" s="941" t="s">
        <v>203</v>
      </c>
      <c r="BZ116" s="902" t="s">
        <v>284</v>
      </c>
      <c r="CA116" s="917">
        <v>7260</v>
      </c>
      <c r="CB116" s="902" t="s">
        <v>274</v>
      </c>
      <c r="CC116" s="915">
        <v>70</v>
      </c>
      <c r="CD116" s="900" t="s">
        <v>275</v>
      </c>
      <c r="CE116" s="903" t="s">
        <v>276</v>
      </c>
      <c r="CF116" s="900" t="s">
        <v>274</v>
      </c>
      <c r="CG116" s="905" t="s">
        <v>280</v>
      </c>
      <c r="CH116" s="900" t="s">
        <v>274</v>
      </c>
      <c r="CI116" s="909">
        <v>2.4</v>
      </c>
      <c r="CJ116" s="911" t="s">
        <v>285</v>
      </c>
      <c r="CK116" s="902" t="s">
        <v>284</v>
      </c>
      <c r="CL116" s="913">
        <v>1080</v>
      </c>
      <c r="CM116" s="902" t="s">
        <v>274</v>
      </c>
      <c r="CN116" s="915">
        <v>10</v>
      </c>
      <c r="CO116" s="903" t="s">
        <v>275</v>
      </c>
      <c r="CP116" s="903" t="s">
        <v>276</v>
      </c>
      <c r="CQ116" s="900" t="s">
        <v>274</v>
      </c>
      <c r="CR116" s="905" t="s">
        <v>280</v>
      </c>
      <c r="CS116" s="900" t="s">
        <v>274</v>
      </c>
      <c r="CT116" s="907">
        <v>10.9</v>
      </c>
      <c r="CU116" s="902" t="s">
        <v>284</v>
      </c>
      <c r="CV116" s="211">
        <v>590</v>
      </c>
      <c r="CW116" s="902" t="s">
        <v>284</v>
      </c>
      <c r="CX116" s="212">
        <v>5</v>
      </c>
      <c r="CY116" s="902" t="s">
        <v>284</v>
      </c>
      <c r="CZ116" s="212">
        <v>5</v>
      </c>
      <c r="DA116" s="902" t="s">
        <v>284</v>
      </c>
      <c r="DB116" s="211">
        <v>100</v>
      </c>
      <c r="DC116" s="902" t="s">
        <v>284</v>
      </c>
      <c r="DD116" s="212">
        <v>1</v>
      </c>
      <c r="DE116" s="902" t="s">
        <v>284</v>
      </c>
      <c r="DF116" s="212">
        <v>1</v>
      </c>
      <c r="DG116" s="937" t="s">
        <v>282</v>
      </c>
      <c r="DH116" s="938">
        <v>6130</v>
      </c>
      <c r="DI116" s="937" t="s">
        <v>282</v>
      </c>
      <c r="DJ116" s="213">
        <v>245</v>
      </c>
      <c r="DK116" s="897" t="s">
        <v>286</v>
      </c>
      <c r="DL116" s="898">
        <v>7260</v>
      </c>
      <c r="DM116" s="900" t="s">
        <v>274</v>
      </c>
      <c r="DN116" s="935">
        <v>70</v>
      </c>
      <c r="DO116" s="900" t="s">
        <v>275</v>
      </c>
      <c r="DP116" s="903" t="s">
        <v>276</v>
      </c>
      <c r="DQ116" s="900" t="s">
        <v>274</v>
      </c>
      <c r="DR116" s="905" t="s">
        <v>280</v>
      </c>
      <c r="DS116" s="900" t="s">
        <v>274</v>
      </c>
      <c r="DT116" s="909">
        <v>2.4</v>
      </c>
      <c r="DU116" s="926" t="s">
        <v>281</v>
      </c>
      <c r="DV116" s="911" t="s">
        <v>287</v>
      </c>
      <c r="DW116" s="242"/>
      <c r="DX116" s="948"/>
      <c r="DY116" s="215">
        <v>75</v>
      </c>
      <c r="DZ116" s="216">
        <v>21</v>
      </c>
      <c r="EA116" s="216">
        <v>22</v>
      </c>
      <c r="EB116" s="928">
        <v>11</v>
      </c>
    </row>
    <row r="117" spans="1:132" s="214" customFormat="1" ht="34.15" customHeight="1">
      <c r="A117" s="271" t="s">
        <v>431</v>
      </c>
      <c r="B117" s="950"/>
      <c r="C117" s="930"/>
      <c r="D117" s="940"/>
      <c r="E117" s="244" t="s">
        <v>49</v>
      </c>
      <c r="F117" s="180"/>
      <c r="G117" s="218">
        <v>56020</v>
      </c>
      <c r="H117" s="219"/>
      <c r="I117" s="183" t="s">
        <v>274</v>
      </c>
      <c r="J117" s="220">
        <v>540</v>
      </c>
      <c r="K117" s="221"/>
      <c r="L117" s="222" t="s">
        <v>275</v>
      </c>
      <c r="M117" s="223" t="s">
        <v>276</v>
      </c>
      <c r="N117" s="224" t="s">
        <v>274</v>
      </c>
      <c r="O117" s="225" t="s">
        <v>280</v>
      </c>
      <c r="P117" s="224" t="s">
        <v>274</v>
      </c>
      <c r="Q117" s="226">
        <v>2.2000000000000002</v>
      </c>
      <c r="R117" s="227"/>
      <c r="S117" s="902"/>
      <c r="T117" s="914"/>
      <c r="U117" s="902"/>
      <c r="V117" s="934"/>
      <c r="W117" s="922"/>
      <c r="X117" s="904"/>
      <c r="Y117" s="922"/>
      <c r="Z117" s="924"/>
      <c r="AA117" s="183" t="s">
        <v>274</v>
      </c>
      <c r="AB117" s="220">
        <v>9080</v>
      </c>
      <c r="AC117" s="902"/>
      <c r="AD117" s="228">
        <v>90</v>
      </c>
      <c r="AE117" s="229" t="s">
        <v>275</v>
      </c>
      <c r="AF117" s="223" t="s">
        <v>276</v>
      </c>
      <c r="AG117" s="230" t="s">
        <v>274</v>
      </c>
      <c r="AH117" s="231" t="s">
        <v>280</v>
      </c>
      <c r="AI117" s="230" t="s">
        <v>274</v>
      </c>
      <c r="AJ117" s="232">
        <v>2.6</v>
      </c>
      <c r="AK117" s="233"/>
      <c r="AL117" s="198"/>
      <c r="AM117" s="234"/>
      <c r="AN117" s="205"/>
      <c r="AO117" s="235"/>
      <c r="AP117" s="236"/>
      <c r="AR117" s="236"/>
      <c r="AT117" s="236"/>
      <c r="AV117" s="237" t="s">
        <v>274</v>
      </c>
      <c r="AW117" s="199">
        <v>63590</v>
      </c>
      <c r="AX117" s="205" t="s">
        <v>274</v>
      </c>
      <c r="AY117" s="200">
        <v>630</v>
      </c>
      <c r="AZ117" s="238" t="s">
        <v>275</v>
      </c>
      <c r="BA117" s="202" t="s">
        <v>276</v>
      </c>
      <c r="BB117" s="201" t="s">
        <v>274</v>
      </c>
      <c r="BC117" s="203" t="s">
        <v>280</v>
      </c>
      <c r="BD117" s="201" t="s">
        <v>274</v>
      </c>
      <c r="BE117" s="204">
        <v>2.4</v>
      </c>
      <c r="BF117" s="237" t="s">
        <v>274</v>
      </c>
      <c r="BG117" s="286">
        <v>54510</v>
      </c>
      <c r="BH117" s="237" t="s">
        <v>284</v>
      </c>
      <c r="BI117" s="200">
        <v>540</v>
      </c>
      <c r="BJ117" s="238" t="s">
        <v>275</v>
      </c>
      <c r="BK117" s="202" t="s">
        <v>276</v>
      </c>
      <c r="BL117" s="238" t="s">
        <v>274</v>
      </c>
      <c r="BM117" s="203" t="s">
        <v>280</v>
      </c>
      <c r="BN117" s="238" t="s">
        <v>274</v>
      </c>
      <c r="BO117" s="204">
        <v>2.4</v>
      </c>
      <c r="BP117" s="925"/>
      <c r="BQ117" s="920"/>
      <c r="BR117" s="902"/>
      <c r="BS117" s="916"/>
      <c r="BT117" s="904"/>
      <c r="BU117" s="904"/>
      <c r="BV117" s="901"/>
      <c r="BW117" s="906"/>
      <c r="BX117" s="901"/>
      <c r="BY117" s="942"/>
      <c r="BZ117" s="902"/>
      <c r="CA117" s="918"/>
      <c r="CB117" s="902"/>
      <c r="CC117" s="916"/>
      <c r="CD117" s="901"/>
      <c r="CE117" s="904"/>
      <c r="CF117" s="901"/>
      <c r="CG117" s="906"/>
      <c r="CH117" s="901"/>
      <c r="CI117" s="910"/>
      <c r="CJ117" s="912"/>
      <c r="CK117" s="902"/>
      <c r="CL117" s="914"/>
      <c r="CM117" s="902"/>
      <c r="CN117" s="916"/>
      <c r="CO117" s="904"/>
      <c r="CP117" s="904"/>
      <c r="CQ117" s="901"/>
      <c r="CR117" s="906"/>
      <c r="CS117" s="901"/>
      <c r="CT117" s="908"/>
      <c r="CU117" s="902"/>
      <c r="CV117" s="239" t="s">
        <v>315</v>
      </c>
      <c r="CW117" s="902"/>
      <c r="CX117" s="239" t="s">
        <v>290</v>
      </c>
      <c r="CY117" s="902"/>
      <c r="CZ117" s="240">
        <v>55.8</v>
      </c>
      <c r="DA117" s="902"/>
      <c r="DB117" s="239" t="s">
        <v>315</v>
      </c>
      <c r="DC117" s="902"/>
      <c r="DD117" s="239" t="s">
        <v>290</v>
      </c>
      <c r="DE117" s="902"/>
      <c r="DF117" s="240">
        <v>46.5</v>
      </c>
      <c r="DG117" s="937"/>
      <c r="DH117" s="939"/>
      <c r="DI117" s="937"/>
      <c r="DJ117" s="241" t="s">
        <v>291</v>
      </c>
      <c r="DK117" s="897"/>
      <c r="DL117" s="899"/>
      <c r="DM117" s="901"/>
      <c r="DN117" s="936"/>
      <c r="DO117" s="901"/>
      <c r="DP117" s="904"/>
      <c r="DQ117" s="901"/>
      <c r="DR117" s="906"/>
      <c r="DS117" s="901"/>
      <c r="DT117" s="910"/>
      <c r="DU117" s="927"/>
      <c r="DV117" s="912"/>
      <c r="DX117" s="948"/>
      <c r="DY117" s="245"/>
      <c r="DZ117" s="216">
        <v>21</v>
      </c>
      <c r="EA117" s="216">
        <v>22</v>
      </c>
      <c r="EB117" s="928"/>
    </row>
    <row r="118" spans="1:132" s="248" customFormat="1" ht="34.15" customHeight="1">
      <c r="A118" s="272" t="s">
        <v>432</v>
      </c>
      <c r="B118" s="950"/>
      <c r="C118" s="929" t="s">
        <v>303</v>
      </c>
      <c r="D118" s="931" t="s">
        <v>273</v>
      </c>
      <c r="E118" s="243" t="s">
        <v>48</v>
      </c>
      <c r="F118" s="180"/>
      <c r="G118" s="181">
        <v>42900</v>
      </c>
      <c r="H118" s="182">
        <v>51980</v>
      </c>
      <c r="I118" s="183" t="s">
        <v>274</v>
      </c>
      <c r="J118" s="184">
        <v>400</v>
      </c>
      <c r="K118" s="185">
        <v>490</v>
      </c>
      <c r="L118" s="186" t="s">
        <v>275</v>
      </c>
      <c r="M118" s="187" t="s">
        <v>276</v>
      </c>
      <c r="N118" s="188" t="s">
        <v>274</v>
      </c>
      <c r="O118" s="189" t="s">
        <v>277</v>
      </c>
      <c r="P118" s="188" t="s">
        <v>274</v>
      </c>
      <c r="Q118" s="190">
        <v>2.2000000000000002</v>
      </c>
      <c r="R118" s="191">
        <v>2.2999999999999998</v>
      </c>
      <c r="S118" s="902" t="s">
        <v>274</v>
      </c>
      <c r="T118" s="913">
        <v>990</v>
      </c>
      <c r="U118" s="902" t="s">
        <v>274</v>
      </c>
      <c r="V118" s="933">
        <v>9</v>
      </c>
      <c r="W118" s="921" t="s">
        <v>278</v>
      </c>
      <c r="X118" s="903" t="s">
        <v>276</v>
      </c>
      <c r="Y118" s="921" t="s">
        <v>274</v>
      </c>
      <c r="Z118" s="923" t="s">
        <v>279</v>
      </c>
      <c r="AA118" s="183" t="s">
        <v>274</v>
      </c>
      <c r="AB118" s="192">
        <v>9080</v>
      </c>
      <c r="AC118" s="902" t="s">
        <v>274</v>
      </c>
      <c r="AD118" s="193">
        <v>90</v>
      </c>
      <c r="AE118" s="194" t="s">
        <v>278</v>
      </c>
      <c r="AF118" s="187" t="s">
        <v>276</v>
      </c>
      <c r="AG118" s="195" t="s">
        <v>274</v>
      </c>
      <c r="AH118" s="189" t="s">
        <v>280</v>
      </c>
      <c r="AI118" s="195" t="s">
        <v>274</v>
      </c>
      <c r="AJ118" s="196">
        <v>2.6</v>
      </c>
      <c r="AK118" s="197" t="s">
        <v>281</v>
      </c>
      <c r="AL118" s="198" t="s">
        <v>282</v>
      </c>
      <c r="AM118" s="199">
        <v>3630</v>
      </c>
      <c r="AN118" s="198" t="s">
        <v>282</v>
      </c>
      <c r="AO118" s="200">
        <v>30</v>
      </c>
      <c r="AP118" s="201" t="s">
        <v>275</v>
      </c>
      <c r="AQ118" s="202" t="s">
        <v>276</v>
      </c>
      <c r="AR118" s="201" t="s">
        <v>274</v>
      </c>
      <c r="AS118" s="203" t="s">
        <v>280</v>
      </c>
      <c r="AT118" s="201" t="s">
        <v>274</v>
      </c>
      <c r="AU118" s="204">
        <v>3.9</v>
      </c>
      <c r="AV118" s="205"/>
      <c r="AW118" s="206"/>
      <c r="AX118" s="205"/>
      <c r="AY118" s="207"/>
      <c r="AZ118" s="208"/>
      <c r="BA118" s="208"/>
      <c r="BB118" s="209"/>
      <c r="BC118" s="208"/>
      <c r="BD118" s="209"/>
      <c r="BE118" s="208"/>
      <c r="BF118" s="205"/>
      <c r="BG118" s="285" t="s">
        <v>283</v>
      </c>
      <c r="BH118" s="205"/>
      <c r="BI118" s="210"/>
      <c r="BJ118" s="208"/>
      <c r="BK118" s="208"/>
      <c r="BL118" s="208"/>
      <c r="BM118" s="208"/>
      <c r="BN118" s="208"/>
      <c r="BO118" s="208"/>
      <c r="BP118" s="925" t="s">
        <v>274</v>
      </c>
      <c r="BQ118" s="919" t="s">
        <v>203</v>
      </c>
      <c r="BR118" s="902" t="s">
        <v>274</v>
      </c>
      <c r="BS118" s="915"/>
      <c r="BT118" s="903"/>
      <c r="BU118" s="903"/>
      <c r="BV118" s="900"/>
      <c r="BW118" s="905"/>
      <c r="BX118" s="900"/>
      <c r="BY118" s="941" t="s">
        <v>203</v>
      </c>
      <c r="BZ118" s="902" t="s">
        <v>284</v>
      </c>
      <c r="CA118" s="917">
        <v>6050</v>
      </c>
      <c r="CB118" s="902" t="s">
        <v>274</v>
      </c>
      <c r="CC118" s="915">
        <v>60</v>
      </c>
      <c r="CD118" s="900" t="s">
        <v>275</v>
      </c>
      <c r="CE118" s="903" t="s">
        <v>276</v>
      </c>
      <c r="CF118" s="900" t="s">
        <v>274</v>
      </c>
      <c r="CG118" s="905" t="s">
        <v>280</v>
      </c>
      <c r="CH118" s="900" t="s">
        <v>274</v>
      </c>
      <c r="CI118" s="909">
        <v>2.4</v>
      </c>
      <c r="CJ118" s="911" t="s">
        <v>285</v>
      </c>
      <c r="CK118" s="902" t="s">
        <v>284</v>
      </c>
      <c r="CL118" s="913">
        <v>900</v>
      </c>
      <c r="CM118" s="902" t="s">
        <v>274</v>
      </c>
      <c r="CN118" s="915">
        <v>9</v>
      </c>
      <c r="CO118" s="903" t="s">
        <v>275</v>
      </c>
      <c r="CP118" s="903" t="s">
        <v>276</v>
      </c>
      <c r="CQ118" s="900" t="s">
        <v>274</v>
      </c>
      <c r="CR118" s="905" t="s">
        <v>280</v>
      </c>
      <c r="CS118" s="900" t="s">
        <v>274</v>
      </c>
      <c r="CT118" s="907">
        <v>10.1</v>
      </c>
      <c r="CU118" s="902" t="s">
        <v>284</v>
      </c>
      <c r="CV118" s="211">
        <v>520</v>
      </c>
      <c r="CW118" s="902" t="s">
        <v>284</v>
      </c>
      <c r="CX118" s="212">
        <v>5</v>
      </c>
      <c r="CY118" s="902" t="s">
        <v>284</v>
      </c>
      <c r="CZ118" s="212">
        <v>5</v>
      </c>
      <c r="DA118" s="902" t="s">
        <v>284</v>
      </c>
      <c r="DB118" s="211">
        <v>90</v>
      </c>
      <c r="DC118" s="902" t="s">
        <v>284</v>
      </c>
      <c r="DD118" s="212">
        <v>1</v>
      </c>
      <c r="DE118" s="902" t="s">
        <v>284</v>
      </c>
      <c r="DF118" s="212">
        <v>1</v>
      </c>
      <c r="DG118" s="937" t="s">
        <v>282</v>
      </c>
      <c r="DH118" s="938">
        <v>5220</v>
      </c>
      <c r="DI118" s="937" t="s">
        <v>282</v>
      </c>
      <c r="DJ118" s="213">
        <v>245</v>
      </c>
      <c r="DK118" s="897" t="s">
        <v>286</v>
      </c>
      <c r="DL118" s="898">
        <v>6050</v>
      </c>
      <c r="DM118" s="900" t="s">
        <v>274</v>
      </c>
      <c r="DN118" s="935">
        <v>60</v>
      </c>
      <c r="DO118" s="900" t="s">
        <v>275</v>
      </c>
      <c r="DP118" s="903" t="s">
        <v>276</v>
      </c>
      <c r="DQ118" s="900" t="s">
        <v>274</v>
      </c>
      <c r="DR118" s="905" t="s">
        <v>280</v>
      </c>
      <c r="DS118" s="900" t="s">
        <v>274</v>
      </c>
      <c r="DT118" s="909">
        <v>2.4</v>
      </c>
      <c r="DU118" s="926" t="s">
        <v>281</v>
      </c>
      <c r="DV118" s="911" t="s">
        <v>287</v>
      </c>
      <c r="DW118" s="246"/>
      <c r="DX118" s="948"/>
      <c r="DY118" s="247">
        <v>90</v>
      </c>
      <c r="DZ118" s="216">
        <v>23</v>
      </c>
      <c r="EA118" s="216">
        <v>24</v>
      </c>
      <c r="EB118" s="928">
        <v>12</v>
      </c>
    </row>
    <row r="119" spans="1:132" s="248" customFormat="1" ht="34.15" customHeight="1">
      <c r="A119" s="272" t="s">
        <v>433</v>
      </c>
      <c r="B119" s="950"/>
      <c r="C119" s="930"/>
      <c r="D119" s="940"/>
      <c r="E119" s="244" t="s">
        <v>49</v>
      </c>
      <c r="F119" s="180"/>
      <c r="G119" s="218">
        <v>51980</v>
      </c>
      <c r="H119" s="219"/>
      <c r="I119" s="183" t="s">
        <v>274</v>
      </c>
      <c r="J119" s="220">
        <v>490</v>
      </c>
      <c r="K119" s="221"/>
      <c r="L119" s="222" t="s">
        <v>275</v>
      </c>
      <c r="M119" s="223" t="s">
        <v>276</v>
      </c>
      <c r="N119" s="224" t="s">
        <v>274</v>
      </c>
      <c r="O119" s="225" t="s">
        <v>280</v>
      </c>
      <c r="P119" s="224" t="s">
        <v>274</v>
      </c>
      <c r="Q119" s="226">
        <v>2.2999999999999998</v>
      </c>
      <c r="R119" s="227"/>
      <c r="S119" s="902"/>
      <c r="T119" s="914"/>
      <c r="U119" s="902"/>
      <c r="V119" s="934"/>
      <c r="W119" s="922"/>
      <c r="X119" s="904"/>
      <c r="Y119" s="922"/>
      <c r="Z119" s="924"/>
      <c r="AA119" s="183" t="s">
        <v>274</v>
      </c>
      <c r="AB119" s="220">
        <v>9080</v>
      </c>
      <c r="AC119" s="902"/>
      <c r="AD119" s="228">
        <v>90</v>
      </c>
      <c r="AE119" s="229" t="s">
        <v>275</v>
      </c>
      <c r="AF119" s="223" t="s">
        <v>276</v>
      </c>
      <c r="AG119" s="230" t="s">
        <v>274</v>
      </c>
      <c r="AH119" s="231" t="s">
        <v>280</v>
      </c>
      <c r="AI119" s="230" t="s">
        <v>274</v>
      </c>
      <c r="AJ119" s="232">
        <v>2.6</v>
      </c>
      <c r="AK119" s="233"/>
      <c r="AL119" s="198"/>
      <c r="AM119" s="234"/>
      <c r="AN119" s="205"/>
      <c r="AO119" s="235"/>
      <c r="AP119" s="236"/>
      <c r="AQ119" s="214"/>
      <c r="AR119" s="236"/>
      <c r="AS119" s="214"/>
      <c r="AT119" s="236"/>
      <c r="AU119" s="214"/>
      <c r="AV119" s="237" t="s">
        <v>274</v>
      </c>
      <c r="AW119" s="199">
        <v>63590</v>
      </c>
      <c r="AX119" s="205" t="s">
        <v>274</v>
      </c>
      <c r="AY119" s="200">
        <v>630</v>
      </c>
      <c r="AZ119" s="238" t="s">
        <v>275</v>
      </c>
      <c r="BA119" s="202" t="s">
        <v>276</v>
      </c>
      <c r="BB119" s="201" t="s">
        <v>274</v>
      </c>
      <c r="BC119" s="203" t="s">
        <v>280</v>
      </c>
      <c r="BD119" s="201" t="s">
        <v>274</v>
      </c>
      <c r="BE119" s="204">
        <v>2.4</v>
      </c>
      <c r="BF119" s="237" t="s">
        <v>274</v>
      </c>
      <c r="BG119" s="286">
        <v>54510</v>
      </c>
      <c r="BH119" s="237" t="s">
        <v>284</v>
      </c>
      <c r="BI119" s="200">
        <v>540</v>
      </c>
      <c r="BJ119" s="238" t="s">
        <v>275</v>
      </c>
      <c r="BK119" s="202" t="s">
        <v>276</v>
      </c>
      <c r="BL119" s="238" t="s">
        <v>274</v>
      </c>
      <c r="BM119" s="203" t="s">
        <v>280</v>
      </c>
      <c r="BN119" s="238" t="s">
        <v>274</v>
      </c>
      <c r="BO119" s="204">
        <v>2.4</v>
      </c>
      <c r="BP119" s="925"/>
      <c r="BQ119" s="920"/>
      <c r="BR119" s="902"/>
      <c r="BS119" s="916"/>
      <c r="BT119" s="904"/>
      <c r="BU119" s="904"/>
      <c r="BV119" s="901"/>
      <c r="BW119" s="906"/>
      <c r="BX119" s="901"/>
      <c r="BY119" s="942"/>
      <c r="BZ119" s="902"/>
      <c r="CA119" s="918"/>
      <c r="CB119" s="902"/>
      <c r="CC119" s="916"/>
      <c r="CD119" s="901"/>
      <c r="CE119" s="904"/>
      <c r="CF119" s="901"/>
      <c r="CG119" s="906"/>
      <c r="CH119" s="901"/>
      <c r="CI119" s="910"/>
      <c r="CJ119" s="912"/>
      <c r="CK119" s="902"/>
      <c r="CL119" s="914"/>
      <c r="CM119" s="902"/>
      <c r="CN119" s="916"/>
      <c r="CO119" s="904"/>
      <c r="CP119" s="904"/>
      <c r="CQ119" s="901"/>
      <c r="CR119" s="906"/>
      <c r="CS119" s="901"/>
      <c r="CT119" s="908"/>
      <c r="CU119" s="902"/>
      <c r="CV119" s="239" t="s">
        <v>315</v>
      </c>
      <c r="CW119" s="902"/>
      <c r="CX119" s="239" t="s">
        <v>290</v>
      </c>
      <c r="CY119" s="902"/>
      <c r="CZ119" s="240">
        <v>46.5</v>
      </c>
      <c r="DA119" s="902"/>
      <c r="DB119" s="239" t="s">
        <v>315</v>
      </c>
      <c r="DC119" s="902"/>
      <c r="DD119" s="239" t="s">
        <v>290</v>
      </c>
      <c r="DE119" s="902"/>
      <c r="DF119" s="240">
        <v>38.799999999999997</v>
      </c>
      <c r="DG119" s="937"/>
      <c r="DH119" s="939"/>
      <c r="DI119" s="937"/>
      <c r="DJ119" s="241" t="s">
        <v>291</v>
      </c>
      <c r="DK119" s="897"/>
      <c r="DL119" s="899"/>
      <c r="DM119" s="901"/>
      <c r="DN119" s="936"/>
      <c r="DO119" s="901"/>
      <c r="DP119" s="904"/>
      <c r="DQ119" s="901"/>
      <c r="DR119" s="906"/>
      <c r="DS119" s="901"/>
      <c r="DT119" s="910"/>
      <c r="DU119" s="927"/>
      <c r="DV119" s="912"/>
      <c r="DW119" s="246"/>
      <c r="DX119" s="948"/>
      <c r="DY119" s="247"/>
      <c r="DZ119" s="216">
        <v>23</v>
      </c>
      <c r="EA119" s="216">
        <v>24</v>
      </c>
      <c r="EB119" s="928"/>
    </row>
    <row r="120" spans="1:132" s="248" customFormat="1" ht="34.15" customHeight="1">
      <c r="A120" s="272" t="s">
        <v>434</v>
      </c>
      <c r="B120" s="950"/>
      <c r="C120" s="929" t="s">
        <v>304</v>
      </c>
      <c r="D120" s="931" t="s">
        <v>273</v>
      </c>
      <c r="E120" s="243" t="s">
        <v>48</v>
      </c>
      <c r="F120" s="180"/>
      <c r="G120" s="181">
        <v>40010</v>
      </c>
      <c r="H120" s="182">
        <v>49090</v>
      </c>
      <c r="I120" s="183" t="s">
        <v>274</v>
      </c>
      <c r="J120" s="184">
        <v>380</v>
      </c>
      <c r="K120" s="185">
        <v>470</v>
      </c>
      <c r="L120" s="186" t="s">
        <v>275</v>
      </c>
      <c r="M120" s="187" t="s">
        <v>276</v>
      </c>
      <c r="N120" s="188" t="s">
        <v>274</v>
      </c>
      <c r="O120" s="189" t="s">
        <v>277</v>
      </c>
      <c r="P120" s="188" t="s">
        <v>274</v>
      </c>
      <c r="Q120" s="190">
        <v>2.1</v>
      </c>
      <c r="R120" s="191">
        <v>2.2000000000000002</v>
      </c>
      <c r="S120" s="902" t="s">
        <v>274</v>
      </c>
      <c r="T120" s="913">
        <v>850</v>
      </c>
      <c r="U120" s="902" t="s">
        <v>274</v>
      </c>
      <c r="V120" s="933">
        <v>8</v>
      </c>
      <c r="W120" s="921" t="s">
        <v>278</v>
      </c>
      <c r="X120" s="903" t="s">
        <v>276</v>
      </c>
      <c r="Y120" s="921" t="s">
        <v>274</v>
      </c>
      <c r="Z120" s="923" t="s">
        <v>279</v>
      </c>
      <c r="AA120" s="183" t="s">
        <v>274</v>
      </c>
      <c r="AB120" s="192">
        <v>9080</v>
      </c>
      <c r="AC120" s="902" t="s">
        <v>274</v>
      </c>
      <c r="AD120" s="193">
        <v>90</v>
      </c>
      <c r="AE120" s="194" t="s">
        <v>278</v>
      </c>
      <c r="AF120" s="187" t="s">
        <v>276</v>
      </c>
      <c r="AG120" s="195" t="s">
        <v>274</v>
      </c>
      <c r="AH120" s="189" t="s">
        <v>280</v>
      </c>
      <c r="AI120" s="195" t="s">
        <v>274</v>
      </c>
      <c r="AJ120" s="196">
        <v>2.6</v>
      </c>
      <c r="AK120" s="197" t="s">
        <v>281</v>
      </c>
      <c r="AL120" s="198" t="s">
        <v>282</v>
      </c>
      <c r="AM120" s="199">
        <v>3630</v>
      </c>
      <c r="AN120" s="198" t="s">
        <v>282</v>
      </c>
      <c r="AO120" s="200">
        <v>30</v>
      </c>
      <c r="AP120" s="201" t="s">
        <v>275</v>
      </c>
      <c r="AQ120" s="202" t="s">
        <v>276</v>
      </c>
      <c r="AR120" s="201" t="s">
        <v>274</v>
      </c>
      <c r="AS120" s="203" t="s">
        <v>280</v>
      </c>
      <c r="AT120" s="201" t="s">
        <v>274</v>
      </c>
      <c r="AU120" s="204">
        <v>3.9</v>
      </c>
      <c r="AV120" s="205"/>
      <c r="AW120" s="206"/>
      <c r="AX120" s="205"/>
      <c r="AY120" s="207"/>
      <c r="AZ120" s="208"/>
      <c r="BA120" s="208"/>
      <c r="BB120" s="209"/>
      <c r="BC120" s="208"/>
      <c r="BD120" s="209"/>
      <c r="BE120" s="208"/>
      <c r="BF120" s="205"/>
      <c r="BG120" s="285" t="s">
        <v>283</v>
      </c>
      <c r="BH120" s="205"/>
      <c r="BI120" s="210"/>
      <c r="BJ120" s="208"/>
      <c r="BK120" s="208"/>
      <c r="BL120" s="208"/>
      <c r="BM120" s="208"/>
      <c r="BN120" s="208"/>
      <c r="BO120" s="208"/>
      <c r="BP120" s="925" t="s">
        <v>274</v>
      </c>
      <c r="BQ120" s="919" t="s">
        <v>203</v>
      </c>
      <c r="BR120" s="902" t="s">
        <v>274</v>
      </c>
      <c r="BS120" s="915"/>
      <c r="BT120" s="903"/>
      <c r="BU120" s="903"/>
      <c r="BV120" s="900"/>
      <c r="BW120" s="905"/>
      <c r="BX120" s="900"/>
      <c r="BY120" s="941" t="s">
        <v>203</v>
      </c>
      <c r="BZ120" s="902" t="s">
        <v>284</v>
      </c>
      <c r="CA120" s="917">
        <v>5190</v>
      </c>
      <c r="CB120" s="902" t="s">
        <v>274</v>
      </c>
      <c r="CC120" s="915">
        <v>50</v>
      </c>
      <c r="CD120" s="900" t="s">
        <v>275</v>
      </c>
      <c r="CE120" s="903" t="s">
        <v>276</v>
      </c>
      <c r="CF120" s="900" t="s">
        <v>274</v>
      </c>
      <c r="CG120" s="905" t="s">
        <v>280</v>
      </c>
      <c r="CH120" s="900" t="s">
        <v>274</v>
      </c>
      <c r="CI120" s="909">
        <v>2.4</v>
      </c>
      <c r="CJ120" s="911" t="s">
        <v>285</v>
      </c>
      <c r="CK120" s="902" t="s">
        <v>284</v>
      </c>
      <c r="CL120" s="913">
        <v>770</v>
      </c>
      <c r="CM120" s="902" t="s">
        <v>274</v>
      </c>
      <c r="CN120" s="915">
        <v>7</v>
      </c>
      <c r="CO120" s="903" t="s">
        <v>275</v>
      </c>
      <c r="CP120" s="903" t="s">
        <v>276</v>
      </c>
      <c r="CQ120" s="900" t="s">
        <v>274</v>
      </c>
      <c r="CR120" s="905" t="s">
        <v>280</v>
      </c>
      <c r="CS120" s="900" t="s">
        <v>274</v>
      </c>
      <c r="CT120" s="907">
        <v>11.1</v>
      </c>
      <c r="CU120" s="902" t="s">
        <v>284</v>
      </c>
      <c r="CV120" s="211">
        <v>460</v>
      </c>
      <c r="CW120" s="902" t="s">
        <v>284</v>
      </c>
      <c r="CX120" s="212">
        <v>4</v>
      </c>
      <c r="CY120" s="902" t="s">
        <v>284</v>
      </c>
      <c r="CZ120" s="212">
        <v>4</v>
      </c>
      <c r="DA120" s="902" t="s">
        <v>284</v>
      </c>
      <c r="DB120" s="211">
        <v>80</v>
      </c>
      <c r="DC120" s="902" t="s">
        <v>284</v>
      </c>
      <c r="DD120" s="212">
        <v>1</v>
      </c>
      <c r="DE120" s="902" t="s">
        <v>284</v>
      </c>
      <c r="DF120" s="212">
        <v>1</v>
      </c>
      <c r="DG120" s="937" t="s">
        <v>282</v>
      </c>
      <c r="DH120" s="938">
        <v>4660</v>
      </c>
      <c r="DI120" s="937" t="s">
        <v>282</v>
      </c>
      <c r="DJ120" s="213">
        <v>245</v>
      </c>
      <c r="DK120" s="897" t="s">
        <v>286</v>
      </c>
      <c r="DL120" s="898">
        <v>5190</v>
      </c>
      <c r="DM120" s="900" t="s">
        <v>274</v>
      </c>
      <c r="DN120" s="935">
        <v>50</v>
      </c>
      <c r="DO120" s="900" t="s">
        <v>275</v>
      </c>
      <c r="DP120" s="903" t="s">
        <v>276</v>
      </c>
      <c r="DQ120" s="900" t="s">
        <v>274</v>
      </c>
      <c r="DR120" s="905" t="s">
        <v>280</v>
      </c>
      <c r="DS120" s="900" t="s">
        <v>274</v>
      </c>
      <c r="DT120" s="909">
        <v>2.4</v>
      </c>
      <c r="DU120" s="926" t="s">
        <v>281</v>
      </c>
      <c r="DV120" s="911" t="s">
        <v>287</v>
      </c>
      <c r="DW120" s="246"/>
      <c r="DX120" s="948"/>
      <c r="DY120" s="247">
        <v>105</v>
      </c>
      <c r="DZ120" s="216">
        <v>25</v>
      </c>
      <c r="EA120" s="216">
        <v>26</v>
      </c>
      <c r="EB120" s="928">
        <v>13</v>
      </c>
    </row>
    <row r="121" spans="1:132" s="248" customFormat="1" ht="34.15" customHeight="1">
      <c r="A121" s="272" t="s">
        <v>435</v>
      </c>
      <c r="B121" s="950"/>
      <c r="C121" s="930"/>
      <c r="D121" s="940"/>
      <c r="E121" s="244" t="s">
        <v>49</v>
      </c>
      <c r="F121" s="180"/>
      <c r="G121" s="218">
        <v>49090</v>
      </c>
      <c r="H121" s="219"/>
      <c r="I121" s="183" t="s">
        <v>274</v>
      </c>
      <c r="J121" s="220">
        <v>470</v>
      </c>
      <c r="K121" s="221"/>
      <c r="L121" s="222" t="s">
        <v>275</v>
      </c>
      <c r="M121" s="223" t="s">
        <v>276</v>
      </c>
      <c r="N121" s="224" t="s">
        <v>274</v>
      </c>
      <c r="O121" s="225" t="s">
        <v>280</v>
      </c>
      <c r="P121" s="224" t="s">
        <v>274</v>
      </c>
      <c r="Q121" s="226">
        <v>2.2000000000000002</v>
      </c>
      <c r="R121" s="227"/>
      <c r="S121" s="902"/>
      <c r="T121" s="914"/>
      <c r="U121" s="902"/>
      <c r="V121" s="934"/>
      <c r="W121" s="922"/>
      <c r="X121" s="904"/>
      <c r="Y121" s="922"/>
      <c r="Z121" s="924"/>
      <c r="AA121" s="183" t="s">
        <v>274</v>
      </c>
      <c r="AB121" s="220">
        <v>9080</v>
      </c>
      <c r="AC121" s="902"/>
      <c r="AD121" s="228">
        <v>90</v>
      </c>
      <c r="AE121" s="229" t="s">
        <v>275</v>
      </c>
      <c r="AF121" s="223" t="s">
        <v>276</v>
      </c>
      <c r="AG121" s="230" t="s">
        <v>274</v>
      </c>
      <c r="AH121" s="231" t="s">
        <v>280</v>
      </c>
      <c r="AI121" s="230" t="s">
        <v>274</v>
      </c>
      <c r="AJ121" s="232">
        <v>2.6</v>
      </c>
      <c r="AK121" s="233"/>
      <c r="AL121" s="198"/>
      <c r="AM121" s="234"/>
      <c r="AN121" s="205"/>
      <c r="AO121" s="235"/>
      <c r="AP121" s="236"/>
      <c r="AQ121" s="214"/>
      <c r="AR121" s="236"/>
      <c r="AS121" s="214"/>
      <c r="AT121" s="236"/>
      <c r="AU121" s="214"/>
      <c r="AV121" s="237" t="s">
        <v>274</v>
      </c>
      <c r="AW121" s="199">
        <v>63590</v>
      </c>
      <c r="AX121" s="205" t="s">
        <v>274</v>
      </c>
      <c r="AY121" s="200">
        <v>630</v>
      </c>
      <c r="AZ121" s="238" t="s">
        <v>275</v>
      </c>
      <c r="BA121" s="202" t="s">
        <v>276</v>
      </c>
      <c r="BB121" s="201" t="s">
        <v>274</v>
      </c>
      <c r="BC121" s="203" t="s">
        <v>280</v>
      </c>
      <c r="BD121" s="201" t="s">
        <v>274</v>
      </c>
      <c r="BE121" s="204">
        <v>2.4</v>
      </c>
      <c r="BF121" s="237" t="s">
        <v>274</v>
      </c>
      <c r="BG121" s="286">
        <v>54510</v>
      </c>
      <c r="BH121" s="237" t="s">
        <v>284</v>
      </c>
      <c r="BI121" s="200">
        <v>540</v>
      </c>
      <c r="BJ121" s="238" t="s">
        <v>275</v>
      </c>
      <c r="BK121" s="202" t="s">
        <v>276</v>
      </c>
      <c r="BL121" s="238" t="s">
        <v>274</v>
      </c>
      <c r="BM121" s="203" t="s">
        <v>280</v>
      </c>
      <c r="BN121" s="238" t="s">
        <v>274</v>
      </c>
      <c r="BO121" s="204">
        <v>2.4</v>
      </c>
      <c r="BP121" s="925"/>
      <c r="BQ121" s="920"/>
      <c r="BR121" s="902"/>
      <c r="BS121" s="916"/>
      <c r="BT121" s="904"/>
      <c r="BU121" s="904"/>
      <c r="BV121" s="901"/>
      <c r="BW121" s="906"/>
      <c r="BX121" s="901"/>
      <c r="BY121" s="942"/>
      <c r="BZ121" s="902"/>
      <c r="CA121" s="918"/>
      <c r="CB121" s="902"/>
      <c r="CC121" s="916"/>
      <c r="CD121" s="901"/>
      <c r="CE121" s="904"/>
      <c r="CF121" s="901"/>
      <c r="CG121" s="906"/>
      <c r="CH121" s="901"/>
      <c r="CI121" s="910"/>
      <c r="CJ121" s="912"/>
      <c r="CK121" s="902"/>
      <c r="CL121" s="914"/>
      <c r="CM121" s="902"/>
      <c r="CN121" s="916"/>
      <c r="CO121" s="904"/>
      <c r="CP121" s="904"/>
      <c r="CQ121" s="901"/>
      <c r="CR121" s="906"/>
      <c r="CS121" s="901"/>
      <c r="CT121" s="908"/>
      <c r="CU121" s="902"/>
      <c r="CV121" s="239" t="s">
        <v>315</v>
      </c>
      <c r="CW121" s="902"/>
      <c r="CX121" s="239" t="s">
        <v>290</v>
      </c>
      <c r="CY121" s="902"/>
      <c r="CZ121" s="240">
        <v>49.8</v>
      </c>
      <c r="DA121" s="902"/>
      <c r="DB121" s="239" t="s">
        <v>315</v>
      </c>
      <c r="DC121" s="902"/>
      <c r="DD121" s="239" t="s">
        <v>290</v>
      </c>
      <c r="DE121" s="902"/>
      <c r="DF121" s="240">
        <v>33.200000000000003</v>
      </c>
      <c r="DG121" s="937"/>
      <c r="DH121" s="939"/>
      <c r="DI121" s="937"/>
      <c r="DJ121" s="241" t="s">
        <v>291</v>
      </c>
      <c r="DK121" s="897"/>
      <c r="DL121" s="899"/>
      <c r="DM121" s="901"/>
      <c r="DN121" s="936"/>
      <c r="DO121" s="901"/>
      <c r="DP121" s="904"/>
      <c r="DQ121" s="901"/>
      <c r="DR121" s="906"/>
      <c r="DS121" s="901"/>
      <c r="DT121" s="910"/>
      <c r="DU121" s="927"/>
      <c r="DV121" s="912"/>
      <c r="DW121" s="246"/>
      <c r="DX121" s="948"/>
      <c r="DY121" s="247"/>
      <c r="DZ121" s="216">
        <v>25</v>
      </c>
      <c r="EA121" s="216">
        <v>26</v>
      </c>
      <c r="EB121" s="928"/>
    </row>
    <row r="122" spans="1:132" s="248" customFormat="1" ht="34.15" customHeight="1">
      <c r="A122" s="272" t="s">
        <v>436</v>
      </c>
      <c r="B122" s="950"/>
      <c r="C122" s="929" t="s">
        <v>305</v>
      </c>
      <c r="D122" s="931" t="s">
        <v>273</v>
      </c>
      <c r="E122" s="243" t="s">
        <v>48</v>
      </c>
      <c r="F122" s="180"/>
      <c r="G122" s="181">
        <v>37870</v>
      </c>
      <c r="H122" s="182">
        <v>46950</v>
      </c>
      <c r="I122" s="183" t="s">
        <v>274</v>
      </c>
      <c r="J122" s="184">
        <v>350</v>
      </c>
      <c r="K122" s="185">
        <v>440</v>
      </c>
      <c r="L122" s="186" t="s">
        <v>275</v>
      </c>
      <c r="M122" s="187" t="s">
        <v>276</v>
      </c>
      <c r="N122" s="188" t="s">
        <v>274</v>
      </c>
      <c r="O122" s="189" t="s">
        <v>277</v>
      </c>
      <c r="P122" s="188" t="s">
        <v>274</v>
      </c>
      <c r="Q122" s="190">
        <v>2.2000000000000002</v>
      </c>
      <c r="R122" s="191">
        <v>2.2999999999999998</v>
      </c>
      <c r="S122" s="902" t="s">
        <v>274</v>
      </c>
      <c r="T122" s="913">
        <v>740</v>
      </c>
      <c r="U122" s="902" t="s">
        <v>274</v>
      </c>
      <c r="V122" s="933">
        <v>7</v>
      </c>
      <c r="W122" s="921" t="s">
        <v>278</v>
      </c>
      <c r="X122" s="903" t="s">
        <v>276</v>
      </c>
      <c r="Y122" s="921" t="s">
        <v>274</v>
      </c>
      <c r="Z122" s="923" t="s">
        <v>279</v>
      </c>
      <c r="AA122" s="183" t="s">
        <v>274</v>
      </c>
      <c r="AB122" s="192">
        <v>9080</v>
      </c>
      <c r="AC122" s="902" t="s">
        <v>274</v>
      </c>
      <c r="AD122" s="193">
        <v>90</v>
      </c>
      <c r="AE122" s="194" t="s">
        <v>278</v>
      </c>
      <c r="AF122" s="187" t="s">
        <v>276</v>
      </c>
      <c r="AG122" s="195" t="s">
        <v>274</v>
      </c>
      <c r="AH122" s="189" t="s">
        <v>280</v>
      </c>
      <c r="AI122" s="195" t="s">
        <v>274</v>
      </c>
      <c r="AJ122" s="196">
        <v>2.6</v>
      </c>
      <c r="AK122" s="197" t="s">
        <v>281</v>
      </c>
      <c r="AL122" s="198" t="s">
        <v>282</v>
      </c>
      <c r="AM122" s="199">
        <v>3630</v>
      </c>
      <c r="AN122" s="198" t="s">
        <v>282</v>
      </c>
      <c r="AO122" s="200">
        <v>30</v>
      </c>
      <c r="AP122" s="201" t="s">
        <v>275</v>
      </c>
      <c r="AQ122" s="202" t="s">
        <v>276</v>
      </c>
      <c r="AR122" s="201" t="s">
        <v>274</v>
      </c>
      <c r="AS122" s="203" t="s">
        <v>280</v>
      </c>
      <c r="AT122" s="201" t="s">
        <v>274</v>
      </c>
      <c r="AU122" s="204">
        <v>3.9</v>
      </c>
      <c r="AV122" s="205"/>
      <c r="AW122" s="206"/>
      <c r="AX122" s="205"/>
      <c r="AY122" s="207"/>
      <c r="AZ122" s="208"/>
      <c r="BA122" s="208"/>
      <c r="BB122" s="209"/>
      <c r="BC122" s="208"/>
      <c r="BD122" s="209"/>
      <c r="BE122" s="208"/>
      <c r="BF122" s="205"/>
      <c r="BG122" s="285" t="s">
        <v>283</v>
      </c>
      <c r="BH122" s="205"/>
      <c r="BI122" s="210"/>
      <c r="BJ122" s="208"/>
      <c r="BK122" s="208"/>
      <c r="BL122" s="208"/>
      <c r="BM122" s="208"/>
      <c r="BN122" s="208"/>
      <c r="BO122" s="208"/>
      <c r="BP122" s="925" t="s">
        <v>274</v>
      </c>
      <c r="BQ122" s="919" t="s">
        <v>203</v>
      </c>
      <c r="BR122" s="902" t="s">
        <v>274</v>
      </c>
      <c r="BS122" s="915"/>
      <c r="BT122" s="903"/>
      <c r="BU122" s="903"/>
      <c r="BV122" s="900"/>
      <c r="BW122" s="905"/>
      <c r="BX122" s="900"/>
      <c r="BY122" s="941" t="s">
        <v>203</v>
      </c>
      <c r="BZ122" s="902" t="s">
        <v>284</v>
      </c>
      <c r="CA122" s="917">
        <v>4540</v>
      </c>
      <c r="CB122" s="902" t="s">
        <v>274</v>
      </c>
      <c r="CC122" s="915">
        <v>40</v>
      </c>
      <c r="CD122" s="900" t="s">
        <v>275</v>
      </c>
      <c r="CE122" s="903" t="s">
        <v>276</v>
      </c>
      <c r="CF122" s="900" t="s">
        <v>274</v>
      </c>
      <c r="CG122" s="905" t="s">
        <v>280</v>
      </c>
      <c r="CH122" s="900" t="s">
        <v>274</v>
      </c>
      <c r="CI122" s="909">
        <v>2.7</v>
      </c>
      <c r="CJ122" s="911" t="s">
        <v>285</v>
      </c>
      <c r="CK122" s="902" t="s">
        <v>284</v>
      </c>
      <c r="CL122" s="913">
        <v>670</v>
      </c>
      <c r="CM122" s="902" t="s">
        <v>274</v>
      </c>
      <c r="CN122" s="915">
        <v>6</v>
      </c>
      <c r="CO122" s="903" t="s">
        <v>275</v>
      </c>
      <c r="CP122" s="903" t="s">
        <v>276</v>
      </c>
      <c r="CQ122" s="900" t="s">
        <v>274</v>
      </c>
      <c r="CR122" s="905" t="s">
        <v>280</v>
      </c>
      <c r="CS122" s="900" t="s">
        <v>274</v>
      </c>
      <c r="CT122" s="907">
        <v>11.3</v>
      </c>
      <c r="CU122" s="902" t="s">
        <v>284</v>
      </c>
      <c r="CV122" s="211">
        <v>420</v>
      </c>
      <c r="CW122" s="902" t="s">
        <v>284</v>
      </c>
      <c r="CX122" s="212">
        <v>4</v>
      </c>
      <c r="CY122" s="902" t="s">
        <v>284</v>
      </c>
      <c r="CZ122" s="212">
        <v>4</v>
      </c>
      <c r="DA122" s="902" t="s">
        <v>284</v>
      </c>
      <c r="DB122" s="211">
        <v>70</v>
      </c>
      <c r="DC122" s="902" t="s">
        <v>284</v>
      </c>
      <c r="DD122" s="212">
        <v>1</v>
      </c>
      <c r="DE122" s="902" t="s">
        <v>284</v>
      </c>
      <c r="DF122" s="212">
        <v>1</v>
      </c>
      <c r="DG122" s="937" t="s">
        <v>282</v>
      </c>
      <c r="DH122" s="938">
        <v>4250</v>
      </c>
      <c r="DI122" s="937" t="s">
        <v>282</v>
      </c>
      <c r="DJ122" s="213">
        <v>245</v>
      </c>
      <c r="DK122" s="897" t="s">
        <v>286</v>
      </c>
      <c r="DL122" s="898">
        <v>4540</v>
      </c>
      <c r="DM122" s="900" t="s">
        <v>274</v>
      </c>
      <c r="DN122" s="935">
        <v>40</v>
      </c>
      <c r="DO122" s="900" t="s">
        <v>275</v>
      </c>
      <c r="DP122" s="903" t="s">
        <v>276</v>
      </c>
      <c r="DQ122" s="900" t="s">
        <v>274</v>
      </c>
      <c r="DR122" s="905" t="s">
        <v>280</v>
      </c>
      <c r="DS122" s="900" t="s">
        <v>274</v>
      </c>
      <c r="DT122" s="909">
        <v>2.7</v>
      </c>
      <c r="DU122" s="926" t="s">
        <v>281</v>
      </c>
      <c r="DV122" s="911" t="s">
        <v>287</v>
      </c>
      <c r="DW122" s="246"/>
      <c r="DX122" s="948"/>
      <c r="DY122" s="247">
        <v>120</v>
      </c>
      <c r="DZ122" s="216">
        <v>27</v>
      </c>
      <c r="EA122" s="216">
        <v>28</v>
      </c>
      <c r="EB122" s="928">
        <v>14</v>
      </c>
    </row>
    <row r="123" spans="1:132" s="248" customFormat="1" ht="34.15" customHeight="1">
      <c r="A123" s="272" t="s">
        <v>437</v>
      </c>
      <c r="B123" s="950"/>
      <c r="C123" s="930"/>
      <c r="D123" s="940"/>
      <c r="E123" s="244" t="s">
        <v>49</v>
      </c>
      <c r="F123" s="180"/>
      <c r="G123" s="218">
        <v>46950</v>
      </c>
      <c r="H123" s="219"/>
      <c r="I123" s="183" t="s">
        <v>274</v>
      </c>
      <c r="J123" s="220">
        <v>440</v>
      </c>
      <c r="K123" s="221"/>
      <c r="L123" s="222" t="s">
        <v>275</v>
      </c>
      <c r="M123" s="223" t="s">
        <v>276</v>
      </c>
      <c r="N123" s="224" t="s">
        <v>274</v>
      </c>
      <c r="O123" s="225" t="s">
        <v>280</v>
      </c>
      <c r="P123" s="224" t="s">
        <v>274</v>
      </c>
      <c r="Q123" s="226">
        <v>2.2999999999999998</v>
      </c>
      <c r="R123" s="227"/>
      <c r="S123" s="902"/>
      <c r="T123" s="914"/>
      <c r="U123" s="902"/>
      <c r="V123" s="934"/>
      <c r="W123" s="922"/>
      <c r="X123" s="904"/>
      <c r="Y123" s="922"/>
      <c r="Z123" s="924"/>
      <c r="AA123" s="183" t="s">
        <v>274</v>
      </c>
      <c r="AB123" s="220">
        <v>9080</v>
      </c>
      <c r="AC123" s="902"/>
      <c r="AD123" s="228">
        <v>90</v>
      </c>
      <c r="AE123" s="229" t="s">
        <v>275</v>
      </c>
      <c r="AF123" s="223" t="s">
        <v>276</v>
      </c>
      <c r="AG123" s="230" t="s">
        <v>274</v>
      </c>
      <c r="AH123" s="231" t="s">
        <v>280</v>
      </c>
      <c r="AI123" s="230" t="s">
        <v>274</v>
      </c>
      <c r="AJ123" s="232">
        <v>2.6</v>
      </c>
      <c r="AK123" s="233"/>
      <c r="AL123" s="198"/>
      <c r="AM123" s="234"/>
      <c r="AN123" s="205"/>
      <c r="AO123" s="235"/>
      <c r="AP123" s="236"/>
      <c r="AQ123" s="214"/>
      <c r="AR123" s="236"/>
      <c r="AS123" s="214"/>
      <c r="AT123" s="236"/>
      <c r="AU123" s="214"/>
      <c r="AV123" s="237" t="s">
        <v>274</v>
      </c>
      <c r="AW123" s="199">
        <v>63590</v>
      </c>
      <c r="AX123" s="205" t="s">
        <v>274</v>
      </c>
      <c r="AY123" s="200">
        <v>630</v>
      </c>
      <c r="AZ123" s="238" t="s">
        <v>275</v>
      </c>
      <c r="BA123" s="202" t="s">
        <v>276</v>
      </c>
      <c r="BB123" s="201" t="s">
        <v>274</v>
      </c>
      <c r="BC123" s="203" t="s">
        <v>280</v>
      </c>
      <c r="BD123" s="201" t="s">
        <v>274</v>
      </c>
      <c r="BE123" s="204">
        <v>2.4</v>
      </c>
      <c r="BF123" s="237" t="s">
        <v>274</v>
      </c>
      <c r="BG123" s="286">
        <v>54510</v>
      </c>
      <c r="BH123" s="237" t="s">
        <v>284</v>
      </c>
      <c r="BI123" s="200">
        <v>540</v>
      </c>
      <c r="BJ123" s="238" t="s">
        <v>275</v>
      </c>
      <c r="BK123" s="202" t="s">
        <v>276</v>
      </c>
      <c r="BL123" s="238" t="s">
        <v>274</v>
      </c>
      <c r="BM123" s="203" t="s">
        <v>280</v>
      </c>
      <c r="BN123" s="238" t="s">
        <v>274</v>
      </c>
      <c r="BO123" s="204">
        <v>2.4</v>
      </c>
      <c r="BP123" s="925"/>
      <c r="BQ123" s="920"/>
      <c r="BR123" s="902"/>
      <c r="BS123" s="916"/>
      <c r="BT123" s="904"/>
      <c r="BU123" s="904"/>
      <c r="BV123" s="901"/>
      <c r="BW123" s="906"/>
      <c r="BX123" s="901"/>
      <c r="BY123" s="942"/>
      <c r="BZ123" s="902"/>
      <c r="CA123" s="918"/>
      <c r="CB123" s="902"/>
      <c r="CC123" s="916"/>
      <c r="CD123" s="901"/>
      <c r="CE123" s="904"/>
      <c r="CF123" s="901"/>
      <c r="CG123" s="906"/>
      <c r="CH123" s="901"/>
      <c r="CI123" s="910"/>
      <c r="CJ123" s="912"/>
      <c r="CK123" s="902"/>
      <c r="CL123" s="914"/>
      <c r="CM123" s="902"/>
      <c r="CN123" s="916"/>
      <c r="CO123" s="904"/>
      <c r="CP123" s="904"/>
      <c r="CQ123" s="901"/>
      <c r="CR123" s="906"/>
      <c r="CS123" s="901"/>
      <c r="CT123" s="908"/>
      <c r="CU123" s="902"/>
      <c r="CV123" s="239" t="s">
        <v>315</v>
      </c>
      <c r="CW123" s="902"/>
      <c r="CX123" s="239" t="s">
        <v>290</v>
      </c>
      <c r="CY123" s="902"/>
      <c r="CZ123" s="240">
        <v>43.6</v>
      </c>
      <c r="DA123" s="902"/>
      <c r="DB123" s="239" t="s">
        <v>315</v>
      </c>
      <c r="DC123" s="902"/>
      <c r="DD123" s="239" t="s">
        <v>290</v>
      </c>
      <c r="DE123" s="902"/>
      <c r="DF123" s="240">
        <v>29.1</v>
      </c>
      <c r="DG123" s="937"/>
      <c r="DH123" s="939"/>
      <c r="DI123" s="937"/>
      <c r="DJ123" s="241" t="s">
        <v>291</v>
      </c>
      <c r="DK123" s="897"/>
      <c r="DL123" s="899"/>
      <c r="DM123" s="901"/>
      <c r="DN123" s="936"/>
      <c r="DO123" s="901"/>
      <c r="DP123" s="904"/>
      <c r="DQ123" s="901"/>
      <c r="DR123" s="906"/>
      <c r="DS123" s="901"/>
      <c r="DT123" s="910"/>
      <c r="DU123" s="927"/>
      <c r="DV123" s="912"/>
      <c r="DW123" s="246"/>
      <c r="DX123" s="948"/>
      <c r="DY123" s="247"/>
      <c r="DZ123" s="216">
        <v>27</v>
      </c>
      <c r="EA123" s="216">
        <v>28</v>
      </c>
      <c r="EB123" s="928"/>
    </row>
    <row r="124" spans="1:132" s="248" customFormat="1" ht="34.15" customHeight="1">
      <c r="A124" s="272" t="s">
        <v>438</v>
      </c>
      <c r="B124" s="950"/>
      <c r="C124" s="929" t="s">
        <v>306</v>
      </c>
      <c r="D124" s="931" t="s">
        <v>273</v>
      </c>
      <c r="E124" s="243" t="s">
        <v>48</v>
      </c>
      <c r="F124" s="180"/>
      <c r="G124" s="181">
        <v>36190</v>
      </c>
      <c r="H124" s="182">
        <v>45270</v>
      </c>
      <c r="I124" s="183" t="s">
        <v>274</v>
      </c>
      <c r="J124" s="184">
        <v>340</v>
      </c>
      <c r="K124" s="185">
        <v>430</v>
      </c>
      <c r="L124" s="186" t="s">
        <v>275</v>
      </c>
      <c r="M124" s="187" t="s">
        <v>276</v>
      </c>
      <c r="N124" s="188" t="s">
        <v>274</v>
      </c>
      <c r="O124" s="189" t="s">
        <v>277</v>
      </c>
      <c r="P124" s="188" t="s">
        <v>274</v>
      </c>
      <c r="Q124" s="190">
        <v>2.1</v>
      </c>
      <c r="R124" s="191">
        <v>2.2000000000000002</v>
      </c>
      <c r="S124" s="902" t="s">
        <v>274</v>
      </c>
      <c r="T124" s="913">
        <v>660</v>
      </c>
      <c r="U124" s="902" t="s">
        <v>274</v>
      </c>
      <c r="V124" s="933">
        <v>6</v>
      </c>
      <c r="W124" s="921" t="s">
        <v>278</v>
      </c>
      <c r="X124" s="903" t="s">
        <v>276</v>
      </c>
      <c r="Y124" s="921" t="s">
        <v>274</v>
      </c>
      <c r="Z124" s="923" t="s">
        <v>279</v>
      </c>
      <c r="AA124" s="183" t="s">
        <v>274</v>
      </c>
      <c r="AB124" s="192">
        <v>9080</v>
      </c>
      <c r="AC124" s="902" t="s">
        <v>274</v>
      </c>
      <c r="AD124" s="193">
        <v>90</v>
      </c>
      <c r="AE124" s="194" t="s">
        <v>278</v>
      </c>
      <c r="AF124" s="187" t="s">
        <v>276</v>
      </c>
      <c r="AG124" s="195" t="s">
        <v>274</v>
      </c>
      <c r="AH124" s="189" t="s">
        <v>280</v>
      </c>
      <c r="AI124" s="195" t="s">
        <v>274</v>
      </c>
      <c r="AJ124" s="196">
        <v>2.6</v>
      </c>
      <c r="AK124" s="197" t="s">
        <v>281</v>
      </c>
      <c r="AL124" s="198" t="s">
        <v>282</v>
      </c>
      <c r="AM124" s="199">
        <v>3630</v>
      </c>
      <c r="AN124" s="198" t="s">
        <v>282</v>
      </c>
      <c r="AO124" s="200">
        <v>30</v>
      </c>
      <c r="AP124" s="201" t="s">
        <v>275</v>
      </c>
      <c r="AQ124" s="202" t="s">
        <v>276</v>
      </c>
      <c r="AR124" s="201" t="s">
        <v>274</v>
      </c>
      <c r="AS124" s="203" t="s">
        <v>280</v>
      </c>
      <c r="AT124" s="201" t="s">
        <v>274</v>
      </c>
      <c r="AU124" s="204">
        <v>3.9</v>
      </c>
      <c r="AV124" s="205"/>
      <c r="AW124" s="206"/>
      <c r="AX124" s="205"/>
      <c r="AY124" s="207"/>
      <c r="AZ124" s="208"/>
      <c r="BA124" s="208"/>
      <c r="BB124" s="209"/>
      <c r="BC124" s="208"/>
      <c r="BD124" s="209"/>
      <c r="BE124" s="208"/>
      <c r="BF124" s="205"/>
      <c r="BG124" s="285" t="s">
        <v>283</v>
      </c>
      <c r="BH124" s="205"/>
      <c r="BI124" s="210"/>
      <c r="BJ124" s="208"/>
      <c r="BK124" s="208"/>
      <c r="BL124" s="208"/>
      <c r="BM124" s="208"/>
      <c r="BN124" s="208"/>
      <c r="BO124" s="208"/>
      <c r="BP124" s="925" t="s">
        <v>274</v>
      </c>
      <c r="BQ124" s="919">
        <v>660</v>
      </c>
      <c r="BR124" s="902" t="s">
        <v>274</v>
      </c>
      <c r="BS124" s="915">
        <v>6</v>
      </c>
      <c r="BT124" s="903" t="s">
        <v>275</v>
      </c>
      <c r="BU124" s="903" t="s">
        <v>276</v>
      </c>
      <c r="BV124" s="900" t="s">
        <v>274</v>
      </c>
      <c r="BW124" s="905" t="s">
        <v>280</v>
      </c>
      <c r="BX124" s="900" t="s">
        <v>274</v>
      </c>
      <c r="BY124" s="907">
        <v>10.1</v>
      </c>
      <c r="BZ124" s="902" t="s">
        <v>284</v>
      </c>
      <c r="CA124" s="917">
        <v>4030</v>
      </c>
      <c r="CB124" s="902" t="s">
        <v>274</v>
      </c>
      <c r="CC124" s="915">
        <v>40</v>
      </c>
      <c r="CD124" s="900" t="s">
        <v>275</v>
      </c>
      <c r="CE124" s="903" t="s">
        <v>276</v>
      </c>
      <c r="CF124" s="900" t="s">
        <v>274</v>
      </c>
      <c r="CG124" s="905" t="s">
        <v>280</v>
      </c>
      <c r="CH124" s="900" t="s">
        <v>274</v>
      </c>
      <c r="CI124" s="909">
        <v>2.4</v>
      </c>
      <c r="CJ124" s="911" t="s">
        <v>285</v>
      </c>
      <c r="CK124" s="902" t="s">
        <v>284</v>
      </c>
      <c r="CL124" s="913">
        <v>600</v>
      </c>
      <c r="CM124" s="902" t="s">
        <v>274</v>
      </c>
      <c r="CN124" s="915">
        <v>6</v>
      </c>
      <c r="CO124" s="903" t="s">
        <v>275</v>
      </c>
      <c r="CP124" s="903" t="s">
        <v>276</v>
      </c>
      <c r="CQ124" s="900" t="s">
        <v>274</v>
      </c>
      <c r="CR124" s="905" t="s">
        <v>280</v>
      </c>
      <c r="CS124" s="900" t="s">
        <v>274</v>
      </c>
      <c r="CT124" s="907">
        <v>10.1</v>
      </c>
      <c r="CU124" s="902" t="s">
        <v>284</v>
      </c>
      <c r="CV124" s="211">
        <v>390</v>
      </c>
      <c r="CW124" s="902" t="s">
        <v>284</v>
      </c>
      <c r="CX124" s="212">
        <v>3</v>
      </c>
      <c r="CY124" s="902" t="s">
        <v>284</v>
      </c>
      <c r="CZ124" s="212">
        <v>3</v>
      </c>
      <c r="DA124" s="902" t="s">
        <v>284</v>
      </c>
      <c r="DB124" s="211">
        <v>70</v>
      </c>
      <c r="DC124" s="902" t="s">
        <v>284</v>
      </c>
      <c r="DD124" s="212">
        <v>1</v>
      </c>
      <c r="DE124" s="902" t="s">
        <v>284</v>
      </c>
      <c r="DF124" s="212">
        <v>1</v>
      </c>
      <c r="DG124" s="937" t="s">
        <v>282</v>
      </c>
      <c r="DH124" s="938">
        <v>3920</v>
      </c>
      <c r="DI124" s="937" t="s">
        <v>282</v>
      </c>
      <c r="DJ124" s="213">
        <v>245</v>
      </c>
      <c r="DK124" s="897" t="s">
        <v>286</v>
      </c>
      <c r="DL124" s="898">
        <v>4030</v>
      </c>
      <c r="DM124" s="900" t="s">
        <v>274</v>
      </c>
      <c r="DN124" s="935">
        <v>40</v>
      </c>
      <c r="DO124" s="900" t="s">
        <v>275</v>
      </c>
      <c r="DP124" s="903" t="s">
        <v>276</v>
      </c>
      <c r="DQ124" s="900" t="s">
        <v>274</v>
      </c>
      <c r="DR124" s="905" t="s">
        <v>280</v>
      </c>
      <c r="DS124" s="900" t="s">
        <v>274</v>
      </c>
      <c r="DT124" s="909">
        <v>2.4</v>
      </c>
      <c r="DU124" s="926" t="s">
        <v>281</v>
      </c>
      <c r="DV124" s="911" t="s">
        <v>287</v>
      </c>
      <c r="DW124" s="246"/>
      <c r="DX124" s="948"/>
      <c r="DY124" s="247">
        <v>135</v>
      </c>
      <c r="DZ124" s="216">
        <v>29</v>
      </c>
      <c r="EA124" s="216">
        <v>30</v>
      </c>
      <c r="EB124" s="928">
        <v>15</v>
      </c>
    </row>
    <row r="125" spans="1:132" s="248" customFormat="1" ht="34.15" customHeight="1">
      <c r="A125" s="272" t="s">
        <v>439</v>
      </c>
      <c r="B125" s="950"/>
      <c r="C125" s="930"/>
      <c r="D125" s="940"/>
      <c r="E125" s="244" t="s">
        <v>49</v>
      </c>
      <c r="F125" s="180"/>
      <c r="G125" s="218">
        <v>45270</v>
      </c>
      <c r="H125" s="219"/>
      <c r="I125" s="183" t="s">
        <v>274</v>
      </c>
      <c r="J125" s="220">
        <v>430</v>
      </c>
      <c r="K125" s="221"/>
      <c r="L125" s="222" t="s">
        <v>275</v>
      </c>
      <c r="M125" s="223" t="s">
        <v>276</v>
      </c>
      <c r="N125" s="224" t="s">
        <v>274</v>
      </c>
      <c r="O125" s="225" t="s">
        <v>280</v>
      </c>
      <c r="P125" s="224" t="s">
        <v>274</v>
      </c>
      <c r="Q125" s="226">
        <v>2.2000000000000002</v>
      </c>
      <c r="R125" s="227"/>
      <c r="S125" s="902"/>
      <c r="T125" s="914"/>
      <c r="U125" s="902"/>
      <c r="V125" s="934"/>
      <c r="W125" s="922"/>
      <c r="X125" s="904"/>
      <c r="Y125" s="922"/>
      <c r="Z125" s="924"/>
      <c r="AA125" s="183" t="s">
        <v>274</v>
      </c>
      <c r="AB125" s="220">
        <v>9080</v>
      </c>
      <c r="AC125" s="902"/>
      <c r="AD125" s="228">
        <v>90</v>
      </c>
      <c r="AE125" s="229" t="s">
        <v>275</v>
      </c>
      <c r="AF125" s="223" t="s">
        <v>276</v>
      </c>
      <c r="AG125" s="230" t="s">
        <v>274</v>
      </c>
      <c r="AH125" s="231" t="s">
        <v>280</v>
      </c>
      <c r="AI125" s="230" t="s">
        <v>274</v>
      </c>
      <c r="AJ125" s="232">
        <v>2.6</v>
      </c>
      <c r="AK125" s="233"/>
      <c r="AL125" s="198"/>
      <c r="AM125" s="234"/>
      <c r="AN125" s="205"/>
      <c r="AO125" s="235"/>
      <c r="AP125" s="236"/>
      <c r="AQ125" s="214"/>
      <c r="AR125" s="236"/>
      <c r="AS125" s="214"/>
      <c r="AT125" s="236"/>
      <c r="AU125" s="214"/>
      <c r="AV125" s="237" t="s">
        <v>274</v>
      </c>
      <c r="AW125" s="199">
        <v>63590</v>
      </c>
      <c r="AX125" s="205" t="s">
        <v>274</v>
      </c>
      <c r="AY125" s="200">
        <v>630</v>
      </c>
      <c r="AZ125" s="238" t="s">
        <v>275</v>
      </c>
      <c r="BA125" s="202" t="s">
        <v>276</v>
      </c>
      <c r="BB125" s="201" t="s">
        <v>274</v>
      </c>
      <c r="BC125" s="203" t="s">
        <v>280</v>
      </c>
      <c r="BD125" s="201" t="s">
        <v>274</v>
      </c>
      <c r="BE125" s="204">
        <v>2.4</v>
      </c>
      <c r="BF125" s="237" t="s">
        <v>274</v>
      </c>
      <c r="BG125" s="286">
        <v>54510</v>
      </c>
      <c r="BH125" s="237" t="s">
        <v>284</v>
      </c>
      <c r="BI125" s="200">
        <v>540</v>
      </c>
      <c r="BJ125" s="238" t="s">
        <v>275</v>
      </c>
      <c r="BK125" s="202" t="s">
        <v>276</v>
      </c>
      <c r="BL125" s="238" t="s">
        <v>274</v>
      </c>
      <c r="BM125" s="203" t="s">
        <v>280</v>
      </c>
      <c r="BN125" s="238" t="s">
        <v>274</v>
      </c>
      <c r="BO125" s="204">
        <v>2.4</v>
      </c>
      <c r="BP125" s="925"/>
      <c r="BQ125" s="920"/>
      <c r="BR125" s="902"/>
      <c r="BS125" s="916"/>
      <c r="BT125" s="904"/>
      <c r="BU125" s="904"/>
      <c r="BV125" s="901"/>
      <c r="BW125" s="906"/>
      <c r="BX125" s="901"/>
      <c r="BY125" s="908"/>
      <c r="BZ125" s="902"/>
      <c r="CA125" s="918"/>
      <c r="CB125" s="902"/>
      <c r="CC125" s="916"/>
      <c r="CD125" s="901"/>
      <c r="CE125" s="904"/>
      <c r="CF125" s="901"/>
      <c r="CG125" s="906"/>
      <c r="CH125" s="901"/>
      <c r="CI125" s="910"/>
      <c r="CJ125" s="912"/>
      <c r="CK125" s="902"/>
      <c r="CL125" s="914"/>
      <c r="CM125" s="902"/>
      <c r="CN125" s="916"/>
      <c r="CO125" s="904"/>
      <c r="CP125" s="904"/>
      <c r="CQ125" s="901"/>
      <c r="CR125" s="906"/>
      <c r="CS125" s="901"/>
      <c r="CT125" s="908"/>
      <c r="CU125" s="902"/>
      <c r="CV125" s="239" t="s">
        <v>315</v>
      </c>
      <c r="CW125" s="902"/>
      <c r="CX125" s="239" t="s">
        <v>290</v>
      </c>
      <c r="CY125" s="902"/>
      <c r="CZ125" s="240">
        <v>51.7</v>
      </c>
      <c r="DA125" s="902"/>
      <c r="DB125" s="239" t="s">
        <v>315</v>
      </c>
      <c r="DC125" s="902"/>
      <c r="DD125" s="239" t="s">
        <v>290</v>
      </c>
      <c r="DE125" s="902"/>
      <c r="DF125" s="240">
        <v>25.8</v>
      </c>
      <c r="DG125" s="937"/>
      <c r="DH125" s="939"/>
      <c r="DI125" s="937"/>
      <c r="DJ125" s="241" t="s">
        <v>291</v>
      </c>
      <c r="DK125" s="897"/>
      <c r="DL125" s="899"/>
      <c r="DM125" s="901"/>
      <c r="DN125" s="936"/>
      <c r="DO125" s="901"/>
      <c r="DP125" s="904"/>
      <c r="DQ125" s="901"/>
      <c r="DR125" s="906"/>
      <c r="DS125" s="901"/>
      <c r="DT125" s="910"/>
      <c r="DU125" s="927"/>
      <c r="DV125" s="912"/>
      <c r="DW125" s="246"/>
      <c r="DX125" s="948"/>
      <c r="DY125" s="247"/>
      <c r="DZ125" s="216">
        <v>29</v>
      </c>
      <c r="EA125" s="216">
        <v>30</v>
      </c>
      <c r="EB125" s="928"/>
    </row>
    <row r="126" spans="1:132" s="248" customFormat="1" ht="34.15" customHeight="1">
      <c r="A126" s="272" t="s">
        <v>440</v>
      </c>
      <c r="B126" s="950"/>
      <c r="C126" s="929" t="s">
        <v>307</v>
      </c>
      <c r="D126" s="931" t="s">
        <v>273</v>
      </c>
      <c r="E126" s="243" t="s">
        <v>48</v>
      </c>
      <c r="F126" s="180"/>
      <c r="G126" s="181">
        <v>34860</v>
      </c>
      <c r="H126" s="182">
        <v>43940</v>
      </c>
      <c r="I126" s="183" t="s">
        <v>274</v>
      </c>
      <c r="J126" s="184">
        <v>320</v>
      </c>
      <c r="K126" s="185">
        <v>410</v>
      </c>
      <c r="L126" s="186" t="s">
        <v>275</v>
      </c>
      <c r="M126" s="187" t="s">
        <v>276</v>
      </c>
      <c r="N126" s="188" t="s">
        <v>274</v>
      </c>
      <c r="O126" s="189" t="s">
        <v>277</v>
      </c>
      <c r="P126" s="188" t="s">
        <v>274</v>
      </c>
      <c r="Q126" s="190">
        <v>2.2000000000000002</v>
      </c>
      <c r="R126" s="191">
        <v>2.2999999999999998</v>
      </c>
      <c r="S126" s="902" t="s">
        <v>274</v>
      </c>
      <c r="T126" s="913">
        <v>590</v>
      </c>
      <c r="U126" s="902" t="s">
        <v>274</v>
      </c>
      <c r="V126" s="933">
        <v>5</v>
      </c>
      <c r="W126" s="921" t="s">
        <v>278</v>
      </c>
      <c r="X126" s="903" t="s">
        <v>276</v>
      </c>
      <c r="Y126" s="921" t="s">
        <v>274</v>
      </c>
      <c r="Z126" s="923" t="s">
        <v>279</v>
      </c>
      <c r="AA126" s="183" t="s">
        <v>274</v>
      </c>
      <c r="AB126" s="192">
        <v>9080</v>
      </c>
      <c r="AC126" s="902" t="s">
        <v>274</v>
      </c>
      <c r="AD126" s="193">
        <v>90</v>
      </c>
      <c r="AE126" s="194" t="s">
        <v>278</v>
      </c>
      <c r="AF126" s="187" t="s">
        <v>276</v>
      </c>
      <c r="AG126" s="195" t="s">
        <v>274</v>
      </c>
      <c r="AH126" s="189" t="s">
        <v>280</v>
      </c>
      <c r="AI126" s="195" t="s">
        <v>274</v>
      </c>
      <c r="AJ126" s="196">
        <v>2.6</v>
      </c>
      <c r="AK126" s="197" t="s">
        <v>281</v>
      </c>
      <c r="AL126" s="198" t="s">
        <v>282</v>
      </c>
      <c r="AM126" s="199">
        <v>3630</v>
      </c>
      <c r="AN126" s="198" t="s">
        <v>282</v>
      </c>
      <c r="AO126" s="200">
        <v>30</v>
      </c>
      <c r="AP126" s="201" t="s">
        <v>275</v>
      </c>
      <c r="AQ126" s="202" t="s">
        <v>276</v>
      </c>
      <c r="AR126" s="201" t="s">
        <v>274</v>
      </c>
      <c r="AS126" s="203" t="s">
        <v>280</v>
      </c>
      <c r="AT126" s="201" t="s">
        <v>274</v>
      </c>
      <c r="AU126" s="204">
        <v>3.9</v>
      </c>
      <c r="AV126" s="205"/>
      <c r="AW126" s="206"/>
      <c r="AX126" s="205"/>
      <c r="AY126" s="207"/>
      <c r="AZ126" s="208"/>
      <c r="BA126" s="208"/>
      <c r="BB126" s="209"/>
      <c r="BC126" s="208"/>
      <c r="BD126" s="209"/>
      <c r="BE126" s="208"/>
      <c r="BF126" s="205"/>
      <c r="BG126" s="285" t="s">
        <v>283</v>
      </c>
      <c r="BH126" s="205"/>
      <c r="BI126" s="210"/>
      <c r="BJ126" s="208"/>
      <c r="BK126" s="208"/>
      <c r="BL126" s="208"/>
      <c r="BM126" s="208"/>
      <c r="BN126" s="208"/>
      <c r="BO126" s="208"/>
      <c r="BP126" s="925" t="s">
        <v>274</v>
      </c>
      <c r="BQ126" s="919">
        <v>600</v>
      </c>
      <c r="BR126" s="902" t="s">
        <v>274</v>
      </c>
      <c r="BS126" s="915">
        <v>6</v>
      </c>
      <c r="BT126" s="903" t="s">
        <v>275</v>
      </c>
      <c r="BU126" s="903" t="s">
        <v>276</v>
      </c>
      <c r="BV126" s="900" t="s">
        <v>274</v>
      </c>
      <c r="BW126" s="905" t="s">
        <v>280</v>
      </c>
      <c r="BX126" s="900" t="s">
        <v>274</v>
      </c>
      <c r="BY126" s="907">
        <v>9</v>
      </c>
      <c r="BZ126" s="902" t="s">
        <v>284</v>
      </c>
      <c r="CA126" s="917">
        <v>3630</v>
      </c>
      <c r="CB126" s="902" t="s">
        <v>274</v>
      </c>
      <c r="CC126" s="915">
        <v>30</v>
      </c>
      <c r="CD126" s="900" t="s">
        <v>275</v>
      </c>
      <c r="CE126" s="903" t="s">
        <v>276</v>
      </c>
      <c r="CF126" s="900" t="s">
        <v>274</v>
      </c>
      <c r="CG126" s="905" t="s">
        <v>280</v>
      </c>
      <c r="CH126" s="900" t="s">
        <v>274</v>
      </c>
      <c r="CI126" s="909">
        <v>2.8</v>
      </c>
      <c r="CJ126" s="911" t="s">
        <v>285</v>
      </c>
      <c r="CK126" s="902" t="s">
        <v>284</v>
      </c>
      <c r="CL126" s="913">
        <v>540</v>
      </c>
      <c r="CM126" s="902" t="s">
        <v>274</v>
      </c>
      <c r="CN126" s="915">
        <v>5</v>
      </c>
      <c r="CO126" s="903" t="s">
        <v>275</v>
      </c>
      <c r="CP126" s="903" t="s">
        <v>276</v>
      </c>
      <c r="CQ126" s="900" t="s">
        <v>274</v>
      </c>
      <c r="CR126" s="905" t="s">
        <v>280</v>
      </c>
      <c r="CS126" s="900" t="s">
        <v>274</v>
      </c>
      <c r="CT126" s="907">
        <v>10.9</v>
      </c>
      <c r="CU126" s="902" t="s">
        <v>284</v>
      </c>
      <c r="CV126" s="211">
        <v>370</v>
      </c>
      <c r="CW126" s="902" t="s">
        <v>284</v>
      </c>
      <c r="CX126" s="212">
        <v>3</v>
      </c>
      <c r="CY126" s="902" t="s">
        <v>284</v>
      </c>
      <c r="CZ126" s="212">
        <v>3</v>
      </c>
      <c r="DA126" s="902" t="s">
        <v>284</v>
      </c>
      <c r="DB126" s="211">
        <v>60</v>
      </c>
      <c r="DC126" s="902" t="s">
        <v>284</v>
      </c>
      <c r="DD126" s="212">
        <v>1</v>
      </c>
      <c r="DE126" s="902" t="s">
        <v>284</v>
      </c>
      <c r="DF126" s="212">
        <v>1</v>
      </c>
      <c r="DG126" s="937" t="s">
        <v>282</v>
      </c>
      <c r="DH126" s="938">
        <v>3660</v>
      </c>
      <c r="DI126" s="937" t="s">
        <v>282</v>
      </c>
      <c r="DJ126" s="213">
        <v>245</v>
      </c>
      <c r="DK126" s="897" t="s">
        <v>286</v>
      </c>
      <c r="DL126" s="898">
        <v>3630</v>
      </c>
      <c r="DM126" s="900" t="s">
        <v>274</v>
      </c>
      <c r="DN126" s="935">
        <v>30</v>
      </c>
      <c r="DO126" s="900" t="s">
        <v>275</v>
      </c>
      <c r="DP126" s="903" t="s">
        <v>276</v>
      </c>
      <c r="DQ126" s="900" t="s">
        <v>274</v>
      </c>
      <c r="DR126" s="905" t="s">
        <v>280</v>
      </c>
      <c r="DS126" s="900" t="s">
        <v>274</v>
      </c>
      <c r="DT126" s="909">
        <v>2.8</v>
      </c>
      <c r="DU126" s="926" t="s">
        <v>281</v>
      </c>
      <c r="DV126" s="911" t="s">
        <v>287</v>
      </c>
      <c r="DW126" s="246"/>
      <c r="DX126" s="948"/>
      <c r="DY126" s="247">
        <v>150</v>
      </c>
      <c r="DZ126" s="216">
        <v>31</v>
      </c>
      <c r="EA126" s="216">
        <v>32</v>
      </c>
      <c r="EB126" s="928">
        <v>16</v>
      </c>
    </row>
    <row r="127" spans="1:132" s="248" customFormat="1" ht="34.15" customHeight="1">
      <c r="A127" s="272" t="s">
        <v>441</v>
      </c>
      <c r="B127" s="950"/>
      <c r="C127" s="930"/>
      <c r="D127" s="940"/>
      <c r="E127" s="244" t="s">
        <v>49</v>
      </c>
      <c r="F127" s="180"/>
      <c r="G127" s="218">
        <v>43940</v>
      </c>
      <c r="H127" s="219"/>
      <c r="I127" s="183" t="s">
        <v>274</v>
      </c>
      <c r="J127" s="220">
        <v>410</v>
      </c>
      <c r="K127" s="221"/>
      <c r="L127" s="222" t="s">
        <v>275</v>
      </c>
      <c r="M127" s="223" t="s">
        <v>276</v>
      </c>
      <c r="N127" s="224" t="s">
        <v>274</v>
      </c>
      <c r="O127" s="225" t="s">
        <v>280</v>
      </c>
      <c r="P127" s="224" t="s">
        <v>274</v>
      </c>
      <c r="Q127" s="226">
        <v>2.2999999999999998</v>
      </c>
      <c r="R127" s="227"/>
      <c r="S127" s="902"/>
      <c r="T127" s="914"/>
      <c r="U127" s="902"/>
      <c r="V127" s="934"/>
      <c r="W127" s="922"/>
      <c r="X127" s="904"/>
      <c r="Y127" s="922"/>
      <c r="Z127" s="924"/>
      <c r="AA127" s="183" t="s">
        <v>274</v>
      </c>
      <c r="AB127" s="220">
        <v>9080</v>
      </c>
      <c r="AC127" s="902"/>
      <c r="AD127" s="228">
        <v>90</v>
      </c>
      <c r="AE127" s="229" t="s">
        <v>275</v>
      </c>
      <c r="AF127" s="223" t="s">
        <v>276</v>
      </c>
      <c r="AG127" s="230" t="s">
        <v>274</v>
      </c>
      <c r="AH127" s="231" t="s">
        <v>280</v>
      </c>
      <c r="AI127" s="230" t="s">
        <v>274</v>
      </c>
      <c r="AJ127" s="232">
        <v>2.6</v>
      </c>
      <c r="AK127" s="233"/>
      <c r="AL127" s="198"/>
      <c r="AM127" s="234"/>
      <c r="AN127" s="205"/>
      <c r="AO127" s="235"/>
      <c r="AP127" s="236"/>
      <c r="AQ127" s="214"/>
      <c r="AR127" s="236"/>
      <c r="AS127" s="214"/>
      <c r="AT127" s="236"/>
      <c r="AU127" s="214"/>
      <c r="AV127" s="237" t="s">
        <v>274</v>
      </c>
      <c r="AW127" s="199">
        <v>63590</v>
      </c>
      <c r="AX127" s="205" t="s">
        <v>274</v>
      </c>
      <c r="AY127" s="200">
        <v>630</v>
      </c>
      <c r="AZ127" s="238" t="s">
        <v>275</v>
      </c>
      <c r="BA127" s="202" t="s">
        <v>276</v>
      </c>
      <c r="BB127" s="201" t="s">
        <v>274</v>
      </c>
      <c r="BC127" s="203" t="s">
        <v>280</v>
      </c>
      <c r="BD127" s="201" t="s">
        <v>274</v>
      </c>
      <c r="BE127" s="204">
        <v>2.4</v>
      </c>
      <c r="BF127" s="237" t="s">
        <v>274</v>
      </c>
      <c r="BG127" s="286">
        <v>54510</v>
      </c>
      <c r="BH127" s="237" t="s">
        <v>284</v>
      </c>
      <c r="BI127" s="200">
        <v>540</v>
      </c>
      <c r="BJ127" s="238" t="s">
        <v>275</v>
      </c>
      <c r="BK127" s="202" t="s">
        <v>276</v>
      </c>
      <c r="BL127" s="238" t="s">
        <v>274</v>
      </c>
      <c r="BM127" s="203" t="s">
        <v>280</v>
      </c>
      <c r="BN127" s="238" t="s">
        <v>274</v>
      </c>
      <c r="BO127" s="204">
        <v>2.4</v>
      </c>
      <c r="BP127" s="925"/>
      <c r="BQ127" s="920"/>
      <c r="BR127" s="902"/>
      <c r="BS127" s="916"/>
      <c r="BT127" s="904"/>
      <c r="BU127" s="904"/>
      <c r="BV127" s="901"/>
      <c r="BW127" s="906"/>
      <c r="BX127" s="901"/>
      <c r="BY127" s="908"/>
      <c r="BZ127" s="902"/>
      <c r="CA127" s="918"/>
      <c r="CB127" s="902"/>
      <c r="CC127" s="916"/>
      <c r="CD127" s="901"/>
      <c r="CE127" s="904"/>
      <c r="CF127" s="901"/>
      <c r="CG127" s="906"/>
      <c r="CH127" s="901"/>
      <c r="CI127" s="910"/>
      <c r="CJ127" s="912"/>
      <c r="CK127" s="902"/>
      <c r="CL127" s="914"/>
      <c r="CM127" s="902"/>
      <c r="CN127" s="916"/>
      <c r="CO127" s="904"/>
      <c r="CP127" s="904"/>
      <c r="CQ127" s="901"/>
      <c r="CR127" s="906"/>
      <c r="CS127" s="901"/>
      <c r="CT127" s="908"/>
      <c r="CU127" s="902"/>
      <c r="CV127" s="239" t="s">
        <v>315</v>
      </c>
      <c r="CW127" s="902"/>
      <c r="CX127" s="239" t="s">
        <v>290</v>
      </c>
      <c r="CY127" s="902"/>
      <c r="CZ127" s="240">
        <v>46.5</v>
      </c>
      <c r="DA127" s="902"/>
      <c r="DB127" s="239" t="s">
        <v>315</v>
      </c>
      <c r="DC127" s="902"/>
      <c r="DD127" s="239" t="s">
        <v>290</v>
      </c>
      <c r="DE127" s="902"/>
      <c r="DF127" s="240">
        <v>23.3</v>
      </c>
      <c r="DG127" s="937"/>
      <c r="DH127" s="939"/>
      <c r="DI127" s="937"/>
      <c r="DJ127" s="241" t="s">
        <v>291</v>
      </c>
      <c r="DK127" s="897"/>
      <c r="DL127" s="899"/>
      <c r="DM127" s="901"/>
      <c r="DN127" s="936"/>
      <c r="DO127" s="901"/>
      <c r="DP127" s="904"/>
      <c r="DQ127" s="901"/>
      <c r="DR127" s="906"/>
      <c r="DS127" s="901"/>
      <c r="DT127" s="910"/>
      <c r="DU127" s="927"/>
      <c r="DV127" s="912"/>
      <c r="DW127" s="246"/>
      <c r="DX127" s="948"/>
      <c r="DY127" s="247"/>
      <c r="DZ127" s="216">
        <v>31</v>
      </c>
      <c r="EA127" s="216">
        <v>32</v>
      </c>
      <c r="EB127" s="928"/>
    </row>
    <row r="128" spans="1:132" s="248" customFormat="1" ht="34.15" customHeight="1">
      <c r="A128" s="272" t="s">
        <v>442</v>
      </c>
      <c r="B128" s="950"/>
      <c r="C128" s="929" t="s">
        <v>308</v>
      </c>
      <c r="D128" s="931" t="s">
        <v>273</v>
      </c>
      <c r="E128" s="243" t="s">
        <v>48</v>
      </c>
      <c r="F128" s="180"/>
      <c r="G128" s="181">
        <v>32850</v>
      </c>
      <c r="H128" s="182">
        <v>41930</v>
      </c>
      <c r="I128" s="183" t="s">
        <v>274</v>
      </c>
      <c r="J128" s="184">
        <v>300</v>
      </c>
      <c r="K128" s="185">
        <v>390</v>
      </c>
      <c r="L128" s="186" t="s">
        <v>275</v>
      </c>
      <c r="M128" s="187" t="s">
        <v>276</v>
      </c>
      <c r="N128" s="188" t="s">
        <v>274</v>
      </c>
      <c r="O128" s="189" t="s">
        <v>277</v>
      </c>
      <c r="P128" s="188" t="s">
        <v>274</v>
      </c>
      <c r="Q128" s="190">
        <v>2.2000000000000002</v>
      </c>
      <c r="R128" s="191">
        <v>2.2999999999999998</v>
      </c>
      <c r="S128" s="902" t="s">
        <v>274</v>
      </c>
      <c r="T128" s="913">
        <v>490</v>
      </c>
      <c r="U128" s="902" t="s">
        <v>274</v>
      </c>
      <c r="V128" s="933">
        <v>4</v>
      </c>
      <c r="W128" s="921" t="s">
        <v>278</v>
      </c>
      <c r="X128" s="903" t="s">
        <v>276</v>
      </c>
      <c r="Y128" s="921" t="s">
        <v>274</v>
      </c>
      <c r="Z128" s="923" t="s">
        <v>279</v>
      </c>
      <c r="AA128" s="183" t="s">
        <v>274</v>
      </c>
      <c r="AB128" s="192">
        <v>9080</v>
      </c>
      <c r="AC128" s="902" t="s">
        <v>274</v>
      </c>
      <c r="AD128" s="193">
        <v>90</v>
      </c>
      <c r="AE128" s="194" t="s">
        <v>278</v>
      </c>
      <c r="AF128" s="187" t="s">
        <v>276</v>
      </c>
      <c r="AG128" s="195" t="s">
        <v>274</v>
      </c>
      <c r="AH128" s="189" t="s">
        <v>280</v>
      </c>
      <c r="AI128" s="195" t="s">
        <v>274</v>
      </c>
      <c r="AJ128" s="196">
        <v>2.6</v>
      </c>
      <c r="AK128" s="197" t="s">
        <v>281</v>
      </c>
      <c r="AL128" s="198" t="s">
        <v>282</v>
      </c>
      <c r="AM128" s="199">
        <v>3630</v>
      </c>
      <c r="AN128" s="198" t="s">
        <v>282</v>
      </c>
      <c r="AO128" s="200">
        <v>30</v>
      </c>
      <c r="AP128" s="201" t="s">
        <v>275</v>
      </c>
      <c r="AQ128" s="202" t="s">
        <v>276</v>
      </c>
      <c r="AR128" s="201" t="s">
        <v>274</v>
      </c>
      <c r="AS128" s="203" t="s">
        <v>280</v>
      </c>
      <c r="AT128" s="201" t="s">
        <v>274</v>
      </c>
      <c r="AU128" s="204">
        <v>3.9</v>
      </c>
      <c r="AV128" s="205"/>
      <c r="AW128" s="206"/>
      <c r="AX128" s="205"/>
      <c r="AY128" s="207"/>
      <c r="AZ128" s="208"/>
      <c r="BA128" s="208"/>
      <c r="BB128" s="209"/>
      <c r="BC128" s="208"/>
      <c r="BD128" s="209"/>
      <c r="BE128" s="208"/>
      <c r="BF128" s="205"/>
      <c r="BG128" s="285" t="s">
        <v>283</v>
      </c>
      <c r="BH128" s="205"/>
      <c r="BI128" s="210"/>
      <c r="BJ128" s="208"/>
      <c r="BK128" s="208"/>
      <c r="BL128" s="208"/>
      <c r="BM128" s="208"/>
      <c r="BN128" s="208"/>
      <c r="BO128" s="208"/>
      <c r="BP128" s="925" t="s">
        <v>274</v>
      </c>
      <c r="BQ128" s="919">
        <v>500</v>
      </c>
      <c r="BR128" s="902" t="s">
        <v>274</v>
      </c>
      <c r="BS128" s="915">
        <v>5</v>
      </c>
      <c r="BT128" s="903" t="s">
        <v>275</v>
      </c>
      <c r="BU128" s="903" t="s">
        <v>276</v>
      </c>
      <c r="BV128" s="900" t="s">
        <v>274</v>
      </c>
      <c r="BW128" s="905" t="s">
        <v>280</v>
      </c>
      <c r="BX128" s="900" t="s">
        <v>274</v>
      </c>
      <c r="BY128" s="907">
        <v>9</v>
      </c>
      <c r="BZ128" s="902" t="s">
        <v>284</v>
      </c>
      <c r="CA128" s="917">
        <v>3020</v>
      </c>
      <c r="CB128" s="902" t="s">
        <v>274</v>
      </c>
      <c r="CC128" s="915">
        <v>30</v>
      </c>
      <c r="CD128" s="900" t="s">
        <v>275</v>
      </c>
      <c r="CE128" s="903" t="s">
        <v>276</v>
      </c>
      <c r="CF128" s="900" t="s">
        <v>274</v>
      </c>
      <c r="CG128" s="905" t="s">
        <v>280</v>
      </c>
      <c r="CH128" s="900" t="s">
        <v>274</v>
      </c>
      <c r="CI128" s="909">
        <v>2.4</v>
      </c>
      <c r="CJ128" s="911" t="s">
        <v>285</v>
      </c>
      <c r="CK128" s="902" t="s">
        <v>284</v>
      </c>
      <c r="CL128" s="913">
        <v>520</v>
      </c>
      <c r="CM128" s="902" t="s">
        <v>274</v>
      </c>
      <c r="CN128" s="915">
        <v>5</v>
      </c>
      <c r="CO128" s="903" t="s">
        <v>275</v>
      </c>
      <c r="CP128" s="903" t="s">
        <v>276</v>
      </c>
      <c r="CQ128" s="900" t="s">
        <v>274</v>
      </c>
      <c r="CR128" s="905" t="s">
        <v>280</v>
      </c>
      <c r="CS128" s="900" t="s">
        <v>274</v>
      </c>
      <c r="CT128" s="907">
        <v>16.8</v>
      </c>
      <c r="CU128" s="902" t="s">
        <v>284</v>
      </c>
      <c r="CV128" s="211">
        <v>320</v>
      </c>
      <c r="CW128" s="902" t="s">
        <v>284</v>
      </c>
      <c r="CX128" s="212">
        <v>3</v>
      </c>
      <c r="CY128" s="902" t="s">
        <v>284</v>
      </c>
      <c r="CZ128" s="212">
        <v>3</v>
      </c>
      <c r="DA128" s="902" t="s">
        <v>284</v>
      </c>
      <c r="DB128" s="211">
        <v>50</v>
      </c>
      <c r="DC128" s="902" t="s">
        <v>284</v>
      </c>
      <c r="DD128" s="212">
        <v>1</v>
      </c>
      <c r="DE128" s="902" t="s">
        <v>284</v>
      </c>
      <c r="DF128" s="212">
        <v>1</v>
      </c>
      <c r="DG128" s="937" t="s">
        <v>282</v>
      </c>
      <c r="DH128" s="938">
        <v>3160</v>
      </c>
      <c r="DI128" s="937" t="s">
        <v>282</v>
      </c>
      <c r="DJ128" s="213">
        <v>245</v>
      </c>
      <c r="DK128" s="897" t="s">
        <v>286</v>
      </c>
      <c r="DL128" s="898">
        <v>3020</v>
      </c>
      <c r="DM128" s="900" t="s">
        <v>274</v>
      </c>
      <c r="DN128" s="935">
        <v>30</v>
      </c>
      <c r="DO128" s="900" t="s">
        <v>275</v>
      </c>
      <c r="DP128" s="903" t="s">
        <v>276</v>
      </c>
      <c r="DQ128" s="900" t="s">
        <v>274</v>
      </c>
      <c r="DR128" s="905" t="s">
        <v>280</v>
      </c>
      <c r="DS128" s="900" t="s">
        <v>274</v>
      </c>
      <c r="DT128" s="909">
        <v>2.4</v>
      </c>
      <c r="DU128" s="926" t="s">
        <v>281</v>
      </c>
      <c r="DV128" s="911" t="s">
        <v>287</v>
      </c>
      <c r="DW128" s="246"/>
      <c r="DX128" s="948"/>
      <c r="DY128" s="247">
        <v>180</v>
      </c>
      <c r="DZ128" s="216">
        <v>33</v>
      </c>
      <c r="EA128" s="216">
        <v>34</v>
      </c>
      <c r="EB128" s="928">
        <v>17</v>
      </c>
    </row>
    <row r="129" spans="1:132" s="248" customFormat="1" ht="34.15" customHeight="1">
      <c r="A129" s="272" t="s">
        <v>443</v>
      </c>
      <c r="B129" s="950"/>
      <c r="C129" s="930"/>
      <c r="D129" s="940"/>
      <c r="E129" s="244" t="s">
        <v>49</v>
      </c>
      <c r="F129" s="180"/>
      <c r="G129" s="218">
        <v>41930</v>
      </c>
      <c r="H129" s="219"/>
      <c r="I129" s="183" t="s">
        <v>274</v>
      </c>
      <c r="J129" s="220">
        <v>390</v>
      </c>
      <c r="K129" s="221"/>
      <c r="L129" s="222" t="s">
        <v>275</v>
      </c>
      <c r="M129" s="223" t="s">
        <v>276</v>
      </c>
      <c r="N129" s="224" t="s">
        <v>274</v>
      </c>
      <c r="O129" s="225" t="s">
        <v>280</v>
      </c>
      <c r="P129" s="224" t="s">
        <v>274</v>
      </c>
      <c r="Q129" s="226">
        <v>2.2999999999999998</v>
      </c>
      <c r="R129" s="227"/>
      <c r="S129" s="902"/>
      <c r="T129" s="914"/>
      <c r="U129" s="902"/>
      <c r="V129" s="934"/>
      <c r="W129" s="922"/>
      <c r="X129" s="904"/>
      <c r="Y129" s="922"/>
      <c r="Z129" s="924"/>
      <c r="AA129" s="183" t="s">
        <v>274</v>
      </c>
      <c r="AB129" s="220">
        <v>9080</v>
      </c>
      <c r="AC129" s="902"/>
      <c r="AD129" s="228">
        <v>90</v>
      </c>
      <c r="AE129" s="229" t="s">
        <v>275</v>
      </c>
      <c r="AF129" s="223" t="s">
        <v>276</v>
      </c>
      <c r="AG129" s="230" t="s">
        <v>274</v>
      </c>
      <c r="AH129" s="231" t="s">
        <v>280</v>
      </c>
      <c r="AI129" s="230" t="s">
        <v>274</v>
      </c>
      <c r="AJ129" s="232">
        <v>2.6</v>
      </c>
      <c r="AK129" s="233"/>
      <c r="AL129" s="198"/>
      <c r="AM129" s="234"/>
      <c r="AN129" s="205"/>
      <c r="AO129" s="235"/>
      <c r="AP129" s="236"/>
      <c r="AQ129" s="214"/>
      <c r="AR129" s="236"/>
      <c r="AS129" s="214"/>
      <c r="AT129" s="236"/>
      <c r="AU129" s="214"/>
      <c r="AV129" s="237" t="s">
        <v>274</v>
      </c>
      <c r="AW129" s="199">
        <v>63590</v>
      </c>
      <c r="AX129" s="205" t="s">
        <v>274</v>
      </c>
      <c r="AY129" s="200">
        <v>630</v>
      </c>
      <c r="AZ129" s="238" t="s">
        <v>275</v>
      </c>
      <c r="BA129" s="202" t="s">
        <v>276</v>
      </c>
      <c r="BB129" s="201" t="s">
        <v>274</v>
      </c>
      <c r="BC129" s="203" t="s">
        <v>280</v>
      </c>
      <c r="BD129" s="201" t="s">
        <v>274</v>
      </c>
      <c r="BE129" s="204">
        <v>2.4</v>
      </c>
      <c r="BF129" s="237" t="s">
        <v>274</v>
      </c>
      <c r="BG129" s="286">
        <v>54510</v>
      </c>
      <c r="BH129" s="237" t="s">
        <v>284</v>
      </c>
      <c r="BI129" s="200">
        <v>540</v>
      </c>
      <c r="BJ129" s="238" t="s">
        <v>275</v>
      </c>
      <c r="BK129" s="202" t="s">
        <v>276</v>
      </c>
      <c r="BL129" s="238" t="s">
        <v>274</v>
      </c>
      <c r="BM129" s="203" t="s">
        <v>280</v>
      </c>
      <c r="BN129" s="238" t="s">
        <v>274</v>
      </c>
      <c r="BO129" s="204">
        <v>2.4</v>
      </c>
      <c r="BP129" s="925"/>
      <c r="BQ129" s="920"/>
      <c r="BR129" s="902"/>
      <c r="BS129" s="916"/>
      <c r="BT129" s="904"/>
      <c r="BU129" s="904"/>
      <c r="BV129" s="901"/>
      <c r="BW129" s="906"/>
      <c r="BX129" s="901"/>
      <c r="BY129" s="908"/>
      <c r="BZ129" s="902"/>
      <c r="CA129" s="918"/>
      <c r="CB129" s="902"/>
      <c r="CC129" s="916"/>
      <c r="CD129" s="901"/>
      <c r="CE129" s="904"/>
      <c r="CF129" s="901"/>
      <c r="CG129" s="906"/>
      <c r="CH129" s="901"/>
      <c r="CI129" s="910"/>
      <c r="CJ129" s="912"/>
      <c r="CK129" s="902"/>
      <c r="CL129" s="914"/>
      <c r="CM129" s="902"/>
      <c r="CN129" s="916"/>
      <c r="CO129" s="904"/>
      <c r="CP129" s="904"/>
      <c r="CQ129" s="901"/>
      <c r="CR129" s="906"/>
      <c r="CS129" s="901"/>
      <c r="CT129" s="908"/>
      <c r="CU129" s="902"/>
      <c r="CV129" s="239" t="s">
        <v>315</v>
      </c>
      <c r="CW129" s="902"/>
      <c r="CX129" s="239" t="s">
        <v>290</v>
      </c>
      <c r="CY129" s="902"/>
      <c r="CZ129" s="240">
        <v>58.2</v>
      </c>
      <c r="DA129" s="902"/>
      <c r="DB129" s="239" t="s">
        <v>315</v>
      </c>
      <c r="DC129" s="902"/>
      <c r="DD129" s="239" t="s">
        <v>290</v>
      </c>
      <c r="DE129" s="902"/>
      <c r="DF129" s="240">
        <v>32.299999999999997</v>
      </c>
      <c r="DG129" s="937"/>
      <c r="DH129" s="939"/>
      <c r="DI129" s="937"/>
      <c r="DJ129" s="241" t="s">
        <v>291</v>
      </c>
      <c r="DK129" s="897"/>
      <c r="DL129" s="899"/>
      <c r="DM129" s="901"/>
      <c r="DN129" s="936"/>
      <c r="DO129" s="901"/>
      <c r="DP129" s="904"/>
      <c r="DQ129" s="901"/>
      <c r="DR129" s="906"/>
      <c r="DS129" s="901"/>
      <c r="DT129" s="910"/>
      <c r="DU129" s="927"/>
      <c r="DV129" s="912"/>
      <c r="DW129" s="246"/>
      <c r="DX129" s="948"/>
      <c r="DY129" s="247"/>
      <c r="DZ129" s="216">
        <v>33</v>
      </c>
      <c r="EA129" s="216">
        <v>34</v>
      </c>
      <c r="EB129" s="928"/>
    </row>
    <row r="130" spans="1:132" s="248" customFormat="1" ht="34.15" customHeight="1">
      <c r="A130" s="272" t="s">
        <v>444</v>
      </c>
      <c r="B130" s="950"/>
      <c r="C130" s="929" t="s">
        <v>309</v>
      </c>
      <c r="D130" s="931" t="s">
        <v>273</v>
      </c>
      <c r="E130" s="243" t="s">
        <v>48</v>
      </c>
      <c r="F130" s="180"/>
      <c r="G130" s="181">
        <v>31400</v>
      </c>
      <c r="H130" s="182">
        <v>40480</v>
      </c>
      <c r="I130" s="183" t="s">
        <v>274</v>
      </c>
      <c r="J130" s="184">
        <v>290</v>
      </c>
      <c r="K130" s="185">
        <v>380</v>
      </c>
      <c r="L130" s="186" t="s">
        <v>275</v>
      </c>
      <c r="M130" s="187" t="s">
        <v>276</v>
      </c>
      <c r="N130" s="188" t="s">
        <v>274</v>
      </c>
      <c r="O130" s="189" t="s">
        <v>277</v>
      </c>
      <c r="P130" s="188" t="s">
        <v>274</v>
      </c>
      <c r="Q130" s="190">
        <v>2.1</v>
      </c>
      <c r="R130" s="191">
        <v>2.2000000000000002</v>
      </c>
      <c r="S130" s="902" t="s">
        <v>274</v>
      </c>
      <c r="T130" s="913">
        <v>420</v>
      </c>
      <c r="U130" s="902" t="s">
        <v>274</v>
      </c>
      <c r="V130" s="933">
        <v>4</v>
      </c>
      <c r="W130" s="921" t="s">
        <v>278</v>
      </c>
      <c r="X130" s="903" t="s">
        <v>276</v>
      </c>
      <c r="Y130" s="921" t="s">
        <v>274</v>
      </c>
      <c r="Z130" s="923" t="s">
        <v>279</v>
      </c>
      <c r="AA130" s="183" t="s">
        <v>274</v>
      </c>
      <c r="AB130" s="192">
        <v>9080</v>
      </c>
      <c r="AC130" s="902" t="s">
        <v>274</v>
      </c>
      <c r="AD130" s="193">
        <v>90</v>
      </c>
      <c r="AE130" s="194" t="s">
        <v>278</v>
      </c>
      <c r="AF130" s="187" t="s">
        <v>276</v>
      </c>
      <c r="AG130" s="195" t="s">
        <v>274</v>
      </c>
      <c r="AH130" s="189" t="s">
        <v>280</v>
      </c>
      <c r="AI130" s="195" t="s">
        <v>274</v>
      </c>
      <c r="AJ130" s="196">
        <v>2.6</v>
      </c>
      <c r="AK130" s="197" t="s">
        <v>281</v>
      </c>
      <c r="AL130" s="198" t="s">
        <v>282</v>
      </c>
      <c r="AM130" s="199">
        <v>3630</v>
      </c>
      <c r="AN130" s="198" t="s">
        <v>282</v>
      </c>
      <c r="AO130" s="200">
        <v>30</v>
      </c>
      <c r="AP130" s="201" t="s">
        <v>275</v>
      </c>
      <c r="AQ130" s="202" t="s">
        <v>276</v>
      </c>
      <c r="AR130" s="201" t="s">
        <v>274</v>
      </c>
      <c r="AS130" s="203" t="s">
        <v>280</v>
      </c>
      <c r="AT130" s="201" t="s">
        <v>274</v>
      </c>
      <c r="AU130" s="204">
        <v>3.9</v>
      </c>
      <c r="AV130" s="205"/>
      <c r="AW130" s="206"/>
      <c r="AX130" s="205"/>
      <c r="AY130" s="207"/>
      <c r="AZ130" s="208"/>
      <c r="BA130" s="208"/>
      <c r="BB130" s="209"/>
      <c r="BC130" s="208"/>
      <c r="BD130" s="209"/>
      <c r="BE130" s="208"/>
      <c r="BF130" s="205"/>
      <c r="BG130" s="285" t="s">
        <v>283</v>
      </c>
      <c r="BH130" s="205"/>
      <c r="BI130" s="210"/>
      <c r="BJ130" s="208"/>
      <c r="BK130" s="208"/>
      <c r="BL130" s="208"/>
      <c r="BM130" s="208"/>
      <c r="BN130" s="208"/>
      <c r="BO130" s="208"/>
      <c r="BP130" s="925" t="s">
        <v>274</v>
      </c>
      <c r="BQ130" s="919">
        <v>430</v>
      </c>
      <c r="BR130" s="902" t="s">
        <v>274</v>
      </c>
      <c r="BS130" s="915">
        <v>4</v>
      </c>
      <c r="BT130" s="903" t="s">
        <v>275</v>
      </c>
      <c r="BU130" s="903" t="s">
        <v>276</v>
      </c>
      <c r="BV130" s="900" t="s">
        <v>274</v>
      </c>
      <c r="BW130" s="905" t="s">
        <v>280</v>
      </c>
      <c r="BX130" s="900" t="s">
        <v>274</v>
      </c>
      <c r="BY130" s="907">
        <v>9.6999999999999993</v>
      </c>
      <c r="BZ130" s="902" t="s">
        <v>284</v>
      </c>
      <c r="CA130" s="917">
        <v>2590</v>
      </c>
      <c r="CB130" s="902" t="s">
        <v>274</v>
      </c>
      <c r="CC130" s="915">
        <v>20</v>
      </c>
      <c r="CD130" s="900" t="s">
        <v>275</v>
      </c>
      <c r="CE130" s="903" t="s">
        <v>276</v>
      </c>
      <c r="CF130" s="900" t="s">
        <v>274</v>
      </c>
      <c r="CG130" s="905" t="s">
        <v>280</v>
      </c>
      <c r="CH130" s="900" t="s">
        <v>274</v>
      </c>
      <c r="CI130" s="909">
        <v>3</v>
      </c>
      <c r="CJ130" s="911" t="s">
        <v>285</v>
      </c>
      <c r="CK130" s="902" t="s">
        <v>284</v>
      </c>
      <c r="CL130" s="913">
        <v>520</v>
      </c>
      <c r="CM130" s="902" t="s">
        <v>274</v>
      </c>
      <c r="CN130" s="915">
        <v>5</v>
      </c>
      <c r="CO130" s="903" t="s">
        <v>275</v>
      </c>
      <c r="CP130" s="903" t="s">
        <v>276</v>
      </c>
      <c r="CQ130" s="900" t="s">
        <v>274</v>
      </c>
      <c r="CR130" s="905" t="s">
        <v>280</v>
      </c>
      <c r="CS130" s="900" t="s">
        <v>274</v>
      </c>
      <c r="CT130" s="907">
        <v>14.4</v>
      </c>
      <c r="CU130" s="902" t="s">
        <v>284</v>
      </c>
      <c r="CV130" s="211">
        <v>280</v>
      </c>
      <c r="CW130" s="902" t="s">
        <v>284</v>
      </c>
      <c r="CX130" s="212">
        <v>2</v>
      </c>
      <c r="CY130" s="902" t="s">
        <v>284</v>
      </c>
      <c r="CZ130" s="212">
        <v>2</v>
      </c>
      <c r="DA130" s="902" t="s">
        <v>284</v>
      </c>
      <c r="DB130" s="211">
        <v>50</v>
      </c>
      <c r="DC130" s="902" t="s">
        <v>284</v>
      </c>
      <c r="DD130" s="212">
        <v>1</v>
      </c>
      <c r="DE130" s="902" t="s">
        <v>284</v>
      </c>
      <c r="DF130" s="212">
        <v>1</v>
      </c>
      <c r="DG130" s="937" t="s">
        <v>282</v>
      </c>
      <c r="DH130" s="938">
        <v>2810</v>
      </c>
      <c r="DI130" s="937" t="s">
        <v>282</v>
      </c>
      <c r="DJ130" s="213">
        <v>245</v>
      </c>
      <c r="DK130" s="897" t="s">
        <v>286</v>
      </c>
      <c r="DL130" s="898">
        <v>2590</v>
      </c>
      <c r="DM130" s="900" t="s">
        <v>274</v>
      </c>
      <c r="DN130" s="935">
        <v>20</v>
      </c>
      <c r="DO130" s="900" t="s">
        <v>275</v>
      </c>
      <c r="DP130" s="903" t="s">
        <v>276</v>
      </c>
      <c r="DQ130" s="900" t="s">
        <v>274</v>
      </c>
      <c r="DR130" s="905" t="s">
        <v>280</v>
      </c>
      <c r="DS130" s="900" t="s">
        <v>274</v>
      </c>
      <c r="DT130" s="909">
        <v>3</v>
      </c>
      <c r="DU130" s="926" t="s">
        <v>281</v>
      </c>
      <c r="DV130" s="911" t="s">
        <v>287</v>
      </c>
      <c r="DW130" s="246"/>
      <c r="DX130" s="948"/>
      <c r="DY130" s="247">
        <v>210</v>
      </c>
      <c r="DZ130" s="216">
        <v>35</v>
      </c>
      <c r="EA130" s="216">
        <v>36</v>
      </c>
      <c r="EB130" s="928">
        <v>18</v>
      </c>
    </row>
    <row r="131" spans="1:132" s="248" customFormat="1" ht="34.15" customHeight="1">
      <c r="A131" s="272" t="s">
        <v>445</v>
      </c>
      <c r="B131" s="950"/>
      <c r="C131" s="930"/>
      <c r="D131" s="940"/>
      <c r="E131" s="244" t="s">
        <v>49</v>
      </c>
      <c r="F131" s="180"/>
      <c r="G131" s="218">
        <v>40480</v>
      </c>
      <c r="H131" s="219"/>
      <c r="I131" s="183" t="s">
        <v>274</v>
      </c>
      <c r="J131" s="220">
        <v>380</v>
      </c>
      <c r="K131" s="221"/>
      <c r="L131" s="222" t="s">
        <v>275</v>
      </c>
      <c r="M131" s="223" t="s">
        <v>276</v>
      </c>
      <c r="N131" s="224" t="s">
        <v>274</v>
      </c>
      <c r="O131" s="225" t="s">
        <v>280</v>
      </c>
      <c r="P131" s="224" t="s">
        <v>274</v>
      </c>
      <c r="Q131" s="226">
        <v>2.2000000000000002</v>
      </c>
      <c r="R131" s="227"/>
      <c r="S131" s="902"/>
      <c r="T131" s="914"/>
      <c r="U131" s="902"/>
      <c r="V131" s="934"/>
      <c r="W131" s="922"/>
      <c r="X131" s="904"/>
      <c r="Y131" s="922"/>
      <c r="Z131" s="924"/>
      <c r="AA131" s="183" t="s">
        <v>274</v>
      </c>
      <c r="AB131" s="220">
        <v>9080</v>
      </c>
      <c r="AC131" s="902"/>
      <c r="AD131" s="228">
        <v>90</v>
      </c>
      <c r="AE131" s="229" t="s">
        <v>275</v>
      </c>
      <c r="AF131" s="223" t="s">
        <v>276</v>
      </c>
      <c r="AG131" s="230" t="s">
        <v>274</v>
      </c>
      <c r="AH131" s="231" t="s">
        <v>280</v>
      </c>
      <c r="AI131" s="230" t="s">
        <v>274</v>
      </c>
      <c r="AJ131" s="232">
        <v>2.6</v>
      </c>
      <c r="AK131" s="233"/>
      <c r="AL131" s="198"/>
      <c r="AM131" s="234"/>
      <c r="AN131" s="205"/>
      <c r="AO131" s="235"/>
      <c r="AP131" s="236"/>
      <c r="AQ131" s="214"/>
      <c r="AR131" s="236"/>
      <c r="AS131" s="214"/>
      <c r="AT131" s="236"/>
      <c r="AU131" s="214"/>
      <c r="AV131" s="237" t="s">
        <v>274</v>
      </c>
      <c r="AW131" s="199">
        <v>63590</v>
      </c>
      <c r="AX131" s="205" t="s">
        <v>274</v>
      </c>
      <c r="AY131" s="200">
        <v>630</v>
      </c>
      <c r="AZ131" s="238" t="s">
        <v>275</v>
      </c>
      <c r="BA131" s="202" t="s">
        <v>276</v>
      </c>
      <c r="BB131" s="201" t="s">
        <v>274</v>
      </c>
      <c r="BC131" s="203" t="s">
        <v>280</v>
      </c>
      <c r="BD131" s="201" t="s">
        <v>274</v>
      </c>
      <c r="BE131" s="204">
        <v>2.4</v>
      </c>
      <c r="BF131" s="237" t="s">
        <v>274</v>
      </c>
      <c r="BG131" s="286">
        <v>54510</v>
      </c>
      <c r="BH131" s="237" t="s">
        <v>284</v>
      </c>
      <c r="BI131" s="200">
        <v>540</v>
      </c>
      <c r="BJ131" s="238" t="s">
        <v>275</v>
      </c>
      <c r="BK131" s="202" t="s">
        <v>276</v>
      </c>
      <c r="BL131" s="238" t="s">
        <v>274</v>
      </c>
      <c r="BM131" s="203" t="s">
        <v>280</v>
      </c>
      <c r="BN131" s="238" t="s">
        <v>274</v>
      </c>
      <c r="BO131" s="204">
        <v>2.4</v>
      </c>
      <c r="BP131" s="925"/>
      <c r="BQ131" s="920"/>
      <c r="BR131" s="902"/>
      <c r="BS131" s="916"/>
      <c r="BT131" s="904"/>
      <c r="BU131" s="904"/>
      <c r="BV131" s="901"/>
      <c r="BW131" s="906"/>
      <c r="BX131" s="901"/>
      <c r="BY131" s="908"/>
      <c r="BZ131" s="902"/>
      <c r="CA131" s="918"/>
      <c r="CB131" s="902"/>
      <c r="CC131" s="916"/>
      <c r="CD131" s="901"/>
      <c r="CE131" s="904"/>
      <c r="CF131" s="901"/>
      <c r="CG131" s="906"/>
      <c r="CH131" s="901"/>
      <c r="CI131" s="910"/>
      <c r="CJ131" s="912"/>
      <c r="CK131" s="902"/>
      <c r="CL131" s="914"/>
      <c r="CM131" s="902"/>
      <c r="CN131" s="916"/>
      <c r="CO131" s="904"/>
      <c r="CP131" s="904"/>
      <c r="CQ131" s="901"/>
      <c r="CR131" s="906"/>
      <c r="CS131" s="901"/>
      <c r="CT131" s="908"/>
      <c r="CU131" s="902"/>
      <c r="CV131" s="239" t="s">
        <v>315</v>
      </c>
      <c r="CW131" s="902"/>
      <c r="CX131" s="239" t="s">
        <v>290</v>
      </c>
      <c r="CY131" s="902"/>
      <c r="CZ131" s="240">
        <v>74.8</v>
      </c>
      <c r="DA131" s="902"/>
      <c r="DB131" s="239" t="s">
        <v>315</v>
      </c>
      <c r="DC131" s="902"/>
      <c r="DD131" s="239" t="s">
        <v>290</v>
      </c>
      <c r="DE131" s="902"/>
      <c r="DF131" s="240">
        <v>27.7</v>
      </c>
      <c r="DG131" s="937"/>
      <c r="DH131" s="939"/>
      <c r="DI131" s="937"/>
      <c r="DJ131" s="241" t="s">
        <v>291</v>
      </c>
      <c r="DK131" s="897"/>
      <c r="DL131" s="899"/>
      <c r="DM131" s="901"/>
      <c r="DN131" s="936"/>
      <c r="DO131" s="901"/>
      <c r="DP131" s="904"/>
      <c r="DQ131" s="901"/>
      <c r="DR131" s="906"/>
      <c r="DS131" s="901"/>
      <c r="DT131" s="910"/>
      <c r="DU131" s="927"/>
      <c r="DV131" s="912"/>
      <c r="DW131" s="246"/>
      <c r="DX131" s="948"/>
      <c r="DY131" s="247"/>
      <c r="DZ131" s="216">
        <v>35</v>
      </c>
      <c r="EA131" s="216">
        <v>36</v>
      </c>
      <c r="EB131" s="928"/>
    </row>
    <row r="132" spans="1:132" s="248" customFormat="1" ht="34.15" customHeight="1">
      <c r="A132" s="272" t="s">
        <v>446</v>
      </c>
      <c r="B132" s="950"/>
      <c r="C132" s="929" t="s">
        <v>310</v>
      </c>
      <c r="D132" s="931" t="s">
        <v>273</v>
      </c>
      <c r="E132" s="243" t="s">
        <v>48</v>
      </c>
      <c r="F132" s="180"/>
      <c r="G132" s="181">
        <v>30330</v>
      </c>
      <c r="H132" s="182">
        <v>39410</v>
      </c>
      <c r="I132" s="183" t="s">
        <v>274</v>
      </c>
      <c r="J132" s="184">
        <v>280</v>
      </c>
      <c r="K132" s="185">
        <v>370</v>
      </c>
      <c r="L132" s="186" t="s">
        <v>275</v>
      </c>
      <c r="M132" s="187" t="s">
        <v>276</v>
      </c>
      <c r="N132" s="188" t="s">
        <v>274</v>
      </c>
      <c r="O132" s="189" t="s">
        <v>277</v>
      </c>
      <c r="P132" s="188" t="s">
        <v>274</v>
      </c>
      <c r="Q132" s="190">
        <v>2.1</v>
      </c>
      <c r="R132" s="191">
        <v>2.2000000000000002</v>
      </c>
      <c r="S132" s="902" t="s">
        <v>274</v>
      </c>
      <c r="T132" s="913">
        <v>370</v>
      </c>
      <c r="U132" s="902" t="s">
        <v>274</v>
      </c>
      <c r="V132" s="933">
        <v>3</v>
      </c>
      <c r="W132" s="921" t="s">
        <v>278</v>
      </c>
      <c r="X132" s="903" t="s">
        <v>276</v>
      </c>
      <c r="Y132" s="921" t="s">
        <v>274</v>
      </c>
      <c r="Z132" s="923" t="s">
        <v>279</v>
      </c>
      <c r="AA132" s="183" t="s">
        <v>274</v>
      </c>
      <c r="AB132" s="192">
        <v>9080</v>
      </c>
      <c r="AC132" s="902" t="s">
        <v>274</v>
      </c>
      <c r="AD132" s="193">
        <v>90</v>
      </c>
      <c r="AE132" s="194" t="s">
        <v>278</v>
      </c>
      <c r="AF132" s="187" t="s">
        <v>276</v>
      </c>
      <c r="AG132" s="195" t="s">
        <v>274</v>
      </c>
      <c r="AH132" s="189" t="s">
        <v>280</v>
      </c>
      <c r="AI132" s="195" t="s">
        <v>274</v>
      </c>
      <c r="AJ132" s="196">
        <v>2.6</v>
      </c>
      <c r="AK132" s="197" t="s">
        <v>281</v>
      </c>
      <c r="AL132" s="198" t="s">
        <v>282</v>
      </c>
      <c r="AM132" s="199">
        <v>3630</v>
      </c>
      <c r="AN132" s="198" t="s">
        <v>282</v>
      </c>
      <c r="AO132" s="200">
        <v>30</v>
      </c>
      <c r="AP132" s="201" t="s">
        <v>275</v>
      </c>
      <c r="AQ132" s="202" t="s">
        <v>276</v>
      </c>
      <c r="AR132" s="201" t="s">
        <v>274</v>
      </c>
      <c r="AS132" s="203" t="s">
        <v>280</v>
      </c>
      <c r="AT132" s="201" t="s">
        <v>274</v>
      </c>
      <c r="AU132" s="204">
        <v>3.9</v>
      </c>
      <c r="AV132" s="205"/>
      <c r="AW132" s="206"/>
      <c r="AX132" s="205"/>
      <c r="AY132" s="207"/>
      <c r="AZ132" s="208"/>
      <c r="BA132" s="208"/>
      <c r="BB132" s="209"/>
      <c r="BC132" s="208"/>
      <c r="BD132" s="209"/>
      <c r="BE132" s="208"/>
      <c r="BF132" s="205"/>
      <c r="BG132" s="285" t="s">
        <v>283</v>
      </c>
      <c r="BH132" s="205"/>
      <c r="BI132" s="210"/>
      <c r="BJ132" s="208"/>
      <c r="BK132" s="208"/>
      <c r="BL132" s="208"/>
      <c r="BM132" s="208"/>
      <c r="BN132" s="208"/>
      <c r="BO132" s="208"/>
      <c r="BP132" s="925" t="s">
        <v>274</v>
      </c>
      <c r="BQ132" s="919">
        <v>370</v>
      </c>
      <c r="BR132" s="902" t="s">
        <v>274</v>
      </c>
      <c r="BS132" s="915">
        <v>3</v>
      </c>
      <c r="BT132" s="903" t="s">
        <v>275</v>
      </c>
      <c r="BU132" s="903" t="s">
        <v>276</v>
      </c>
      <c r="BV132" s="900" t="s">
        <v>274</v>
      </c>
      <c r="BW132" s="905" t="s">
        <v>280</v>
      </c>
      <c r="BX132" s="900" t="s">
        <v>274</v>
      </c>
      <c r="BY132" s="907">
        <v>11.3</v>
      </c>
      <c r="BZ132" s="902" t="s">
        <v>284</v>
      </c>
      <c r="CA132" s="917">
        <v>2270</v>
      </c>
      <c r="CB132" s="902" t="s">
        <v>274</v>
      </c>
      <c r="CC132" s="915">
        <v>20</v>
      </c>
      <c r="CD132" s="900" t="s">
        <v>275</v>
      </c>
      <c r="CE132" s="903" t="s">
        <v>276</v>
      </c>
      <c r="CF132" s="900" t="s">
        <v>274</v>
      </c>
      <c r="CG132" s="905" t="s">
        <v>280</v>
      </c>
      <c r="CH132" s="900" t="s">
        <v>274</v>
      </c>
      <c r="CI132" s="909">
        <v>2.7</v>
      </c>
      <c r="CJ132" s="911" t="s">
        <v>285</v>
      </c>
      <c r="CK132" s="902" t="s">
        <v>284</v>
      </c>
      <c r="CL132" s="913">
        <v>520</v>
      </c>
      <c r="CM132" s="902" t="s">
        <v>274</v>
      </c>
      <c r="CN132" s="915">
        <v>5</v>
      </c>
      <c r="CO132" s="903" t="s">
        <v>275</v>
      </c>
      <c r="CP132" s="903" t="s">
        <v>276</v>
      </c>
      <c r="CQ132" s="900" t="s">
        <v>274</v>
      </c>
      <c r="CR132" s="905" t="s">
        <v>280</v>
      </c>
      <c r="CS132" s="900" t="s">
        <v>274</v>
      </c>
      <c r="CT132" s="907">
        <v>12.6</v>
      </c>
      <c r="CU132" s="902" t="s">
        <v>284</v>
      </c>
      <c r="CV132" s="211">
        <v>260</v>
      </c>
      <c r="CW132" s="902" t="s">
        <v>284</v>
      </c>
      <c r="CX132" s="212">
        <v>2</v>
      </c>
      <c r="CY132" s="902" t="s">
        <v>284</v>
      </c>
      <c r="CZ132" s="212">
        <v>2</v>
      </c>
      <c r="DA132" s="902" t="s">
        <v>284</v>
      </c>
      <c r="DB132" s="211">
        <v>40</v>
      </c>
      <c r="DC132" s="902" t="s">
        <v>284</v>
      </c>
      <c r="DD132" s="212">
        <v>1</v>
      </c>
      <c r="DE132" s="902" t="s">
        <v>284</v>
      </c>
      <c r="DF132" s="212">
        <v>1</v>
      </c>
      <c r="DG132" s="937" t="s">
        <v>282</v>
      </c>
      <c r="DH132" s="938">
        <v>2540</v>
      </c>
      <c r="DI132" s="937" t="s">
        <v>282</v>
      </c>
      <c r="DJ132" s="213">
        <v>245</v>
      </c>
      <c r="DK132" s="897" t="s">
        <v>286</v>
      </c>
      <c r="DL132" s="898">
        <v>2270</v>
      </c>
      <c r="DM132" s="900" t="s">
        <v>274</v>
      </c>
      <c r="DN132" s="935">
        <v>20</v>
      </c>
      <c r="DO132" s="900" t="s">
        <v>275</v>
      </c>
      <c r="DP132" s="903" t="s">
        <v>276</v>
      </c>
      <c r="DQ132" s="900" t="s">
        <v>274</v>
      </c>
      <c r="DR132" s="905" t="s">
        <v>280</v>
      </c>
      <c r="DS132" s="900" t="s">
        <v>274</v>
      </c>
      <c r="DT132" s="909">
        <v>2.7</v>
      </c>
      <c r="DU132" s="926" t="s">
        <v>281</v>
      </c>
      <c r="DV132" s="911" t="s">
        <v>287</v>
      </c>
      <c r="DW132" s="246"/>
      <c r="DX132" s="948"/>
      <c r="DY132" s="247">
        <v>240</v>
      </c>
      <c r="DZ132" s="216">
        <v>37</v>
      </c>
      <c r="EA132" s="216">
        <v>38</v>
      </c>
      <c r="EB132" s="928">
        <v>19</v>
      </c>
    </row>
    <row r="133" spans="1:132" s="248" customFormat="1" ht="34.15" customHeight="1">
      <c r="A133" s="272" t="s">
        <v>447</v>
      </c>
      <c r="B133" s="950"/>
      <c r="C133" s="930"/>
      <c r="D133" s="940"/>
      <c r="E133" s="244" t="s">
        <v>49</v>
      </c>
      <c r="F133" s="180"/>
      <c r="G133" s="218">
        <v>39410</v>
      </c>
      <c r="H133" s="219"/>
      <c r="I133" s="183" t="s">
        <v>274</v>
      </c>
      <c r="J133" s="220">
        <v>370</v>
      </c>
      <c r="K133" s="221"/>
      <c r="L133" s="222" t="s">
        <v>275</v>
      </c>
      <c r="M133" s="223" t="s">
        <v>276</v>
      </c>
      <c r="N133" s="224" t="s">
        <v>274</v>
      </c>
      <c r="O133" s="225" t="s">
        <v>280</v>
      </c>
      <c r="P133" s="224" t="s">
        <v>274</v>
      </c>
      <c r="Q133" s="226">
        <v>2.2000000000000002</v>
      </c>
      <c r="R133" s="227"/>
      <c r="S133" s="902"/>
      <c r="T133" s="914"/>
      <c r="U133" s="902"/>
      <c r="V133" s="934"/>
      <c r="W133" s="922"/>
      <c r="X133" s="904"/>
      <c r="Y133" s="922"/>
      <c r="Z133" s="924"/>
      <c r="AA133" s="183" t="s">
        <v>274</v>
      </c>
      <c r="AB133" s="220">
        <v>9080</v>
      </c>
      <c r="AC133" s="902"/>
      <c r="AD133" s="228">
        <v>90</v>
      </c>
      <c r="AE133" s="229" t="s">
        <v>275</v>
      </c>
      <c r="AF133" s="223" t="s">
        <v>276</v>
      </c>
      <c r="AG133" s="230" t="s">
        <v>274</v>
      </c>
      <c r="AH133" s="231" t="s">
        <v>280</v>
      </c>
      <c r="AI133" s="230" t="s">
        <v>274</v>
      </c>
      <c r="AJ133" s="232">
        <v>2.6</v>
      </c>
      <c r="AK133" s="233"/>
      <c r="AL133" s="198"/>
      <c r="AM133" s="234"/>
      <c r="AN133" s="205"/>
      <c r="AO133" s="235"/>
      <c r="AP133" s="236"/>
      <c r="AQ133" s="214"/>
      <c r="AR133" s="236"/>
      <c r="AS133" s="214"/>
      <c r="AT133" s="236"/>
      <c r="AU133" s="214"/>
      <c r="AV133" s="237" t="s">
        <v>274</v>
      </c>
      <c r="AW133" s="199">
        <v>63590</v>
      </c>
      <c r="AX133" s="205" t="s">
        <v>274</v>
      </c>
      <c r="AY133" s="200">
        <v>630</v>
      </c>
      <c r="AZ133" s="238" t="s">
        <v>275</v>
      </c>
      <c r="BA133" s="202" t="s">
        <v>276</v>
      </c>
      <c r="BB133" s="201" t="s">
        <v>274</v>
      </c>
      <c r="BC133" s="203" t="s">
        <v>280</v>
      </c>
      <c r="BD133" s="201" t="s">
        <v>274</v>
      </c>
      <c r="BE133" s="204">
        <v>2.4</v>
      </c>
      <c r="BF133" s="237" t="s">
        <v>274</v>
      </c>
      <c r="BG133" s="286">
        <v>54510</v>
      </c>
      <c r="BH133" s="237" t="s">
        <v>284</v>
      </c>
      <c r="BI133" s="200">
        <v>540</v>
      </c>
      <c r="BJ133" s="238" t="s">
        <v>275</v>
      </c>
      <c r="BK133" s="202" t="s">
        <v>276</v>
      </c>
      <c r="BL133" s="238" t="s">
        <v>274</v>
      </c>
      <c r="BM133" s="203" t="s">
        <v>280</v>
      </c>
      <c r="BN133" s="238" t="s">
        <v>274</v>
      </c>
      <c r="BO133" s="204">
        <v>2.4</v>
      </c>
      <c r="BP133" s="925"/>
      <c r="BQ133" s="920"/>
      <c r="BR133" s="902"/>
      <c r="BS133" s="916"/>
      <c r="BT133" s="904"/>
      <c r="BU133" s="904"/>
      <c r="BV133" s="901"/>
      <c r="BW133" s="906"/>
      <c r="BX133" s="901"/>
      <c r="BY133" s="908"/>
      <c r="BZ133" s="902"/>
      <c r="CA133" s="918"/>
      <c r="CB133" s="902"/>
      <c r="CC133" s="916"/>
      <c r="CD133" s="901"/>
      <c r="CE133" s="904"/>
      <c r="CF133" s="901"/>
      <c r="CG133" s="906"/>
      <c r="CH133" s="901"/>
      <c r="CI133" s="910"/>
      <c r="CJ133" s="912"/>
      <c r="CK133" s="902"/>
      <c r="CL133" s="914"/>
      <c r="CM133" s="902"/>
      <c r="CN133" s="916"/>
      <c r="CO133" s="904"/>
      <c r="CP133" s="904"/>
      <c r="CQ133" s="901"/>
      <c r="CR133" s="906"/>
      <c r="CS133" s="901"/>
      <c r="CT133" s="908"/>
      <c r="CU133" s="902"/>
      <c r="CV133" s="239" t="s">
        <v>315</v>
      </c>
      <c r="CW133" s="902"/>
      <c r="CX133" s="239" t="s">
        <v>290</v>
      </c>
      <c r="CY133" s="902"/>
      <c r="CZ133" s="240">
        <v>65.400000000000006</v>
      </c>
      <c r="DA133" s="902"/>
      <c r="DB133" s="239" t="s">
        <v>315</v>
      </c>
      <c r="DC133" s="902"/>
      <c r="DD133" s="239" t="s">
        <v>290</v>
      </c>
      <c r="DE133" s="902"/>
      <c r="DF133" s="240">
        <v>24.2</v>
      </c>
      <c r="DG133" s="937"/>
      <c r="DH133" s="939"/>
      <c r="DI133" s="937"/>
      <c r="DJ133" s="241" t="s">
        <v>291</v>
      </c>
      <c r="DK133" s="897"/>
      <c r="DL133" s="899"/>
      <c r="DM133" s="901"/>
      <c r="DN133" s="936"/>
      <c r="DO133" s="901"/>
      <c r="DP133" s="904"/>
      <c r="DQ133" s="901"/>
      <c r="DR133" s="906"/>
      <c r="DS133" s="901"/>
      <c r="DT133" s="910"/>
      <c r="DU133" s="927"/>
      <c r="DV133" s="912"/>
      <c r="DW133" s="246"/>
      <c r="DX133" s="948"/>
      <c r="DY133" s="247"/>
      <c r="DZ133" s="216">
        <v>37</v>
      </c>
      <c r="EA133" s="216">
        <v>38</v>
      </c>
      <c r="EB133" s="928"/>
    </row>
    <row r="134" spans="1:132" s="248" customFormat="1" ht="34.15" customHeight="1">
      <c r="A134" s="272" t="s">
        <v>448</v>
      </c>
      <c r="B134" s="950"/>
      <c r="C134" s="929" t="s">
        <v>311</v>
      </c>
      <c r="D134" s="931" t="s">
        <v>273</v>
      </c>
      <c r="E134" s="243" t="s">
        <v>48</v>
      </c>
      <c r="F134" s="180"/>
      <c r="G134" s="181">
        <v>29490</v>
      </c>
      <c r="H134" s="182">
        <v>38570</v>
      </c>
      <c r="I134" s="183" t="s">
        <v>274</v>
      </c>
      <c r="J134" s="184">
        <v>270</v>
      </c>
      <c r="K134" s="185">
        <v>360</v>
      </c>
      <c r="L134" s="186" t="s">
        <v>275</v>
      </c>
      <c r="M134" s="187" t="s">
        <v>276</v>
      </c>
      <c r="N134" s="188" t="s">
        <v>274</v>
      </c>
      <c r="O134" s="189" t="s">
        <v>277</v>
      </c>
      <c r="P134" s="188" t="s">
        <v>274</v>
      </c>
      <c r="Q134" s="190">
        <v>2.1</v>
      </c>
      <c r="R134" s="191">
        <v>2.2000000000000002</v>
      </c>
      <c r="S134" s="902" t="s">
        <v>274</v>
      </c>
      <c r="T134" s="913">
        <v>330</v>
      </c>
      <c r="U134" s="902" t="s">
        <v>274</v>
      </c>
      <c r="V134" s="933">
        <v>3</v>
      </c>
      <c r="W134" s="921" t="s">
        <v>278</v>
      </c>
      <c r="X134" s="903" t="s">
        <v>276</v>
      </c>
      <c r="Y134" s="921" t="s">
        <v>274</v>
      </c>
      <c r="Z134" s="923" t="s">
        <v>279</v>
      </c>
      <c r="AA134" s="183" t="s">
        <v>274</v>
      </c>
      <c r="AB134" s="192">
        <v>9080</v>
      </c>
      <c r="AC134" s="902" t="s">
        <v>274</v>
      </c>
      <c r="AD134" s="193">
        <v>90</v>
      </c>
      <c r="AE134" s="194" t="s">
        <v>278</v>
      </c>
      <c r="AF134" s="187" t="s">
        <v>276</v>
      </c>
      <c r="AG134" s="195" t="s">
        <v>274</v>
      </c>
      <c r="AH134" s="189" t="s">
        <v>280</v>
      </c>
      <c r="AI134" s="195" t="s">
        <v>274</v>
      </c>
      <c r="AJ134" s="196">
        <v>2.6</v>
      </c>
      <c r="AK134" s="197" t="s">
        <v>281</v>
      </c>
      <c r="AL134" s="198" t="s">
        <v>282</v>
      </c>
      <c r="AM134" s="199">
        <v>3630</v>
      </c>
      <c r="AN134" s="198" t="s">
        <v>282</v>
      </c>
      <c r="AO134" s="200">
        <v>30</v>
      </c>
      <c r="AP134" s="201" t="s">
        <v>275</v>
      </c>
      <c r="AQ134" s="202" t="s">
        <v>276</v>
      </c>
      <c r="AR134" s="201" t="s">
        <v>274</v>
      </c>
      <c r="AS134" s="203" t="s">
        <v>280</v>
      </c>
      <c r="AT134" s="201" t="s">
        <v>274</v>
      </c>
      <c r="AU134" s="204">
        <v>3.9</v>
      </c>
      <c r="AV134" s="205"/>
      <c r="AW134" s="206"/>
      <c r="AX134" s="205"/>
      <c r="AY134" s="207"/>
      <c r="AZ134" s="208"/>
      <c r="BA134" s="208"/>
      <c r="BB134" s="209"/>
      <c r="BC134" s="208"/>
      <c r="BD134" s="209"/>
      <c r="BE134" s="208"/>
      <c r="BF134" s="205"/>
      <c r="BG134" s="285" t="s">
        <v>283</v>
      </c>
      <c r="BH134" s="205"/>
      <c r="BI134" s="210"/>
      <c r="BJ134" s="208"/>
      <c r="BK134" s="208"/>
      <c r="BL134" s="208"/>
      <c r="BM134" s="208"/>
      <c r="BN134" s="208"/>
      <c r="BO134" s="208"/>
      <c r="BP134" s="925" t="s">
        <v>274</v>
      </c>
      <c r="BQ134" s="919">
        <v>330</v>
      </c>
      <c r="BR134" s="902" t="s">
        <v>274</v>
      </c>
      <c r="BS134" s="915">
        <v>3</v>
      </c>
      <c r="BT134" s="903" t="s">
        <v>275</v>
      </c>
      <c r="BU134" s="903" t="s">
        <v>276</v>
      </c>
      <c r="BV134" s="900" t="s">
        <v>274</v>
      </c>
      <c r="BW134" s="905" t="s">
        <v>280</v>
      </c>
      <c r="BX134" s="900" t="s">
        <v>274</v>
      </c>
      <c r="BY134" s="907">
        <v>10.1</v>
      </c>
      <c r="BZ134" s="902" t="s">
        <v>284</v>
      </c>
      <c r="CA134" s="917">
        <v>2010</v>
      </c>
      <c r="CB134" s="902" t="s">
        <v>274</v>
      </c>
      <c r="CC134" s="915">
        <v>20</v>
      </c>
      <c r="CD134" s="900" t="s">
        <v>275</v>
      </c>
      <c r="CE134" s="903" t="s">
        <v>276</v>
      </c>
      <c r="CF134" s="900" t="s">
        <v>274</v>
      </c>
      <c r="CG134" s="905" t="s">
        <v>280</v>
      </c>
      <c r="CH134" s="900" t="s">
        <v>274</v>
      </c>
      <c r="CI134" s="909">
        <v>2.4</v>
      </c>
      <c r="CJ134" s="911" t="s">
        <v>285</v>
      </c>
      <c r="CK134" s="902" t="s">
        <v>284</v>
      </c>
      <c r="CL134" s="913">
        <v>520</v>
      </c>
      <c r="CM134" s="902" t="s">
        <v>274</v>
      </c>
      <c r="CN134" s="915">
        <v>5</v>
      </c>
      <c r="CO134" s="903" t="s">
        <v>275</v>
      </c>
      <c r="CP134" s="903" t="s">
        <v>276</v>
      </c>
      <c r="CQ134" s="900" t="s">
        <v>274</v>
      </c>
      <c r="CR134" s="905" t="s">
        <v>280</v>
      </c>
      <c r="CS134" s="900" t="s">
        <v>274</v>
      </c>
      <c r="CT134" s="907">
        <v>11.2</v>
      </c>
      <c r="CU134" s="902" t="s">
        <v>284</v>
      </c>
      <c r="CV134" s="211">
        <v>230</v>
      </c>
      <c r="CW134" s="902" t="s">
        <v>284</v>
      </c>
      <c r="CX134" s="212">
        <v>2</v>
      </c>
      <c r="CY134" s="902" t="s">
        <v>284</v>
      </c>
      <c r="CZ134" s="212">
        <v>2</v>
      </c>
      <c r="DA134" s="902" t="s">
        <v>284</v>
      </c>
      <c r="DB134" s="211">
        <v>40</v>
      </c>
      <c r="DC134" s="902" t="s">
        <v>284</v>
      </c>
      <c r="DD134" s="212">
        <v>1</v>
      </c>
      <c r="DE134" s="902" t="s">
        <v>284</v>
      </c>
      <c r="DF134" s="212">
        <v>1</v>
      </c>
      <c r="DG134" s="937" t="s">
        <v>282</v>
      </c>
      <c r="DH134" s="938">
        <v>2440</v>
      </c>
      <c r="DI134" s="937" t="s">
        <v>282</v>
      </c>
      <c r="DJ134" s="213">
        <v>245</v>
      </c>
      <c r="DK134" s="897" t="s">
        <v>286</v>
      </c>
      <c r="DL134" s="898">
        <v>2010</v>
      </c>
      <c r="DM134" s="900" t="s">
        <v>274</v>
      </c>
      <c r="DN134" s="935">
        <v>20</v>
      </c>
      <c r="DO134" s="900" t="s">
        <v>275</v>
      </c>
      <c r="DP134" s="903" t="s">
        <v>276</v>
      </c>
      <c r="DQ134" s="900" t="s">
        <v>274</v>
      </c>
      <c r="DR134" s="905" t="s">
        <v>280</v>
      </c>
      <c r="DS134" s="900" t="s">
        <v>274</v>
      </c>
      <c r="DT134" s="909">
        <v>2.4</v>
      </c>
      <c r="DU134" s="926" t="s">
        <v>281</v>
      </c>
      <c r="DV134" s="911" t="s">
        <v>287</v>
      </c>
      <c r="DW134" s="246"/>
      <c r="DX134" s="948"/>
      <c r="DY134" s="247">
        <v>270</v>
      </c>
      <c r="DZ134" s="216">
        <v>39</v>
      </c>
      <c r="EA134" s="216">
        <v>40</v>
      </c>
      <c r="EB134" s="928">
        <v>20</v>
      </c>
    </row>
    <row r="135" spans="1:132" s="248" customFormat="1" ht="34.15" customHeight="1">
      <c r="A135" s="272" t="s">
        <v>449</v>
      </c>
      <c r="B135" s="950"/>
      <c r="C135" s="930"/>
      <c r="D135" s="940"/>
      <c r="E135" s="244" t="s">
        <v>49</v>
      </c>
      <c r="F135" s="180"/>
      <c r="G135" s="218">
        <v>38570</v>
      </c>
      <c r="H135" s="219"/>
      <c r="I135" s="183" t="s">
        <v>274</v>
      </c>
      <c r="J135" s="220">
        <v>360</v>
      </c>
      <c r="K135" s="221"/>
      <c r="L135" s="222" t="s">
        <v>275</v>
      </c>
      <c r="M135" s="223" t="s">
        <v>276</v>
      </c>
      <c r="N135" s="224" t="s">
        <v>274</v>
      </c>
      <c r="O135" s="225" t="s">
        <v>280</v>
      </c>
      <c r="P135" s="224" t="s">
        <v>274</v>
      </c>
      <c r="Q135" s="226">
        <v>2.2000000000000002</v>
      </c>
      <c r="R135" s="227"/>
      <c r="S135" s="902"/>
      <c r="T135" s="914"/>
      <c r="U135" s="902"/>
      <c r="V135" s="934"/>
      <c r="W135" s="922"/>
      <c r="X135" s="904"/>
      <c r="Y135" s="922"/>
      <c r="Z135" s="924"/>
      <c r="AA135" s="183" t="s">
        <v>274</v>
      </c>
      <c r="AB135" s="220">
        <v>9080</v>
      </c>
      <c r="AC135" s="902"/>
      <c r="AD135" s="228">
        <v>90</v>
      </c>
      <c r="AE135" s="229" t="s">
        <v>275</v>
      </c>
      <c r="AF135" s="223" t="s">
        <v>276</v>
      </c>
      <c r="AG135" s="230" t="s">
        <v>274</v>
      </c>
      <c r="AH135" s="231" t="s">
        <v>280</v>
      </c>
      <c r="AI135" s="230" t="s">
        <v>274</v>
      </c>
      <c r="AJ135" s="232">
        <v>2.6</v>
      </c>
      <c r="AK135" s="233"/>
      <c r="AL135" s="198"/>
      <c r="AM135" s="234"/>
      <c r="AN135" s="205"/>
      <c r="AO135" s="235"/>
      <c r="AP135" s="236"/>
      <c r="AQ135" s="214"/>
      <c r="AR135" s="236"/>
      <c r="AS135" s="214"/>
      <c r="AT135" s="236"/>
      <c r="AU135" s="214"/>
      <c r="AV135" s="237" t="s">
        <v>274</v>
      </c>
      <c r="AW135" s="199">
        <v>63590</v>
      </c>
      <c r="AX135" s="205" t="s">
        <v>274</v>
      </c>
      <c r="AY135" s="200">
        <v>630</v>
      </c>
      <c r="AZ135" s="238" t="s">
        <v>275</v>
      </c>
      <c r="BA135" s="202" t="s">
        <v>276</v>
      </c>
      <c r="BB135" s="201" t="s">
        <v>274</v>
      </c>
      <c r="BC135" s="203" t="s">
        <v>280</v>
      </c>
      <c r="BD135" s="201" t="s">
        <v>274</v>
      </c>
      <c r="BE135" s="204">
        <v>2.4</v>
      </c>
      <c r="BF135" s="237" t="s">
        <v>274</v>
      </c>
      <c r="BG135" s="286">
        <v>54510</v>
      </c>
      <c r="BH135" s="237" t="s">
        <v>284</v>
      </c>
      <c r="BI135" s="200">
        <v>540</v>
      </c>
      <c r="BJ135" s="238" t="s">
        <v>275</v>
      </c>
      <c r="BK135" s="202" t="s">
        <v>276</v>
      </c>
      <c r="BL135" s="238" t="s">
        <v>274</v>
      </c>
      <c r="BM135" s="203" t="s">
        <v>280</v>
      </c>
      <c r="BN135" s="238" t="s">
        <v>274</v>
      </c>
      <c r="BO135" s="204">
        <v>2.4</v>
      </c>
      <c r="BP135" s="925"/>
      <c r="BQ135" s="920"/>
      <c r="BR135" s="902"/>
      <c r="BS135" s="916"/>
      <c r="BT135" s="904"/>
      <c r="BU135" s="904"/>
      <c r="BV135" s="901"/>
      <c r="BW135" s="906"/>
      <c r="BX135" s="901"/>
      <c r="BY135" s="908"/>
      <c r="BZ135" s="902"/>
      <c r="CA135" s="918"/>
      <c r="CB135" s="902"/>
      <c r="CC135" s="916"/>
      <c r="CD135" s="901"/>
      <c r="CE135" s="904"/>
      <c r="CF135" s="901"/>
      <c r="CG135" s="906"/>
      <c r="CH135" s="901"/>
      <c r="CI135" s="910"/>
      <c r="CJ135" s="912"/>
      <c r="CK135" s="902"/>
      <c r="CL135" s="914"/>
      <c r="CM135" s="902"/>
      <c r="CN135" s="916"/>
      <c r="CO135" s="904"/>
      <c r="CP135" s="904"/>
      <c r="CQ135" s="901"/>
      <c r="CR135" s="906"/>
      <c r="CS135" s="901"/>
      <c r="CT135" s="908"/>
      <c r="CU135" s="902"/>
      <c r="CV135" s="239" t="s">
        <v>315</v>
      </c>
      <c r="CW135" s="902"/>
      <c r="CX135" s="239" t="s">
        <v>290</v>
      </c>
      <c r="CY135" s="902"/>
      <c r="CZ135" s="240">
        <v>58.2</v>
      </c>
      <c r="DA135" s="902"/>
      <c r="DB135" s="239" t="s">
        <v>315</v>
      </c>
      <c r="DC135" s="902"/>
      <c r="DD135" s="239" t="s">
        <v>290</v>
      </c>
      <c r="DE135" s="902"/>
      <c r="DF135" s="240">
        <v>21.5</v>
      </c>
      <c r="DG135" s="937"/>
      <c r="DH135" s="939"/>
      <c r="DI135" s="937"/>
      <c r="DJ135" s="241" t="s">
        <v>291</v>
      </c>
      <c r="DK135" s="897"/>
      <c r="DL135" s="899"/>
      <c r="DM135" s="901"/>
      <c r="DN135" s="936"/>
      <c r="DO135" s="901"/>
      <c r="DP135" s="904"/>
      <c r="DQ135" s="901"/>
      <c r="DR135" s="906"/>
      <c r="DS135" s="901"/>
      <c r="DT135" s="910"/>
      <c r="DU135" s="927"/>
      <c r="DV135" s="912"/>
      <c r="DW135" s="246"/>
      <c r="DX135" s="948"/>
      <c r="DY135" s="247"/>
      <c r="DZ135" s="216">
        <v>39</v>
      </c>
      <c r="EA135" s="216">
        <v>40</v>
      </c>
      <c r="EB135" s="928"/>
    </row>
    <row r="136" spans="1:132" s="248" customFormat="1" ht="34.15" customHeight="1">
      <c r="A136" s="272" t="s">
        <v>450</v>
      </c>
      <c r="B136" s="950"/>
      <c r="C136" s="929" t="s">
        <v>312</v>
      </c>
      <c r="D136" s="931" t="s">
        <v>273</v>
      </c>
      <c r="E136" s="243" t="s">
        <v>48</v>
      </c>
      <c r="F136" s="180"/>
      <c r="G136" s="181">
        <v>28820</v>
      </c>
      <c r="H136" s="182">
        <v>37900</v>
      </c>
      <c r="I136" s="183" t="s">
        <v>274</v>
      </c>
      <c r="J136" s="184">
        <v>260</v>
      </c>
      <c r="K136" s="185">
        <v>350</v>
      </c>
      <c r="L136" s="186" t="s">
        <v>275</v>
      </c>
      <c r="M136" s="187" t="s">
        <v>276</v>
      </c>
      <c r="N136" s="188" t="s">
        <v>274</v>
      </c>
      <c r="O136" s="189" t="s">
        <v>277</v>
      </c>
      <c r="P136" s="188" t="s">
        <v>274</v>
      </c>
      <c r="Q136" s="190">
        <v>2.2000000000000002</v>
      </c>
      <c r="R136" s="191">
        <v>2.2999999999999998</v>
      </c>
      <c r="S136" s="902" t="s">
        <v>274</v>
      </c>
      <c r="T136" s="913">
        <v>290</v>
      </c>
      <c r="U136" s="902" t="s">
        <v>274</v>
      </c>
      <c r="V136" s="933">
        <v>2</v>
      </c>
      <c r="W136" s="921" t="s">
        <v>278</v>
      </c>
      <c r="X136" s="903" t="s">
        <v>276</v>
      </c>
      <c r="Y136" s="921" t="s">
        <v>274</v>
      </c>
      <c r="Z136" s="923" t="s">
        <v>279</v>
      </c>
      <c r="AA136" s="183" t="s">
        <v>274</v>
      </c>
      <c r="AB136" s="192">
        <v>9080</v>
      </c>
      <c r="AC136" s="902" t="s">
        <v>274</v>
      </c>
      <c r="AD136" s="193">
        <v>90</v>
      </c>
      <c r="AE136" s="194" t="s">
        <v>278</v>
      </c>
      <c r="AF136" s="187" t="s">
        <v>276</v>
      </c>
      <c r="AG136" s="195" t="s">
        <v>274</v>
      </c>
      <c r="AH136" s="189" t="s">
        <v>280</v>
      </c>
      <c r="AI136" s="195" t="s">
        <v>274</v>
      </c>
      <c r="AJ136" s="196">
        <v>2.6</v>
      </c>
      <c r="AK136" s="197" t="s">
        <v>281</v>
      </c>
      <c r="AL136" s="198" t="s">
        <v>282</v>
      </c>
      <c r="AM136" s="199">
        <v>3630</v>
      </c>
      <c r="AN136" s="198" t="s">
        <v>282</v>
      </c>
      <c r="AO136" s="200">
        <v>30</v>
      </c>
      <c r="AP136" s="201" t="s">
        <v>275</v>
      </c>
      <c r="AQ136" s="202" t="s">
        <v>276</v>
      </c>
      <c r="AR136" s="201" t="s">
        <v>274</v>
      </c>
      <c r="AS136" s="203" t="s">
        <v>280</v>
      </c>
      <c r="AT136" s="201" t="s">
        <v>274</v>
      </c>
      <c r="AU136" s="204">
        <v>3.9</v>
      </c>
      <c r="AV136" s="205"/>
      <c r="AW136" s="206"/>
      <c r="AX136" s="205"/>
      <c r="AY136" s="207"/>
      <c r="AZ136" s="208"/>
      <c r="BA136" s="208"/>
      <c r="BB136" s="209"/>
      <c r="BC136" s="208"/>
      <c r="BD136" s="209"/>
      <c r="BE136" s="208"/>
      <c r="BF136" s="205"/>
      <c r="BG136" s="285" t="s">
        <v>283</v>
      </c>
      <c r="BH136" s="205"/>
      <c r="BI136" s="210"/>
      <c r="BJ136" s="208"/>
      <c r="BK136" s="208"/>
      <c r="BL136" s="208"/>
      <c r="BM136" s="208"/>
      <c r="BN136" s="208"/>
      <c r="BO136" s="208"/>
      <c r="BP136" s="925" t="s">
        <v>274</v>
      </c>
      <c r="BQ136" s="919">
        <v>300</v>
      </c>
      <c r="BR136" s="902" t="s">
        <v>274</v>
      </c>
      <c r="BS136" s="915">
        <v>3</v>
      </c>
      <c r="BT136" s="903" t="s">
        <v>275</v>
      </c>
      <c r="BU136" s="903" t="s">
        <v>276</v>
      </c>
      <c r="BV136" s="900" t="s">
        <v>274</v>
      </c>
      <c r="BW136" s="905" t="s">
        <v>280</v>
      </c>
      <c r="BX136" s="900" t="s">
        <v>274</v>
      </c>
      <c r="BY136" s="907">
        <v>9</v>
      </c>
      <c r="BZ136" s="902" t="s">
        <v>284</v>
      </c>
      <c r="CA136" s="917">
        <v>1810</v>
      </c>
      <c r="CB136" s="902" t="s">
        <v>274</v>
      </c>
      <c r="CC136" s="915">
        <v>10</v>
      </c>
      <c r="CD136" s="900" t="s">
        <v>275</v>
      </c>
      <c r="CE136" s="903" t="s">
        <v>276</v>
      </c>
      <c r="CF136" s="900" t="s">
        <v>274</v>
      </c>
      <c r="CG136" s="905" t="s">
        <v>280</v>
      </c>
      <c r="CH136" s="900" t="s">
        <v>274</v>
      </c>
      <c r="CI136" s="909">
        <v>4.3</v>
      </c>
      <c r="CJ136" s="911" t="s">
        <v>285</v>
      </c>
      <c r="CK136" s="902" t="s">
        <v>284</v>
      </c>
      <c r="CL136" s="913">
        <v>520</v>
      </c>
      <c r="CM136" s="902" t="s">
        <v>274</v>
      </c>
      <c r="CN136" s="915">
        <v>5</v>
      </c>
      <c r="CO136" s="903" t="s">
        <v>275</v>
      </c>
      <c r="CP136" s="903" t="s">
        <v>276</v>
      </c>
      <c r="CQ136" s="900" t="s">
        <v>274</v>
      </c>
      <c r="CR136" s="905" t="s">
        <v>280</v>
      </c>
      <c r="CS136" s="900" t="s">
        <v>274</v>
      </c>
      <c r="CT136" s="907">
        <v>10.1</v>
      </c>
      <c r="CU136" s="902" t="s">
        <v>284</v>
      </c>
      <c r="CV136" s="211">
        <v>210</v>
      </c>
      <c r="CW136" s="902" t="s">
        <v>284</v>
      </c>
      <c r="CX136" s="212">
        <v>2</v>
      </c>
      <c r="CY136" s="902" t="s">
        <v>284</v>
      </c>
      <c r="CZ136" s="212">
        <v>2</v>
      </c>
      <c r="DA136" s="902" t="s">
        <v>284</v>
      </c>
      <c r="DB136" s="211">
        <v>30</v>
      </c>
      <c r="DC136" s="902" t="s">
        <v>284</v>
      </c>
      <c r="DD136" s="212">
        <v>1</v>
      </c>
      <c r="DE136" s="902" t="s">
        <v>284</v>
      </c>
      <c r="DF136" s="212">
        <v>1</v>
      </c>
      <c r="DG136" s="937" t="s">
        <v>282</v>
      </c>
      <c r="DH136" s="938">
        <v>2360</v>
      </c>
      <c r="DI136" s="937" t="s">
        <v>282</v>
      </c>
      <c r="DJ136" s="213">
        <v>245</v>
      </c>
      <c r="DK136" s="897" t="s">
        <v>286</v>
      </c>
      <c r="DL136" s="898">
        <v>1810</v>
      </c>
      <c r="DM136" s="900" t="s">
        <v>274</v>
      </c>
      <c r="DN136" s="935">
        <v>10</v>
      </c>
      <c r="DO136" s="900" t="s">
        <v>275</v>
      </c>
      <c r="DP136" s="903" t="s">
        <v>276</v>
      </c>
      <c r="DQ136" s="900" t="s">
        <v>274</v>
      </c>
      <c r="DR136" s="905" t="s">
        <v>280</v>
      </c>
      <c r="DS136" s="900" t="s">
        <v>274</v>
      </c>
      <c r="DT136" s="909">
        <v>4.3</v>
      </c>
      <c r="DU136" s="926" t="s">
        <v>281</v>
      </c>
      <c r="DV136" s="911" t="s">
        <v>287</v>
      </c>
      <c r="DW136" s="246"/>
      <c r="DX136" s="948"/>
      <c r="DY136" s="247">
        <v>300</v>
      </c>
      <c r="DZ136" s="216">
        <v>41</v>
      </c>
      <c r="EA136" s="216">
        <v>42</v>
      </c>
      <c r="EB136" s="928">
        <v>21</v>
      </c>
    </row>
    <row r="137" spans="1:132" s="248" customFormat="1" ht="34.15" customHeight="1">
      <c r="A137" s="272" t="s">
        <v>451</v>
      </c>
      <c r="B137" s="950"/>
      <c r="C137" s="930"/>
      <c r="D137" s="940"/>
      <c r="E137" s="244" t="s">
        <v>49</v>
      </c>
      <c r="F137" s="180"/>
      <c r="G137" s="218">
        <v>37900</v>
      </c>
      <c r="H137" s="219"/>
      <c r="I137" s="183" t="s">
        <v>274</v>
      </c>
      <c r="J137" s="220">
        <v>350</v>
      </c>
      <c r="K137" s="221"/>
      <c r="L137" s="222" t="s">
        <v>275</v>
      </c>
      <c r="M137" s="223" t="s">
        <v>276</v>
      </c>
      <c r="N137" s="224" t="s">
        <v>274</v>
      </c>
      <c r="O137" s="225" t="s">
        <v>280</v>
      </c>
      <c r="P137" s="224" t="s">
        <v>274</v>
      </c>
      <c r="Q137" s="226">
        <v>2.2999999999999998</v>
      </c>
      <c r="R137" s="227"/>
      <c r="S137" s="902"/>
      <c r="T137" s="914"/>
      <c r="U137" s="902"/>
      <c r="V137" s="934"/>
      <c r="W137" s="922"/>
      <c r="X137" s="904"/>
      <c r="Y137" s="922"/>
      <c r="Z137" s="924"/>
      <c r="AA137" s="183" t="s">
        <v>274</v>
      </c>
      <c r="AB137" s="220">
        <v>9080</v>
      </c>
      <c r="AC137" s="902"/>
      <c r="AD137" s="228">
        <v>90</v>
      </c>
      <c r="AE137" s="229" t="s">
        <v>275</v>
      </c>
      <c r="AF137" s="223" t="s">
        <v>276</v>
      </c>
      <c r="AG137" s="230" t="s">
        <v>274</v>
      </c>
      <c r="AH137" s="231" t="s">
        <v>280</v>
      </c>
      <c r="AI137" s="230" t="s">
        <v>274</v>
      </c>
      <c r="AJ137" s="232">
        <v>2.6</v>
      </c>
      <c r="AK137" s="233"/>
      <c r="AL137" s="198"/>
      <c r="AM137" s="234"/>
      <c r="AN137" s="205"/>
      <c r="AO137" s="235"/>
      <c r="AP137" s="236"/>
      <c r="AQ137" s="214"/>
      <c r="AR137" s="236"/>
      <c r="AS137" s="214"/>
      <c r="AT137" s="236"/>
      <c r="AU137" s="214"/>
      <c r="AV137" s="237" t="s">
        <v>274</v>
      </c>
      <c r="AW137" s="199">
        <v>63590</v>
      </c>
      <c r="AX137" s="205" t="s">
        <v>274</v>
      </c>
      <c r="AY137" s="200">
        <v>630</v>
      </c>
      <c r="AZ137" s="238" t="s">
        <v>275</v>
      </c>
      <c r="BA137" s="202" t="s">
        <v>276</v>
      </c>
      <c r="BB137" s="201" t="s">
        <v>274</v>
      </c>
      <c r="BC137" s="203" t="s">
        <v>280</v>
      </c>
      <c r="BD137" s="201" t="s">
        <v>274</v>
      </c>
      <c r="BE137" s="204">
        <v>2.4</v>
      </c>
      <c r="BF137" s="237" t="s">
        <v>274</v>
      </c>
      <c r="BG137" s="286">
        <v>54510</v>
      </c>
      <c r="BH137" s="237" t="s">
        <v>284</v>
      </c>
      <c r="BI137" s="200">
        <v>540</v>
      </c>
      <c r="BJ137" s="238" t="s">
        <v>275</v>
      </c>
      <c r="BK137" s="202" t="s">
        <v>276</v>
      </c>
      <c r="BL137" s="238" t="s">
        <v>274</v>
      </c>
      <c r="BM137" s="203" t="s">
        <v>280</v>
      </c>
      <c r="BN137" s="238" t="s">
        <v>274</v>
      </c>
      <c r="BO137" s="204">
        <v>2.4</v>
      </c>
      <c r="BP137" s="925"/>
      <c r="BQ137" s="920"/>
      <c r="BR137" s="902"/>
      <c r="BS137" s="916"/>
      <c r="BT137" s="904"/>
      <c r="BU137" s="904"/>
      <c r="BV137" s="901"/>
      <c r="BW137" s="906"/>
      <c r="BX137" s="901"/>
      <c r="BY137" s="908"/>
      <c r="BZ137" s="902"/>
      <c r="CA137" s="918"/>
      <c r="CB137" s="902"/>
      <c r="CC137" s="916"/>
      <c r="CD137" s="901"/>
      <c r="CE137" s="904"/>
      <c r="CF137" s="901"/>
      <c r="CG137" s="906"/>
      <c r="CH137" s="901"/>
      <c r="CI137" s="910"/>
      <c r="CJ137" s="912"/>
      <c r="CK137" s="902"/>
      <c r="CL137" s="914"/>
      <c r="CM137" s="902"/>
      <c r="CN137" s="916"/>
      <c r="CO137" s="904"/>
      <c r="CP137" s="904"/>
      <c r="CQ137" s="901"/>
      <c r="CR137" s="906"/>
      <c r="CS137" s="901"/>
      <c r="CT137" s="908"/>
      <c r="CU137" s="902"/>
      <c r="CV137" s="239" t="s">
        <v>315</v>
      </c>
      <c r="CW137" s="902"/>
      <c r="CX137" s="239" t="s">
        <v>290</v>
      </c>
      <c r="CY137" s="902"/>
      <c r="CZ137" s="240">
        <v>52.3</v>
      </c>
      <c r="DA137" s="902"/>
      <c r="DB137" s="239" t="s">
        <v>315</v>
      </c>
      <c r="DC137" s="902"/>
      <c r="DD137" s="239" t="s">
        <v>290</v>
      </c>
      <c r="DE137" s="902"/>
      <c r="DF137" s="240">
        <v>19.399999999999999</v>
      </c>
      <c r="DG137" s="937"/>
      <c r="DH137" s="939"/>
      <c r="DI137" s="937"/>
      <c r="DJ137" s="241" t="s">
        <v>291</v>
      </c>
      <c r="DK137" s="897"/>
      <c r="DL137" s="899"/>
      <c r="DM137" s="901"/>
      <c r="DN137" s="936"/>
      <c r="DO137" s="901"/>
      <c r="DP137" s="904"/>
      <c r="DQ137" s="901"/>
      <c r="DR137" s="906"/>
      <c r="DS137" s="901"/>
      <c r="DT137" s="910"/>
      <c r="DU137" s="927"/>
      <c r="DV137" s="912"/>
      <c r="DW137" s="246"/>
      <c r="DX137" s="948"/>
      <c r="DY137" s="247"/>
      <c r="DZ137" s="216">
        <v>41</v>
      </c>
      <c r="EA137" s="216">
        <v>42</v>
      </c>
      <c r="EB137" s="928"/>
    </row>
    <row r="138" spans="1:132" s="248" customFormat="1" ht="34.15" customHeight="1">
      <c r="A138" s="272" t="s">
        <v>452</v>
      </c>
      <c r="B138" s="950"/>
      <c r="C138" s="929" t="s">
        <v>313</v>
      </c>
      <c r="D138" s="931" t="s">
        <v>273</v>
      </c>
      <c r="E138" s="243" t="s">
        <v>48</v>
      </c>
      <c r="F138" s="180"/>
      <c r="G138" s="181">
        <v>26630</v>
      </c>
      <c r="H138" s="182">
        <v>35710</v>
      </c>
      <c r="I138" s="183" t="s">
        <v>274</v>
      </c>
      <c r="J138" s="184">
        <v>240</v>
      </c>
      <c r="K138" s="185">
        <v>330</v>
      </c>
      <c r="L138" s="186" t="s">
        <v>275</v>
      </c>
      <c r="M138" s="187" t="s">
        <v>276</v>
      </c>
      <c r="N138" s="188" t="s">
        <v>274</v>
      </c>
      <c r="O138" s="189" t="s">
        <v>277</v>
      </c>
      <c r="P138" s="188" t="s">
        <v>274</v>
      </c>
      <c r="Q138" s="190">
        <v>2.1</v>
      </c>
      <c r="R138" s="191">
        <v>2.2999999999999998</v>
      </c>
      <c r="S138" s="902" t="s">
        <v>274</v>
      </c>
      <c r="T138" s="913">
        <v>270</v>
      </c>
      <c r="U138" s="902" t="s">
        <v>274</v>
      </c>
      <c r="V138" s="933">
        <v>2</v>
      </c>
      <c r="W138" s="921" t="s">
        <v>278</v>
      </c>
      <c r="X138" s="903" t="s">
        <v>276</v>
      </c>
      <c r="Y138" s="921" t="s">
        <v>274</v>
      </c>
      <c r="Z138" s="923" t="s">
        <v>279</v>
      </c>
      <c r="AA138" s="183" t="s">
        <v>274</v>
      </c>
      <c r="AB138" s="192">
        <v>9080</v>
      </c>
      <c r="AC138" s="902" t="s">
        <v>274</v>
      </c>
      <c r="AD138" s="193">
        <v>90</v>
      </c>
      <c r="AE138" s="194" t="s">
        <v>278</v>
      </c>
      <c r="AF138" s="187" t="s">
        <v>276</v>
      </c>
      <c r="AG138" s="195" t="s">
        <v>274</v>
      </c>
      <c r="AH138" s="189" t="s">
        <v>280</v>
      </c>
      <c r="AI138" s="195" t="s">
        <v>274</v>
      </c>
      <c r="AJ138" s="196">
        <v>2.6</v>
      </c>
      <c r="AK138" s="197" t="s">
        <v>281</v>
      </c>
      <c r="AL138" s="198" t="s">
        <v>282</v>
      </c>
      <c r="AM138" s="199">
        <v>3630</v>
      </c>
      <c r="AN138" s="198" t="s">
        <v>282</v>
      </c>
      <c r="AO138" s="200">
        <v>30</v>
      </c>
      <c r="AP138" s="201" t="s">
        <v>275</v>
      </c>
      <c r="AQ138" s="202" t="s">
        <v>276</v>
      </c>
      <c r="AR138" s="201" t="s">
        <v>274</v>
      </c>
      <c r="AS138" s="203" t="s">
        <v>280</v>
      </c>
      <c r="AT138" s="201" t="s">
        <v>274</v>
      </c>
      <c r="AU138" s="204">
        <v>3.9</v>
      </c>
      <c r="AV138" s="205"/>
      <c r="AW138" s="206"/>
      <c r="AX138" s="205"/>
      <c r="AY138" s="207"/>
      <c r="AZ138" s="208"/>
      <c r="BA138" s="208"/>
      <c r="BB138" s="209"/>
      <c r="BC138" s="208"/>
      <c r="BD138" s="209"/>
      <c r="BE138" s="208"/>
      <c r="BF138" s="205"/>
      <c r="BG138" s="285" t="s">
        <v>283</v>
      </c>
      <c r="BH138" s="205"/>
      <c r="BI138" s="210"/>
      <c r="BJ138" s="208"/>
      <c r="BK138" s="208"/>
      <c r="BL138" s="208"/>
      <c r="BM138" s="208"/>
      <c r="BN138" s="208"/>
      <c r="BO138" s="208"/>
      <c r="BP138" s="925" t="s">
        <v>274</v>
      </c>
      <c r="BQ138" s="919">
        <v>270</v>
      </c>
      <c r="BR138" s="902" t="s">
        <v>274</v>
      </c>
      <c r="BS138" s="915">
        <v>2</v>
      </c>
      <c r="BT138" s="903" t="s">
        <v>275</v>
      </c>
      <c r="BU138" s="903" t="s">
        <v>276</v>
      </c>
      <c r="BV138" s="900" t="s">
        <v>274</v>
      </c>
      <c r="BW138" s="905" t="s">
        <v>280</v>
      </c>
      <c r="BX138" s="900" t="s">
        <v>274</v>
      </c>
      <c r="BY138" s="907">
        <v>12.3</v>
      </c>
      <c r="BZ138" s="902" t="s">
        <v>284</v>
      </c>
      <c r="CA138" s="917">
        <v>1650</v>
      </c>
      <c r="CB138" s="902" t="s">
        <v>274</v>
      </c>
      <c r="CC138" s="915">
        <v>10</v>
      </c>
      <c r="CD138" s="900" t="s">
        <v>275</v>
      </c>
      <c r="CE138" s="903" t="s">
        <v>276</v>
      </c>
      <c r="CF138" s="900" t="s">
        <v>274</v>
      </c>
      <c r="CG138" s="905" t="s">
        <v>280</v>
      </c>
      <c r="CH138" s="900" t="s">
        <v>274</v>
      </c>
      <c r="CI138" s="909">
        <v>3.9</v>
      </c>
      <c r="CJ138" s="911" t="s">
        <v>285</v>
      </c>
      <c r="CK138" s="902" t="s">
        <v>284</v>
      </c>
      <c r="CL138" s="913">
        <v>520</v>
      </c>
      <c r="CM138" s="902" t="s">
        <v>274</v>
      </c>
      <c r="CN138" s="915">
        <v>5</v>
      </c>
      <c r="CO138" s="903" t="s">
        <v>275</v>
      </c>
      <c r="CP138" s="903" t="s">
        <v>276</v>
      </c>
      <c r="CQ138" s="900" t="s">
        <v>274</v>
      </c>
      <c r="CR138" s="905" t="s">
        <v>280</v>
      </c>
      <c r="CS138" s="900" t="s">
        <v>274</v>
      </c>
      <c r="CT138" s="907">
        <v>9.1999999999999993</v>
      </c>
      <c r="CU138" s="902" t="s">
        <v>284</v>
      </c>
      <c r="CV138" s="211">
        <v>190</v>
      </c>
      <c r="CW138" s="902" t="s">
        <v>284</v>
      </c>
      <c r="CX138" s="212">
        <v>1</v>
      </c>
      <c r="CY138" s="902" t="s">
        <v>284</v>
      </c>
      <c r="CZ138" s="212">
        <v>1</v>
      </c>
      <c r="DA138" s="902" t="s">
        <v>284</v>
      </c>
      <c r="DB138" s="211">
        <v>30</v>
      </c>
      <c r="DC138" s="902" t="s">
        <v>284</v>
      </c>
      <c r="DD138" s="212">
        <v>1</v>
      </c>
      <c r="DE138" s="902" t="s">
        <v>284</v>
      </c>
      <c r="DF138" s="212">
        <v>1</v>
      </c>
      <c r="DG138" s="937" t="s">
        <v>282</v>
      </c>
      <c r="DH138" s="938">
        <v>2150</v>
      </c>
      <c r="DI138" s="937" t="s">
        <v>282</v>
      </c>
      <c r="DJ138" s="213">
        <v>245</v>
      </c>
      <c r="DK138" s="897" t="s">
        <v>286</v>
      </c>
      <c r="DL138" s="898">
        <v>1650</v>
      </c>
      <c r="DM138" s="900" t="s">
        <v>274</v>
      </c>
      <c r="DN138" s="935">
        <v>10</v>
      </c>
      <c r="DO138" s="900" t="s">
        <v>275</v>
      </c>
      <c r="DP138" s="903" t="s">
        <v>276</v>
      </c>
      <c r="DQ138" s="900" t="s">
        <v>274</v>
      </c>
      <c r="DR138" s="905" t="s">
        <v>280</v>
      </c>
      <c r="DS138" s="900" t="s">
        <v>274</v>
      </c>
      <c r="DT138" s="909">
        <v>3.9</v>
      </c>
      <c r="DU138" s="926" t="s">
        <v>281</v>
      </c>
      <c r="DV138" s="911" t="s">
        <v>287</v>
      </c>
      <c r="DW138" s="246"/>
      <c r="DX138" s="948"/>
      <c r="DY138" s="247">
        <v>330</v>
      </c>
      <c r="DZ138" s="216">
        <v>43</v>
      </c>
      <c r="EA138" s="216">
        <v>44</v>
      </c>
      <c r="EB138" s="928">
        <v>22</v>
      </c>
    </row>
    <row r="139" spans="1:132" s="248" customFormat="1" ht="34.15" customHeight="1">
      <c r="A139" s="272" t="s">
        <v>453</v>
      </c>
      <c r="B139" s="950"/>
      <c r="C139" s="930"/>
      <c r="D139" s="932"/>
      <c r="E139" s="244" t="s">
        <v>49</v>
      </c>
      <c r="F139" s="180"/>
      <c r="G139" s="218">
        <v>35710</v>
      </c>
      <c r="H139" s="219"/>
      <c r="I139" s="183" t="s">
        <v>274</v>
      </c>
      <c r="J139" s="220">
        <v>330</v>
      </c>
      <c r="K139" s="221"/>
      <c r="L139" s="222" t="s">
        <v>275</v>
      </c>
      <c r="M139" s="223" t="s">
        <v>276</v>
      </c>
      <c r="N139" s="224" t="s">
        <v>274</v>
      </c>
      <c r="O139" s="225" t="s">
        <v>280</v>
      </c>
      <c r="P139" s="224" t="s">
        <v>274</v>
      </c>
      <c r="Q139" s="226">
        <v>2.2999999999999998</v>
      </c>
      <c r="R139" s="227"/>
      <c r="S139" s="902"/>
      <c r="T139" s="914"/>
      <c r="U139" s="902"/>
      <c r="V139" s="934"/>
      <c r="W139" s="922"/>
      <c r="X139" s="904"/>
      <c r="Y139" s="922"/>
      <c r="Z139" s="924"/>
      <c r="AA139" s="183" t="s">
        <v>274</v>
      </c>
      <c r="AB139" s="220">
        <v>9080</v>
      </c>
      <c r="AC139" s="902"/>
      <c r="AD139" s="228">
        <v>90</v>
      </c>
      <c r="AE139" s="229" t="s">
        <v>275</v>
      </c>
      <c r="AF139" s="223" t="s">
        <v>276</v>
      </c>
      <c r="AG139" s="230" t="s">
        <v>274</v>
      </c>
      <c r="AH139" s="231" t="s">
        <v>280</v>
      </c>
      <c r="AI139" s="230" t="s">
        <v>274</v>
      </c>
      <c r="AJ139" s="232">
        <v>2.6</v>
      </c>
      <c r="AK139" s="233"/>
      <c r="AL139" s="249"/>
      <c r="AM139" s="249"/>
      <c r="AN139" s="249"/>
      <c r="AO139" s="249"/>
      <c r="AP139" s="250"/>
      <c r="AQ139" s="249"/>
      <c r="AR139" s="250"/>
      <c r="AS139" s="249"/>
      <c r="AT139" s="250"/>
      <c r="AU139" s="249"/>
      <c r="AV139" s="237" t="s">
        <v>274</v>
      </c>
      <c r="AW139" s="199">
        <v>63590</v>
      </c>
      <c r="AX139" s="205" t="s">
        <v>274</v>
      </c>
      <c r="AY139" s="200">
        <v>630</v>
      </c>
      <c r="AZ139" s="238" t="s">
        <v>275</v>
      </c>
      <c r="BA139" s="202" t="s">
        <v>276</v>
      </c>
      <c r="BB139" s="201" t="s">
        <v>274</v>
      </c>
      <c r="BC139" s="203" t="s">
        <v>280</v>
      </c>
      <c r="BD139" s="201" t="s">
        <v>274</v>
      </c>
      <c r="BE139" s="204">
        <v>2.4</v>
      </c>
      <c r="BF139" s="237" t="s">
        <v>274</v>
      </c>
      <c r="BG139" s="286">
        <v>54510</v>
      </c>
      <c r="BH139" s="237" t="s">
        <v>284</v>
      </c>
      <c r="BI139" s="200">
        <v>540</v>
      </c>
      <c r="BJ139" s="238" t="s">
        <v>275</v>
      </c>
      <c r="BK139" s="202" t="s">
        <v>276</v>
      </c>
      <c r="BL139" s="238" t="s">
        <v>274</v>
      </c>
      <c r="BM139" s="203" t="s">
        <v>280</v>
      </c>
      <c r="BN139" s="238" t="s">
        <v>274</v>
      </c>
      <c r="BO139" s="204">
        <v>2.4</v>
      </c>
      <c r="BP139" s="925"/>
      <c r="BQ139" s="920"/>
      <c r="BR139" s="902"/>
      <c r="BS139" s="916"/>
      <c r="BT139" s="904"/>
      <c r="BU139" s="904"/>
      <c r="BV139" s="901"/>
      <c r="BW139" s="906"/>
      <c r="BX139" s="901"/>
      <c r="BY139" s="908"/>
      <c r="BZ139" s="902"/>
      <c r="CA139" s="918"/>
      <c r="CB139" s="902"/>
      <c r="CC139" s="916"/>
      <c r="CD139" s="901"/>
      <c r="CE139" s="904"/>
      <c r="CF139" s="901"/>
      <c r="CG139" s="906"/>
      <c r="CH139" s="901"/>
      <c r="CI139" s="910"/>
      <c r="CJ139" s="912"/>
      <c r="CK139" s="902"/>
      <c r="CL139" s="914"/>
      <c r="CM139" s="902"/>
      <c r="CN139" s="916"/>
      <c r="CO139" s="904"/>
      <c r="CP139" s="904"/>
      <c r="CQ139" s="901"/>
      <c r="CR139" s="906"/>
      <c r="CS139" s="901"/>
      <c r="CT139" s="908"/>
      <c r="CU139" s="902"/>
      <c r="CV139" s="239" t="s">
        <v>315</v>
      </c>
      <c r="CW139" s="902"/>
      <c r="CX139" s="239" t="s">
        <v>290</v>
      </c>
      <c r="CY139" s="902"/>
      <c r="CZ139" s="240">
        <v>95.2</v>
      </c>
      <c r="DA139" s="902"/>
      <c r="DB139" s="239" t="s">
        <v>315</v>
      </c>
      <c r="DC139" s="902"/>
      <c r="DD139" s="239" t="s">
        <v>290</v>
      </c>
      <c r="DE139" s="902"/>
      <c r="DF139" s="240">
        <v>17.600000000000001</v>
      </c>
      <c r="DG139" s="937"/>
      <c r="DH139" s="939"/>
      <c r="DI139" s="937"/>
      <c r="DJ139" s="241" t="s">
        <v>291</v>
      </c>
      <c r="DK139" s="897"/>
      <c r="DL139" s="899"/>
      <c r="DM139" s="901"/>
      <c r="DN139" s="936"/>
      <c r="DO139" s="901"/>
      <c r="DP139" s="904"/>
      <c r="DQ139" s="901"/>
      <c r="DR139" s="906"/>
      <c r="DS139" s="901"/>
      <c r="DT139" s="910"/>
      <c r="DU139" s="927"/>
      <c r="DV139" s="912"/>
      <c r="DW139" s="246"/>
      <c r="DX139" s="949"/>
      <c r="DY139" s="247"/>
      <c r="DZ139" s="216">
        <v>43</v>
      </c>
      <c r="EA139" s="216">
        <v>44</v>
      </c>
      <c r="EB139" s="928"/>
    </row>
    <row r="140" spans="1:132" s="214" customFormat="1" ht="34.15" customHeight="1">
      <c r="A140" s="271" t="s">
        <v>454</v>
      </c>
      <c r="B140" s="950" t="s">
        <v>317</v>
      </c>
      <c r="C140" s="943" t="s">
        <v>272</v>
      </c>
      <c r="D140" s="945" t="s">
        <v>273</v>
      </c>
      <c r="E140" s="179" t="s">
        <v>48</v>
      </c>
      <c r="F140" s="180"/>
      <c r="G140" s="181">
        <v>122360</v>
      </c>
      <c r="H140" s="182">
        <v>131220</v>
      </c>
      <c r="I140" s="183" t="s">
        <v>274</v>
      </c>
      <c r="J140" s="184">
        <v>1200</v>
      </c>
      <c r="K140" s="185">
        <v>1290</v>
      </c>
      <c r="L140" s="186" t="s">
        <v>275</v>
      </c>
      <c r="M140" s="187" t="s">
        <v>276</v>
      </c>
      <c r="N140" s="188" t="s">
        <v>274</v>
      </c>
      <c r="O140" s="189" t="s">
        <v>277</v>
      </c>
      <c r="P140" s="188" t="s">
        <v>274</v>
      </c>
      <c r="Q140" s="190">
        <v>2.2999999999999998</v>
      </c>
      <c r="R140" s="191">
        <v>2.2999999999999998</v>
      </c>
      <c r="S140" s="902" t="s">
        <v>274</v>
      </c>
      <c r="T140" s="913">
        <v>5800</v>
      </c>
      <c r="U140" s="902" t="s">
        <v>274</v>
      </c>
      <c r="V140" s="933">
        <v>50</v>
      </c>
      <c r="W140" s="921" t="s">
        <v>278</v>
      </c>
      <c r="X140" s="903" t="s">
        <v>276</v>
      </c>
      <c r="Y140" s="921" t="s">
        <v>274</v>
      </c>
      <c r="Z140" s="923" t="s">
        <v>279</v>
      </c>
      <c r="AA140" s="183" t="s">
        <v>274</v>
      </c>
      <c r="AB140" s="192">
        <v>8860</v>
      </c>
      <c r="AC140" s="902" t="s">
        <v>274</v>
      </c>
      <c r="AD140" s="193">
        <v>80</v>
      </c>
      <c r="AE140" s="194" t="s">
        <v>278</v>
      </c>
      <c r="AF140" s="187" t="s">
        <v>276</v>
      </c>
      <c r="AG140" s="195" t="s">
        <v>274</v>
      </c>
      <c r="AH140" s="189" t="s">
        <v>280</v>
      </c>
      <c r="AI140" s="195" t="s">
        <v>274</v>
      </c>
      <c r="AJ140" s="196">
        <v>2.9</v>
      </c>
      <c r="AK140" s="197" t="s">
        <v>281</v>
      </c>
      <c r="AL140" s="198" t="s">
        <v>282</v>
      </c>
      <c r="AM140" s="199">
        <v>3540</v>
      </c>
      <c r="AN140" s="198" t="s">
        <v>282</v>
      </c>
      <c r="AO140" s="200">
        <v>30</v>
      </c>
      <c r="AP140" s="201" t="s">
        <v>275</v>
      </c>
      <c r="AQ140" s="202" t="s">
        <v>276</v>
      </c>
      <c r="AR140" s="201" t="s">
        <v>274</v>
      </c>
      <c r="AS140" s="203" t="s">
        <v>280</v>
      </c>
      <c r="AT140" s="201" t="s">
        <v>274</v>
      </c>
      <c r="AU140" s="204">
        <v>3.9</v>
      </c>
      <c r="AV140" s="205"/>
      <c r="AW140" s="206"/>
      <c r="AX140" s="205"/>
      <c r="AY140" s="207"/>
      <c r="AZ140" s="208"/>
      <c r="BA140" s="208"/>
      <c r="BB140" s="209"/>
      <c r="BC140" s="208"/>
      <c r="BD140" s="209"/>
      <c r="BE140" s="208"/>
      <c r="BF140" s="205"/>
      <c r="BG140" s="285" t="s">
        <v>283</v>
      </c>
      <c r="BH140" s="205"/>
      <c r="BI140" s="210"/>
      <c r="BJ140" s="208"/>
      <c r="BK140" s="208"/>
      <c r="BL140" s="208"/>
      <c r="BM140" s="208"/>
      <c r="BN140" s="208"/>
      <c r="BO140" s="208"/>
      <c r="BP140" s="925" t="s">
        <v>274</v>
      </c>
      <c r="BQ140" s="919">
        <v>6010</v>
      </c>
      <c r="BR140" s="902" t="s">
        <v>284</v>
      </c>
      <c r="BS140" s="915">
        <v>60</v>
      </c>
      <c r="BT140" s="903" t="s">
        <v>275</v>
      </c>
      <c r="BU140" s="903" t="s">
        <v>276</v>
      </c>
      <c r="BV140" s="900" t="s">
        <v>274</v>
      </c>
      <c r="BW140" s="905" t="s">
        <v>280</v>
      </c>
      <c r="BX140" s="900" t="s">
        <v>274</v>
      </c>
      <c r="BY140" s="907">
        <v>9</v>
      </c>
      <c r="BZ140" s="902" t="s">
        <v>284</v>
      </c>
      <c r="CA140" s="917">
        <v>35460</v>
      </c>
      <c r="CB140" s="902" t="s">
        <v>284</v>
      </c>
      <c r="CC140" s="915">
        <v>350</v>
      </c>
      <c r="CD140" s="900" t="s">
        <v>275</v>
      </c>
      <c r="CE140" s="903" t="s">
        <v>276</v>
      </c>
      <c r="CF140" s="900" t="s">
        <v>274</v>
      </c>
      <c r="CG140" s="905" t="s">
        <v>280</v>
      </c>
      <c r="CH140" s="900" t="s">
        <v>274</v>
      </c>
      <c r="CI140" s="909">
        <v>2.4</v>
      </c>
      <c r="CJ140" s="911" t="s">
        <v>285</v>
      </c>
      <c r="CK140" s="902" t="s">
        <v>284</v>
      </c>
      <c r="CL140" s="913">
        <v>3790</v>
      </c>
      <c r="CM140" s="902" t="s">
        <v>274</v>
      </c>
      <c r="CN140" s="915">
        <v>30</v>
      </c>
      <c r="CO140" s="903" t="s">
        <v>275</v>
      </c>
      <c r="CP140" s="903" t="s">
        <v>276</v>
      </c>
      <c r="CQ140" s="900" t="s">
        <v>274</v>
      </c>
      <c r="CR140" s="905" t="s">
        <v>280</v>
      </c>
      <c r="CS140" s="900" t="s">
        <v>274</v>
      </c>
      <c r="CT140" s="907">
        <v>18.100000000000001</v>
      </c>
      <c r="CU140" s="902" t="s">
        <v>284</v>
      </c>
      <c r="CV140" s="211">
        <v>2840</v>
      </c>
      <c r="CW140" s="902" t="s">
        <v>284</v>
      </c>
      <c r="CX140" s="212">
        <v>20</v>
      </c>
      <c r="CY140" s="902" t="s">
        <v>284</v>
      </c>
      <c r="CZ140" s="212">
        <v>20</v>
      </c>
      <c r="DA140" s="902" t="s">
        <v>284</v>
      </c>
      <c r="DB140" s="211">
        <v>500</v>
      </c>
      <c r="DC140" s="902" t="s">
        <v>284</v>
      </c>
      <c r="DD140" s="212">
        <v>5</v>
      </c>
      <c r="DE140" s="902" t="s">
        <v>284</v>
      </c>
      <c r="DF140" s="212">
        <v>5</v>
      </c>
      <c r="DG140" s="937" t="s">
        <v>282</v>
      </c>
      <c r="DH140" s="938">
        <v>27330</v>
      </c>
      <c r="DI140" s="937" t="s">
        <v>282</v>
      </c>
      <c r="DJ140" s="213">
        <v>245</v>
      </c>
      <c r="DK140" s="897" t="s">
        <v>286</v>
      </c>
      <c r="DL140" s="898">
        <v>35460</v>
      </c>
      <c r="DM140" s="900" t="s">
        <v>274</v>
      </c>
      <c r="DN140" s="935">
        <v>350</v>
      </c>
      <c r="DO140" s="900" t="s">
        <v>275</v>
      </c>
      <c r="DP140" s="903" t="s">
        <v>276</v>
      </c>
      <c r="DQ140" s="900" t="s">
        <v>274</v>
      </c>
      <c r="DR140" s="905" t="s">
        <v>280</v>
      </c>
      <c r="DS140" s="900" t="s">
        <v>274</v>
      </c>
      <c r="DT140" s="909">
        <v>2.4</v>
      </c>
      <c r="DU140" s="926" t="s">
        <v>281</v>
      </c>
      <c r="DV140" s="911" t="s">
        <v>287</v>
      </c>
      <c r="DW140" s="242"/>
      <c r="DX140" s="947" t="s">
        <v>288</v>
      </c>
      <c r="DY140" s="215">
        <v>15</v>
      </c>
      <c r="DZ140" s="216">
        <v>1</v>
      </c>
      <c r="EA140" s="216">
        <v>2</v>
      </c>
      <c r="EB140" s="928">
        <v>1</v>
      </c>
    </row>
    <row r="141" spans="1:132" s="214" customFormat="1" ht="34.15" customHeight="1">
      <c r="A141" s="271" t="s">
        <v>455</v>
      </c>
      <c r="B141" s="950"/>
      <c r="C141" s="944"/>
      <c r="D141" s="946"/>
      <c r="E141" s="217" t="s">
        <v>49</v>
      </c>
      <c r="F141" s="180"/>
      <c r="G141" s="218">
        <v>131220</v>
      </c>
      <c r="H141" s="219"/>
      <c r="I141" s="183" t="s">
        <v>274</v>
      </c>
      <c r="J141" s="220">
        <v>1290</v>
      </c>
      <c r="K141" s="221"/>
      <c r="L141" s="222" t="s">
        <v>275</v>
      </c>
      <c r="M141" s="223" t="s">
        <v>276</v>
      </c>
      <c r="N141" s="224" t="s">
        <v>274</v>
      </c>
      <c r="O141" s="225" t="s">
        <v>280</v>
      </c>
      <c r="P141" s="224" t="s">
        <v>274</v>
      </c>
      <c r="Q141" s="226">
        <v>2.2999999999999998</v>
      </c>
      <c r="R141" s="227"/>
      <c r="S141" s="902"/>
      <c r="T141" s="914"/>
      <c r="U141" s="902"/>
      <c r="V141" s="934"/>
      <c r="W141" s="922"/>
      <c r="X141" s="904"/>
      <c r="Y141" s="922"/>
      <c r="Z141" s="924"/>
      <c r="AA141" s="183" t="s">
        <v>274</v>
      </c>
      <c r="AB141" s="220">
        <v>8860</v>
      </c>
      <c r="AC141" s="902"/>
      <c r="AD141" s="228">
        <v>80</v>
      </c>
      <c r="AE141" s="229" t="s">
        <v>275</v>
      </c>
      <c r="AF141" s="223" t="s">
        <v>276</v>
      </c>
      <c r="AG141" s="230" t="s">
        <v>274</v>
      </c>
      <c r="AH141" s="231" t="s">
        <v>280</v>
      </c>
      <c r="AI141" s="230" t="s">
        <v>274</v>
      </c>
      <c r="AJ141" s="232">
        <v>2.9</v>
      </c>
      <c r="AK141" s="233"/>
      <c r="AL141" s="198"/>
      <c r="AM141" s="234"/>
      <c r="AN141" s="205"/>
      <c r="AO141" s="235"/>
      <c r="AP141" s="236"/>
      <c r="AR141" s="236"/>
      <c r="AT141" s="236"/>
      <c r="AV141" s="237" t="s">
        <v>274</v>
      </c>
      <c r="AW141" s="199">
        <v>62060</v>
      </c>
      <c r="AX141" s="205" t="s">
        <v>274</v>
      </c>
      <c r="AY141" s="200">
        <v>620</v>
      </c>
      <c r="AZ141" s="238" t="s">
        <v>275</v>
      </c>
      <c r="BA141" s="202" t="s">
        <v>276</v>
      </c>
      <c r="BB141" s="201" t="s">
        <v>274</v>
      </c>
      <c r="BC141" s="203" t="s">
        <v>280</v>
      </c>
      <c r="BD141" s="201" t="s">
        <v>274</v>
      </c>
      <c r="BE141" s="204">
        <v>2.4</v>
      </c>
      <c r="BF141" s="237" t="s">
        <v>274</v>
      </c>
      <c r="BG141" s="286">
        <v>53200</v>
      </c>
      <c r="BH141" s="237" t="s">
        <v>284</v>
      </c>
      <c r="BI141" s="200">
        <v>530</v>
      </c>
      <c r="BJ141" s="238" t="s">
        <v>275</v>
      </c>
      <c r="BK141" s="202" t="s">
        <v>276</v>
      </c>
      <c r="BL141" s="238" t="s">
        <v>274</v>
      </c>
      <c r="BM141" s="203" t="s">
        <v>280</v>
      </c>
      <c r="BN141" s="238" t="s">
        <v>274</v>
      </c>
      <c r="BO141" s="204">
        <v>2.4</v>
      </c>
      <c r="BP141" s="925"/>
      <c r="BQ141" s="920"/>
      <c r="BR141" s="902"/>
      <c r="BS141" s="916"/>
      <c r="BT141" s="904"/>
      <c r="BU141" s="904"/>
      <c r="BV141" s="901"/>
      <c r="BW141" s="906"/>
      <c r="BX141" s="901"/>
      <c r="BY141" s="908"/>
      <c r="BZ141" s="902"/>
      <c r="CA141" s="918"/>
      <c r="CB141" s="902"/>
      <c r="CC141" s="916"/>
      <c r="CD141" s="901"/>
      <c r="CE141" s="904"/>
      <c r="CF141" s="901"/>
      <c r="CG141" s="906"/>
      <c r="CH141" s="901"/>
      <c r="CI141" s="910"/>
      <c r="CJ141" s="912"/>
      <c r="CK141" s="902"/>
      <c r="CL141" s="914"/>
      <c r="CM141" s="902"/>
      <c r="CN141" s="916"/>
      <c r="CO141" s="904"/>
      <c r="CP141" s="904"/>
      <c r="CQ141" s="901"/>
      <c r="CR141" s="906"/>
      <c r="CS141" s="901"/>
      <c r="CT141" s="908"/>
      <c r="CU141" s="902"/>
      <c r="CV141" s="239" t="s">
        <v>289</v>
      </c>
      <c r="CW141" s="902"/>
      <c r="CX141" s="239" t="s">
        <v>290</v>
      </c>
      <c r="CY141" s="902"/>
      <c r="CZ141" s="240">
        <v>69.8</v>
      </c>
      <c r="DA141" s="902"/>
      <c r="DB141" s="239" t="s">
        <v>289</v>
      </c>
      <c r="DC141" s="902"/>
      <c r="DD141" s="239" t="s">
        <v>290</v>
      </c>
      <c r="DE141" s="902"/>
      <c r="DF141" s="240">
        <v>46.5</v>
      </c>
      <c r="DG141" s="937"/>
      <c r="DH141" s="939"/>
      <c r="DI141" s="937"/>
      <c r="DJ141" s="241" t="s">
        <v>291</v>
      </c>
      <c r="DK141" s="897"/>
      <c r="DL141" s="899"/>
      <c r="DM141" s="901"/>
      <c r="DN141" s="936"/>
      <c r="DO141" s="901"/>
      <c r="DP141" s="904"/>
      <c r="DQ141" s="901"/>
      <c r="DR141" s="906"/>
      <c r="DS141" s="901"/>
      <c r="DT141" s="910"/>
      <c r="DU141" s="927"/>
      <c r="DV141" s="912"/>
      <c r="DW141" s="242"/>
      <c r="DX141" s="948"/>
      <c r="DY141" s="215"/>
      <c r="DZ141" s="216">
        <v>1</v>
      </c>
      <c r="EA141" s="216">
        <v>2</v>
      </c>
      <c r="EB141" s="928"/>
    </row>
    <row r="142" spans="1:132" s="214" customFormat="1" ht="34.15" customHeight="1">
      <c r="A142" s="271" t="s">
        <v>456</v>
      </c>
      <c r="B142" s="950"/>
      <c r="C142" s="943" t="s">
        <v>292</v>
      </c>
      <c r="D142" s="945" t="s">
        <v>273</v>
      </c>
      <c r="E142" s="179" t="s">
        <v>48</v>
      </c>
      <c r="F142" s="180"/>
      <c r="G142" s="181">
        <v>92920</v>
      </c>
      <c r="H142" s="182">
        <v>101780</v>
      </c>
      <c r="I142" s="183" t="s">
        <v>274</v>
      </c>
      <c r="J142" s="184">
        <v>900</v>
      </c>
      <c r="K142" s="185">
        <v>990</v>
      </c>
      <c r="L142" s="186" t="s">
        <v>275</v>
      </c>
      <c r="M142" s="187" t="s">
        <v>276</v>
      </c>
      <c r="N142" s="188" t="s">
        <v>274</v>
      </c>
      <c r="O142" s="189" t="s">
        <v>277</v>
      </c>
      <c r="P142" s="188" t="s">
        <v>274</v>
      </c>
      <c r="Q142" s="190">
        <v>2.2999999999999998</v>
      </c>
      <c r="R142" s="191">
        <v>2.2999999999999998</v>
      </c>
      <c r="S142" s="902" t="s">
        <v>274</v>
      </c>
      <c r="T142" s="913">
        <v>4350</v>
      </c>
      <c r="U142" s="902" t="s">
        <v>274</v>
      </c>
      <c r="V142" s="933">
        <v>40</v>
      </c>
      <c r="W142" s="921" t="s">
        <v>278</v>
      </c>
      <c r="X142" s="903" t="s">
        <v>276</v>
      </c>
      <c r="Y142" s="921" t="s">
        <v>274</v>
      </c>
      <c r="Z142" s="923" t="s">
        <v>279</v>
      </c>
      <c r="AA142" s="183" t="s">
        <v>274</v>
      </c>
      <c r="AB142" s="192">
        <v>8860</v>
      </c>
      <c r="AC142" s="902" t="s">
        <v>274</v>
      </c>
      <c r="AD142" s="193">
        <v>80</v>
      </c>
      <c r="AE142" s="194" t="s">
        <v>278</v>
      </c>
      <c r="AF142" s="187" t="s">
        <v>276</v>
      </c>
      <c r="AG142" s="195" t="s">
        <v>274</v>
      </c>
      <c r="AH142" s="189" t="s">
        <v>280</v>
      </c>
      <c r="AI142" s="195" t="s">
        <v>274</v>
      </c>
      <c r="AJ142" s="196">
        <v>2.9</v>
      </c>
      <c r="AK142" s="197" t="s">
        <v>281</v>
      </c>
      <c r="AL142" s="198" t="s">
        <v>282</v>
      </c>
      <c r="AM142" s="199">
        <v>3540</v>
      </c>
      <c r="AN142" s="198" t="s">
        <v>282</v>
      </c>
      <c r="AO142" s="200">
        <v>30</v>
      </c>
      <c r="AP142" s="201" t="s">
        <v>275</v>
      </c>
      <c r="AQ142" s="202" t="s">
        <v>276</v>
      </c>
      <c r="AR142" s="201" t="s">
        <v>274</v>
      </c>
      <c r="AS142" s="203" t="s">
        <v>280</v>
      </c>
      <c r="AT142" s="201" t="s">
        <v>274</v>
      </c>
      <c r="AU142" s="204">
        <v>3.9</v>
      </c>
      <c r="AV142" s="205"/>
      <c r="AW142" s="206"/>
      <c r="AX142" s="205"/>
      <c r="AY142" s="207"/>
      <c r="AZ142" s="208"/>
      <c r="BA142" s="208"/>
      <c r="BB142" s="209"/>
      <c r="BC142" s="208"/>
      <c r="BD142" s="209"/>
      <c r="BE142" s="208"/>
      <c r="BF142" s="205"/>
      <c r="BG142" s="285" t="s">
        <v>283</v>
      </c>
      <c r="BH142" s="205"/>
      <c r="BI142" s="210"/>
      <c r="BJ142" s="208"/>
      <c r="BK142" s="208"/>
      <c r="BL142" s="208"/>
      <c r="BM142" s="208"/>
      <c r="BN142" s="208"/>
      <c r="BO142" s="208"/>
      <c r="BP142" s="925" t="s">
        <v>274</v>
      </c>
      <c r="BQ142" s="919">
        <v>4510</v>
      </c>
      <c r="BR142" s="902" t="s">
        <v>284</v>
      </c>
      <c r="BS142" s="915">
        <v>40</v>
      </c>
      <c r="BT142" s="903" t="s">
        <v>275</v>
      </c>
      <c r="BU142" s="903" t="s">
        <v>276</v>
      </c>
      <c r="BV142" s="900" t="s">
        <v>274</v>
      </c>
      <c r="BW142" s="905" t="s">
        <v>280</v>
      </c>
      <c r="BX142" s="900" t="s">
        <v>274</v>
      </c>
      <c r="BY142" s="907">
        <v>10.199999999999999</v>
      </c>
      <c r="BZ142" s="902" t="s">
        <v>284</v>
      </c>
      <c r="CA142" s="917">
        <v>26590</v>
      </c>
      <c r="CB142" s="902" t="s">
        <v>284</v>
      </c>
      <c r="CC142" s="915">
        <v>260</v>
      </c>
      <c r="CD142" s="900" t="s">
        <v>275</v>
      </c>
      <c r="CE142" s="903" t="s">
        <v>276</v>
      </c>
      <c r="CF142" s="900" t="s">
        <v>274</v>
      </c>
      <c r="CG142" s="905" t="s">
        <v>280</v>
      </c>
      <c r="CH142" s="900" t="s">
        <v>274</v>
      </c>
      <c r="CI142" s="909">
        <v>2.5</v>
      </c>
      <c r="CJ142" s="911" t="s">
        <v>285</v>
      </c>
      <c r="CK142" s="902" t="s">
        <v>284</v>
      </c>
      <c r="CL142" s="913">
        <v>3050</v>
      </c>
      <c r="CM142" s="902" t="s">
        <v>274</v>
      </c>
      <c r="CN142" s="915">
        <v>30</v>
      </c>
      <c r="CO142" s="903" t="s">
        <v>275</v>
      </c>
      <c r="CP142" s="903" t="s">
        <v>276</v>
      </c>
      <c r="CQ142" s="900" t="s">
        <v>274</v>
      </c>
      <c r="CR142" s="905" t="s">
        <v>280</v>
      </c>
      <c r="CS142" s="900" t="s">
        <v>274</v>
      </c>
      <c r="CT142" s="907">
        <v>13.6</v>
      </c>
      <c r="CU142" s="902" t="s">
        <v>284</v>
      </c>
      <c r="CV142" s="211">
        <v>2130</v>
      </c>
      <c r="CW142" s="902" t="s">
        <v>284</v>
      </c>
      <c r="CX142" s="212">
        <v>20</v>
      </c>
      <c r="CY142" s="902" t="s">
        <v>284</v>
      </c>
      <c r="CZ142" s="212">
        <v>20</v>
      </c>
      <c r="DA142" s="902" t="s">
        <v>284</v>
      </c>
      <c r="DB142" s="211">
        <v>380</v>
      </c>
      <c r="DC142" s="902" t="s">
        <v>284</v>
      </c>
      <c r="DD142" s="212">
        <v>3</v>
      </c>
      <c r="DE142" s="902" t="s">
        <v>284</v>
      </c>
      <c r="DF142" s="212">
        <v>3</v>
      </c>
      <c r="DG142" s="937" t="s">
        <v>282</v>
      </c>
      <c r="DH142" s="938">
        <v>20750</v>
      </c>
      <c r="DI142" s="937" t="s">
        <v>282</v>
      </c>
      <c r="DJ142" s="213">
        <v>245</v>
      </c>
      <c r="DK142" s="897" t="s">
        <v>286</v>
      </c>
      <c r="DL142" s="898">
        <v>26600</v>
      </c>
      <c r="DM142" s="900" t="s">
        <v>274</v>
      </c>
      <c r="DN142" s="935">
        <v>260</v>
      </c>
      <c r="DO142" s="900" t="s">
        <v>275</v>
      </c>
      <c r="DP142" s="903" t="s">
        <v>276</v>
      </c>
      <c r="DQ142" s="900" t="s">
        <v>274</v>
      </c>
      <c r="DR142" s="905" t="s">
        <v>280</v>
      </c>
      <c r="DS142" s="900" t="s">
        <v>274</v>
      </c>
      <c r="DT142" s="909">
        <v>2.5</v>
      </c>
      <c r="DU142" s="926" t="s">
        <v>281</v>
      </c>
      <c r="DV142" s="911" t="s">
        <v>287</v>
      </c>
      <c r="DW142" s="242"/>
      <c r="DX142" s="948"/>
      <c r="DY142" s="215">
        <v>20</v>
      </c>
      <c r="DZ142" s="216">
        <v>3</v>
      </c>
      <c r="EA142" s="216">
        <v>4</v>
      </c>
      <c r="EB142" s="928">
        <v>2</v>
      </c>
    </row>
    <row r="143" spans="1:132" s="214" customFormat="1" ht="34.15" customHeight="1">
      <c r="A143" s="271" t="s">
        <v>457</v>
      </c>
      <c r="B143" s="950"/>
      <c r="C143" s="944"/>
      <c r="D143" s="946"/>
      <c r="E143" s="217" t="s">
        <v>49</v>
      </c>
      <c r="F143" s="180"/>
      <c r="G143" s="218">
        <v>101780</v>
      </c>
      <c r="H143" s="219"/>
      <c r="I143" s="183" t="s">
        <v>274</v>
      </c>
      <c r="J143" s="220">
        <v>990</v>
      </c>
      <c r="K143" s="221"/>
      <c r="L143" s="222" t="s">
        <v>275</v>
      </c>
      <c r="M143" s="223" t="s">
        <v>276</v>
      </c>
      <c r="N143" s="224" t="s">
        <v>274</v>
      </c>
      <c r="O143" s="225" t="s">
        <v>280</v>
      </c>
      <c r="P143" s="224" t="s">
        <v>274</v>
      </c>
      <c r="Q143" s="226">
        <v>2.2999999999999998</v>
      </c>
      <c r="R143" s="227"/>
      <c r="S143" s="902"/>
      <c r="T143" s="914"/>
      <c r="U143" s="902"/>
      <c r="V143" s="934"/>
      <c r="W143" s="922"/>
      <c r="X143" s="904"/>
      <c r="Y143" s="922"/>
      <c r="Z143" s="924"/>
      <c r="AA143" s="183" t="s">
        <v>274</v>
      </c>
      <c r="AB143" s="220">
        <v>8860</v>
      </c>
      <c r="AC143" s="902"/>
      <c r="AD143" s="228">
        <v>80</v>
      </c>
      <c r="AE143" s="229" t="s">
        <v>275</v>
      </c>
      <c r="AF143" s="223" t="s">
        <v>276</v>
      </c>
      <c r="AG143" s="230" t="s">
        <v>274</v>
      </c>
      <c r="AH143" s="231" t="s">
        <v>280</v>
      </c>
      <c r="AI143" s="230" t="s">
        <v>274</v>
      </c>
      <c r="AJ143" s="232">
        <v>2.9</v>
      </c>
      <c r="AK143" s="233"/>
      <c r="AL143" s="198"/>
      <c r="AM143" s="234"/>
      <c r="AN143" s="205"/>
      <c r="AO143" s="235"/>
      <c r="AP143" s="236"/>
      <c r="AR143" s="236"/>
      <c r="AT143" s="236"/>
      <c r="AV143" s="237" t="s">
        <v>274</v>
      </c>
      <c r="AW143" s="199">
        <v>62060</v>
      </c>
      <c r="AX143" s="205" t="s">
        <v>274</v>
      </c>
      <c r="AY143" s="200">
        <v>620</v>
      </c>
      <c r="AZ143" s="238" t="s">
        <v>275</v>
      </c>
      <c r="BA143" s="202" t="s">
        <v>276</v>
      </c>
      <c r="BB143" s="201" t="s">
        <v>274</v>
      </c>
      <c r="BC143" s="203" t="s">
        <v>280</v>
      </c>
      <c r="BD143" s="201" t="s">
        <v>274</v>
      </c>
      <c r="BE143" s="204">
        <v>2.4</v>
      </c>
      <c r="BF143" s="237" t="s">
        <v>274</v>
      </c>
      <c r="BG143" s="286">
        <v>53200</v>
      </c>
      <c r="BH143" s="237" t="s">
        <v>284</v>
      </c>
      <c r="BI143" s="200">
        <v>530</v>
      </c>
      <c r="BJ143" s="238" t="s">
        <v>275</v>
      </c>
      <c r="BK143" s="202" t="s">
        <v>276</v>
      </c>
      <c r="BL143" s="238" t="s">
        <v>274</v>
      </c>
      <c r="BM143" s="203" t="s">
        <v>280</v>
      </c>
      <c r="BN143" s="238" t="s">
        <v>274</v>
      </c>
      <c r="BO143" s="204">
        <v>2.4</v>
      </c>
      <c r="BP143" s="925"/>
      <c r="BQ143" s="920"/>
      <c r="BR143" s="902"/>
      <c r="BS143" s="916"/>
      <c r="BT143" s="904"/>
      <c r="BU143" s="904"/>
      <c r="BV143" s="901"/>
      <c r="BW143" s="906"/>
      <c r="BX143" s="901"/>
      <c r="BY143" s="908"/>
      <c r="BZ143" s="902"/>
      <c r="CA143" s="918"/>
      <c r="CB143" s="902"/>
      <c r="CC143" s="916"/>
      <c r="CD143" s="901"/>
      <c r="CE143" s="904"/>
      <c r="CF143" s="901"/>
      <c r="CG143" s="906"/>
      <c r="CH143" s="901"/>
      <c r="CI143" s="910"/>
      <c r="CJ143" s="912"/>
      <c r="CK143" s="902"/>
      <c r="CL143" s="914"/>
      <c r="CM143" s="902"/>
      <c r="CN143" s="916"/>
      <c r="CO143" s="904"/>
      <c r="CP143" s="904"/>
      <c r="CQ143" s="901"/>
      <c r="CR143" s="906"/>
      <c r="CS143" s="901"/>
      <c r="CT143" s="908"/>
      <c r="CU143" s="902"/>
      <c r="CV143" s="239" t="s">
        <v>289</v>
      </c>
      <c r="CW143" s="902"/>
      <c r="CX143" s="239" t="s">
        <v>290</v>
      </c>
      <c r="CY143" s="902"/>
      <c r="CZ143" s="240">
        <v>52.3</v>
      </c>
      <c r="DA143" s="902"/>
      <c r="DB143" s="239" t="s">
        <v>289</v>
      </c>
      <c r="DC143" s="902"/>
      <c r="DD143" s="239" t="s">
        <v>290</v>
      </c>
      <c r="DE143" s="902"/>
      <c r="DF143" s="240">
        <v>58.2</v>
      </c>
      <c r="DG143" s="937"/>
      <c r="DH143" s="939"/>
      <c r="DI143" s="937"/>
      <c r="DJ143" s="241" t="s">
        <v>291</v>
      </c>
      <c r="DK143" s="897"/>
      <c r="DL143" s="899"/>
      <c r="DM143" s="901"/>
      <c r="DN143" s="936"/>
      <c r="DO143" s="901"/>
      <c r="DP143" s="904"/>
      <c r="DQ143" s="901"/>
      <c r="DR143" s="906"/>
      <c r="DS143" s="901"/>
      <c r="DT143" s="910"/>
      <c r="DU143" s="927"/>
      <c r="DV143" s="912"/>
      <c r="DW143" s="242"/>
      <c r="DX143" s="948"/>
      <c r="DY143" s="215"/>
      <c r="DZ143" s="216">
        <v>3</v>
      </c>
      <c r="EA143" s="216">
        <v>4</v>
      </c>
      <c r="EB143" s="928"/>
    </row>
    <row r="144" spans="1:132" s="214" customFormat="1" ht="34.15" customHeight="1">
      <c r="A144" s="271" t="s">
        <v>458</v>
      </c>
      <c r="B144" s="950"/>
      <c r="C144" s="943" t="s">
        <v>293</v>
      </c>
      <c r="D144" s="945" t="s">
        <v>273</v>
      </c>
      <c r="E144" s="179" t="s">
        <v>48</v>
      </c>
      <c r="F144" s="180"/>
      <c r="G144" s="181">
        <v>75250</v>
      </c>
      <c r="H144" s="182">
        <v>84110</v>
      </c>
      <c r="I144" s="183" t="s">
        <v>274</v>
      </c>
      <c r="J144" s="184">
        <v>730</v>
      </c>
      <c r="K144" s="185">
        <v>820</v>
      </c>
      <c r="L144" s="186" t="s">
        <v>275</v>
      </c>
      <c r="M144" s="187" t="s">
        <v>276</v>
      </c>
      <c r="N144" s="188" t="s">
        <v>274</v>
      </c>
      <c r="O144" s="189" t="s">
        <v>277</v>
      </c>
      <c r="P144" s="188" t="s">
        <v>274</v>
      </c>
      <c r="Q144" s="190">
        <v>2.2000000000000002</v>
      </c>
      <c r="R144" s="191">
        <v>2.2999999999999998</v>
      </c>
      <c r="S144" s="902" t="s">
        <v>274</v>
      </c>
      <c r="T144" s="913">
        <v>3480</v>
      </c>
      <c r="U144" s="902" t="s">
        <v>274</v>
      </c>
      <c r="V144" s="933">
        <v>30</v>
      </c>
      <c r="W144" s="921" t="s">
        <v>278</v>
      </c>
      <c r="X144" s="903" t="s">
        <v>276</v>
      </c>
      <c r="Y144" s="921" t="s">
        <v>274</v>
      </c>
      <c r="Z144" s="923" t="s">
        <v>279</v>
      </c>
      <c r="AA144" s="183" t="s">
        <v>274</v>
      </c>
      <c r="AB144" s="192">
        <v>8860</v>
      </c>
      <c r="AC144" s="902" t="s">
        <v>274</v>
      </c>
      <c r="AD144" s="193">
        <v>80</v>
      </c>
      <c r="AE144" s="194" t="s">
        <v>278</v>
      </c>
      <c r="AF144" s="187" t="s">
        <v>276</v>
      </c>
      <c r="AG144" s="195" t="s">
        <v>274</v>
      </c>
      <c r="AH144" s="189" t="s">
        <v>280</v>
      </c>
      <c r="AI144" s="195" t="s">
        <v>274</v>
      </c>
      <c r="AJ144" s="196">
        <v>2.9</v>
      </c>
      <c r="AK144" s="197" t="s">
        <v>281</v>
      </c>
      <c r="AL144" s="198" t="s">
        <v>282</v>
      </c>
      <c r="AM144" s="199">
        <v>3540</v>
      </c>
      <c r="AN144" s="198" t="s">
        <v>282</v>
      </c>
      <c r="AO144" s="200">
        <v>30</v>
      </c>
      <c r="AP144" s="201" t="s">
        <v>275</v>
      </c>
      <c r="AQ144" s="202" t="s">
        <v>276</v>
      </c>
      <c r="AR144" s="201" t="s">
        <v>274</v>
      </c>
      <c r="AS144" s="203" t="s">
        <v>280</v>
      </c>
      <c r="AT144" s="201" t="s">
        <v>274</v>
      </c>
      <c r="AU144" s="204">
        <v>3.9</v>
      </c>
      <c r="AV144" s="205"/>
      <c r="AW144" s="206"/>
      <c r="AX144" s="205"/>
      <c r="AY144" s="207"/>
      <c r="AZ144" s="208"/>
      <c r="BA144" s="208"/>
      <c r="BB144" s="209"/>
      <c r="BC144" s="208"/>
      <c r="BD144" s="209"/>
      <c r="BE144" s="208"/>
      <c r="BF144" s="205"/>
      <c r="BG144" s="285" t="s">
        <v>283</v>
      </c>
      <c r="BH144" s="205"/>
      <c r="BI144" s="210"/>
      <c r="BJ144" s="208"/>
      <c r="BK144" s="208"/>
      <c r="BL144" s="208"/>
      <c r="BM144" s="208"/>
      <c r="BN144" s="208"/>
      <c r="BO144" s="208"/>
      <c r="BP144" s="925" t="s">
        <v>274</v>
      </c>
      <c r="BQ144" s="919">
        <v>3600</v>
      </c>
      <c r="BR144" s="902" t="s">
        <v>274</v>
      </c>
      <c r="BS144" s="915">
        <v>30</v>
      </c>
      <c r="BT144" s="903" t="s">
        <v>275</v>
      </c>
      <c r="BU144" s="903" t="s">
        <v>276</v>
      </c>
      <c r="BV144" s="900" t="s">
        <v>274</v>
      </c>
      <c r="BW144" s="905" t="s">
        <v>280</v>
      </c>
      <c r="BX144" s="900" t="s">
        <v>274</v>
      </c>
      <c r="BY144" s="907">
        <v>10.9</v>
      </c>
      <c r="BZ144" s="902" t="s">
        <v>284</v>
      </c>
      <c r="CA144" s="917">
        <v>21270</v>
      </c>
      <c r="CB144" s="902" t="s">
        <v>274</v>
      </c>
      <c r="CC144" s="915">
        <v>210</v>
      </c>
      <c r="CD144" s="900" t="s">
        <v>275</v>
      </c>
      <c r="CE144" s="903" t="s">
        <v>276</v>
      </c>
      <c r="CF144" s="900" t="s">
        <v>274</v>
      </c>
      <c r="CG144" s="905" t="s">
        <v>280</v>
      </c>
      <c r="CH144" s="900" t="s">
        <v>274</v>
      </c>
      <c r="CI144" s="909">
        <v>2.4</v>
      </c>
      <c r="CJ144" s="911" t="s">
        <v>285</v>
      </c>
      <c r="CK144" s="902" t="s">
        <v>284</v>
      </c>
      <c r="CL144" s="913">
        <v>2600</v>
      </c>
      <c r="CM144" s="902" t="s">
        <v>274</v>
      </c>
      <c r="CN144" s="915">
        <v>20</v>
      </c>
      <c r="CO144" s="903" t="s">
        <v>275</v>
      </c>
      <c r="CP144" s="903" t="s">
        <v>276</v>
      </c>
      <c r="CQ144" s="900" t="s">
        <v>274</v>
      </c>
      <c r="CR144" s="905" t="s">
        <v>280</v>
      </c>
      <c r="CS144" s="900" t="s">
        <v>274</v>
      </c>
      <c r="CT144" s="907">
        <v>16.3</v>
      </c>
      <c r="CU144" s="902" t="s">
        <v>284</v>
      </c>
      <c r="CV144" s="211">
        <v>1700</v>
      </c>
      <c r="CW144" s="902" t="s">
        <v>284</v>
      </c>
      <c r="CX144" s="212">
        <v>10</v>
      </c>
      <c r="CY144" s="902" t="s">
        <v>284</v>
      </c>
      <c r="CZ144" s="212">
        <v>10</v>
      </c>
      <c r="DA144" s="902" t="s">
        <v>284</v>
      </c>
      <c r="DB144" s="211">
        <v>300</v>
      </c>
      <c r="DC144" s="902" t="s">
        <v>284</v>
      </c>
      <c r="DD144" s="212">
        <v>3</v>
      </c>
      <c r="DE144" s="902" t="s">
        <v>284</v>
      </c>
      <c r="DF144" s="212">
        <v>3</v>
      </c>
      <c r="DG144" s="937" t="s">
        <v>282</v>
      </c>
      <c r="DH144" s="938">
        <v>16800</v>
      </c>
      <c r="DI144" s="937" t="s">
        <v>282</v>
      </c>
      <c r="DJ144" s="213">
        <v>245</v>
      </c>
      <c r="DK144" s="897" t="s">
        <v>286</v>
      </c>
      <c r="DL144" s="898">
        <v>21280</v>
      </c>
      <c r="DM144" s="900" t="s">
        <v>274</v>
      </c>
      <c r="DN144" s="935">
        <v>210</v>
      </c>
      <c r="DO144" s="900" t="s">
        <v>275</v>
      </c>
      <c r="DP144" s="903" t="s">
        <v>276</v>
      </c>
      <c r="DQ144" s="900" t="s">
        <v>274</v>
      </c>
      <c r="DR144" s="905" t="s">
        <v>280</v>
      </c>
      <c r="DS144" s="900" t="s">
        <v>274</v>
      </c>
      <c r="DT144" s="909">
        <v>2.4</v>
      </c>
      <c r="DU144" s="926" t="s">
        <v>281</v>
      </c>
      <c r="DV144" s="911" t="s">
        <v>287</v>
      </c>
      <c r="DW144" s="242"/>
      <c r="DX144" s="948"/>
      <c r="DY144" s="215">
        <v>25</v>
      </c>
      <c r="DZ144" s="216">
        <v>5</v>
      </c>
      <c r="EA144" s="216">
        <v>6</v>
      </c>
      <c r="EB144" s="928">
        <v>3</v>
      </c>
    </row>
    <row r="145" spans="1:132" s="214" customFormat="1" ht="34.15" customHeight="1">
      <c r="A145" s="271" t="s">
        <v>459</v>
      </c>
      <c r="B145" s="950"/>
      <c r="C145" s="944"/>
      <c r="D145" s="946"/>
      <c r="E145" s="217" t="s">
        <v>49</v>
      </c>
      <c r="F145" s="180"/>
      <c r="G145" s="218">
        <v>84110</v>
      </c>
      <c r="H145" s="219"/>
      <c r="I145" s="183" t="s">
        <v>274</v>
      </c>
      <c r="J145" s="220">
        <v>820</v>
      </c>
      <c r="K145" s="221"/>
      <c r="L145" s="222" t="s">
        <v>275</v>
      </c>
      <c r="M145" s="223" t="s">
        <v>276</v>
      </c>
      <c r="N145" s="224" t="s">
        <v>274</v>
      </c>
      <c r="O145" s="225" t="s">
        <v>280</v>
      </c>
      <c r="P145" s="224" t="s">
        <v>274</v>
      </c>
      <c r="Q145" s="226">
        <v>2.2999999999999998</v>
      </c>
      <c r="R145" s="227"/>
      <c r="S145" s="902"/>
      <c r="T145" s="914"/>
      <c r="U145" s="902"/>
      <c r="V145" s="934"/>
      <c r="W145" s="922"/>
      <c r="X145" s="904"/>
      <c r="Y145" s="922"/>
      <c r="Z145" s="924"/>
      <c r="AA145" s="183" t="s">
        <v>274</v>
      </c>
      <c r="AB145" s="220">
        <v>8860</v>
      </c>
      <c r="AC145" s="902"/>
      <c r="AD145" s="228">
        <v>80</v>
      </c>
      <c r="AE145" s="229" t="s">
        <v>275</v>
      </c>
      <c r="AF145" s="223" t="s">
        <v>276</v>
      </c>
      <c r="AG145" s="230" t="s">
        <v>274</v>
      </c>
      <c r="AH145" s="231" t="s">
        <v>280</v>
      </c>
      <c r="AI145" s="230" t="s">
        <v>274</v>
      </c>
      <c r="AJ145" s="232">
        <v>2.9</v>
      </c>
      <c r="AK145" s="233"/>
      <c r="AL145" s="198"/>
      <c r="AM145" s="234"/>
      <c r="AN145" s="205"/>
      <c r="AO145" s="235"/>
      <c r="AP145" s="236"/>
      <c r="AR145" s="236"/>
      <c r="AT145" s="236"/>
      <c r="AV145" s="237" t="s">
        <v>274</v>
      </c>
      <c r="AW145" s="199">
        <v>62060</v>
      </c>
      <c r="AX145" s="205" t="s">
        <v>274</v>
      </c>
      <c r="AY145" s="200">
        <v>620</v>
      </c>
      <c r="AZ145" s="238" t="s">
        <v>275</v>
      </c>
      <c r="BA145" s="202" t="s">
        <v>276</v>
      </c>
      <c r="BB145" s="201" t="s">
        <v>274</v>
      </c>
      <c r="BC145" s="203" t="s">
        <v>280</v>
      </c>
      <c r="BD145" s="201" t="s">
        <v>274</v>
      </c>
      <c r="BE145" s="204">
        <v>2.4</v>
      </c>
      <c r="BF145" s="237" t="s">
        <v>274</v>
      </c>
      <c r="BG145" s="286">
        <v>53200</v>
      </c>
      <c r="BH145" s="237" t="s">
        <v>284</v>
      </c>
      <c r="BI145" s="200">
        <v>530</v>
      </c>
      <c r="BJ145" s="238" t="s">
        <v>275</v>
      </c>
      <c r="BK145" s="202" t="s">
        <v>276</v>
      </c>
      <c r="BL145" s="238" t="s">
        <v>274</v>
      </c>
      <c r="BM145" s="203" t="s">
        <v>280</v>
      </c>
      <c r="BN145" s="238" t="s">
        <v>274</v>
      </c>
      <c r="BO145" s="204">
        <v>2.4</v>
      </c>
      <c r="BP145" s="925"/>
      <c r="BQ145" s="920"/>
      <c r="BR145" s="902"/>
      <c r="BS145" s="916"/>
      <c r="BT145" s="904"/>
      <c r="BU145" s="904"/>
      <c r="BV145" s="901"/>
      <c r="BW145" s="906"/>
      <c r="BX145" s="901"/>
      <c r="BY145" s="908"/>
      <c r="BZ145" s="902"/>
      <c r="CA145" s="918"/>
      <c r="CB145" s="902"/>
      <c r="CC145" s="916"/>
      <c r="CD145" s="901"/>
      <c r="CE145" s="904"/>
      <c r="CF145" s="901"/>
      <c r="CG145" s="906"/>
      <c r="CH145" s="901"/>
      <c r="CI145" s="910"/>
      <c r="CJ145" s="912"/>
      <c r="CK145" s="902"/>
      <c r="CL145" s="914"/>
      <c r="CM145" s="902"/>
      <c r="CN145" s="916"/>
      <c r="CO145" s="904"/>
      <c r="CP145" s="904"/>
      <c r="CQ145" s="901"/>
      <c r="CR145" s="906"/>
      <c r="CS145" s="901"/>
      <c r="CT145" s="908"/>
      <c r="CU145" s="902"/>
      <c r="CV145" s="239" t="s">
        <v>315</v>
      </c>
      <c r="CW145" s="902"/>
      <c r="CX145" s="239" t="s">
        <v>290</v>
      </c>
      <c r="CY145" s="902"/>
      <c r="CZ145" s="240">
        <v>83.7</v>
      </c>
      <c r="DA145" s="902"/>
      <c r="DB145" s="239" t="s">
        <v>315</v>
      </c>
      <c r="DC145" s="902"/>
      <c r="DD145" s="239" t="s">
        <v>290</v>
      </c>
      <c r="DE145" s="902"/>
      <c r="DF145" s="240">
        <v>46.5</v>
      </c>
      <c r="DG145" s="937"/>
      <c r="DH145" s="939"/>
      <c r="DI145" s="937"/>
      <c r="DJ145" s="241" t="s">
        <v>291</v>
      </c>
      <c r="DK145" s="897"/>
      <c r="DL145" s="899"/>
      <c r="DM145" s="901"/>
      <c r="DN145" s="936"/>
      <c r="DO145" s="901"/>
      <c r="DP145" s="904"/>
      <c r="DQ145" s="901"/>
      <c r="DR145" s="906"/>
      <c r="DS145" s="901"/>
      <c r="DT145" s="910"/>
      <c r="DU145" s="927"/>
      <c r="DV145" s="912"/>
      <c r="DW145" s="242"/>
      <c r="DX145" s="948"/>
      <c r="DY145" s="215"/>
      <c r="DZ145" s="216">
        <v>5</v>
      </c>
      <c r="EA145" s="216">
        <v>6</v>
      </c>
      <c r="EB145" s="928"/>
    </row>
    <row r="146" spans="1:132" s="214" customFormat="1" ht="34.15" customHeight="1">
      <c r="A146" s="271" t="s">
        <v>460</v>
      </c>
      <c r="B146" s="950"/>
      <c r="C146" s="943" t="s">
        <v>294</v>
      </c>
      <c r="D146" s="945" t="s">
        <v>273</v>
      </c>
      <c r="E146" s="179" t="s">
        <v>48</v>
      </c>
      <c r="F146" s="180"/>
      <c r="G146" s="181">
        <v>63470</v>
      </c>
      <c r="H146" s="182">
        <v>72330</v>
      </c>
      <c r="I146" s="183" t="s">
        <v>274</v>
      </c>
      <c r="J146" s="184">
        <v>610</v>
      </c>
      <c r="K146" s="185">
        <v>700</v>
      </c>
      <c r="L146" s="186" t="s">
        <v>275</v>
      </c>
      <c r="M146" s="187" t="s">
        <v>276</v>
      </c>
      <c r="N146" s="188" t="s">
        <v>274</v>
      </c>
      <c r="O146" s="189" t="s">
        <v>277</v>
      </c>
      <c r="P146" s="188" t="s">
        <v>274</v>
      </c>
      <c r="Q146" s="190">
        <v>2.2000000000000002</v>
      </c>
      <c r="R146" s="191">
        <v>2.2999999999999998</v>
      </c>
      <c r="S146" s="902" t="s">
        <v>274</v>
      </c>
      <c r="T146" s="913">
        <v>2900</v>
      </c>
      <c r="U146" s="902" t="s">
        <v>274</v>
      </c>
      <c r="V146" s="933">
        <v>20</v>
      </c>
      <c r="W146" s="921" t="s">
        <v>278</v>
      </c>
      <c r="X146" s="903" t="s">
        <v>276</v>
      </c>
      <c r="Y146" s="921" t="s">
        <v>274</v>
      </c>
      <c r="Z146" s="923" t="s">
        <v>279</v>
      </c>
      <c r="AA146" s="183" t="s">
        <v>274</v>
      </c>
      <c r="AB146" s="192">
        <v>8860</v>
      </c>
      <c r="AC146" s="902" t="s">
        <v>274</v>
      </c>
      <c r="AD146" s="193">
        <v>80</v>
      </c>
      <c r="AE146" s="194" t="s">
        <v>278</v>
      </c>
      <c r="AF146" s="187" t="s">
        <v>276</v>
      </c>
      <c r="AG146" s="195" t="s">
        <v>274</v>
      </c>
      <c r="AH146" s="189" t="s">
        <v>280</v>
      </c>
      <c r="AI146" s="195" t="s">
        <v>274</v>
      </c>
      <c r="AJ146" s="196">
        <v>2.9</v>
      </c>
      <c r="AK146" s="197" t="s">
        <v>281</v>
      </c>
      <c r="AL146" s="198" t="s">
        <v>282</v>
      </c>
      <c r="AM146" s="199">
        <v>3540</v>
      </c>
      <c r="AN146" s="198" t="s">
        <v>282</v>
      </c>
      <c r="AO146" s="200">
        <v>30</v>
      </c>
      <c r="AP146" s="201" t="s">
        <v>275</v>
      </c>
      <c r="AQ146" s="202" t="s">
        <v>276</v>
      </c>
      <c r="AR146" s="201" t="s">
        <v>274</v>
      </c>
      <c r="AS146" s="203" t="s">
        <v>280</v>
      </c>
      <c r="AT146" s="201" t="s">
        <v>274</v>
      </c>
      <c r="AU146" s="204">
        <v>3.9</v>
      </c>
      <c r="AV146" s="205"/>
      <c r="AW146" s="206"/>
      <c r="AX146" s="205"/>
      <c r="AY146" s="207"/>
      <c r="AZ146" s="208"/>
      <c r="BA146" s="208"/>
      <c r="BB146" s="209"/>
      <c r="BC146" s="208"/>
      <c r="BD146" s="209"/>
      <c r="BE146" s="208"/>
      <c r="BF146" s="205"/>
      <c r="BG146" s="285" t="s">
        <v>283</v>
      </c>
      <c r="BH146" s="205"/>
      <c r="BI146" s="210"/>
      <c r="BJ146" s="208"/>
      <c r="BK146" s="208"/>
      <c r="BL146" s="208"/>
      <c r="BM146" s="208"/>
      <c r="BN146" s="208"/>
      <c r="BO146" s="208"/>
      <c r="BP146" s="925" t="s">
        <v>274</v>
      </c>
      <c r="BQ146" s="919">
        <v>3000</v>
      </c>
      <c r="BR146" s="902" t="s">
        <v>284</v>
      </c>
      <c r="BS146" s="915">
        <v>30</v>
      </c>
      <c r="BT146" s="903" t="s">
        <v>275</v>
      </c>
      <c r="BU146" s="903" t="s">
        <v>276</v>
      </c>
      <c r="BV146" s="900" t="s">
        <v>274</v>
      </c>
      <c r="BW146" s="905" t="s">
        <v>280</v>
      </c>
      <c r="BX146" s="900" t="s">
        <v>274</v>
      </c>
      <c r="BY146" s="907">
        <v>9</v>
      </c>
      <c r="BZ146" s="902" t="s">
        <v>284</v>
      </c>
      <c r="CA146" s="917">
        <v>17730</v>
      </c>
      <c r="CB146" s="902" t="s">
        <v>284</v>
      </c>
      <c r="CC146" s="915">
        <v>170</v>
      </c>
      <c r="CD146" s="900" t="s">
        <v>275</v>
      </c>
      <c r="CE146" s="903" t="s">
        <v>276</v>
      </c>
      <c r="CF146" s="900" t="s">
        <v>274</v>
      </c>
      <c r="CG146" s="905" t="s">
        <v>280</v>
      </c>
      <c r="CH146" s="900" t="s">
        <v>274</v>
      </c>
      <c r="CI146" s="909">
        <v>2.5</v>
      </c>
      <c r="CJ146" s="911" t="s">
        <v>285</v>
      </c>
      <c r="CK146" s="902" t="s">
        <v>284</v>
      </c>
      <c r="CL146" s="913">
        <v>2300</v>
      </c>
      <c r="CM146" s="902" t="s">
        <v>274</v>
      </c>
      <c r="CN146" s="915">
        <v>20</v>
      </c>
      <c r="CO146" s="903" t="s">
        <v>275</v>
      </c>
      <c r="CP146" s="903" t="s">
        <v>276</v>
      </c>
      <c r="CQ146" s="900" t="s">
        <v>274</v>
      </c>
      <c r="CR146" s="905" t="s">
        <v>280</v>
      </c>
      <c r="CS146" s="900" t="s">
        <v>274</v>
      </c>
      <c r="CT146" s="907">
        <v>13.6</v>
      </c>
      <c r="CU146" s="902" t="s">
        <v>284</v>
      </c>
      <c r="CV146" s="211">
        <v>1420</v>
      </c>
      <c r="CW146" s="902" t="s">
        <v>284</v>
      </c>
      <c r="CX146" s="212">
        <v>10</v>
      </c>
      <c r="CY146" s="902" t="s">
        <v>284</v>
      </c>
      <c r="CZ146" s="212">
        <v>10</v>
      </c>
      <c r="DA146" s="902" t="s">
        <v>284</v>
      </c>
      <c r="DB146" s="211">
        <v>250</v>
      </c>
      <c r="DC146" s="902" t="s">
        <v>284</v>
      </c>
      <c r="DD146" s="212">
        <v>2</v>
      </c>
      <c r="DE146" s="902" t="s">
        <v>284</v>
      </c>
      <c r="DF146" s="212">
        <v>2</v>
      </c>
      <c r="DG146" s="937" t="s">
        <v>282</v>
      </c>
      <c r="DH146" s="938">
        <v>14160</v>
      </c>
      <c r="DI146" s="937" t="s">
        <v>282</v>
      </c>
      <c r="DJ146" s="213">
        <v>245</v>
      </c>
      <c r="DK146" s="897" t="s">
        <v>286</v>
      </c>
      <c r="DL146" s="898">
        <v>17730</v>
      </c>
      <c r="DM146" s="900" t="s">
        <v>274</v>
      </c>
      <c r="DN146" s="935">
        <v>170</v>
      </c>
      <c r="DO146" s="900" t="s">
        <v>275</v>
      </c>
      <c r="DP146" s="903" t="s">
        <v>276</v>
      </c>
      <c r="DQ146" s="900" t="s">
        <v>274</v>
      </c>
      <c r="DR146" s="905" t="s">
        <v>280</v>
      </c>
      <c r="DS146" s="900" t="s">
        <v>274</v>
      </c>
      <c r="DT146" s="909">
        <v>2.5</v>
      </c>
      <c r="DU146" s="926" t="s">
        <v>281</v>
      </c>
      <c r="DV146" s="911" t="s">
        <v>287</v>
      </c>
      <c r="DW146" s="242"/>
      <c r="DX146" s="948"/>
      <c r="DY146" s="215">
        <v>30</v>
      </c>
      <c r="DZ146" s="216">
        <v>7</v>
      </c>
      <c r="EA146" s="216">
        <v>8</v>
      </c>
      <c r="EB146" s="928">
        <v>4</v>
      </c>
    </row>
    <row r="147" spans="1:132" s="214" customFormat="1" ht="34.15" customHeight="1">
      <c r="A147" s="271" t="s">
        <v>461</v>
      </c>
      <c r="B147" s="950"/>
      <c r="C147" s="944"/>
      <c r="D147" s="946"/>
      <c r="E147" s="217" t="s">
        <v>49</v>
      </c>
      <c r="F147" s="180"/>
      <c r="G147" s="218">
        <v>72330</v>
      </c>
      <c r="H147" s="219"/>
      <c r="I147" s="183" t="s">
        <v>274</v>
      </c>
      <c r="J147" s="220">
        <v>700</v>
      </c>
      <c r="K147" s="221"/>
      <c r="L147" s="222" t="s">
        <v>275</v>
      </c>
      <c r="M147" s="223" t="s">
        <v>276</v>
      </c>
      <c r="N147" s="224" t="s">
        <v>274</v>
      </c>
      <c r="O147" s="225" t="s">
        <v>280</v>
      </c>
      <c r="P147" s="224" t="s">
        <v>274</v>
      </c>
      <c r="Q147" s="226">
        <v>2.2999999999999998</v>
      </c>
      <c r="R147" s="227"/>
      <c r="S147" s="902"/>
      <c r="T147" s="914"/>
      <c r="U147" s="902"/>
      <c r="V147" s="934"/>
      <c r="W147" s="922"/>
      <c r="X147" s="904"/>
      <c r="Y147" s="922"/>
      <c r="Z147" s="924"/>
      <c r="AA147" s="183" t="s">
        <v>274</v>
      </c>
      <c r="AB147" s="220">
        <v>8860</v>
      </c>
      <c r="AC147" s="902"/>
      <c r="AD147" s="228">
        <v>80</v>
      </c>
      <c r="AE147" s="229" t="s">
        <v>275</v>
      </c>
      <c r="AF147" s="223" t="s">
        <v>276</v>
      </c>
      <c r="AG147" s="230" t="s">
        <v>274</v>
      </c>
      <c r="AH147" s="231" t="s">
        <v>280</v>
      </c>
      <c r="AI147" s="230" t="s">
        <v>274</v>
      </c>
      <c r="AJ147" s="232">
        <v>2.9</v>
      </c>
      <c r="AK147" s="233"/>
      <c r="AL147" s="198"/>
      <c r="AM147" s="234"/>
      <c r="AN147" s="205"/>
      <c r="AO147" s="235"/>
      <c r="AP147" s="236"/>
      <c r="AR147" s="236"/>
      <c r="AT147" s="236"/>
      <c r="AV147" s="237" t="s">
        <v>274</v>
      </c>
      <c r="AW147" s="199">
        <v>62060</v>
      </c>
      <c r="AX147" s="205" t="s">
        <v>274</v>
      </c>
      <c r="AY147" s="200">
        <v>620</v>
      </c>
      <c r="AZ147" s="238" t="s">
        <v>275</v>
      </c>
      <c r="BA147" s="202" t="s">
        <v>276</v>
      </c>
      <c r="BB147" s="201" t="s">
        <v>274</v>
      </c>
      <c r="BC147" s="203" t="s">
        <v>280</v>
      </c>
      <c r="BD147" s="201" t="s">
        <v>274</v>
      </c>
      <c r="BE147" s="204">
        <v>2.4</v>
      </c>
      <c r="BF147" s="237" t="s">
        <v>274</v>
      </c>
      <c r="BG147" s="286">
        <v>53200</v>
      </c>
      <c r="BH147" s="237" t="s">
        <v>284</v>
      </c>
      <c r="BI147" s="200">
        <v>530</v>
      </c>
      <c r="BJ147" s="238" t="s">
        <v>275</v>
      </c>
      <c r="BK147" s="202" t="s">
        <v>276</v>
      </c>
      <c r="BL147" s="238" t="s">
        <v>274</v>
      </c>
      <c r="BM147" s="203" t="s">
        <v>280</v>
      </c>
      <c r="BN147" s="238" t="s">
        <v>274</v>
      </c>
      <c r="BO147" s="204">
        <v>2.4</v>
      </c>
      <c r="BP147" s="925"/>
      <c r="BQ147" s="920"/>
      <c r="BR147" s="902"/>
      <c r="BS147" s="916"/>
      <c r="BT147" s="904"/>
      <c r="BU147" s="904"/>
      <c r="BV147" s="901"/>
      <c r="BW147" s="906"/>
      <c r="BX147" s="901"/>
      <c r="BY147" s="908"/>
      <c r="BZ147" s="902"/>
      <c r="CA147" s="918"/>
      <c r="CB147" s="902"/>
      <c r="CC147" s="916"/>
      <c r="CD147" s="901"/>
      <c r="CE147" s="904"/>
      <c r="CF147" s="901"/>
      <c r="CG147" s="906"/>
      <c r="CH147" s="901"/>
      <c r="CI147" s="910"/>
      <c r="CJ147" s="912"/>
      <c r="CK147" s="902"/>
      <c r="CL147" s="914"/>
      <c r="CM147" s="902"/>
      <c r="CN147" s="916"/>
      <c r="CO147" s="904"/>
      <c r="CP147" s="904"/>
      <c r="CQ147" s="901"/>
      <c r="CR147" s="906"/>
      <c r="CS147" s="901"/>
      <c r="CT147" s="908"/>
      <c r="CU147" s="902"/>
      <c r="CV147" s="239" t="s">
        <v>289</v>
      </c>
      <c r="CW147" s="902"/>
      <c r="CX147" s="239" t="s">
        <v>290</v>
      </c>
      <c r="CY147" s="902"/>
      <c r="CZ147" s="240">
        <v>69.8</v>
      </c>
      <c r="DA147" s="902"/>
      <c r="DB147" s="239" t="s">
        <v>289</v>
      </c>
      <c r="DC147" s="902"/>
      <c r="DD147" s="239" t="s">
        <v>290</v>
      </c>
      <c r="DE147" s="902"/>
      <c r="DF147" s="240">
        <v>58.2</v>
      </c>
      <c r="DG147" s="937"/>
      <c r="DH147" s="939"/>
      <c r="DI147" s="937"/>
      <c r="DJ147" s="241" t="s">
        <v>291</v>
      </c>
      <c r="DK147" s="897"/>
      <c r="DL147" s="899"/>
      <c r="DM147" s="901"/>
      <c r="DN147" s="936"/>
      <c r="DO147" s="901"/>
      <c r="DP147" s="904"/>
      <c r="DQ147" s="901"/>
      <c r="DR147" s="906"/>
      <c r="DS147" s="901"/>
      <c r="DT147" s="910"/>
      <c r="DU147" s="927"/>
      <c r="DV147" s="912"/>
      <c r="DW147" s="242"/>
      <c r="DX147" s="948"/>
      <c r="DY147" s="215"/>
      <c r="DZ147" s="216">
        <v>7</v>
      </c>
      <c r="EA147" s="216">
        <v>8</v>
      </c>
      <c r="EB147" s="928"/>
    </row>
    <row r="148" spans="1:132" s="214" customFormat="1" ht="34.15" customHeight="1">
      <c r="A148" s="271" t="s">
        <v>462</v>
      </c>
      <c r="B148" s="950"/>
      <c r="C148" s="943" t="s">
        <v>295</v>
      </c>
      <c r="D148" s="945" t="s">
        <v>273</v>
      </c>
      <c r="E148" s="179" t="s">
        <v>48</v>
      </c>
      <c r="F148" s="180"/>
      <c r="G148" s="181">
        <v>55060</v>
      </c>
      <c r="H148" s="182">
        <v>63920</v>
      </c>
      <c r="I148" s="183" t="s">
        <v>274</v>
      </c>
      <c r="J148" s="184">
        <v>530</v>
      </c>
      <c r="K148" s="185">
        <v>610</v>
      </c>
      <c r="L148" s="186" t="s">
        <v>275</v>
      </c>
      <c r="M148" s="187" t="s">
        <v>276</v>
      </c>
      <c r="N148" s="188" t="s">
        <v>274</v>
      </c>
      <c r="O148" s="189" t="s">
        <v>277</v>
      </c>
      <c r="P148" s="188" t="s">
        <v>274</v>
      </c>
      <c r="Q148" s="190">
        <v>2.2000000000000002</v>
      </c>
      <c r="R148" s="191">
        <v>2.2999999999999998</v>
      </c>
      <c r="S148" s="902" t="s">
        <v>274</v>
      </c>
      <c r="T148" s="913">
        <v>2480</v>
      </c>
      <c r="U148" s="902" t="s">
        <v>274</v>
      </c>
      <c r="V148" s="933">
        <v>20</v>
      </c>
      <c r="W148" s="921" t="s">
        <v>278</v>
      </c>
      <c r="X148" s="903" t="s">
        <v>276</v>
      </c>
      <c r="Y148" s="921" t="s">
        <v>274</v>
      </c>
      <c r="Z148" s="923" t="s">
        <v>279</v>
      </c>
      <c r="AA148" s="183" t="s">
        <v>274</v>
      </c>
      <c r="AB148" s="192">
        <v>8860</v>
      </c>
      <c r="AC148" s="902" t="s">
        <v>274</v>
      </c>
      <c r="AD148" s="193">
        <v>80</v>
      </c>
      <c r="AE148" s="194" t="s">
        <v>278</v>
      </c>
      <c r="AF148" s="187" t="s">
        <v>276</v>
      </c>
      <c r="AG148" s="195" t="s">
        <v>274</v>
      </c>
      <c r="AH148" s="189" t="s">
        <v>280</v>
      </c>
      <c r="AI148" s="195" t="s">
        <v>274</v>
      </c>
      <c r="AJ148" s="196">
        <v>2.9</v>
      </c>
      <c r="AK148" s="197" t="s">
        <v>281</v>
      </c>
      <c r="AL148" s="198" t="s">
        <v>282</v>
      </c>
      <c r="AM148" s="199">
        <v>3540</v>
      </c>
      <c r="AN148" s="198" t="s">
        <v>282</v>
      </c>
      <c r="AO148" s="200">
        <v>30</v>
      </c>
      <c r="AP148" s="201" t="s">
        <v>275</v>
      </c>
      <c r="AQ148" s="202" t="s">
        <v>276</v>
      </c>
      <c r="AR148" s="201" t="s">
        <v>274</v>
      </c>
      <c r="AS148" s="203" t="s">
        <v>280</v>
      </c>
      <c r="AT148" s="201" t="s">
        <v>274</v>
      </c>
      <c r="AU148" s="204">
        <v>3.9</v>
      </c>
      <c r="AV148" s="205"/>
      <c r="AW148" s="206"/>
      <c r="AX148" s="205"/>
      <c r="AY148" s="207"/>
      <c r="AZ148" s="208"/>
      <c r="BA148" s="208"/>
      <c r="BB148" s="209"/>
      <c r="BC148" s="208"/>
      <c r="BD148" s="209"/>
      <c r="BE148" s="208"/>
      <c r="BF148" s="205"/>
      <c r="BG148" s="285" t="s">
        <v>283</v>
      </c>
      <c r="BH148" s="205"/>
      <c r="BI148" s="210"/>
      <c r="BJ148" s="208"/>
      <c r="BK148" s="208"/>
      <c r="BL148" s="208"/>
      <c r="BM148" s="208"/>
      <c r="BN148" s="208"/>
      <c r="BO148" s="208"/>
      <c r="BP148" s="925" t="s">
        <v>274</v>
      </c>
      <c r="BQ148" s="919">
        <v>2570</v>
      </c>
      <c r="BR148" s="902" t="s">
        <v>274</v>
      </c>
      <c r="BS148" s="915">
        <v>20</v>
      </c>
      <c r="BT148" s="903" t="s">
        <v>275</v>
      </c>
      <c r="BU148" s="903" t="s">
        <v>276</v>
      </c>
      <c r="BV148" s="900" t="s">
        <v>274</v>
      </c>
      <c r="BW148" s="905" t="s">
        <v>280</v>
      </c>
      <c r="BX148" s="900" t="s">
        <v>274</v>
      </c>
      <c r="BY148" s="907">
        <v>11.6</v>
      </c>
      <c r="BZ148" s="902" t="s">
        <v>284</v>
      </c>
      <c r="CA148" s="917">
        <v>15190</v>
      </c>
      <c r="CB148" s="902" t="s">
        <v>274</v>
      </c>
      <c r="CC148" s="915">
        <v>150</v>
      </c>
      <c r="CD148" s="900" t="s">
        <v>275</v>
      </c>
      <c r="CE148" s="903" t="s">
        <v>276</v>
      </c>
      <c r="CF148" s="900" t="s">
        <v>274</v>
      </c>
      <c r="CG148" s="905" t="s">
        <v>280</v>
      </c>
      <c r="CH148" s="900" t="s">
        <v>274</v>
      </c>
      <c r="CI148" s="909">
        <v>2.4</v>
      </c>
      <c r="CJ148" s="911" t="s">
        <v>285</v>
      </c>
      <c r="CK148" s="902" t="s">
        <v>284</v>
      </c>
      <c r="CL148" s="913">
        <v>2090</v>
      </c>
      <c r="CM148" s="902" t="s">
        <v>274</v>
      </c>
      <c r="CN148" s="915">
        <v>20</v>
      </c>
      <c r="CO148" s="903" t="s">
        <v>275</v>
      </c>
      <c r="CP148" s="903" t="s">
        <v>276</v>
      </c>
      <c r="CQ148" s="900" t="s">
        <v>274</v>
      </c>
      <c r="CR148" s="905" t="s">
        <v>280</v>
      </c>
      <c r="CS148" s="900" t="s">
        <v>274</v>
      </c>
      <c r="CT148" s="907">
        <v>11.6</v>
      </c>
      <c r="CU148" s="902" t="s">
        <v>284</v>
      </c>
      <c r="CV148" s="211">
        <v>1220</v>
      </c>
      <c r="CW148" s="902" t="s">
        <v>284</v>
      </c>
      <c r="CX148" s="212">
        <v>10</v>
      </c>
      <c r="CY148" s="902" t="s">
        <v>284</v>
      </c>
      <c r="CZ148" s="212">
        <v>10</v>
      </c>
      <c r="DA148" s="902" t="s">
        <v>284</v>
      </c>
      <c r="DB148" s="211">
        <v>210</v>
      </c>
      <c r="DC148" s="902" t="s">
        <v>284</v>
      </c>
      <c r="DD148" s="212">
        <v>2</v>
      </c>
      <c r="DE148" s="902" t="s">
        <v>284</v>
      </c>
      <c r="DF148" s="212">
        <v>2</v>
      </c>
      <c r="DG148" s="937" t="s">
        <v>282</v>
      </c>
      <c r="DH148" s="938">
        <v>12280</v>
      </c>
      <c r="DI148" s="937" t="s">
        <v>282</v>
      </c>
      <c r="DJ148" s="213">
        <v>245</v>
      </c>
      <c r="DK148" s="897" t="s">
        <v>286</v>
      </c>
      <c r="DL148" s="898">
        <v>15200</v>
      </c>
      <c r="DM148" s="900" t="s">
        <v>274</v>
      </c>
      <c r="DN148" s="935">
        <v>150</v>
      </c>
      <c r="DO148" s="900" t="s">
        <v>275</v>
      </c>
      <c r="DP148" s="903" t="s">
        <v>276</v>
      </c>
      <c r="DQ148" s="900" t="s">
        <v>274</v>
      </c>
      <c r="DR148" s="905" t="s">
        <v>280</v>
      </c>
      <c r="DS148" s="900" t="s">
        <v>274</v>
      </c>
      <c r="DT148" s="909">
        <v>2.4</v>
      </c>
      <c r="DU148" s="926" t="s">
        <v>281</v>
      </c>
      <c r="DV148" s="911" t="s">
        <v>287</v>
      </c>
      <c r="DW148" s="242"/>
      <c r="DX148" s="948"/>
      <c r="DY148" s="215">
        <v>35</v>
      </c>
      <c r="DZ148" s="216">
        <v>9</v>
      </c>
      <c r="EA148" s="216">
        <v>10</v>
      </c>
      <c r="EB148" s="928">
        <v>5</v>
      </c>
    </row>
    <row r="149" spans="1:132" s="214" customFormat="1" ht="34.15" customHeight="1">
      <c r="A149" s="271" t="s">
        <v>463</v>
      </c>
      <c r="B149" s="950"/>
      <c r="C149" s="944"/>
      <c r="D149" s="946"/>
      <c r="E149" s="217" t="s">
        <v>49</v>
      </c>
      <c r="F149" s="180"/>
      <c r="G149" s="218">
        <v>63920</v>
      </c>
      <c r="H149" s="219"/>
      <c r="I149" s="183" t="s">
        <v>274</v>
      </c>
      <c r="J149" s="220">
        <v>610</v>
      </c>
      <c r="K149" s="221"/>
      <c r="L149" s="222" t="s">
        <v>275</v>
      </c>
      <c r="M149" s="223" t="s">
        <v>276</v>
      </c>
      <c r="N149" s="224" t="s">
        <v>274</v>
      </c>
      <c r="O149" s="225" t="s">
        <v>280</v>
      </c>
      <c r="P149" s="224" t="s">
        <v>274</v>
      </c>
      <c r="Q149" s="226">
        <v>2.2999999999999998</v>
      </c>
      <c r="R149" s="227"/>
      <c r="S149" s="902"/>
      <c r="T149" s="914"/>
      <c r="U149" s="902"/>
      <c r="V149" s="934"/>
      <c r="W149" s="922"/>
      <c r="X149" s="904"/>
      <c r="Y149" s="922"/>
      <c r="Z149" s="924"/>
      <c r="AA149" s="183" t="s">
        <v>274</v>
      </c>
      <c r="AB149" s="220">
        <v>8860</v>
      </c>
      <c r="AC149" s="902"/>
      <c r="AD149" s="228">
        <v>80</v>
      </c>
      <c r="AE149" s="229" t="s">
        <v>275</v>
      </c>
      <c r="AF149" s="223" t="s">
        <v>276</v>
      </c>
      <c r="AG149" s="230" t="s">
        <v>274</v>
      </c>
      <c r="AH149" s="231" t="s">
        <v>280</v>
      </c>
      <c r="AI149" s="230" t="s">
        <v>274</v>
      </c>
      <c r="AJ149" s="232">
        <v>2.9</v>
      </c>
      <c r="AK149" s="233"/>
      <c r="AL149" s="198"/>
      <c r="AM149" s="234"/>
      <c r="AN149" s="205"/>
      <c r="AO149" s="235"/>
      <c r="AP149" s="236"/>
      <c r="AR149" s="236"/>
      <c r="AT149" s="236"/>
      <c r="AV149" s="237" t="s">
        <v>274</v>
      </c>
      <c r="AW149" s="199">
        <v>62060</v>
      </c>
      <c r="AX149" s="205" t="s">
        <v>274</v>
      </c>
      <c r="AY149" s="200">
        <v>620</v>
      </c>
      <c r="AZ149" s="238" t="s">
        <v>275</v>
      </c>
      <c r="BA149" s="202" t="s">
        <v>276</v>
      </c>
      <c r="BB149" s="201" t="s">
        <v>274</v>
      </c>
      <c r="BC149" s="203" t="s">
        <v>280</v>
      </c>
      <c r="BD149" s="201" t="s">
        <v>274</v>
      </c>
      <c r="BE149" s="204">
        <v>2.4</v>
      </c>
      <c r="BF149" s="237" t="s">
        <v>274</v>
      </c>
      <c r="BG149" s="286">
        <v>53200</v>
      </c>
      <c r="BH149" s="237" t="s">
        <v>284</v>
      </c>
      <c r="BI149" s="200">
        <v>530</v>
      </c>
      <c r="BJ149" s="238" t="s">
        <v>275</v>
      </c>
      <c r="BK149" s="202" t="s">
        <v>276</v>
      </c>
      <c r="BL149" s="238" t="s">
        <v>274</v>
      </c>
      <c r="BM149" s="203" t="s">
        <v>280</v>
      </c>
      <c r="BN149" s="238" t="s">
        <v>274</v>
      </c>
      <c r="BO149" s="204">
        <v>2.4</v>
      </c>
      <c r="BP149" s="925"/>
      <c r="BQ149" s="920"/>
      <c r="BR149" s="902"/>
      <c r="BS149" s="916"/>
      <c r="BT149" s="904"/>
      <c r="BU149" s="904"/>
      <c r="BV149" s="901"/>
      <c r="BW149" s="906"/>
      <c r="BX149" s="901"/>
      <c r="BY149" s="908"/>
      <c r="BZ149" s="902"/>
      <c r="CA149" s="918"/>
      <c r="CB149" s="902"/>
      <c r="CC149" s="916"/>
      <c r="CD149" s="901"/>
      <c r="CE149" s="904"/>
      <c r="CF149" s="901"/>
      <c r="CG149" s="906"/>
      <c r="CH149" s="901"/>
      <c r="CI149" s="910"/>
      <c r="CJ149" s="912"/>
      <c r="CK149" s="902"/>
      <c r="CL149" s="914"/>
      <c r="CM149" s="902"/>
      <c r="CN149" s="916"/>
      <c r="CO149" s="904"/>
      <c r="CP149" s="904"/>
      <c r="CQ149" s="901"/>
      <c r="CR149" s="906"/>
      <c r="CS149" s="901"/>
      <c r="CT149" s="908"/>
      <c r="CU149" s="902"/>
      <c r="CV149" s="239" t="s">
        <v>315</v>
      </c>
      <c r="CW149" s="902"/>
      <c r="CX149" s="239" t="s">
        <v>290</v>
      </c>
      <c r="CY149" s="902"/>
      <c r="CZ149" s="240">
        <v>59.8</v>
      </c>
      <c r="DA149" s="902"/>
      <c r="DB149" s="239" t="s">
        <v>315</v>
      </c>
      <c r="DC149" s="902"/>
      <c r="DD149" s="239" t="s">
        <v>290</v>
      </c>
      <c r="DE149" s="902"/>
      <c r="DF149" s="240">
        <v>49.8</v>
      </c>
      <c r="DG149" s="937"/>
      <c r="DH149" s="939"/>
      <c r="DI149" s="937"/>
      <c r="DJ149" s="241" t="s">
        <v>291</v>
      </c>
      <c r="DK149" s="897"/>
      <c r="DL149" s="899"/>
      <c r="DM149" s="901"/>
      <c r="DN149" s="936"/>
      <c r="DO149" s="901"/>
      <c r="DP149" s="904"/>
      <c r="DQ149" s="901"/>
      <c r="DR149" s="906"/>
      <c r="DS149" s="901"/>
      <c r="DT149" s="910"/>
      <c r="DU149" s="927"/>
      <c r="DV149" s="912"/>
      <c r="DW149" s="242"/>
      <c r="DX149" s="948"/>
      <c r="DY149" s="215"/>
      <c r="DZ149" s="216">
        <v>9</v>
      </c>
      <c r="EA149" s="216">
        <v>10</v>
      </c>
      <c r="EB149" s="928"/>
    </row>
    <row r="150" spans="1:132" s="214" customFormat="1" ht="34.15" customHeight="1">
      <c r="A150" s="271" t="s">
        <v>464</v>
      </c>
      <c r="B150" s="950"/>
      <c r="C150" s="943" t="s">
        <v>296</v>
      </c>
      <c r="D150" s="945" t="s">
        <v>273</v>
      </c>
      <c r="E150" s="179" t="s">
        <v>48</v>
      </c>
      <c r="F150" s="180"/>
      <c r="G150" s="181">
        <v>62120</v>
      </c>
      <c r="H150" s="182">
        <v>70980</v>
      </c>
      <c r="I150" s="183" t="s">
        <v>274</v>
      </c>
      <c r="J150" s="184">
        <v>600</v>
      </c>
      <c r="K150" s="185">
        <v>690</v>
      </c>
      <c r="L150" s="186" t="s">
        <v>275</v>
      </c>
      <c r="M150" s="187" t="s">
        <v>276</v>
      </c>
      <c r="N150" s="188" t="s">
        <v>274</v>
      </c>
      <c r="O150" s="189" t="s">
        <v>277</v>
      </c>
      <c r="P150" s="188" t="s">
        <v>274</v>
      </c>
      <c r="Q150" s="190">
        <v>2.2000000000000002</v>
      </c>
      <c r="R150" s="191">
        <v>2.2999999999999998</v>
      </c>
      <c r="S150" s="902" t="s">
        <v>274</v>
      </c>
      <c r="T150" s="913">
        <v>2170</v>
      </c>
      <c r="U150" s="902" t="s">
        <v>274</v>
      </c>
      <c r="V150" s="933">
        <v>20</v>
      </c>
      <c r="W150" s="921" t="s">
        <v>278</v>
      </c>
      <c r="X150" s="903" t="s">
        <v>276</v>
      </c>
      <c r="Y150" s="921" t="s">
        <v>274</v>
      </c>
      <c r="Z150" s="923" t="s">
        <v>279</v>
      </c>
      <c r="AA150" s="183" t="s">
        <v>274</v>
      </c>
      <c r="AB150" s="192">
        <v>8860</v>
      </c>
      <c r="AC150" s="902" t="s">
        <v>274</v>
      </c>
      <c r="AD150" s="193">
        <v>80</v>
      </c>
      <c r="AE150" s="194" t="s">
        <v>278</v>
      </c>
      <c r="AF150" s="187" t="s">
        <v>276</v>
      </c>
      <c r="AG150" s="195" t="s">
        <v>274</v>
      </c>
      <c r="AH150" s="189" t="s">
        <v>280</v>
      </c>
      <c r="AI150" s="195" t="s">
        <v>274</v>
      </c>
      <c r="AJ150" s="196">
        <v>2.9</v>
      </c>
      <c r="AK150" s="197" t="s">
        <v>281</v>
      </c>
      <c r="AL150" s="198" t="s">
        <v>282</v>
      </c>
      <c r="AM150" s="199">
        <v>3540</v>
      </c>
      <c r="AN150" s="198" t="s">
        <v>282</v>
      </c>
      <c r="AO150" s="200">
        <v>30</v>
      </c>
      <c r="AP150" s="201" t="s">
        <v>275</v>
      </c>
      <c r="AQ150" s="202" t="s">
        <v>276</v>
      </c>
      <c r="AR150" s="201" t="s">
        <v>274</v>
      </c>
      <c r="AS150" s="203" t="s">
        <v>280</v>
      </c>
      <c r="AT150" s="201" t="s">
        <v>274</v>
      </c>
      <c r="AU150" s="204">
        <v>3.9</v>
      </c>
      <c r="AV150" s="205"/>
      <c r="AW150" s="206"/>
      <c r="AX150" s="205"/>
      <c r="AY150" s="207"/>
      <c r="AZ150" s="208"/>
      <c r="BA150" s="208"/>
      <c r="BB150" s="209"/>
      <c r="BC150" s="208"/>
      <c r="BD150" s="209"/>
      <c r="BE150" s="208"/>
      <c r="BF150" s="205"/>
      <c r="BG150" s="285" t="s">
        <v>283</v>
      </c>
      <c r="BH150" s="205"/>
      <c r="BI150" s="210"/>
      <c r="BJ150" s="208"/>
      <c r="BK150" s="208"/>
      <c r="BL150" s="208"/>
      <c r="BM150" s="208"/>
      <c r="BN150" s="208"/>
      <c r="BO150" s="208"/>
      <c r="BP150" s="925" t="s">
        <v>274</v>
      </c>
      <c r="BQ150" s="919" t="s">
        <v>297</v>
      </c>
      <c r="BR150" s="902" t="s">
        <v>274</v>
      </c>
      <c r="BS150" s="915"/>
      <c r="BT150" s="903"/>
      <c r="BU150" s="903"/>
      <c r="BV150" s="900"/>
      <c r="BW150" s="905"/>
      <c r="BX150" s="900"/>
      <c r="BY150" s="941" t="s">
        <v>203</v>
      </c>
      <c r="BZ150" s="902" t="s">
        <v>284</v>
      </c>
      <c r="CA150" s="917">
        <v>13290</v>
      </c>
      <c r="CB150" s="902" t="s">
        <v>284</v>
      </c>
      <c r="CC150" s="915">
        <v>130</v>
      </c>
      <c r="CD150" s="900" t="s">
        <v>275</v>
      </c>
      <c r="CE150" s="903" t="s">
        <v>276</v>
      </c>
      <c r="CF150" s="900" t="s">
        <v>274</v>
      </c>
      <c r="CG150" s="905" t="s">
        <v>280</v>
      </c>
      <c r="CH150" s="900" t="s">
        <v>274</v>
      </c>
      <c r="CI150" s="909">
        <v>2.5</v>
      </c>
      <c r="CJ150" s="911" t="s">
        <v>285</v>
      </c>
      <c r="CK150" s="902" t="s">
        <v>284</v>
      </c>
      <c r="CL150" s="913">
        <v>1930</v>
      </c>
      <c r="CM150" s="902" t="s">
        <v>274</v>
      </c>
      <c r="CN150" s="915">
        <v>10</v>
      </c>
      <c r="CO150" s="903" t="s">
        <v>275</v>
      </c>
      <c r="CP150" s="903" t="s">
        <v>276</v>
      </c>
      <c r="CQ150" s="900" t="s">
        <v>274</v>
      </c>
      <c r="CR150" s="905" t="s">
        <v>280</v>
      </c>
      <c r="CS150" s="900" t="s">
        <v>274</v>
      </c>
      <c r="CT150" s="907">
        <v>20.399999999999999</v>
      </c>
      <c r="CU150" s="902" t="s">
        <v>284</v>
      </c>
      <c r="CV150" s="211">
        <v>1060</v>
      </c>
      <c r="CW150" s="902" t="s">
        <v>284</v>
      </c>
      <c r="CX150" s="212">
        <v>10</v>
      </c>
      <c r="CY150" s="902" t="s">
        <v>284</v>
      </c>
      <c r="CZ150" s="212">
        <v>10</v>
      </c>
      <c r="DA150" s="902" t="s">
        <v>284</v>
      </c>
      <c r="DB150" s="211">
        <v>190</v>
      </c>
      <c r="DC150" s="902" t="s">
        <v>284</v>
      </c>
      <c r="DD150" s="212">
        <v>1</v>
      </c>
      <c r="DE150" s="902" t="s">
        <v>284</v>
      </c>
      <c r="DF150" s="212">
        <v>1</v>
      </c>
      <c r="DG150" s="937" t="s">
        <v>282</v>
      </c>
      <c r="DH150" s="938">
        <v>10870</v>
      </c>
      <c r="DI150" s="937" t="s">
        <v>282</v>
      </c>
      <c r="DJ150" s="213">
        <v>245</v>
      </c>
      <c r="DK150" s="897" t="s">
        <v>286</v>
      </c>
      <c r="DL150" s="898">
        <v>13300</v>
      </c>
      <c r="DM150" s="900" t="s">
        <v>274</v>
      </c>
      <c r="DN150" s="935">
        <v>130</v>
      </c>
      <c r="DO150" s="900" t="s">
        <v>275</v>
      </c>
      <c r="DP150" s="903" t="s">
        <v>276</v>
      </c>
      <c r="DQ150" s="900" t="s">
        <v>274</v>
      </c>
      <c r="DR150" s="905" t="s">
        <v>280</v>
      </c>
      <c r="DS150" s="900" t="s">
        <v>274</v>
      </c>
      <c r="DT150" s="909">
        <v>2.5</v>
      </c>
      <c r="DU150" s="926" t="s">
        <v>281</v>
      </c>
      <c r="DV150" s="911" t="s">
        <v>287</v>
      </c>
      <c r="DW150" s="242"/>
      <c r="DX150" s="948"/>
      <c r="DY150" s="215">
        <v>40</v>
      </c>
      <c r="DZ150" s="216">
        <v>11</v>
      </c>
      <c r="EA150" s="216">
        <v>12</v>
      </c>
      <c r="EB150" s="928">
        <v>6</v>
      </c>
    </row>
    <row r="151" spans="1:132" s="214" customFormat="1" ht="34.15" customHeight="1">
      <c r="A151" s="271" t="s">
        <v>465</v>
      </c>
      <c r="B151" s="950"/>
      <c r="C151" s="944"/>
      <c r="D151" s="946"/>
      <c r="E151" s="217" t="s">
        <v>49</v>
      </c>
      <c r="F151" s="180"/>
      <c r="G151" s="218">
        <v>70980</v>
      </c>
      <c r="H151" s="219"/>
      <c r="I151" s="183" t="s">
        <v>274</v>
      </c>
      <c r="J151" s="220">
        <v>690</v>
      </c>
      <c r="K151" s="221"/>
      <c r="L151" s="222" t="s">
        <v>275</v>
      </c>
      <c r="M151" s="223" t="s">
        <v>276</v>
      </c>
      <c r="N151" s="224" t="s">
        <v>274</v>
      </c>
      <c r="O151" s="225" t="s">
        <v>280</v>
      </c>
      <c r="P151" s="224" t="s">
        <v>274</v>
      </c>
      <c r="Q151" s="226">
        <v>2.2999999999999998</v>
      </c>
      <c r="R151" s="227"/>
      <c r="S151" s="902"/>
      <c r="T151" s="914"/>
      <c r="U151" s="902"/>
      <c r="V151" s="934"/>
      <c r="W151" s="922"/>
      <c r="X151" s="904"/>
      <c r="Y151" s="922"/>
      <c r="Z151" s="924"/>
      <c r="AA151" s="183" t="s">
        <v>274</v>
      </c>
      <c r="AB151" s="220">
        <v>8860</v>
      </c>
      <c r="AC151" s="902"/>
      <c r="AD151" s="228">
        <v>80</v>
      </c>
      <c r="AE151" s="229" t="s">
        <v>275</v>
      </c>
      <c r="AF151" s="223" t="s">
        <v>276</v>
      </c>
      <c r="AG151" s="230" t="s">
        <v>274</v>
      </c>
      <c r="AH151" s="231" t="s">
        <v>280</v>
      </c>
      <c r="AI151" s="230" t="s">
        <v>274</v>
      </c>
      <c r="AJ151" s="232">
        <v>2.9</v>
      </c>
      <c r="AK151" s="233"/>
      <c r="AL151" s="198"/>
      <c r="AM151" s="234"/>
      <c r="AN151" s="205"/>
      <c r="AO151" s="235"/>
      <c r="AP151" s="236"/>
      <c r="AR151" s="236"/>
      <c r="AT151" s="236"/>
      <c r="AV151" s="237" t="s">
        <v>274</v>
      </c>
      <c r="AW151" s="199">
        <v>62060</v>
      </c>
      <c r="AX151" s="205" t="s">
        <v>274</v>
      </c>
      <c r="AY151" s="200">
        <v>620</v>
      </c>
      <c r="AZ151" s="238" t="s">
        <v>275</v>
      </c>
      <c r="BA151" s="202" t="s">
        <v>276</v>
      </c>
      <c r="BB151" s="201" t="s">
        <v>274</v>
      </c>
      <c r="BC151" s="203" t="s">
        <v>280</v>
      </c>
      <c r="BD151" s="201" t="s">
        <v>274</v>
      </c>
      <c r="BE151" s="204">
        <v>2.4</v>
      </c>
      <c r="BF151" s="237" t="s">
        <v>274</v>
      </c>
      <c r="BG151" s="286">
        <v>53200</v>
      </c>
      <c r="BH151" s="237" t="s">
        <v>284</v>
      </c>
      <c r="BI151" s="200">
        <v>530</v>
      </c>
      <c r="BJ151" s="238" t="s">
        <v>275</v>
      </c>
      <c r="BK151" s="202" t="s">
        <v>276</v>
      </c>
      <c r="BL151" s="238" t="s">
        <v>274</v>
      </c>
      <c r="BM151" s="203" t="s">
        <v>280</v>
      </c>
      <c r="BN151" s="238" t="s">
        <v>274</v>
      </c>
      <c r="BO151" s="204">
        <v>2.4</v>
      </c>
      <c r="BP151" s="925"/>
      <c r="BQ151" s="920"/>
      <c r="BR151" s="902"/>
      <c r="BS151" s="916"/>
      <c r="BT151" s="904"/>
      <c r="BU151" s="904"/>
      <c r="BV151" s="901"/>
      <c r="BW151" s="906"/>
      <c r="BX151" s="901"/>
      <c r="BY151" s="942"/>
      <c r="BZ151" s="902"/>
      <c r="CA151" s="918"/>
      <c r="CB151" s="902"/>
      <c r="CC151" s="916"/>
      <c r="CD151" s="901"/>
      <c r="CE151" s="904"/>
      <c r="CF151" s="901"/>
      <c r="CG151" s="906"/>
      <c r="CH151" s="901"/>
      <c r="CI151" s="910"/>
      <c r="CJ151" s="912"/>
      <c r="CK151" s="902"/>
      <c r="CL151" s="914"/>
      <c r="CM151" s="902"/>
      <c r="CN151" s="916"/>
      <c r="CO151" s="904"/>
      <c r="CP151" s="904"/>
      <c r="CQ151" s="901"/>
      <c r="CR151" s="906"/>
      <c r="CS151" s="901"/>
      <c r="CT151" s="908"/>
      <c r="CU151" s="902"/>
      <c r="CV151" s="239" t="s">
        <v>289</v>
      </c>
      <c r="CW151" s="902"/>
      <c r="CX151" s="239" t="s">
        <v>290</v>
      </c>
      <c r="CY151" s="902"/>
      <c r="CZ151" s="240">
        <v>52.3</v>
      </c>
      <c r="DA151" s="902"/>
      <c r="DB151" s="239" t="s">
        <v>289</v>
      </c>
      <c r="DC151" s="902"/>
      <c r="DD151" s="239" t="s">
        <v>290</v>
      </c>
      <c r="DE151" s="902"/>
      <c r="DF151" s="240">
        <v>87.2</v>
      </c>
      <c r="DG151" s="937"/>
      <c r="DH151" s="939"/>
      <c r="DI151" s="937"/>
      <c r="DJ151" s="241" t="s">
        <v>291</v>
      </c>
      <c r="DK151" s="897"/>
      <c r="DL151" s="899"/>
      <c r="DM151" s="901"/>
      <c r="DN151" s="936"/>
      <c r="DO151" s="901"/>
      <c r="DP151" s="904"/>
      <c r="DQ151" s="901"/>
      <c r="DR151" s="906"/>
      <c r="DS151" s="901"/>
      <c r="DT151" s="910"/>
      <c r="DU151" s="927"/>
      <c r="DV151" s="912"/>
      <c r="DW151" s="242"/>
      <c r="DX151" s="948"/>
      <c r="DY151" s="215"/>
      <c r="DZ151" s="216">
        <v>11</v>
      </c>
      <c r="EA151" s="216">
        <v>12</v>
      </c>
      <c r="EB151" s="928"/>
    </row>
    <row r="152" spans="1:132" s="214" customFormat="1" ht="34.15" customHeight="1">
      <c r="A152" s="271" t="s">
        <v>466</v>
      </c>
      <c r="B152" s="950"/>
      <c r="C152" s="943" t="s">
        <v>298</v>
      </c>
      <c r="D152" s="945" t="s">
        <v>273</v>
      </c>
      <c r="E152" s="179" t="s">
        <v>48</v>
      </c>
      <c r="F152" s="180"/>
      <c r="G152" s="181">
        <v>55730</v>
      </c>
      <c r="H152" s="182">
        <v>64590</v>
      </c>
      <c r="I152" s="183" t="s">
        <v>274</v>
      </c>
      <c r="J152" s="184">
        <v>530</v>
      </c>
      <c r="K152" s="185">
        <v>620</v>
      </c>
      <c r="L152" s="186" t="s">
        <v>275</v>
      </c>
      <c r="M152" s="187" t="s">
        <v>276</v>
      </c>
      <c r="N152" s="188" t="s">
        <v>274</v>
      </c>
      <c r="O152" s="189" t="s">
        <v>277</v>
      </c>
      <c r="P152" s="188" t="s">
        <v>274</v>
      </c>
      <c r="Q152" s="190">
        <v>2.2000000000000002</v>
      </c>
      <c r="R152" s="191">
        <v>2.2999999999999998</v>
      </c>
      <c r="S152" s="902" t="s">
        <v>274</v>
      </c>
      <c r="T152" s="913">
        <v>1930</v>
      </c>
      <c r="U152" s="902" t="s">
        <v>274</v>
      </c>
      <c r="V152" s="933">
        <v>10</v>
      </c>
      <c r="W152" s="921" t="s">
        <v>278</v>
      </c>
      <c r="X152" s="903" t="s">
        <v>276</v>
      </c>
      <c r="Y152" s="921" t="s">
        <v>274</v>
      </c>
      <c r="Z152" s="923" t="s">
        <v>279</v>
      </c>
      <c r="AA152" s="183" t="s">
        <v>274</v>
      </c>
      <c r="AB152" s="192">
        <v>8860</v>
      </c>
      <c r="AC152" s="902" t="s">
        <v>274</v>
      </c>
      <c r="AD152" s="193">
        <v>80</v>
      </c>
      <c r="AE152" s="194" t="s">
        <v>278</v>
      </c>
      <c r="AF152" s="187" t="s">
        <v>276</v>
      </c>
      <c r="AG152" s="195" t="s">
        <v>274</v>
      </c>
      <c r="AH152" s="189" t="s">
        <v>280</v>
      </c>
      <c r="AI152" s="195" t="s">
        <v>274</v>
      </c>
      <c r="AJ152" s="196">
        <v>2.9</v>
      </c>
      <c r="AK152" s="197" t="s">
        <v>281</v>
      </c>
      <c r="AL152" s="198" t="s">
        <v>282</v>
      </c>
      <c r="AM152" s="199">
        <v>3540</v>
      </c>
      <c r="AN152" s="198" t="s">
        <v>282</v>
      </c>
      <c r="AO152" s="200">
        <v>30</v>
      </c>
      <c r="AP152" s="201" t="s">
        <v>275</v>
      </c>
      <c r="AQ152" s="202" t="s">
        <v>276</v>
      </c>
      <c r="AR152" s="201" t="s">
        <v>274</v>
      </c>
      <c r="AS152" s="203" t="s">
        <v>280</v>
      </c>
      <c r="AT152" s="201" t="s">
        <v>274</v>
      </c>
      <c r="AU152" s="204">
        <v>3.9</v>
      </c>
      <c r="AV152" s="205"/>
      <c r="AW152" s="206"/>
      <c r="AX152" s="205"/>
      <c r="AY152" s="207"/>
      <c r="AZ152" s="208"/>
      <c r="BA152" s="208"/>
      <c r="BB152" s="209"/>
      <c r="BC152" s="208"/>
      <c r="BD152" s="209"/>
      <c r="BE152" s="208"/>
      <c r="BF152" s="205"/>
      <c r="BG152" s="285" t="s">
        <v>283</v>
      </c>
      <c r="BH152" s="205"/>
      <c r="BI152" s="210"/>
      <c r="BJ152" s="208"/>
      <c r="BK152" s="208"/>
      <c r="BL152" s="208"/>
      <c r="BM152" s="208"/>
      <c r="BN152" s="208"/>
      <c r="BO152" s="208"/>
      <c r="BP152" s="925" t="s">
        <v>274</v>
      </c>
      <c r="BQ152" s="919" t="s">
        <v>297</v>
      </c>
      <c r="BR152" s="902" t="s">
        <v>274</v>
      </c>
      <c r="BS152" s="915"/>
      <c r="BT152" s="903"/>
      <c r="BU152" s="903"/>
      <c r="BV152" s="900"/>
      <c r="BW152" s="905"/>
      <c r="BX152" s="900"/>
      <c r="BY152" s="941" t="s">
        <v>203</v>
      </c>
      <c r="BZ152" s="902" t="s">
        <v>284</v>
      </c>
      <c r="CA152" s="917">
        <v>11820</v>
      </c>
      <c r="CB152" s="902" t="s">
        <v>274</v>
      </c>
      <c r="CC152" s="915">
        <v>110</v>
      </c>
      <c r="CD152" s="900" t="s">
        <v>275</v>
      </c>
      <c r="CE152" s="903" t="s">
        <v>276</v>
      </c>
      <c r="CF152" s="900" t="s">
        <v>274</v>
      </c>
      <c r="CG152" s="905" t="s">
        <v>280</v>
      </c>
      <c r="CH152" s="900" t="s">
        <v>274</v>
      </c>
      <c r="CI152" s="909">
        <v>2.6</v>
      </c>
      <c r="CJ152" s="911" t="s">
        <v>285</v>
      </c>
      <c r="CK152" s="902" t="s">
        <v>284</v>
      </c>
      <c r="CL152" s="913">
        <v>1800</v>
      </c>
      <c r="CM152" s="902" t="s">
        <v>274</v>
      </c>
      <c r="CN152" s="915">
        <v>10</v>
      </c>
      <c r="CO152" s="903" t="s">
        <v>275</v>
      </c>
      <c r="CP152" s="903" t="s">
        <v>276</v>
      </c>
      <c r="CQ152" s="900" t="s">
        <v>274</v>
      </c>
      <c r="CR152" s="905" t="s">
        <v>280</v>
      </c>
      <c r="CS152" s="900" t="s">
        <v>274</v>
      </c>
      <c r="CT152" s="907">
        <v>18.100000000000001</v>
      </c>
      <c r="CU152" s="902" t="s">
        <v>284</v>
      </c>
      <c r="CV152" s="211">
        <v>950</v>
      </c>
      <c r="CW152" s="902" t="s">
        <v>284</v>
      </c>
      <c r="CX152" s="212">
        <v>9</v>
      </c>
      <c r="CY152" s="902" t="s">
        <v>284</v>
      </c>
      <c r="CZ152" s="212">
        <v>9</v>
      </c>
      <c r="DA152" s="902" t="s">
        <v>284</v>
      </c>
      <c r="DB152" s="211">
        <v>170</v>
      </c>
      <c r="DC152" s="902" t="s">
        <v>284</v>
      </c>
      <c r="DD152" s="212">
        <v>1</v>
      </c>
      <c r="DE152" s="902" t="s">
        <v>284</v>
      </c>
      <c r="DF152" s="212">
        <v>1</v>
      </c>
      <c r="DG152" s="937" t="s">
        <v>282</v>
      </c>
      <c r="DH152" s="938">
        <v>9770</v>
      </c>
      <c r="DI152" s="937" t="s">
        <v>282</v>
      </c>
      <c r="DJ152" s="213">
        <v>245</v>
      </c>
      <c r="DK152" s="897" t="s">
        <v>286</v>
      </c>
      <c r="DL152" s="898">
        <v>11820</v>
      </c>
      <c r="DM152" s="900" t="s">
        <v>274</v>
      </c>
      <c r="DN152" s="935">
        <v>110</v>
      </c>
      <c r="DO152" s="900" t="s">
        <v>275</v>
      </c>
      <c r="DP152" s="903" t="s">
        <v>276</v>
      </c>
      <c r="DQ152" s="900" t="s">
        <v>274</v>
      </c>
      <c r="DR152" s="905" t="s">
        <v>280</v>
      </c>
      <c r="DS152" s="900" t="s">
        <v>274</v>
      </c>
      <c r="DT152" s="909">
        <v>2.6</v>
      </c>
      <c r="DU152" s="926" t="s">
        <v>281</v>
      </c>
      <c r="DV152" s="911" t="s">
        <v>287</v>
      </c>
      <c r="DW152" s="242"/>
      <c r="DX152" s="948"/>
      <c r="DY152" s="215">
        <v>45</v>
      </c>
      <c r="DZ152" s="216">
        <v>13</v>
      </c>
      <c r="EA152" s="216">
        <v>14</v>
      </c>
      <c r="EB152" s="928">
        <v>7</v>
      </c>
    </row>
    <row r="153" spans="1:132" s="214" customFormat="1" ht="34.15" customHeight="1">
      <c r="A153" s="271" t="s">
        <v>467</v>
      </c>
      <c r="B153" s="950"/>
      <c r="C153" s="944"/>
      <c r="D153" s="946"/>
      <c r="E153" s="217" t="s">
        <v>49</v>
      </c>
      <c r="F153" s="180"/>
      <c r="G153" s="218">
        <v>64590</v>
      </c>
      <c r="H153" s="219"/>
      <c r="I153" s="183" t="s">
        <v>274</v>
      </c>
      <c r="J153" s="220">
        <v>620</v>
      </c>
      <c r="K153" s="221"/>
      <c r="L153" s="222" t="s">
        <v>275</v>
      </c>
      <c r="M153" s="223" t="s">
        <v>276</v>
      </c>
      <c r="N153" s="224" t="s">
        <v>274</v>
      </c>
      <c r="O153" s="225" t="s">
        <v>280</v>
      </c>
      <c r="P153" s="224" t="s">
        <v>274</v>
      </c>
      <c r="Q153" s="226">
        <v>2.2999999999999998</v>
      </c>
      <c r="R153" s="227"/>
      <c r="S153" s="902"/>
      <c r="T153" s="914"/>
      <c r="U153" s="902"/>
      <c r="V153" s="934"/>
      <c r="W153" s="922"/>
      <c r="X153" s="904"/>
      <c r="Y153" s="922"/>
      <c r="Z153" s="924"/>
      <c r="AA153" s="183" t="s">
        <v>274</v>
      </c>
      <c r="AB153" s="220">
        <v>8860</v>
      </c>
      <c r="AC153" s="902"/>
      <c r="AD153" s="228">
        <v>80</v>
      </c>
      <c r="AE153" s="229" t="s">
        <v>275</v>
      </c>
      <c r="AF153" s="223" t="s">
        <v>276</v>
      </c>
      <c r="AG153" s="230" t="s">
        <v>274</v>
      </c>
      <c r="AH153" s="231" t="s">
        <v>280</v>
      </c>
      <c r="AI153" s="230" t="s">
        <v>274</v>
      </c>
      <c r="AJ153" s="232">
        <v>2.9</v>
      </c>
      <c r="AK153" s="233"/>
      <c r="AL153" s="198"/>
      <c r="AM153" s="234"/>
      <c r="AN153" s="205"/>
      <c r="AO153" s="235"/>
      <c r="AP153" s="236"/>
      <c r="AR153" s="236"/>
      <c r="AT153" s="236"/>
      <c r="AV153" s="237" t="s">
        <v>274</v>
      </c>
      <c r="AW153" s="199">
        <v>62060</v>
      </c>
      <c r="AX153" s="205" t="s">
        <v>274</v>
      </c>
      <c r="AY153" s="200">
        <v>620</v>
      </c>
      <c r="AZ153" s="238" t="s">
        <v>275</v>
      </c>
      <c r="BA153" s="202" t="s">
        <v>276</v>
      </c>
      <c r="BB153" s="201" t="s">
        <v>274</v>
      </c>
      <c r="BC153" s="203" t="s">
        <v>280</v>
      </c>
      <c r="BD153" s="201" t="s">
        <v>274</v>
      </c>
      <c r="BE153" s="204">
        <v>2.4</v>
      </c>
      <c r="BF153" s="237" t="s">
        <v>274</v>
      </c>
      <c r="BG153" s="286">
        <v>53200</v>
      </c>
      <c r="BH153" s="237" t="s">
        <v>284</v>
      </c>
      <c r="BI153" s="200">
        <v>530</v>
      </c>
      <c r="BJ153" s="238" t="s">
        <v>275</v>
      </c>
      <c r="BK153" s="202" t="s">
        <v>276</v>
      </c>
      <c r="BL153" s="238" t="s">
        <v>274</v>
      </c>
      <c r="BM153" s="203" t="s">
        <v>280</v>
      </c>
      <c r="BN153" s="238" t="s">
        <v>274</v>
      </c>
      <c r="BO153" s="204">
        <v>2.4</v>
      </c>
      <c r="BP153" s="925"/>
      <c r="BQ153" s="920"/>
      <c r="BR153" s="902"/>
      <c r="BS153" s="916"/>
      <c r="BT153" s="904"/>
      <c r="BU153" s="904"/>
      <c r="BV153" s="901"/>
      <c r="BW153" s="906"/>
      <c r="BX153" s="901"/>
      <c r="BY153" s="942"/>
      <c r="BZ153" s="902"/>
      <c r="CA153" s="918"/>
      <c r="CB153" s="902"/>
      <c r="CC153" s="916"/>
      <c r="CD153" s="901"/>
      <c r="CE153" s="904"/>
      <c r="CF153" s="901"/>
      <c r="CG153" s="906"/>
      <c r="CH153" s="901"/>
      <c r="CI153" s="910"/>
      <c r="CJ153" s="912"/>
      <c r="CK153" s="902"/>
      <c r="CL153" s="914"/>
      <c r="CM153" s="902"/>
      <c r="CN153" s="916"/>
      <c r="CO153" s="904"/>
      <c r="CP153" s="904"/>
      <c r="CQ153" s="901"/>
      <c r="CR153" s="906"/>
      <c r="CS153" s="901"/>
      <c r="CT153" s="908"/>
      <c r="CU153" s="902"/>
      <c r="CV153" s="239" t="s">
        <v>315</v>
      </c>
      <c r="CW153" s="902"/>
      <c r="CX153" s="239" t="s">
        <v>290</v>
      </c>
      <c r="CY153" s="902"/>
      <c r="CZ153" s="240">
        <v>51.7</v>
      </c>
      <c r="DA153" s="902"/>
      <c r="DB153" s="239" t="s">
        <v>315</v>
      </c>
      <c r="DC153" s="902"/>
      <c r="DD153" s="239" t="s">
        <v>290</v>
      </c>
      <c r="DE153" s="902"/>
      <c r="DF153" s="240">
        <v>77.5</v>
      </c>
      <c r="DG153" s="937"/>
      <c r="DH153" s="939"/>
      <c r="DI153" s="937"/>
      <c r="DJ153" s="241" t="s">
        <v>291</v>
      </c>
      <c r="DK153" s="897"/>
      <c r="DL153" s="899"/>
      <c r="DM153" s="901"/>
      <c r="DN153" s="936"/>
      <c r="DO153" s="901"/>
      <c r="DP153" s="904"/>
      <c r="DQ153" s="901"/>
      <c r="DR153" s="906"/>
      <c r="DS153" s="901"/>
      <c r="DT153" s="910"/>
      <c r="DU153" s="927"/>
      <c r="DV153" s="912"/>
      <c r="DW153" s="242"/>
      <c r="DX153" s="948"/>
      <c r="DY153" s="215"/>
      <c r="DZ153" s="216">
        <v>13</v>
      </c>
      <c r="EA153" s="216">
        <v>14</v>
      </c>
      <c r="EB153" s="928"/>
    </row>
    <row r="154" spans="1:132" s="214" customFormat="1" ht="34.15" customHeight="1">
      <c r="A154" s="271" t="s">
        <v>468</v>
      </c>
      <c r="B154" s="950"/>
      <c r="C154" s="943" t="s">
        <v>299</v>
      </c>
      <c r="D154" s="945" t="s">
        <v>273</v>
      </c>
      <c r="E154" s="179" t="s">
        <v>48</v>
      </c>
      <c r="F154" s="180"/>
      <c r="G154" s="181">
        <v>54120</v>
      </c>
      <c r="H154" s="182">
        <v>62980</v>
      </c>
      <c r="I154" s="183" t="s">
        <v>274</v>
      </c>
      <c r="J154" s="184">
        <v>520</v>
      </c>
      <c r="K154" s="185">
        <v>600</v>
      </c>
      <c r="L154" s="186" t="s">
        <v>275</v>
      </c>
      <c r="M154" s="187" t="s">
        <v>276</v>
      </c>
      <c r="N154" s="188" t="s">
        <v>274</v>
      </c>
      <c r="O154" s="189" t="s">
        <v>277</v>
      </c>
      <c r="P154" s="188" t="s">
        <v>274</v>
      </c>
      <c r="Q154" s="190">
        <v>2.2000000000000002</v>
      </c>
      <c r="R154" s="191">
        <v>2.2999999999999998</v>
      </c>
      <c r="S154" s="902" t="s">
        <v>274</v>
      </c>
      <c r="T154" s="913">
        <v>1740</v>
      </c>
      <c r="U154" s="902" t="s">
        <v>274</v>
      </c>
      <c r="V154" s="933">
        <v>10</v>
      </c>
      <c r="W154" s="921" t="s">
        <v>278</v>
      </c>
      <c r="X154" s="903" t="s">
        <v>276</v>
      </c>
      <c r="Y154" s="921" t="s">
        <v>274</v>
      </c>
      <c r="Z154" s="923" t="s">
        <v>279</v>
      </c>
      <c r="AA154" s="183" t="s">
        <v>274</v>
      </c>
      <c r="AB154" s="192">
        <v>8860</v>
      </c>
      <c r="AC154" s="902" t="s">
        <v>274</v>
      </c>
      <c r="AD154" s="193">
        <v>80</v>
      </c>
      <c r="AE154" s="194" t="s">
        <v>278</v>
      </c>
      <c r="AF154" s="187" t="s">
        <v>276</v>
      </c>
      <c r="AG154" s="195" t="s">
        <v>274</v>
      </c>
      <c r="AH154" s="189" t="s">
        <v>280</v>
      </c>
      <c r="AI154" s="195" t="s">
        <v>274</v>
      </c>
      <c r="AJ154" s="196">
        <v>2.9</v>
      </c>
      <c r="AK154" s="197" t="s">
        <v>281</v>
      </c>
      <c r="AL154" s="198" t="s">
        <v>282</v>
      </c>
      <c r="AM154" s="199">
        <v>3540</v>
      </c>
      <c r="AN154" s="198" t="s">
        <v>282</v>
      </c>
      <c r="AO154" s="200">
        <v>30</v>
      </c>
      <c r="AP154" s="201" t="s">
        <v>275</v>
      </c>
      <c r="AQ154" s="202" t="s">
        <v>276</v>
      </c>
      <c r="AR154" s="201" t="s">
        <v>274</v>
      </c>
      <c r="AS154" s="203" t="s">
        <v>280</v>
      </c>
      <c r="AT154" s="201" t="s">
        <v>274</v>
      </c>
      <c r="AU154" s="204">
        <v>3.9</v>
      </c>
      <c r="AV154" s="205"/>
      <c r="AW154" s="206"/>
      <c r="AX154" s="205"/>
      <c r="AY154" s="207"/>
      <c r="AZ154" s="208"/>
      <c r="BA154" s="208"/>
      <c r="BB154" s="209"/>
      <c r="BC154" s="208"/>
      <c r="BD154" s="209"/>
      <c r="BE154" s="208"/>
      <c r="BF154" s="205"/>
      <c r="BG154" s="285" t="s">
        <v>283</v>
      </c>
      <c r="BH154" s="205"/>
      <c r="BI154" s="210"/>
      <c r="BJ154" s="208"/>
      <c r="BK154" s="208"/>
      <c r="BL154" s="208"/>
      <c r="BM154" s="208"/>
      <c r="BN154" s="208"/>
      <c r="BO154" s="208"/>
      <c r="BP154" s="925" t="s">
        <v>274</v>
      </c>
      <c r="BQ154" s="919" t="s">
        <v>297</v>
      </c>
      <c r="BR154" s="902" t="s">
        <v>274</v>
      </c>
      <c r="BS154" s="915"/>
      <c r="BT154" s="903"/>
      <c r="BU154" s="903"/>
      <c r="BV154" s="900"/>
      <c r="BW154" s="905"/>
      <c r="BX154" s="900"/>
      <c r="BY154" s="941" t="s">
        <v>203</v>
      </c>
      <c r="BZ154" s="902" t="s">
        <v>284</v>
      </c>
      <c r="CA154" s="917">
        <v>10630</v>
      </c>
      <c r="CB154" s="902" t="s">
        <v>284</v>
      </c>
      <c r="CC154" s="915">
        <v>100</v>
      </c>
      <c r="CD154" s="900" t="s">
        <v>275</v>
      </c>
      <c r="CE154" s="903" t="s">
        <v>276</v>
      </c>
      <c r="CF154" s="900" t="s">
        <v>274</v>
      </c>
      <c r="CG154" s="905" t="s">
        <v>280</v>
      </c>
      <c r="CH154" s="900" t="s">
        <v>274</v>
      </c>
      <c r="CI154" s="909">
        <v>2.6</v>
      </c>
      <c r="CJ154" s="911" t="s">
        <v>285</v>
      </c>
      <c r="CK154" s="902" t="s">
        <v>284</v>
      </c>
      <c r="CL154" s="913">
        <v>1620</v>
      </c>
      <c r="CM154" s="902" t="s">
        <v>274</v>
      </c>
      <c r="CN154" s="915">
        <v>10</v>
      </c>
      <c r="CO154" s="903" t="s">
        <v>275</v>
      </c>
      <c r="CP154" s="903" t="s">
        <v>276</v>
      </c>
      <c r="CQ154" s="900" t="s">
        <v>274</v>
      </c>
      <c r="CR154" s="905" t="s">
        <v>280</v>
      </c>
      <c r="CS154" s="900" t="s">
        <v>274</v>
      </c>
      <c r="CT154" s="907">
        <v>16.3</v>
      </c>
      <c r="CU154" s="902" t="s">
        <v>284</v>
      </c>
      <c r="CV154" s="211">
        <v>850</v>
      </c>
      <c r="CW154" s="902" t="s">
        <v>284</v>
      </c>
      <c r="CX154" s="212">
        <v>8</v>
      </c>
      <c r="CY154" s="902" t="s">
        <v>284</v>
      </c>
      <c r="CZ154" s="212">
        <v>8</v>
      </c>
      <c r="DA154" s="902" t="s">
        <v>284</v>
      </c>
      <c r="DB154" s="211">
        <v>150</v>
      </c>
      <c r="DC154" s="902" t="s">
        <v>284</v>
      </c>
      <c r="DD154" s="212">
        <v>1</v>
      </c>
      <c r="DE154" s="902" t="s">
        <v>284</v>
      </c>
      <c r="DF154" s="212">
        <v>1</v>
      </c>
      <c r="DG154" s="937" t="s">
        <v>282</v>
      </c>
      <c r="DH154" s="938">
        <v>8860</v>
      </c>
      <c r="DI154" s="937" t="s">
        <v>282</v>
      </c>
      <c r="DJ154" s="213">
        <v>245</v>
      </c>
      <c r="DK154" s="897" t="s">
        <v>286</v>
      </c>
      <c r="DL154" s="898">
        <v>10640</v>
      </c>
      <c r="DM154" s="900" t="s">
        <v>274</v>
      </c>
      <c r="DN154" s="935">
        <v>100</v>
      </c>
      <c r="DO154" s="900" t="s">
        <v>275</v>
      </c>
      <c r="DP154" s="903" t="s">
        <v>276</v>
      </c>
      <c r="DQ154" s="900" t="s">
        <v>274</v>
      </c>
      <c r="DR154" s="905" t="s">
        <v>280</v>
      </c>
      <c r="DS154" s="900" t="s">
        <v>274</v>
      </c>
      <c r="DT154" s="909">
        <v>2.6</v>
      </c>
      <c r="DU154" s="926" t="s">
        <v>281</v>
      </c>
      <c r="DV154" s="911" t="s">
        <v>287</v>
      </c>
      <c r="DW154" s="242"/>
      <c r="DX154" s="948"/>
      <c r="DY154" s="215">
        <v>50</v>
      </c>
      <c r="DZ154" s="216">
        <v>15</v>
      </c>
      <c r="EA154" s="216">
        <v>16</v>
      </c>
      <c r="EB154" s="928">
        <v>8</v>
      </c>
    </row>
    <row r="155" spans="1:132" s="214" customFormat="1" ht="34.15" customHeight="1">
      <c r="A155" s="271" t="s">
        <v>469</v>
      </c>
      <c r="B155" s="950"/>
      <c r="C155" s="944"/>
      <c r="D155" s="946"/>
      <c r="E155" s="217" t="s">
        <v>49</v>
      </c>
      <c r="F155" s="180"/>
      <c r="G155" s="218">
        <v>62980</v>
      </c>
      <c r="H155" s="219"/>
      <c r="I155" s="183" t="s">
        <v>274</v>
      </c>
      <c r="J155" s="220">
        <v>600</v>
      </c>
      <c r="K155" s="221"/>
      <c r="L155" s="222" t="s">
        <v>275</v>
      </c>
      <c r="M155" s="223" t="s">
        <v>276</v>
      </c>
      <c r="N155" s="224" t="s">
        <v>274</v>
      </c>
      <c r="O155" s="225" t="s">
        <v>280</v>
      </c>
      <c r="P155" s="224" t="s">
        <v>274</v>
      </c>
      <c r="Q155" s="226">
        <v>2.2999999999999998</v>
      </c>
      <c r="R155" s="227"/>
      <c r="S155" s="902"/>
      <c r="T155" s="914"/>
      <c r="U155" s="902"/>
      <c r="V155" s="934"/>
      <c r="W155" s="922"/>
      <c r="X155" s="904"/>
      <c r="Y155" s="922"/>
      <c r="Z155" s="924"/>
      <c r="AA155" s="183" t="s">
        <v>274</v>
      </c>
      <c r="AB155" s="220">
        <v>8860</v>
      </c>
      <c r="AC155" s="902"/>
      <c r="AD155" s="228">
        <v>80</v>
      </c>
      <c r="AE155" s="229" t="s">
        <v>275</v>
      </c>
      <c r="AF155" s="223" t="s">
        <v>276</v>
      </c>
      <c r="AG155" s="230" t="s">
        <v>274</v>
      </c>
      <c r="AH155" s="231" t="s">
        <v>280</v>
      </c>
      <c r="AI155" s="230" t="s">
        <v>274</v>
      </c>
      <c r="AJ155" s="232">
        <v>2.9</v>
      </c>
      <c r="AK155" s="233"/>
      <c r="AL155" s="198"/>
      <c r="AM155" s="234"/>
      <c r="AN155" s="205"/>
      <c r="AO155" s="235"/>
      <c r="AP155" s="236"/>
      <c r="AR155" s="236"/>
      <c r="AT155" s="236"/>
      <c r="AV155" s="237" t="s">
        <v>274</v>
      </c>
      <c r="AW155" s="199">
        <v>62060</v>
      </c>
      <c r="AX155" s="205" t="s">
        <v>274</v>
      </c>
      <c r="AY155" s="200">
        <v>620</v>
      </c>
      <c r="AZ155" s="238" t="s">
        <v>275</v>
      </c>
      <c r="BA155" s="202" t="s">
        <v>276</v>
      </c>
      <c r="BB155" s="201" t="s">
        <v>274</v>
      </c>
      <c r="BC155" s="203" t="s">
        <v>280</v>
      </c>
      <c r="BD155" s="201" t="s">
        <v>274</v>
      </c>
      <c r="BE155" s="204">
        <v>2.4</v>
      </c>
      <c r="BF155" s="237" t="s">
        <v>274</v>
      </c>
      <c r="BG155" s="286">
        <v>53200</v>
      </c>
      <c r="BH155" s="237" t="s">
        <v>284</v>
      </c>
      <c r="BI155" s="200">
        <v>530</v>
      </c>
      <c r="BJ155" s="238" t="s">
        <v>275</v>
      </c>
      <c r="BK155" s="202" t="s">
        <v>276</v>
      </c>
      <c r="BL155" s="238" t="s">
        <v>274</v>
      </c>
      <c r="BM155" s="203" t="s">
        <v>280</v>
      </c>
      <c r="BN155" s="238" t="s">
        <v>274</v>
      </c>
      <c r="BO155" s="204">
        <v>2.4</v>
      </c>
      <c r="BP155" s="925"/>
      <c r="BQ155" s="920"/>
      <c r="BR155" s="902"/>
      <c r="BS155" s="916"/>
      <c r="BT155" s="904"/>
      <c r="BU155" s="904"/>
      <c r="BV155" s="901"/>
      <c r="BW155" s="906"/>
      <c r="BX155" s="901"/>
      <c r="BY155" s="942"/>
      <c r="BZ155" s="902"/>
      <c r="CA155" s="918"/>
      <c r="CB155" s="902"/>
      <c r="CC155" s="916"/>
      <c r="CD155" s="901"/>
      <c r="CE155" s="904"/>
      <c r="CF155" s="901"/>
      <c r="CG155" s="906"/>
      <c r="CH155" s="901"/>
      <c r="CI155" s="910"/>
      <c r="CJ155" s="912"/>
      <c r="CK155" s="902"/>
      <c r="CL155" s="914"/>
      <c r="CM155" s="902"/>
      <c r="CN155" s="916"/>
      <c r="CO155" s="904"/>
      <c r="CP155" s="904"/>
      <c r="CQ155" s="901"/>
      <c r="CR155" s="906"/>
      <c r="CS155" s="901"/>
      <c r="CT155" s="908"/>
      <c r="CU155" s="902"/>
      <c r="CV155" s="239" t="s">
        <v>289</v>
      </c>
      <c r="CW155" s="902"/>
      <c r="CX155" s="239" t="s">
        <v>290</v>
      </c>
      <c r="CY155" s="902"/>
      <c r="CZ155" s="240">
        <v>52.3</v>
      </c>
      <c r="DA155" s="902"/>
      <c r="DB155" s="239" t="s">
        <v>289</v>
      </c>
      <c r="DC155" s="902"/>
      <c r="DD155" s="239" t="s">
        <v>290</v>
      </c>
      <c r="DE155" s="902"/>
      <c r="DF155" s="240">
        <v>69.8</v>
      </c>
      <c r="DG155" s="937"/>
      <c r="DH155" s="939"/>
      <c r="DI155" s="937"/>
      <c r="DJ155" s="241" t="s">
        <v>291</v>
      </c>
      <c r="DK155" s="897"/>
      <c r="DL155" s="899"/>
      <c r="DM155" s="901"/>
      <c r="DN155" s="936"/>
      <c r="DO155" s="901"/>
      <c r="DP155" s="904"/>
      <c r="DQ155" s="901"/>
      <c r="DR155" s="906"/>
      <c r="DS155" s="901"/>
      <c r="DT155" s="910"/>
      <c r="DU155" s="927"/>
      <c r="DV155" s="912"/>
      <c r="DW155" s="242"/>
      <c r="DX155" s="948"/>
      <c r="DY155" s="215"/>
      <c r="DZ155" s="216">
        <v>15</v>
      </c>
      <c r="EA155" s="216">
        <v>16</v>
      </c>
      <c r="EB155" s="928"/>
    </row>
    <row r="156" spans="1:132" s="214" customFormat="1" ht="34.15" customHeight="1">
      <c r="A156" s="271" t="s">
        <v>470</v>
      </c>
      <c r="B156" s="950"/>
      <c r="C156" s="943" t="s">
        <v>300</v>
      </c>
      <c r="D156" s="945" t="s">
        <v>273</v>
      </c>
      <c r="E156" s="179" t="s">
        <v>48</v>
      </c>
      <c r="F156" s="180"/>
      <c r="G156" s="181">
        <v>52890</v>
      </c>
      <c r="H156" s="182">
        <v>61750</v>
      </c>
      <c r="I156" s="183" t="s">
        <v>274</v>
      </c>
      <c r="J156" s="184">
        <v>500</v>
      </c>
      <c r="K156" s="185">
        <v>590</v>
      </c>
      <c r="L156" s="186" t="s">
        <v>275</v>
      </c>
      <c r="M156" s="187" t="s">
        <v>276</v>
      </c>
      <c r="N156" s="188" t="s">
        <v>274</v>
      </c>
      <c r="O156" s="189" t="s">
        <v>277</v>
      </c>
      <c r="P156" s="188" t="s">
        <v>274</v>
      </c>
      <c r="Q156" s="190">
        <v>2.2999999999999998</v>
      </c>
      <c r="R156" s="191">
        <v>2.2999999999999998</v>
      </c>
      <c r="S156" s="902" t="s">
        <v>274</v>
      </c>
      <c r="T156" s="913">
        <v>1580</v>
      </c>
      <c r="U156" s="902" t="s">
        <v>274</v>
      </c>
      <c r="V156" s="933">
        <v>10</v>
      </c>
      <c r="W156" s="921" t="s">
        <v>278</v>
      </c>
      <c r="X156" s="903" t="s">
        <v>276</v>
      </c>
      <c r="Y156" s="921" t="s">
        <v>274</v>
      </c>
      <c r="Z156" s="923" t="s">
        <v>279</v>
      </c>
      <c r="AA156" s="183" t="s">
        <v>274</v>
      </c>
      <c r="AB156" s="192">
        <v>8860</v>
      </c>
      <c r="AC156" s="902" t="s">
        <v>274</v>
      </c>
      <c r="AD156" s="193">
        <v>80</v>
      </c>
      <c r="AE156" s="194" t="s">
        <v>278</v>
      </c>
      <c r="AF156" s="187" t="s">
        <v>276</v>
      </c>
      <c r="AG156" s="195" t="s">
        <v>274</v>
      </c>
      <c r="AH156" s="189" t="s">
        <v>280</v>
      </c>
      <c r="AI156" s="195" t="s">
        <v>274</v>
      </c>
      <c r="AJ156" s="196">
        <v>2.9</v>
      </c>
      <c r="AK156" s="197" t="s">
        <v>281</v>
      </c>
      <c r="AL156" s="198" t="s">
        <v>282</v>
      </c>
      <c r="AM156" s="199">
        <v>3540</v>
      </c>
      <c r="AN156" s="198" t="s">
        <v>282</v>
      </c>
      <c r="AO156" s="200">
        <v>30</v>
      </c>
      <c r="AP156" s="201" t="s">
        <v>275</v>
      </c>
      <c r="AQ156" s="202" t="s">
        <v>276</v>
      </c>
      <c r="AR156" s="201" t="s">
        <v>274</v>
      </c>
      <c r="AS156" s="203" t="s">
        <v>280</v>
      </c>
      <c r="AT156" s="201" t="s">
        <v>274</v>
      </c>
      <c r="AU156" s="204">
        <v>3.9</v>
      </c>
      <c r="AV156" s="205"/>
      <c r="AW156" s="206"/>
      <c r="AX156" s="205"/>
      <c r="AY156" s="207"/>
      <c r="AZ156" s="208"/>
      <c r="BA156" s="208"/>
      <c r="BB156" s="209"/>
      <c r="BC156" s="208"/>
      <c r="BD156" s="209"/>
      <c r="BE156" s="208"/>
      <c r="BF156" s="205"/>
      <c r="BG156" s="285" t="s">
        <v>283</v>
      </c>
      <c r="BH156" s="205"/>
      <c r="BI156" s="210"/>
      <c r="BJ156" s="208"/>
      <c r="BK156" s="208"/>
      <c r="BL156" s="208"/>
      <c r="BM156" s="208"/>
      <c r="BN156" s="208"/>
      <c r="BO156" s="208"/>
      <c r="BP156" s="925" t="s">
        <v>274</v>
      </c>
      <c r="BQ156" s="919" t="s">
        <v>297</v>
      </c>
      <c r="BR156" s="902" t="s">
        <v>274</v>
      </c>
      <c r="BS156" s="915"/>
      <c r="BT156" s="903"/>
      <c r="BU156" s="903"/>
      <c r="BV156" s="900"/>
      <c r="BW156" s="905"/>
      <c r="BX156" s="900"/>
      <c r="BY156" s="941" t="s">
        <v>203</v>
      </c>
      <c r="BZ156" s="902" t="s">
        <v>284</v>
      </c>
      <c r="CA156" s="917">
        <v>9670</v>
      </c>
      <c r="CB156" s="902" t="s">
        <v>284</v>
      </c>
      <c r="CC156" s="915">
        <v>90</v>
      </c>
      <c r="CD156" s="900" t="s">
        <v>275</v>
      </c>
      <c r="CE156" s="903" t="s">
        <v>276</v>
      </c>
      <c r="CF156" s="900" t="s">
        <v>274</v>
      </c>
      <c r="CG156" s="905" t="s">
        <v>280</v>
      </c>
      <c r="CH156" s="900" t="s">
        <v>274</v>
      </c>
      <c r="CI156" s="909">
        <v>2.6</v>
      </c>
      <c r="CJ156" s="911" t="s">
        <v>285</v>
      </c>
      <c r="CK156" s="902" t="s">
        <v>284</v>
      </c>
      <c r="CL156" s="913">
        <v>1480</v>
      </c>
      <c r="CM156" s="902" t="s">
        <v>274</v>
      </c>
      <c r="CN156" s="915">
        <v>10</v>
      </c>
      <c r="CO156" s="903" t="s">
        <v>275</v>
      </c>
      <c r="CP156" s="903" t="s">
        <v>276</v>
      </c>
      <c r="CQ156" s="900" t="s">
        <v>274</v>
      </c>
      <c r="CR156" s="905" t="s">
        <v>280</v>
      </c>
      <c r="CS156" s="900" t="s">
        <v>274</v>
      </c>
      <c r="CT156" s="907">
        <v>14.8</v>
      </c>
      <c r="CU156" s="902" t="s">
        <v>284</v>
      </c>
      <c r="CV156" s="211">
        <v>770</v>
      </c>
      <c r="CW156" s="902" t="s">
        <v>284</v>
      </c>
      <c r="CX156" s="212">
        <v>7</v>
      </c>
      <c r="CY156" s="902" t="s">
        <v>284</v>
      </c>
      <c r="CZ156" s="212">
        <v>7</v>
      </c>
      <c r="DA156" s="902" t="s">
        <v>284</v>
      </c>
      <c r="DB156" s="211">
        <v>130</v>
      </c>
      <c r="DC156" s="902" t="s">
        <v>284</v>
      </c>
      <c r="DD156" s="212">
        <v>1</v>
      </c>
      <c r="DE156" s="902" t="s">
        <v>284</v>
      </c>
      <c r="DF156" s="212">
        <v>1</v>
      </c>
      <c r="DG156" s="937" t="s">
        <v>282</v>
      </c>
      <c r="DH156" s="938">
        <v>8120</v>
      </c>
      <c r="DI156" s="937" t="s">
        <v>282</v>
      </c>
      <c r="DJ156" s="213">
        <v>245</v>
      </c>
      <c r="DK156" s="897" t="s">
        <v>286</v>
      </c>
      <c r="DL156" s="898">
        <v>9670</v>
      </c>
      <c r="DM156" s="900" t="s">
        <v>274</v>
      </c>
      <c r="DN156" s="935">
        <v>90</v>
      </c>
      <c r="DO156" s="900" t="s">
        <v>275</v>
      </c>
      <c r="DP156" s="903" t="s">
        <v>276</v>
      </c>
      <c r="DQ156" s="900" t="s">
        <v>274</v>
      </c>
      <c r="DR156" s="905" t="s">
        <v>280</v>
      </c>
      <c r="DS156" s="900" t="s">
        <v>274</v>
      </c>
      <c r="DT156" s="909">
        <v>2.6</v>
      </c>
      <c r="DU156" s="926" t="s">
        <v>281</v>
      </c>
      <c r="DV156" s="911" t="s">
        <v>287</v>
      </c>
      <c r="DW156" s="242"/>
      <c r="DX156" s="948"/>
      <c r="DY156" s="215">
        <v>55</v>
      </c>
      <c r="DZ156" s="216">
        <v>17</v>
      </c>
      <c r="EA156" s="216">
        <v>18</v>
      </c>
      <c r="EB156" s="928">
        <v>9</v>
      </c>
    </row>
    <row r="157" spans="1:132" s="214" customFormat="1" ht="34.15" customHeight="1">
      <c r="A157" s="271" t="s">
        <v>471</v>
      </c>
      <c r="B157" s="950"/>
      <c r="C157" s="944"/>
      <c r="D157" s="946"/>
      <c r="E157" s="217" t="s">
        <v>49</v>
      </c>
      <c r="F157" s="180"/>
      <c r="G157" s="218">
        <v>61750</v>
      </c>
      <c r="H157" s="219"/>
      <c r="I157" s="183" t="s">
        <v>274</v>
      </c>
      <c r="J157" s="220">
        <v>590</v>
      </c>
      <c r="K157" s="221"/>
      <c r="L157" s="222" t="s">
        <v>275</v>
      </c>
      <c r="M157" s="223" t="s">
        <v>276</v>
      </c>
      <c r="N157" s="224" t="s">
        <v>274</v>
      </c>
      <c r="O157" s="225" t="s">
        <v>280</v>
      </c>
      <c r="P157" s="224" t="s">
        <v>274</v>
      </c>
      <c r="Q157" s="226">
        <v>2.2999999999999998</v>
      </c>
      <c r="R157" s="227"/>
      <c r="S157" s="902"/>
      <c r="T157" s="914"/>
      <c r="U157" s="902"/>
      <c r="V157" s="934"/>
      <c r="W157" s="922"/>
      <c r="X157" s="904"/>
      <c r="Y157" s="922"/>
      <c r="Z157" s="924"/>
      <c r="AA157" s="183" t="s">
        <v>274</v>
      </c>
      <c r="AB157" s="220">
        <v>8860</v>
      </c>
      <c r="AC157" s="902"/>
      <c r="AD157" s="228">
        <v>80</v>
      </c>
      <c r="AE157" s="229" t="s">
        <v>275</v>
      </c>
      <c r="AF157" s="223" t="s">
        <v>276</v>
      </c>
      <c r="AG157" s="230" t="s">
        <v>274</v>
      </c>
      <c r="AH157" s="231" t="s">
        <v>280</v>
      </c>
      <c r="AI157" s="230" t="s">
        <v>274</v>
      </c>
      <c r="AJ157" s="232">
        <v>2.9</v>
      </c>
      <c r="AK157" s="233"/>
      <c r="AL157" s="198"/>
      <c r="AM157" s="234"/>
      <c r="AN157" s="205"/>
      <c r="AO157" s="235"/>
      <c r="AP157" s="236"/>
      <c r="AR157" s="236"/>
      <c r="AT157" s="236"/>
      <c r="AV157" s="237" t="s">
        <v>274</v>
      </c>
      <c r="AW157" s="199">
        <v>62060</v>
      </c>
      <c r="AX157" s="205" t="s">
        <v>274</v>
      </c>
      <c r="AY157" s="200">
        <v>620</v>
      </c>
      <c r="AZ157" s="238" t="s">
        <v>275</v>
      </c>
      <c r="BA157" s="202" t="s">
        <v>276</v>
      </c>
      <c r="BB157" s="201" t="s">
        <v>274</v>
      </c>
      <c r="BC157" s="203" t="s">
        <v>280</v>
      </c>
      <c r="BD157" s="201" t="s">
        <v>274</v>
      </c>
      <c r="BE157" s="204">
        <v>2.4</v>
      </c>
      <c r="BF157" s="237" t="s">
        <v>274</v>
      </c>
      <c r="BG157" s="286">
        <v>53200</v>
      </c>
      <c r="BH157" s="237" t="s">
        <v>284</v>
      </c>
      <c r="BI157" s="200">
        <v>530</v>
      </c>
      <c r="BJ157" s="238" t="s">
        <v>275</v>
      </c>
      <c r="BK157" s="202" t="s">
        <v>276</v>
      </c>
      <c r="BL157" s="238" t="s">
        <v>274</v>
      </c>
      <c r="BM157" s="203" t="s">
        <v>280</v>
      </c>
      <c r="BN157" s="238" t="s">
        <v>274</v>
      </c>
      <c r="BO157" s="204">
        <v>2.4</v>
      </c>
      <c r="BP157" s="925"/>
      <c r="BQ157" s="920"/>
      <c r="BR157" s="902"/>
      <c r="BS157" s="916"/>
      <c r="BT157" s="904"/>
      <c r="BU157" s="904"/>
      <c r="BV157" s="901"/>
      <c r="BW157" s="906"/>
      <c r="BX157" s="901"/>
      <c r="BY157" s="942"/>
      <c r="BZ157" s="902"/>
      <c r="CA157" s="918"/>
      <c r="CB157" s="902"/>
      <c r="CC157" s="916"/>
      <c r="CD157" s="901"/>
      <c r="CE157" s="904"/>
      <c r="CF157" s="901"/>
      <c r="CG157" s="906"/>
      <c r="CH157" s="901"/>
      <c r="CI157" s="910"/>
      <c r="CJ157" s="912"/>
      <c r="CK157" s="902"/>
      <c r="CL157" s="914"/>
      <c r="CM157" s="902"/>
      <c r="CN157" s="916"/>
      <c r="CO157" s="904"/>
      <c r="CP157" s="904"/>
      <c r="CQ157" s="901"/>
      <c r="CR157" s="906"/>
      <c r="CS157" s="901"/>
      <c r="CT157" s="908"/>
      <c r="CU157" s="902"/>
      <c r="CV157" s="239" t="s">
        <v>289</v>
      </c>
      <c r="CW157" s="902"/>
      <c r="CX157" s="239" t="s">
        <v>290</v>
      </c>
      <c r="CY157" s="902"/>
      <c r="CZ157" s="240">
        <v>54.4</v>
      </c>
      <c r="DA157" s="902"/>
      <c r="DB157" s="239" t="s">
        <v>289</v>
      </c>
      <c r="DC157" s="902"/>
      <c r="DD157" s="239" t="s">
        <v>290</v>
      </c>
      <c r="DE157" s="902"/>
      <c r="DF157" s="240">
        <v>63.4</v>
      </c>
      <c r="DG157" s="937"/>
      <c r="DH157" s="939"/>
      <c r="DI157" s="937"/>
      <c r="DJ157" s="241" t="s">
        <v>291</v>
      </c>
      <c r="DK157" s="897"/>
      <c r="DL157" s="899"/>
      <c r="DM157" s="901"/>
      <c r="DN157" s="936"/>
      <c r="DO157" s="901"/>
      <c r="DP157" s="904"/>
      <c r="DQ157" s="901"/>
      <c r="DR157" s="906"/>
      <c r="DS157" s="901"/>
      <c r="DT157" s="910"/>
      <c r="DU157" s="927"/>
      <c r="DV157" s="912"/>
      <c r="DW157" s="242"/>
      <c r="DX157" s="948"/>
      <c r="DY157" s="215"/>
      <c r="DZ157" s="216">
        <v>17</v>
      </c>
      <c r="EA157" s="216">
        <v>18</v>
      </c>
      <c r="EB157" s="928"/>
    </row>
    <row r="158" spans="1:132" s="214" customFormat="1" ht="34.15" customHeight="1">
      <c r="A158" s="271" t="s">
        <v>472</v>
      </c>
      <c r="B158" s="950"/>
      <c r="C158" s="943" t="s">
        <v>301</v>
      </c>
      <c r="D158" s="945" t="s">
        <v>273</v>
      </c>
      <c r="E158" s="179" t="s">
        <v>48</v>
      </c>
      <c r="F158" s="180"/>
      <c r="G158" s="181">
        <v>51780</v>
      </c>
      <c r="H158" s="182">
        <v>60640</v>
      </c>
      <c r="I158" s="183" t="s">
        <v>274</v>
      </c>
      <c r="J158" s="184">
        <v>490</v>
      </c>
      <c r="K158" s="185">
        <v>580</v>
      </c>
      <c r="L158" s="186" t="s">
        <v>275</v>
      </c>
      <c r="M158" s="187" t="s">
        <v>276</v>
      </c>
      <c r="N158" s="188" t="s">
        <v>274</v>
      </c>
      <c r="O158" s="189" t="s">
        <v>277</v>
      </c>
      <c r="P158" s="188" t="s">
        <v>274</v>
      </c>
      <c r="Q158" s="190">
        <v>2.2999999999999998</v>
      </c>
      <c r="R158" s="191">
        <v>2.2999999999999998</v>
      </c>
      <c r="S158" s="902" t="s">
        <v>274</v>
      </c>
      <c r="T158" s="913">
        <v>1450</v>
      </c>
      <c r="U158" s="902" t="s">
        <v>274</v>
      </c>
      <c r="V158" s="933">
        <v>10</v>
      </c>
      <c r="W158" s="921" t="s">
        <v>278</v>
      </c>
      <c r="X158" s="903" t="s">
        <v>276</v>
      </c>
      <c r="Y158" s="921" t="s">
        <v>274</v>
      </c>
      <c r="Z158" s="923" t="s">
        <v>279</v>
      </c>
      <c r="AA158" s="183" t="s">
        <v>274</v>
      </c>
      <c r="AB158" s="192">
        <v>8860</v>
      </c>
      <c r="AC158" s="902" t="s">
        <v>274</v>
      </c>
      <c r="AD158" s="193">
        <v>80</v>
      </c>
      <c r="AE158" s="194" t="s">
        <v>278</v>
      </c>
      <c r="AF158" s="187" t="s">
        <v>276</v>
      </c>
      <c r="AG158" s="195" t="s">
        <v>274</v>
      </c>
      <c r="AH158" s="189" t="s">
        <v>280</v>
      </c>
      <c r="AI158" s="195" t="s">
        <v>274</v>
      </c>
      <c r="AJ158" s="196">
        <v>2.9</v>
      </c>
      <c r="AK158" s="197" t="s">
        <v>281</v>
      </c>
      <c r="AL158" s="198" t="s">
        <v>282</v>
      </c>
      <c r="AM158" s="199">
        <v>3540</v>
      </c>
      <c r="AN158" s="198" t="s">
        <v>282</v>
      </c>
      <c r="AO158" s="200">
        <v>30</v>
      </c>
      <c r="AP158" s="201" t="s">
        <v>275</v>
      </c>
      <c r="AQ158" s="202" t="s">
        <v>276</v>
      </c>
      <c r="AR158" s="201" t="s">
        <v>274</v>
      </c>
      <c r="AS158" s="203" t="s">
        <v>280</v>
      </c>
      <c r="AT158" s="201" t="s">
        <v>274</v>
      </c>
      <c r="AU158" s="204">
        <v>3.9</v>
      </c>
      <c r="AV158" s="205"/>
      <c r="AW158" s="206"/>
      <c r="AX158" s="205"/>
      <c r="AY158" s="207"/>
      <c r="AZ158" s="208"/>
      <c r="BA158" s="208"/>
      <c r="BB158" s="209"/>
      <c r="BC158" s="208"/>
      <c r="BD158" s="209"/>
      <c r="BE158" s="208"/>
      <c r="BF158" s="205"/>
      <c r="BG158" s="285" t="s">
        <v>283</v>
      </c>
      <c r="BH158" s="205"/>
      <c r="BI158" s="210"/>
      <c r="BJ158" s="208"/>
      <c r="BK158" s="208"/>
      <c r="BL158" s="208"/>
      <c r="BM158" s="208"/>
      <c r="BN158" s="208"/>
      <c r="BO158" s="208"/>
      <c r="BP158" s="925" t="s">
        <v>274</v>
      </c>
      <c r="BQ158" s="919" t="s">
        <v>203</v>
      </c>
      <c r="BR158" s="902" t="s">
        <v>274</v>
      </c>
      <c r="BS158" s="915"/>
      <c r="BT158" s="903"/>
      <c r="BU158" s="903"/>
      <c r="BV158" s="900"/>
      <c r="BW158" s="905"/>
      <c r="BX158" s="900"/>
      <c r="BY158" s="941" t="s">
        <v>203</v>
      </c>
      <c r="BZ158" s="902" t="s">
        <v>284</v>
      </c>
      <c r="CA158" s="917">
        <v>8860</v>
      </c>
      <c r="CB158" s="902" t="s">
        <v>274</v>
      </c>
      <c r="CC158" s="915">
        <v>80</v>
      </c>
      <c r="CD158" s="900" t="s">
        <v>275</v>
      </c>
      <c r="CE158" s="903" t="s">
        <v>276</v>
      </c>
      <c r="CF158" s="900" t="s">
        <v>274</v>
      </c>
      <c r="CG158" s="905" t="s">
        <v>280</v>
      </c>
      <c r="CH158" s="900" t="s">
        <v>274</v>
      </c>
      <c r="CI158" s="909">
        <v>2.7</v>
      </c>
      <c r="CJ158" s="911" t="s">
        <v>285</v>
      </c>
      <c r="CK158" s="902" t="s">
        <v>284</v>
      </c>
      <c r="CL158" s="913">
        <v>1350</v>
      </c>
      <c r="CM158" s="902" t="s">
        <v>274</v>
      </c>
      <c r="CN158" s="915">
        <v>10</v>
      </c>
      <c r="CO158" s="903" t="s">
        <v>275</v>
      </c>
      <c r="CP158" s="903" t="s">
        <v>276</v>
      </c>
      <c r="CQ158" s="900" t="s">
        <v>274</v>
      </c>
      <c r="CR158" s="905" t="s">
        <v>280</v>
      </c>
      <c r="CS158" s="900" t="s">
        <v>274</v>
      </c>
      <c r="CT158" s="907">
        <v>13.6</v>
      </c>
      <c r="CU158" s="902" t="s">
        <v>284</v>
      </c>
      <c r="CV158" s="211">
        <v>710</v>
      </c>
      <c r="CW158" s="902" t="s">
        <v>284</v>
      </c>
      <c r="CX158" s="212">
        <v>7</v>
      </c>
      <c r="CY158" s="902" t="s">
        <v>284</v>
      </c>
      <c r="CZ158" s="212">
        <v>7</v>
      </c>
      <c r="DA158" s="902" t="s">
        <v>284</v>
      </c>
      <c r="DB158" s="211">
        <v>120</v>
      </c>
      <c r="DC158" s="902" t="s">
        <v>284</v>
      </c>
      <c r="DD158" s="212">
        <v>1</v>
      </c>
      <c r="DE158" s="902" t="s">
        <v>284</v>
      </c>
      <c r="DF158" s="212">
        <v>1</v>
      </c>
      <c r="DG158" s="937" t="s">
        <v>282</v>
      </c>
      <c r="DH158" s="938">
        <v>7500</v>
      </c>
      <c r="DI158" s="937" t="s">
        <v>282</v>
      </c>
      <c r="DJ158" s="213">
        <v>245</v>
      </c>
      <c r="DK158" s="897" t="s">
        <v>286</v>
      </c>
      <c r="DL158" s="898">
        <v>8860</v>
      </c>
      <c r="DM158" s="900" t="s">
        <v>274</v>
      </c>
      <c r="DN158" s="935">
        <v>80</v>
      </c>
      <c r="DO158" s="900" t="s">
        <v>275</v>
      </c>
      <c r="DP158" s="903" t="s">
        <v>276</v>
      </c>
      <c r="DQ158" s="900" t="s">
        <v>274</v>
      </c>
      <c r="DR158" s="905" t="s">
        <v>280</v>
      </c>
      <c r="DS158" s="900" t="s">
        <v>274</v>
      </c>
      <c r="DT158" s="909">
        <v>2.7</v>
      </c>
      <c r="DU158" s="926" t="s">
        <v>281</v>
      </c>
      <c r="DV158" s="911" t="s">
        <v>287</v>
      </c>
      <c r="DW158" s="242"/>
      <c r="DX158" s="948"/>
      <c r="DY158" s="215">
        <v>60</v>
      </c>
      <c r="DZ158" s="216">
        <v>19</v>
      </c>
      <c r="EA158" s="216">
        <v>20</v>
      </c>
      <c r="EB158" s="928">
        <v>10</v>
      </c>
    </row>
    <row r="159" spans="1:132" s="214" customFormat="1" ht="34.15" customHeight="1">
      <c r="A159" s="271" t="s">
        <v>473</v>
      </c>
      <c r="B159" s="950"/>
      <c r="C159" s="944"/>
      <c r="D159" s="946"/>
      <c r="E159" s="217" t="s">
        <v>49</v>
      </c>
      <c r="F159" s="180"/>
      <c r="G159" s="218">
        <v>60640</v>
      </c>
      <c r="H159" s="219"/>
      <c r="I159" s="183" t="s">
        <v>274</v>
      </c>
      <c r="J159" s="220">
        <v>580</v>
      </c>
      <c r="K159" s="221"/>
      <c r="L159" s="222" t="s">
        <v>275</v>
      </c>
      <c r="M159" s="223" t="s">
        <v>276</v>
      </c>
      <c r="N159" s="224" t="s">
        <v>274</v>
      </c>
      <c r="O159" s="225" t="s">
        <v>280</v>
      </c>
      <c r="P159" s="224" t="s">
        <v>274</v>
      </c>
      <c r="Q159" s="226">
        <v>2.2999999999999998</v>
      </c>
      <c r="R159" s="227"/>
      <c r="S159" s="902"/>
      <c r="T159" s="914"/>
      <c r="U159" s="902"/>
      <c r="V159" s="934"/>
      <c r="W159" s="922"/>
      <c r="X159" s="904"/>
      <c r="Y159" s="922"/>
      <c r="Z159" s="924"/>
      <c r="AA159" s="183" t="s">
        <v>274</v>
      </c>
      <c r="AB159" s="220">
        <v>8860</v>
      </c>
      <c r="AC159" s="902"/>
      <c r="AD159" s="228">
        <v>80</v>
      </c>
      <c r="AE159" s="229" t="s">
        <v>275</v>
      </c>
      <c r="AF159" s="223" t="s">
        <v>276</v>
      </c>
      <c r="AG159" s="230" t="s">
        <v>274</v>
      </c>
      <c r="AH159" s="231" t="s">
        <v>280</v>
      </c>
      <c r="AI159" s="230" t="s">
        <v>274</v>
      </c>
      <c r="AJ159" s="232">
        <v>2.9</v>
      </c>
      <c r="AK159" s="233"/>
      <c r="AL159" s="198"/>
      <c r="AM159" s="234"/>
      <c r="AN159" s="205"/>
      <c r="AO159" s="235"/>
      <c r="AP159" s="236"/>
      <c r="AR159" s="236"/>
      <c r="AT159" s="236"/>
      <c r="AV159" s="237" t="s">
        <v>274</v>
      </c>
      <c r="AW159" s="199">
        <v>62060</v>
      </c>
      <c r="AX159" s="205" t="s">
        <v>274</v>
      </c>
      <c r="AY159" s="200">
        <v>620</v>
      </c>
      <c r="AZ159" s="238" t="s">
        <v>275</v>
      </c>
      <c r="BA159" s="202" t="s">
        <v>276</v>
      </c>
      <c r="BB159" s="201" t="s">
        <v>274</v>
      </c>
      <c r="BC159" s="203" t="s">
        <v>280</v>
      </c>
      <c r="BD159" s="201" t="s">
        <v>274</v>
      </c>
      <c r="BE159" s="204">
        <v>2.4</v>
      </c>
      <c r="BF159" s="237" t="s">
        <v>274</v>
      </c>
      <c r="BG159" s="286">
        <v>53200</v>
      </c>
      <c r="BH159" s="237" t="s">
        <v>284</v>
      </c>
      <c r="BI159" s="200">
        <v>530</v>
      </c>
      <c r="BJ159" s="238" t="s">
        <v>275</v>
      </c>
      <c r="BK159" s="202" t="s">
        <v>276</v>
      </c>
      <c r="BL159" s="238" t="s">
        <v>274</v>
      </c>
      <c r="BM159" s="203" t="s">
        <v>280</v>
      </c>
      <c r="BN159" s="238" t="s">
        <v>274</v>
      </c>
      <c r="BO159" s="204">
        <v>2.4</v>
      </c>
      <c r="BP159" s="925"/>
      <c r="BQ159" s="920"/>
      <c r="BR159" s="902"/>
      <c r="BS159" s="916"/>
      <c r="BT159" s="904"/>
      <c r="BU159" s="904"/>
      <c r="BV159" s="901"/>
      <c r="BW159" s="906"/>
      <c r="BX159" s="901"/>
      <c r="BY159" s="942"/>
      <c r="BZ159" s="902"/>
      <c r="CA159" s="918"/>
      <c r="CB159" s="902"/>
      <c r="CC159" s="916"/>
      <c r="CD159" s="901"/>
      <c r="CE159" s="904"/>
      <c r="CF159" s="901"/>
      <c r="CG159" s="906"/>
      <c r="CH159" s="901"/>
      <c r="CI159" s="910"/>
      <c r="CJ159" s="912"/>
      <c r="CK159" s="902"/>
      <c r="CL159" s="914"/>
      <c r="CM159" s="902"/>
      <c r="CN159" s="916"/>
      <c r="CO159" s="904"/>
      <c r="CP159" s="904"/>
      <c r="CQ159" s="901"/>
      <c r="CR159" s="906"/>
      <c r="CS159" s="901"/>
      <c r="CT159" s="908"/>
      <c r="CU159" s="902"/>
      <c r="CV159" s="239" t="s">
        <v>315</v>
      </c>
      <c r="CW159" s="902"/>
      <c r="CX159" s="239" t="s">
        <v>290</v>
      </c>
      <c r="CY159" s="902"/>
      <c r="CZ159" s="240">
        <v>49.8</v>
      </c>
      <c r="DA159" s="902"/>
      <c r="DB159" s="239" t="s">
        <v>315</v>
      </c>
      <c r="DC159" s="902"/>
      <c r="DD159" s="239" t="s">
        <v>290</v>
      </c>
      <c r="DE159" s="902"/>
      <c r="DF159" s="240">
        <v>58.2</v>
      </c>
      <c r="DG159" s="937"/>
      <c r="DH159" s="939"/>
      <c r="DI159" s="937"/>
      <c r="DJ159" s="241" t="s">
        <v>291</v>
      </c>
      <c r="DK159" s="897"/>
      <c r="DL159" s="899"/>
      <c r="DM159" s="901"/>
      <c r="DN159" s="936"/>
      <c r="DO159" s="901"/>
      <c r="DP159" s="904"/>
      <c r="DQ159" s="901"/>
      <c r="DR159" s="906"/>
      <c r="DS159" s="901"/>
      <c r="DT159" s="910"/>
      <c r="DU159" s="927"/>
      <c r="DV159" s="912"/>
      <c r="DW159" s="242"/>
      <c r="DX159" s="948"/>
      <c r="DY159" s="215"/>
      <c r="DZ159" s="216">
        <v>19</v>
      </c>
      <c r="EA159" s="216">
        <v>20</v>
      </c>
      <c r="EB159" s="928"/>
    </row>
    <row r="160" spans="1:132" s="214" customFormat="1" ht="34.15" customHeight="1">
      <c r="A160" s="271" t="s">
        <v>474</v>
      </c>
      <c r="B160" s="950"/>
      <c r="C160" s="929" t="s">
        <v>302</v>
      </c>
      <c r="D160" s="931" t="s">
        <v>273</v>
      </c>
      <c r="E160" s="243" t="s">
        <v>48</v>
      </c>
      <c r="F160" s="180"/>
      <c r="G160" s="181">
        <v>45920</v>
      </c>
      <c r="H160" s="182">
        <v>54780</v>
      </c>
      <c r="I160" s="183" t="s">
        <v>274</v>
      </c>
      <c r="J160" s="184">
        <v>430</v>
      </c>
      <c r="K160" s="185">
        <v>520</v>
      </c>
      <c r="L160" s="186" t="s">
        <v>275</v>
      </c>
      <c r="M160" s="187" t="s">
        <v>276</v>
      </c>
      <c r="N160" s="188" t="s">
        <v>274</v>
      </c>
      <c r="O160" s="189" t="s">
        <v>277</v>
      </c>
      <c r="P160" s="188" t="s">
        <v>274</v>
      </c>
      <c r="Q160" s="190">
        <v>2.2999999999999998</v>
      </c>
      <c r="R160" s="191">
        <v>2.2999999999999998</v>
      </c>
      <c r="S160" s="902" t="s">
        <v>274</v>
      </c>
      <c r="T160" s="913">
        <v>1160</v>
      </c>
      <c r="U160" s="902" t="s">
        <v>274</v>
      </c>
      <c r="V160" s="933">
        <v>10</v>
      </c>
      <c r="W160" s="921" t="s">
        <v>278</v>
      </c>
      <c r="X160" s="903" t="s">
        <v>276</v>
      </c>
      <c r="Y160" s="921" t="s">
        <v>274</v>
      </c>
      <c r="Z160" s="923" t="s">
        <v>279</v>
      </c>
      <c r="AA160" s="183" t="s">
        <v>274</v>
      </c>
      <c r="AB160" s="192">
        <v>8860</v>
      </c>
      <c r="AC160" s="902" t="s">
        <v>274</v>
      </c>
      <c r="AD160" s="193">
        <v>80</v>
      </c>
      <c r="AE160" s="194" t="s">
        <v>278</v>
      </c>
      <c r="AF160" s="187" t="s">
        <v>276</v>
      </c>
      <c r="AG160" s="195" t="s">
        <v>274</v>
      </c>
      <c r="AH160" s="189" t="s">
        <v>280</v>
      </c>
      <c r="AI160" s="195" t="s">
        <v>274</v>
      </c>
      <c r="AJ160" s="196">
        <v>2.9</v>
      </c>
      <c r="AK160" s="197" t="s">
        <v>281</v>
      </c>
      <c r="AL160" s="198" t="s">
        <v>282</v>
      </c>
      <c r="AM160" s="199">
        <v>3540</v>
      </c>
      <c r="AN160" s="198" t="s">
        <v>282</v>
      </c>
      <c r="AO160" s="200">
        <v>30</v>
      </c>
      <c r="AP160" s="201" t="s">
        <v>275</v>
      </c>
      <c r="AQ160" s="202" t="s">
        <v>276</v>
      </c>
      <c r="AR160" s="201" t="s">
        <v>274</v>
      </c>
      <c r="AS160" s="203" t="s">
        <v>280</v>
      </c>
      <c r="AT160" s="201" t="s">
        <v>274</v>
      </c>
      <c r="AU160" s="204">
        <v>3.9</v>
      </c>
      <c r="AV160" s="205"/>
      <c r="AW160" s="206"/>
      <c r="AX160" s="205"/>
      <c r="AY160" s="207"/>
      <c r="AZ160" s="208"/>
      <c r="BA160" s="208"/>
      <c r="BB160" s="209"/>
      <c r="BC160" s="208"/>
      <c r="BD160" s="209"/>
      <c r="BE160" s="208"/>
      <c r="BF160" s="205"/>
      <c r="BG160" s="285" t="s">
        <v>283</v>
      </c>
      <c r="BH160" s="205"/>
      <c r="BI160" s="210"/>
      <c r="BJ160" s="208"/>
      <c r="BK160" s="208"/>
      <c r="BL160" s="208"/>
      <c r="BM160" s="208"/>
      <c r="BN160" s="208"/>
      <c r="BO160" s="208"/>
      <c r="BP160" s="925" t="s">
        <v>274</v>
      </c>
      <c r="BQ160" s="919" t="s">
        <v>203</v>
      </c>
      <c r="BR160" s="902" t="s">
        <v>274</v>
      </c>
      <c r="BS160" s="915"/>
      <c r="BT160" s="903"/>
      <c r="BU160" s="903"/>
      <c r="BV160" s="900"/>
      <c r="BW160" s="905"/>
      <c r="BX160" s="900"/>
      <c r="BY160" s="941" t="s">
        <v>203</v>
      </c>
      <c r="BZ160" s="902" t="s">
        <v>284</v>
      </c>
      <c r="CA160" s="917">
        <v>7090</v>
      </c>
      <c r="CB160" s="902" t="s">
        <v>274</v>
      </c>
      <c r="CC160" s="915">
        <v>70</v>
      </c>
      <c r="CD160" s="900" t="s">
        <v>275</v>
      </c>
      <c r="CE160" s="903" t="s">
        <v>276</v>
      </c>
      <c r="CF160" s="900" t="s">
        <v>274</v>
      </c>
      <c r="CG160" s="905" t="s">
        <v>280</v>
      </c>
      <c r="CH160" s="900" t="s">
        <v>274</v>
      </c>
      <c r="CI160" s="909">
        <v>2.4</v>
      </c>
      <c r="CJ160" s="911" t="s">
        <v>285</v>
      </c>
      <c r="CK160" s="902" t="s">
        <v>284</v>
      </c>
      <c r="CL160" s="913">
        <v>1080</v>
      </c>
      <c r="CM160" s="902" t="s">
        <v>274</v>
      </c>
      <c r="CN160" s="915">
        <v>10</v>
      </c>
      <c r="CO160" s="903" t="s">
        <v>275</v>
      </c>
      <c r="CP160" s="903" t="s">
        <v>276</v>
      </c>
      <c r="CQ160" s="900" t="s">
        <v>274</v>
      </c>
      <c r="CR160" s="905" t="s">
        <v>280</v>
      </c>
      <c r="CS160" s="900" t="s">
        <v>274</v>
      </c>
      <c r="CT160" s="907">
        <v>10.9</v>
      </c>
      <c r="CU160" s="902" t="s">
        <v>284</v>
      </c>
      <c r="CV160" s="211">
        <v>590</v>
      </c>
      <c r="CW160" s="902" t="s">
        <v>284</v>
      </c>
      <c r="CX160" s="212">
        <v>5</v>
      </c>
      <c r="CY160" s="902" t="s">
        <v>284</v>
      </c>
      <c r="CZ160" s="212">
        <v>5</v>
      </c>
      <c r="DA160" s="902" t="s">
        <v>284</v>
      </c>
      <c r="DB160" s="211">
        <v>100</v>
      </c>
      <c r="DC160" s="902" t="s">
        <v>284</v>
      </c>
      <c r="DD160" s="212">
        <v>1</v>
      </c>
      <c r="DE160" s="902" t="s">
        <v>284</v>
      </c>
      <c r="DF160" s="212">
        <v>1</v>
      </c>
      <c r="DG160" s="937" t="s">
        <v>282</v>
      </c>
      <c r="DH160" s="938">
        <v>6130</v>
      </c>
      <c r="DI160" s="937" t="s">
        <v>282</v>
      </c>
      <c r="DJ160" s="213">
        <v>245</v>
      </c>
      <c r="DK160" s="897" t="s">
        <v>286</v>
      </c>
      <c r="DL160" s="898">
        <v>7090</v>
      </c>
      <c r="DM160" s="900" t="s">
        <v>274</v>
      </c>
      <c r="DN160" s="935">
        <v>70</v>
      </c>
      <c r="DO160" s="900" t="s">
        <v>275</v>
      </c>
      <c r="DP160" s="903" t="s">
        <v>276</v>
      </c>
      <c r="DQ160" s="900" t="s">
        <v>274</v>
      </c>
      <c r="DR160" s="905" t="s">
        <v>280</v>
      </c>
      <c r="DS160" s="900" t="s">
        <v>274</v>
      </c>
      <c r="DT160" s="909">
        <v>2.4</v>
      </c>
      <c r="DU160" s="926" t="s">
        <v>281</v>
      </c>
      <c r="DV160" s="911" t="s">
        <v>287</v>
      </c>
      <c r="DW160" s="242"/>
      <c r="DX160" s="948"/>
      <c r="DY160" s="215">
        <v>75</v>
      </c>
      <c r="DZ160" s="216">
        <v>21</v>
      </c>
      <c r="EA160" s="216">
        <v>22</v>
      </c>
      <c r="EB160" s="928">
        <v>11</v>
      </c>
    </row>
    <row r="161" spans="1:132" s="214" customFormat="1" ht="34.15" customHeight="1">
      <c r="A161" s="271" t="s">
        <v>475</v>
      </c>
      <c r="B161" s="950"/>
      <c r="C161" s="930"/>
      <c r="D161" s="940"/>
      <c r="E161" s="244" t="s">
        <v>49</v>
      </c>
      <c r="F161" s="180"/>
      <c r="G161" s="218">
        <v>54780</v>
      </c>
      <c r="H161" s="219"/>
      <c r="I161" s="183" t="s">
        <v>274</v>
      </c>
      <c r="J161" s="220">
        <v>520</v>
      </c>
      <c r="K161" s="221"/>
      <c r="L161" s="222" t="s">
        <v>275</v>
      </c>
      <c r="M161" s="223" t="s">
        <v>276</v>
      </c>
      <c r="N161" s="224" t="s">
        <v>274</v>
      </c>
      <c r="O161" s="225" t="s">
        <v>280</v>
      </c>
      <c r="P161" s="224" t="s">
        <v>274</v>
      </c>
      <c r="Q161" s="226">
        <v>2.2999999999999998</v>
      </c>
      <c r="R161" s="227"/>
      <c r="S161" s="902"/>
      <c r="T161" s="914"/>
      <c r="U161" s="902"/>
      <c r="V161" s="934"/>
      <c r="W161" s="922"/>
      <c r="X161" s="904"/>
      <c r="Y161" s="922"/>
      <c r="Z161" s="924"/>
      <c r="AA161" s="183" t="s">
        <v>274</v>
      </c>
      <c r="AB161" s="220">
        <v>8860</v>
      </c>
      <c r="AC161" s="902"/>
      <c r="AD161" s="228">
        <v>80</v>
      </c>
      <c r="AE161" s="229" t="s">
        <v>275</v>
      </c>
      <c r="AF161" s="223" t="s">
        <v>276</v>
      </c>
      <c r="AG161" s="230" t="s">
        <v>274</v>
      </c>
      <c r="AH161" s="231" t="s">
        <v>280</v>
      </c>
      <c r="AI161" s="230" t="s">
        <v>274</v>
      </c>
      <c r="AJ161" s="232">
        <v>2.9</v>
      </c>
      <c r="AK161" s="233"/>
      <c r="AL161" s="198"/>
      <c r="AM161" s="234"/>
      <c r="AN161" s="205"/>
      <c r="AO161" s="235"/>
      <c r="AP161" s="236"/>
      <c r="AR161" s="236"/>
      <c r="AT161" s="236"/>
      <c r="AV161" s="237" t="s">
        <v>274</v>
      </c>
      <c r="AW161" s="199">
        <v>62060</v>
      </c>
      <c r="AX161" s="205" t="s">
        <v>274</v>
      </c>
      <c r="AY161" s="200">
        <v>620</v>
      </c>
      <c r="AZ161" s="238" t="s">
        <v>275</v>
      </c>
      <c r="BA161" s="202" t="s">
        <v>276</v>
      </c>
      <c r="BB161" s="201" t="s">
        <v>274</v>
      </c>
      <c r="BC161" s="203" t="s">
        <v>280</v>
      </c>
      <c r="BD161" s="201" t="s">
        <v>274</v>
      </c>
      <c r="BE161" s="204">
        <v>2.4</v>
      </c>
      <c r="BF161" s="237" t="s">
        <v>274</v>
      </c>
      <c r="BG161" s="286">
        <v>53200</v>
      </c>
      <c r="BH161" s="237" t="s">
        <v>284</v>
      </c>
      <c r="BI161" s="200">
        <v>530</v>
      </c>
      <c r="BJ161" s="238" t="s">
        <v>275</v>
      </c>
      <c r="BK161" s="202" t="s">
        <v>276</v>
      </c>
      <c r="BL161" s="238" t="s">
        <v>274</v>
      </c>
      <c r="BM161" s="203" t="s">
        <v>280</v>
      </c>
      <c r="BN161" s="238" t="s">
        <v>274</v>
      </c>
      <c r="BO161" s="204">
        <v>2.4</v>
      </c>
      <c r="BP161" s="925"/>
      <c r="BQ161" s="920"/>
      <c r="BR161" s="902"/>
      <c r="BS161" s="916"/>
      <c r="BT161" s="904"/>
      <c r="BU161" s="904"/>
      <c r="BV161" s="901"/>
      <c r="BW161" s="906"/>
      <c r="BX161" s="901"/>
      <c r="BY161" s="942"/>
      <c r="BZ161" s="902"/>
      <c r="CA161" s="918"/>
      <c r="CB161" s="902"/>
      <c r="CC161" s="916"/>
      <c r="CD161" s="901"/>
      <c r="CE161" s="904"/>
      <c r="CF161" s="901"/>
      <c r="CG161" s="906"/>
      <c r="CH161" s="901"/>
      <c r="CI161" s="910"/>
      <c r="CJ161" s="912"/>
      <c r="CK161" s="902"/>
      <c r="CL161" s="914"/>
      <c r="CM161" s="902"/>
      <c r="CN161" s="916"/>
      <c r="CO161" s="904"/>
      <c r="CP161" s="904"/>
      <c r="CQ161" s="901"/>
      <c r="CR161" s="906"/>
      <c r="CS161" s="901"/>
      <c r="CT161" s="908"/>
      <c r="CU161" s="902"/>
      <c r="CV161" s="239" t="s">
        <v>315</v>
      </c>
      <c r="CW161" s="902"/>
      <c r="CX161" s="239" t="s">
        <v>290</v>
      </c>
      <c r="CY161" s="902"/>
      <c r="CZ161" s="240">
        <v>55.8</v>
      </c>
      <c r="DA161" s="902"/>
      <c r="DB161" s="239" t="s">
        <v>315</v>
      </c>
      <c r="DC161" s="902"/>
      <c r="DD161" s="239" t="s">
        <v>290</v>
      </c>
      <c r="DE161" s="902"/>
      <c r="DF161" s="240">
        <v>46.5</v>
      </c>
      <c r="DG161" s="937"/>
      <c r="DH161" s="939"/>
      <c r="DI161" s="937"/>
      <c r="DJ161" s="241" t="s">
        <v>291</v>
      </c>
      <c r="DK161" s="897"/>
      <c r="DL161" s="899"/>
      <c r="DM161" s="901"/>
      <c r="DN161" s="936"/>
      <c r="DO161" s="901"/>
      <c r="DP161" s="904"/>
      <c r="DQ161" s="901"/>
      <c r="DR161" s="906"/>
      <c r="DS161" s="901"/>
      <c r="DT161" s="910"/>
      <c r="DU161" s="927"/>
      <c r="DV161" s="912"/>
      <c r="DX161" s="948"/>
      <c r="DY161" s="245"/>
      <c r="DZ161" s="216">
        <v>21</v>
      </c>
      <c r="EA161" s="216">
        <v>22</v>
      </c>
      <c r="EB161" s="928"/>
    </row>
    <row r="162" spans="1:132" s="248" customFormat="1" ht="34.15" customHeight="1">
      <c r="A162" s="272" t="s">
        <v>476</v>
      </c>
      <c r="B162" s="950"/>
      <c r="C162" s="929" t="s">
        <v>303</v>
      </c>
      <c r="D162" s="931" t="s">
        <v>273</v>
      </c>
      <c r="E162" s="243" t="s">
        <v>48</v>
      </c>
      <c r="F162" s="180"/>
      <c r="G162" s="181">
        <v>41980</v>
      </c>
      <c r="H162" s="182">
        <v>50840</v>
      </c>
      <c r="I162" s="183" t="s">
        <v>274</v>
      </c>
      <c r="J162" s="184">
        <v>390</v>
      </c>
      <c r="K162" s="185">
        <v>480</v>
      </c>
      <c r="L162" s="186" t="s">
        <v>275</v>
      </c>
      <c r="M162" s="187" t="s">
        <v>276</v>
      </c>
      <c r="N162" s="188" t="s">
        <v>274</v>
      </c>
      <c r="O162" s="189" t="s">
        <v>277</v>
      </c>
      <c r="P162" s="188" t="s">
        <v>274</v>
      </c>
      <c r="Q162" s="190">
        <v>2.2999999999999998</v>
      </c>
      <c r="R162" s="191">
        <v>2.2999999999999998</v>
      </c>
      <c r="S162" s="902" t="s">
        <v>274</v>
      </c>
      <c r="T162" s="913">
        <v>960</v>
      </c>
      <c r="U162" s="902" t="s">
        <v>274</v>
      </c>
      <c r="V162" s="933">
        <v>9</v>
      </c>
      <c r="W162" s="921" t="s">
        <v>278</v>
      </c>
      <c r="X162" s="903" t="s">
        <v>276</v>
      </c>
      <c r="Y162" s="921" t="s">
        <v>274</v>
      </c>
      <c r="Z162" s="923" t="s">
        <v>279</v>
      </c>
      <c r="AA162" s="183" t="s">
        <v>274</v>
      </c>
      <c r="AB162" s="192">
        <v>8860</v>
      </c>
      <c r="AC162" s="902" t="s">
        <v>274</v>
      </c>
      <c r="AD162" s="193">
        <v>80</v>
      </c>
      <c r="AE162" s="194" t="s">
        <v>278</v>
      </c>
      <c r="AF162" s="187" t="s">
        <v>276</v>
      </c>
      <c r="AG162" s="195" t="s">
        <v>274</v>
      </c>
      <c r="AH162" s="189" t="s">
        <v>280</v>
      </c>
      <c r="AI162" s="195" t="s">
        <v>274</v>
      </c>
      <c r="AJ162" s="196">
        <v>2.9</v>
      </c>
      <c r="AK162" s="197" t="s">
        <v>281</v>
      </c>
      <c r="AL162" s="198" t="s">
        <v>282</v>
      </c>
      <c r="AM162" s="199">
        <v>3540</v>
      </c>
      <c r="AN162" s="198" t="s">
        <v>282</v>
      </c>
      <c r="AO162" s="200">
        <v>30</v>
      </c>
      <c r="AP162" s="201" t="s">
        <v>275</v>
      </c>
      <c r="AQ162" s="202" t="s">
        <v>276</v>
      </c>
      <c r="AR162" s="201" t="s">
        <v>274</v>
      </c>
      <c r="AS162" s="203" t="s">
        <v>280</v>
      </c>
      <c r="AT162" s="201" t="s">
        <v>274</v>
      </c>
      <c r="AU162" s="204">
        <v>3.9</v>
      </c>
      <c r="AV162" s="205"/>
      <c r="AW162" s="206"/>
      <c r="AX162" s="205"/>
      <c r="AY162" s="207"/>
      <c r="AZ162" s="208"/>
      <c r="BA162" s="208"/>
      <c r="BB162" s="209"/>
      <c r="BC162" s="208"/>
      <c r="BD162" s="209"/>
      <c r="BE162" s="208"/>
      <c r="BF162" s="205"/>
      <c r="BG162" s="285" t="s">
        <v>283</v>
      </c>
      <c r="BH162" s="205"/>
      <c r="BI162" s="210"/>
      <c r="BJ162" s="208"/>
      <c r="BK162" s="208"/>
      <c r="BL162" s="208"/>
      <c r="BM162" s="208"/>
      <c r="BN162" s="208"/>
      <c r="BO162" s="208"/>
      <c r="BP162" s="925" t="s">
        <v>274</v>
      </c>
      <c r="BQ162" s="919" t="s">
        <v>203</v>
      </c>
      <c r="BR162" s="902" t="s">
        <v>274</v>
      </c>
      <c r="BS162" s="915"/>
      <c r="BT162" s="903"/>
      <c r="BU162" s="903"/>
      <c r="BV162" s="900"/>
      <c r="BW162" s="905"/>
      <c r="BX162" s="900"/>
      <c r="BY162" s="941" t="s">
        <v>203</v>
      </c>
      <c r="BZ162" s="902" t="s">
        <v>284</v>
      </c>
      <c r="CA162" s="917">
        <v>5910</v>
      </c>
      <c r="CB162" s="902" t="s">
        <v>274</v>
      </c>
      <c r="CC162" s="915">
        <v>50</v>
      </c>
      <c r="CD162" s="900" t="s">
        <v>275</v>
      </c>
      <c r="CE162" s="903" t="s">
        <v>276</v>
      </c>
      <c r="CF162" s="900" t="s">
        <v>274</v>
      </c>
      <c r="CG162" s="905" t="s">
        <v>280</v>
      </c>
      <c r="CH162" s="900" t="s">
        <v>274</v>
      </c>
      <c r="CI162" s="909">
        <v>2.8</v>
      </c>
      <c r="CJ162" s="911" t="s">
        <v>285</v>
      </c>
      <c r="CK162" s="902" t="s">
        <v>284</v>
      </c>
      <c r="CL162" s="913">
        <v>900</v>
      </c>
      <c r="CM162" s="902" t="s">
        <v>274</v>
      </c>
      <c r="CN162" s="915">
        <v>9</v>
      </c>
      <c r="CO162" s="903" t="s">
        <v>275</v>
      </c>
      <c r="CP162" s="903" t="s">
        <v>276</v>
      </c>
      <c r="CQ162" s="900" t="s">
        <v>274</v>
      </c>
      <c r="CR162" s="905" t="s">
        <v>280</v>
      </c>
      <c r="CS162" s="900" t="s">
        <v>274</v>
      </c>
      <c r="CT162" s="907">
        <v>10.1</v>
      </c>
      <c r="CU162" s="902" t="s">
        <v>284</v>
      </c>
      <c r="CV162" s="211">
        <v>520</v>
      </c>
      <c r="CW162" s="902" t="s">
        <v>284</v>
      </c>
      <c r="CX162" s="212">
        <v>5</v>
      </c>
      <c r="CY162" s="902" t="s">
        <v>284</v>
      </c>
      <c r="CZ162" s="212">
        <v>5</v>
      </c>
      <c r="DA162" s="902" t="s">
        <v>284</v>
      </c>
      <c r="DB162" s="211">
        <v>90</v>
      </c>
      <c r="DC162" s="902" t="s">
        <v>284</v>
      </c>
      <c r="DD162" s="212">
        <v>1</v>
      </c>
      <c r="DE162" s="902" t="s">
        <v>284</v>
      </c>
      <c r="DF162" s="212">
        <v>1</v>
      </c>
      <c r="DG162" s="937" t="s">
        <v>282</v>
      </c>
      <c r="DH162" s="938">
        <v>5220</v>
      </c>
      <c r="DI162" s="937" t="s">
        <v>282</v>
      </c>
      <c r="DJ162" s="213">
        <v>245</v>
      </c>
      <c r="DK162" s="897" t="s">
        <v>286</v>
      </c>
      <c r="DL162" s="898">
        <v>5910</v>
      </c>
      <c r="DM162" s="900" t="s">
        <v>274</v>
      </c>
      <c r="DN162" s="935">
        <v>50</v>
      </c>
      <c r="DO162" s="900" t="s">
        <v>275</v>
      </c>
      <c r="DP162" s="903" t="s">
        <v>276</v>
      </c>
      <c r="DQ162" s="900" t="s">
        <v>274</v>
      </c>
      <c r="DR162" s="905" t="s">
        <v>280</v>
      </c>
      <c r="DS162" s="900" t="s">
        <v>274</v>
      </c>
      <c r="DT162" s="909">
        <v>2.8</v>
      </c>
      <c r="DU162" s="926" t="s">
        <v>281</v>
      </c>
      <c r="DV162" s="911" t="s">
        <v>287</v>
      </c>
      <c r="DW162" s="246"/>
      <c r="DX162" s="948"/>
      <c r="DY162" s="247">
        <v>90</v>
      </c>
      <c r="DZ162" s="216">
        <v>23</v>
      </c>
      <c r="EA162" s="216">
        <v>24</v>
      </c>
      <c r="EB162" s="928">
        <v>12</v>
      </c>
    </row>
    <row r="163" spans="1:132" s="248" customFormat="1" ht="34.15" customHeight="1">
      <c r="A163" s="272" t="s">
        <v>477</v>
      </c>
      <c r="B163" s="950"/>
      <c r="C163" s="930"/>
      <c r="D163" s="940"/>
      <c r="E163" s="244" t="s">
        <v>49</v>
      </c>
      <c r="F163" s="180"/>
      <c r="G163" s="218">
        <v>50840</v>
      </c>
      <c r="H163" s="219"/>
      <c r="I163" s="183" t="s">
        <v>274</v>
      </c>
      <c r="J163" s="220">
        <v>480</v>
      </c>
      <c r="K163" s="221"/>
      <c r="L163" s="222" t="s">
        <v>275</v>
      </c>
      <c r="M163" s="223" t="s">
        <v>276</v>
      </c>
      <c r="N163" s="224" t="s">
        <v>274</v>
      </c>
      <c r="O163" s="225" t="s">
        <v>280</v>
      </c>
      <c r="P163" s="224" t="s">
        <v>274</v>
      </c>
      <c r="Q163" s="226">
        <v>2.2999999999999998</v>
      </c>
      <c r="R163" s="227"/>
      <c r="S163" s="902"/>
      <c r="T163" s="914"/>
      <c r="U163" s="902"/>
      <c r="V163" s="934"/>
      <c r="W163" s="922"/>
      <c r="X163" s="904"/>
      <c r="Y163" s="922"/>
      <c r="Z163" s="924"/>
      <c r="AA163" s="183" t="s">
        <v>274</v>
      </c>
      <c r="AB163" s="220">
        <v>8860</v>
      </c>
      <c r="AC163" s="902"/>
      <c r="AD163" s="228">
        <v>80</v>
      </c>
      <c r="AE163" s="229" t="s">
        <v>275</v>
      </c>
      <c r="AF163" s="223" t="s">
        <v>276</v>
      </c>
      <c r="AG163" s="230" t="s">
        <v>274</v>
      </c>
      <c r="AH163" s="231" t="s">
        <v>280</v>
      </c>
      <c r="AI163" s="230" t="s">
        <v>274</v>
      </c>
      <c r="AJ163" s="232">
        <v>2.9</v>
      </c>
      <c r="AK163" s="233"/>
      <c r="AL163" s="198"/>
      <c r="AM163" s="234"/>
      <c r="AN163" s="205"/>
      <c r="AO163" s="235"/>
      <c r="AP163" s="236"/>
      <c r="AQ163" s="214"/>
      <c r="AR163" s="236"/>
      <c r="AS163" s="214"/>
      <c r="AT163" s="236"/>
      <c r="AU163" s="214"/>
      <c r="AV163" s="237" t="s">
        <v>274</v>
      </c>
      <c r="AW163" s="199">
        <v>62060</v>
      </c>
      <c r="AX163" s="205" t="s">
        <v>274</v>
      </c>
      <c r="AY163" s="200">
        <v>620</v>
      </c>
      <c r="AZ163" s="238" t="s">
        <v>275</v>
      </c>
      <c r="BA163" s="202" t="s">
        <v>276</v>
      </c>
      <c r="BB163" s="201" t="s">
        <v>274</v>
      </c>
      <c r="BC163" s="203" t="s">
        <v>280</v>
      </c>
      <c r="BD163" s="201" t="s">
        <v>274</v>
      </c>
      <c r="BE163" s="204">
        <v>2.4</v>
      </c>
      <c r="BF163" s="237" t="s">
        <v>274</v>
      </c>
      <c r="BG163" s="286">
        <v>53200</v>
      </c>
      <c r="BH163" s="237" t="s">
        <v>284</v>
      </c>
      <c r="BI163" s="200">
        <v>530</v>
      </c>
      <c r="BJ163" s="238" t="s">
        <v>275</v>
      </c>
      <c r="BK163" s="202" t="s">
        <v>276</v>
      </c>
      <c r="BL163" s="238" t="s">
        <v>274</v>
      </c>
      <c r="BM163" s="203" t="s">
        <v>280</v>
      </c>
      <c r="BN163" s="238" t="s">
        <v>274</v>
      </c>
      <c r="BO163" s="204">
        <v>2.4</v>
      </c>
      <c r="BP163" s="925"/>
      <c r="BQ163" s="920"/>
      <c r="BR163" s="902"/>
      <c r="BS163" s="916"/>
      <c r="BT163" s="904"/>
      <c r="BU163" s="904"/>
      <c r="BV163" s="901"/>
      <c r="BW163" s="906"/>
      <c r="BX163" s="901"/>
      <c r="BY163" s="942"/>
      <c r="BZ163" s="902"/>
      <c r="CA163" s="918"/>
      <c r="CB163" s="902"/>
      <c r="CC163" s="916"/>
      <c r="CD163" s="901"/>
      <c r="CE163" s="904"/>
      <c r="CF163" s="901"/>
      <c r="CG163" s="906"/>
      <c r="CH163" s="901"/>
      <c r="CI163" s="910"/>
      <c r="CJ163" s="912"/>
      <c r="CK163" s="902"/>
      <c r="CL163" s="914"/>
      <c r="CM163" s="902"/>
      <c r="CN163" s="916"/>
      <c r="CO163" s="904"/>
      <c r="CP163" s="904"/>
      <c r="CQ163" s="901"/>
      <c r="CR163" s="906"/>
      <c r="CS163" s="901"/>
      <c r="CT163" s="908"/>
      <c r="CU163" s="902"/>
      <c r="CV163" s="239" t="s">
        <v>315</v>
      </c>
      <c r="CW163" s="902"/>
      <c r="CX163" s="239" t="s">
        <v>290</v>
      </c>
      <c r="CY163" s="902"/>
      <c r="CZ163" s="240">
        <v>46.5</v>
      </c>
      <c r="DA163" s="902"/>
      <c r="DB163" s="239" t="s">
        <v>315</v>
      </c>
      <c r="DC163" s="902"/>
      <c r="DD163" s="239" t="s">
        <v>290</v>
      </c>
      <c r="DE163" s="902"/>
      <c r="DF163" s="240">
        <v>38.799999999999997</v>
      </c>
      <c r="DG163" s="937"/>
      <c r="DH163" s="939"/>
      <c r="DI163" s="937"/>
      <c r="DJ163" s="241" t="s">
        <v>291</v>
      </c>
      <c r="DK163" s="897"/>
      <c r="DL163" s="899"/>
      <c r="DM163" s="901"/>
      <c r="DN163" s="936"/>
      <c r="DO163" s="901"/>
      <c r="DP163" s="904"/>
      <c r="DQ163" s="901"/>
      <c r="DR163" s="906"/>
      <c r="DS163" s="901"/>
      <c r="DT163" s="910"/>
      <c r="DU163" s="927"/>
      <c r="DV163" s="912"/>
      <c r="DW163" s="246"/>
      <c r="DX163" s="948"/>
      <c r="DY163" s="247"/>
      <c r="DZ163" s="216">
        <v>23</v>
      </c>
      <c r="EA163" s="216">
        <v>24</v>
      </c>
      <c r="EB163" s="928"/>
    </row>
    <row r="164" spans="1:132" s="248" customFormat="1" ht="34.15" customHeight="1">
      <c r="A164" s="272" t="s">
        <v>478</v>
      </c>
      <c r="B164" s="950"/>
      <c r="C164" s="929" t="s">
        <v>304</v>
      </c>
      <c r="D164" s="931" t="s">
        <v>273</v>
      </c>
      <c r="E164" s="243" t="s">
        <v>48</v>
      </c>
      <c r="F164" s="180"/>
      <c r="G164" s="181">
        <v>39160</v>
      </c>
      <c r="H164" s="182">
        <v>48020</v>
      </c>
      <c r="I164" s="183" t="s">
        <v>274</v>
      </c>
      <c r="J164" s="184">
        <v>370</v>
      </c>
      <c r="K164" s="185">
        <v>460</v>
      </c>
      <c r="L164" s="186" t="s">
        <v>275</v>
      </c>
      <c r="M164" s="187" t="s">
        <v>276</v>
      </c>
      <c r="N164" s="188" t="s">
        <v>274</v>
      </c>
      <c r="O164" s="189" t="s">
        <v>277</v>
      </c>
      <c r="P164" s="188" t="s">
        <v>274</v>
      </c>
      <c r="Q164" s="190">
        <v>2.2000000000000002</v>
      </c>
      <c r="R164" s="191">
        <v>2.2999999999999998</v>
      </c>
      <c r="S164" s="902" t="s">
        <v>274</v>
      </c>
      <c r="T164" s="913">
        <v>820</v>
      </c>
      <c r="U164" s="902" t="s">
        <v>274</v>
      </c>
      <c r="V164" s="933">
        <v>8</v>
      </c>
      <c r="W164" s="921" t="s">
        <v>278</v>
      </c>
      <c r="X164" s="903" t="s">
        <v>276</v>
      </c>
      <c r="Y164" s="921" t="s">
        <v>274</v>
      </c>
      <c r="Z164" s="923" t="s">
        <v>279</v>
      </c>
      <c r="AA164" s="183" t="s">
        <v>274</v>
      </c>
      <c r="AB164" s="192">
        <v>8860</v>
      </c>
      <c r="AC164" s="902" t="s">
        <v>274</v>
      </c>
      <c r="AD164" s="193">
        <v>80</v>
      </c>
      <c r="AE164" s="194" t="s">
        <v>278</v>
      </c>
      <c r="AF164" s="187" t="s">
        <v>276</v>
      </c>
      <c r="AG164" s="195" t="s">
        <v>274</v>
      </c>
      <c r="AH164" s="189" t="s">
        <v>280</v>
      </c>
      <c r="AI164" s="195" t="s">
        <v>274</v>
      </c>
      <c r="AJ164" s="196">
        <v>2.9</v>
      </c>
      <c r="AK164" s="197" t="s">
        <v>281</v>
      </c>
      <c r="AL164" s="198" t="s">
        <v>282</v>
      </c>
      <c r="AM164" s="199">
        <v>3540</v>
      </c>
      <c r="AN164" s="198" t="s">
        <v>282</v>
      </c>
      <c r="AO164" s="200">
        <v>30</v>
      </c>
      <c r="AP164" s="201" t="s">
        <v>275</v>
      </c>
      <c r="AQ164" s="202" t="s">
        <v>276</v>
      </c>
      <c r="AR164" s="201" t="s">
        <v>274</v>
      </c>
      <c r="AS164" s="203" t="s">
        <v>280</v>
      </c>
      <c r="AT164" s="201" t="s">
        <v>274</v>
      </c>
      <c r="AU164" s="204">
        <v>3.9</v>
      </c>
      <c r="AV164" s="205"/>
      <c r="AW164" s="206"/>
      <c r="AX164" s="205"/>
      <c r="AY164" s="207"/>
      <c r="AZ164" s="208"/>
      <c r="BA164" s="208"/>
      <c r="BB164" s="209"/>
      <c r="BC164" s="208"/>
      <c r="BD164" s="209"/>
      <c r="BE164" s="208"/>
      <c r="BF164" s="205"/>
      <c r="BG164" s="285" t="s">
        <v>283</v>
      </c>
      <c r="BH164" s="205"/>
      <c r="BI164" s="210"/>
      <c r="BJ164" s="208"/>
      <c r="BK164" s="208"/>
      <c r="BL164" s="208"/>
      <c r="BM164" s="208"/>
      <c r="BN164" s="208"/>
      <c r="BO164" s="208"/>
      <c r="BP164" s="925" t="s">
        <v>274</v>
      </c>
      <c r="BQ164" s="919" t="s">
        <v>203</v>
      </c>
      <c r="BR164" s="902" t="s">
        <v>274</v>
      </c>
      <c r="BS164" s="915"/>
      <c r="BT164" s="903"/>
      <c r="BU164" s="903"/>
      <c r="BV164" s="900"/>
      <c r="BW164" s="905"/>
      <c r="BX164" s="900"/>
      <c r="BY164" s="941" t="s">
        <v>203</v>
      </c>
      <c r="BZ164" s="902" t="s">
        <v>284</v>
      </c>
      <c r="CA164" s="917">
        <v>5060</v>
      </c>
      <c r="CB164" s="902" t="s">
        <v>274</v>
      </c>
      <c r="CC164" s="915">
        <v>50</v>
      </c>
      <c r="CD164" s="900" t="s">
        <v>275</v>
      </c>
      <c r="CE164" s="903" t="s">
        <v>276</v>
      </c>
      <c r="CF164" s="900" t="s">
        <v>274</v>
      </c>
      <c r="CG164" s="905" t="s">
        <v>280</v>
      </c>
      <c r="CH164" s="900" t="s">
        <v>274</v>
      </c>
      <c r="CI164" s="909">
        <v>2.4</v>
      </c>
      <c r="CJ164" s="911" t="s">
        <v>285</v>
      </c>
      <c r="CK164" s="902" t="s">
        <v>284</v>
      </c>
      <c r="CL164" s="913">
        <v>770</v>
      </c>
      <c r="CM164" s="902" t="s">
        <v>274</v>
      </c>
      <c r="CN164" s="915">
        <v>7</v>
      </c>
      <c r="CO164" s="903" t="s">
        <v>275</v>
      </c>
      <c r="CP164" s="903" t="s">
        <v>276</v>
      </c>
      <c r="CQ164" s="900" t="s">
        <v>274</v>
      </c>
      <c r="CR164" s="905" t="s">
        <v>280</v>
      </c>
      <c r="CS164" s="900" t="s">
        <v>274</v>
      </c>
      <c r="CT164" s="907">
        <v>11.1</v>
      </c>
      <c r="CU164" s="902" t="s">
        <v>284</v>
      </c>
      <c r="CV164" s="211">
        <v>460</v>
      </c>
      <c r="CW164" s="902" t="s">
        <v>284</v>
      </c>
      <c r="CX164" s="212">
        <v>4</v>
      </c>
      <c r="CY164" s="902" t="s">
        <v>284</v>
      </c>
      <c r="CZ164" s="212">
        <v>4</v>
      </c>
      <c r="DA164" s="902" t="s">
        <v>284</v>
      </c>
      <c r="DB164" s="211">
        <v>80</v>
      </c>
      <c r="DC164" s="902" t="s">
        <v>284</v>
      </c>
      <c r="DD164" s="212">
        <v>1</v>
      </c>
      <c r="DE164" s="902" t="s">
        <v>284</v>
      </c>
      <c r="DF164" s="212">
        <v>1</v>
      </c>
      <c r="DG164" s="937" t="s">
        <v>282</v>
      </c>
      <c r="DH164" s="938">
        <v>4660</v>
      </c>
      <c r="DI164" s="937" t="s">
        <v>282</v>
      </c>
      <c r="DJ164" s="213">
        <v>245</v>
      </c>
      <c r="DK164" s="897" t="s">
        <v>286</v>
      </c>
      <c r="DL164" s="898">
        <v>5060</v>
      </c>
      <c r="DM164" s="900" t="s">
        <v>274</v>
      </c>
      <c r="DN164" s="935">
        <v>50</v>
      </c>
      <c r="DO164" s="900" t="s">
        <v>275</v>
      </c>
      <c r="DP164" s="903" t="s">
        <v>276</v>
      </c>
      <c r="DQ164" s="900" t="s">
        <v>274</v>
      </c>
      <c r="DR164" s="905" t="s">
        <v>280</v>
      </c>
      <c r="DS164" s="900" t="s">
        <v>274</v>
      </c>
      <c r="DT164" s="909">
        <v>2.4</v>
      </c>
      <c r="DU164" s="926" t="s">
        <v>281</v>
      </c>
      <c r="DV164" s="911" t="s">
        <v>287</v>
      </c>
      <c r="DW164" s="246"/>
      <c r="DX164" s="948"/>
      <c r="DY164" s="247">
        <v>105</v>
      </c>
      <c r="DZ164" s="216">
        <v>25</v>
      </c>
      <c r="EA164" s="216">
        <v>26</v>
      </c>
      <c r="EB164" s="928">
        <v>13</v>
      </c>
    </row>
    <row r="165" spans="1:132" s="248" customFormat="1" ht="34.15" customHeight="1">
      <c r="A165" s="272" t="s">
        <v>479</v>
      </c>
      <c r="B165" s="950"/>
      <c r="C165" s="930"/>
      <c r="D165" s="940"/>
      <c r="E165" s="244" t="s">
        <v>49</v>
      </c>
      <c r="F165" s="180"/>
      <c r="G165" s="218">
        <v>48020</v>
      </c>
      <c r="H165" s="219"/>
      <c r="I165" s="183" t="s">
        <v>274</v>
      </c>
      <c r="J165" s="220">
        <v>460</v>
      </c>
      <c r="K165" s="221"/>
      <c r="L165" s="222" t="s">
        <v>275</v>
      </c>
      <c r="M165" s="223" t="s">
        <v>276</v>
      </c>
      <c r="N165" s="224" t="s">
        <v>274</v>
      </c>
      <c r="O165" s="225" t="s">
        <v>280</v>
      </c>
      <c r="P165" s="224" t="s">
        <v>274</v>
      </c>
      <c r="Q165" s="226">
        <v>2.2999999999999998</v>
      </c>
      <c r="R165" s="227"/>
      <c r="S165" s="902"/>
      <c r="T165" s="914"/>
      <c r="U165" s="902"/>
      <c r="V165" s="934"/>
      <c r="W165" s="922"/>
      <c r="X165" s="904"/>
      <c r="Y165" s="922"/>
      <c r="Z165" s="924"/>
      <c r="AA165" s="183" t="s">
        <v>274</v>
      </c>
      <c r="AB165" s="220">
        <v>8860</v>
      </c>
      <c r="AC165" s="902"/>
      <c r="AD165" s="228">
        <v>80</v>
      </c>
      <c r="AE165" s="229" t="s">
        <v>275</v>
      </c>
      <c r="AF165" s="223" t="s">
        <v>276</v>
      </c>
      <c r="AG165" s="230" t="s">
        <v>274</v>
      </c>
      <c r="AH165" s="231" t="s">
        <v>280</v>
      </c>
      <c r="AI165" s="230" t="s">
        <v>274</v>
      </c>
      <c r="AJ165" s="232">
        <v>2.9</v>
      </c>
      <c r="AK165" s="233"/>
      <c r="AL165" s="198"/>
      <c r="AM165" s="234"/>
      <c r="AN165" s="205"/>
      <c r="AO165" s="235"/>
      <c r="AP165" s="236"/>
      <c r="AQ165" s="214"/>
      <c r="AR165" s="236"/>
      <c r="AS165" s="214"/>
      <c r="AT165" s="236"/>
      <c r="AU165" s="214"/>
      <c r="AV165" s="237" t="s">
        <v>274</v>
      </c>
      <c r="AW165" s="199">
        <v>62060</v>
      </c>
      <c r="AX165" s="205" t="s">
        <v>274</v>
      </c>
      <c r="AY165" s="200">
        <v>620</v>
      </c>
      <c r="AZ165" s="238" t="s">
        <v>275</v>
      </c>
      <c r="BA165" s="202" t="s">
        <v>276</v>
      </c>
      <c r="BB165" s="201" t="s">
        <v>274</v>
      </c>
      <c r="BC165" s="203" t="s">
        <v>280</v>
      </c>
      <c r="BD165" s="201" t="s">
        <v>274</v>
      </c>
      <c r="BE165" s="204">
        <v>2.4</v>
      </c>
      <c r="BF165" s="237" t="s">
        <v>274</v>
      </c>
      <c r="BG165" s="286">
        <v>53200</v>
      </c>
      <c r="BH165" s="237" t="s">
        <v>284</v>
      </c>
      <c r="BI165" s="200">
        <v>530</v>
      </c>
      <c r="BJ165" s="238" t="s">
        <v>275</v>
      </c>
      <c r="BK165" s="202" t="s">
        <v>276</v>
      </c>
      <c r="BL165" s="238" t="s">
        <v>274</v>
      </c>
      <c r="BM165" s="203" t="s">
        <v>280</v>
      </c>
      <c r="BN165" s="238" t="s">
        <v>274</v>
      </c>
      <c r="BO165" s="204">
        <v>2.4</v>
      </c>
      <c r="BP165" s="925"/>
      <c r="BQ165" s="920"/>
      <c r="BR165" s="902"/>
      <c r="BS165" s="916"/>
      <c r="BT165" s="904"/>
      <c r="BU165" s="904"/>
      <c r="BV165" s="901"/>
      <c r="BW165" s="906"/>
      <c r="BX165" s="901"/>
      <c r="BY165" s="942"/>
      <c r="BZ165" s="902"/>
      <c r="CA165" s="918"/>
      <c r="CB165" s="902"/>
      <c r="CC165" s="916"/>
      <c r="CD165" s="901"/>
      <c r="CE165" s="904"/>
      <c r="CF165" s="901"/>
      <c r="CG165" s="906"/>
      <c r="CH165" s="901"/>
      <c r="CI165" s="910"/>
      <c r="CJ165" s="912"/>
      <c r="CK165" s="902"/>
      <c r="CL165" s="914"/>
      <c r="CM165" s="902"/>
      <c r="CN165" s="916"/>
      <c r="CO165" s="904"/>
      <c r="CP165" s="904"/>
      <c r="CQ165" s="901"/>
      <c r="CR165" s="906"/>
      <c r="CS165" s="901"/>
      <c r="CT165" s="908"/>
      <c r="CU165" s="902"/>
      <c r="CV165" s="239" t="s">
        <v>315</v>
      </c>
      <c r="CW165" s="902"/>
      <c r="CX165" s="239" t="s">
        <v>290</v>
      </c>
      <c r="CY165" s="902"/>
      <c r="CZ165" s="240">
        <v>49.8</v>
      </c>
      <c r="DA165" s="902"/>
      <c r="DB165" s="239" t="s">
        <v>315</v>
      </c>
      <c r="DC165" s="902"/>
      <c r="DD165" s="239" t="s">
        <v>290</v>
      </c>
      <c r="DE165" s="902"/>
      <c r="DF165" s="240">
        <v>33.200000000000003</v>
      </c>
      <c r="DG165" s="937"/>
      <c r="DH165" s="939"/>
      <c r="DI165" s="937"/>
      <c r="DJ165" s="241" t="s">
        <v>291</v>
      </c>
      <c r="DK165" s="897"/>
      <c r="DL165" s="899"/>
      <c r="DM165" s="901"/>
      <c r="DN165" s="936"/>
      <c r="DO165" s="901"/>
      <c r="DP165" s="904"/>
      <c r="DQ165" s="901"/>
      <c r="DR165" s="906"/>
      <c r="DS165" s="901"/>
      <c r="DT165" s="910"/>
      <c r="DU165" s="927"/>
      <c r="DV165" s="912"/>
      <c r="DW165" s="246"/>
      <c r="DX165" s="948"/>
      <c r="DY165" s="247"/>
      <c r="DZ165" s="216">
        <v>25</v>
      </c>
      <c r="EA165" s="216">
        <v>26</v>
      </c>
      <c r="EB165" s="928"/>
    </row>
    <row r="166" spans="1:132" s="248" customFormat="1" ht="34.15" customHeight="1">
      <c r="A166" s="272" t="s">
        <v>480</v>
      </c>
      <c r="B166" s="950"/>
      <c r="C166" s="929" t="s">
        <v>305</v>
      </c>
      <c r="D166" s="931" t="s">
        <v>273</v>
      </c>
      <c r="E166" s="243" t="s">
        <v>48</v>
      </c>
      <c r="F166" s="180"/>
      <c r="G166" s="181">
        <v>37080</v>
      </c>
      <c r="H166" s="182">
        <v>45940</v>
      </c>
      <c r="I166" s="183" t="s">
        <v>274</v>
      </c>
      <c r="J166" s="184">
        <v>350</v>
      </c>
      <c r="K166" s="185">
        <v>430</v>
      </c>
      <c r="L166" s="186" t="s">
        <v>275</v>
      </c>
      <c r="M166" s="187" t="s">
        <v>276</v>
      </c>
      <c r="N166" s="188" t="s">
        <v>274</v>
      </c>
      <c r="O166" s="189" t="s">
        <v>277</v>
      </c>
      <c r="P166" s="188" t="s">
        <v>274</v>
      </c>
      <c r="Q166" s="190">
        <v>2.2000000000000002</v>
      </c>
      <c r="R166" s="191">
        <v>2.2999999999999998</v>
      </c>
      <c r="S166" s="902" t="s">
        <v>274</v>
      </c>
      <c r="T166" s="913">
        <v>720</v>
      </c>
      <c r="U166" s="902" t="s">
        <v>274</v>
      </c>
      <c r="V166" s="933">
        <v>7</v>
      </c>
      <c r="W166" s="921" t="s">
        <v>278</v>
      </c>
      <c r="X166" s="903" t="s">
        <v>276</v>
      </c>
      <c r="Y166" s="921" t="s">
        <v>274</v>
      </c>
      <c r="Z166" s="923" t="s">
        <v>279</v>
      </c>
      <c r="AA166" s="183" t="s">
        <v>274</v>
      </c>
      <c r="AB166" s="192">
        <v>8860</v>
      </c>
      <c r="AC166" s="902" t="s">
        <v>274</v>
      </c>
      <c r="AD166" s="193">
        <v>80</v>
      </c>
      <c r="AE166" s="194" t="s">
        <v>278</v>
      </c>
      <c r="AF166" s="187" t="s">
        <v>276</v>
      </c>
      <c r="AG166" s="195" t="s">
        <v>274</v>
      </c>
      <c r="AH166" s="189" t="s">
        <v>280</v>
      </c>
      <c r="AI166" s="195" t="s">
        <v>274</v>
      </c>
      <c r="AJ166" s="196">
        <v>2.9</v>
      </c>
      <c r="AK166" s="197" t="s">
        <v>281</v>
      </c>
      <c r="AL166" s="198" t="s">
        <v>282</v>
      </c>
      <c r="AM166" s="199">
        <v>3540</v>
      </c>
      <c r="AN166" s="198" t="s">
        <v>282</v>
      </c>
      <c r="AO166" s="200">
        <v>30</v>
      </c>
      <c r="AP166" s="201" t="s">
        <v>275</v>
      </c>
      <c r="AQ166" s="202" t="s">
        <v>276</v>
      </c>
      <c r="AR166" s="201" t="s">
        <v>274</v>
      </c>
      <c r="AS166" s="203" t="s">
        <v>280</v>
      </c>
      <c r="AT166" s="201" t="s">
        <v>274</v>
      </c>
      <c r="AU166" s="204">
        <v>3.9</v>
      </c>
      <c r="AV166" s="205"/>
      <c r="AW166" s="206"/>
      <c r="AX166" s="205"/>
      <c r="AY166" s="207"/>
      <c r="AZ166" s="208"/>
      <c r="BA166" s="208"/>
      <c r="BB166" s="209"/>
      <c r="BC166" s="208"/>
      <c r="BD166" s="209"/>
      <c r="BE166" s="208"/>
      <c r="BF166" s="205"/>
      <c r="BG166" s="285" t="s">
        <v>283</v>
      </c>
      <c r="BH166" s="205"/>
      <c r="BI166" s="210"/>
      <c r="BJ166" s="208"/>
      <c r="BK166" s="208"/>
      <c r="BL166" s="208"/>
      <c r="BM166" s="208"/>
      <c r="BN166" s="208"/>
      <c r="BO166" s="208"/>
      <c r="BP166" s="925" t="s">
        <v>274</v>
      </c>
      <c r="BQ166" s="919" t="s">
        <v>203</v>
      </c>
      <c r="BR166" s="902" t="s">
        <v>274</v>
      </c>
      <c r="BS166" s="915"/>
      <c r="BT166" s="903"/>
      <c r="BU166" s="903"/>
      <c r="BV166" s="900"/>
      <c r="BW166" s="905"/>
      <c r="BX166" s="900"/>
      <c r="BY166" s="941" t="s">
        <v>203</v>
      </c>
      <c r="BZ166" s="902" t="s">
        <v>284</v>
      </c>
      <c r="CA166" s="917">
        <v>4430</v>
      </c>
      <c r="CB166" s="902" t="s">
        <v>274</v>
      </c>
      <c r="CC166" s="915">
        <v>40</v>
      </c>
      <c r="CD166" s="900" t="s">
        <v>275</v>
      </c>
      <c r="CE166" s="903" t="s">
        <v>276</v>
      </c>
      <c r="CF166" s="900" t="s">
        <v>274</v>
      </c>
      <c r="CG166" s="905" t="s">
        <v>280</v>
      </c>
      <c r="CH166" s="900" t="s">
        <v>274</v>
      </c>
      <c r="CI166" s="909">
        <v>2.7</v>
      </c>
      <c r="CJ166" s="911" t="s">
        <v>285</v>
      </c>
      <c r="CK166" s="902" t="s">
        <v>284</v>
      </c>
      <c r="CL166" s="913">
        <v>670</v>
      </c>
      <c r="CM166" s="902" t="s">
        <v>274</v>
      </c>
      <c r="CN166" s="915">
        <v>6</v>
      </c>
      <c r="CO166" s="903" t="s">
        <v>275</v>
      </c>
      <c r="CP166" s="903" t="s">
        <v>276</v>
      </c>
      <c r="CQ166" s="900" t="s">
        <v>274</v>
      </c>
      <c r="CR166" s="905" t="s">
        <v>280</v>
      </c>
      <c r="CS166" s="900" t="s">
        <v>274</v>
      </c>
      <c r="CT166" s="907">
        <v>11.3</v>
      </c>
      <c r="CU166" s="902" t="s">
        <v>284</v>
      </c>
      <c r="CV166" s="211">
        <v>420</v>
      </c>
      <c r="CW166" s="902" t="s">
        <v>284</v>
      </c>
      <c r="CX166" s="212">
        <v>4</v>
      </c>
      <c r="CY166" s="902" t="s">
        <v>284</v>
      </c>
      <c r="CZ166" s="212">
        <v>4</v>
      </c>
      <c r="DA166" s="902" t="s">
        <v>284</v>
      </c>
      <c r="DB166" s="211">
        <v>70</v>
      </c>
      <c r="DC166" s="902" t="s">
        <v>284</v>
      </c>
      <c r="DD166" s="212">
        <v>1</v>
      </c>
      <c r="DE166" s="902" t="s">
        <v>284</v>
      </c>
      <c r="DF166" s="212">
        <v>1</v>
      </c>
      <c r="DG166" s="937" t="s">
        <v>282</v>
      </c>
      <c r="DH166" s="938">
        <v>4250</v>
      </c>
      <c r="DI166" s="937" t="s">
        <v>282</v>
      </c>
      <c r="DJ166" s="213">
        <v>245</v>
      </c>
      <c r="DK166" s="897" t="s">
        <v>286</v>
      </c>
      <c r="DL166" s="898">
        <v>4430</v>
      </c>
      <c r="DM166" s="900" t="s">
        <v>274</v>
      </c>
      <c r="DN166" s="935">
        <v>40</v>
      </c>
      <c r="DO166" s="900" t="s">
        <v>275</v>
      </c>
      <c r="DP166" s="903" t="s">
        <v>276</v>
      </c>
      <c r="DQ166" s="900" t="s">
        <v>274</v>
      </c>
      <c r="DR166" s="905" t="s">
        <v>280</v>
      </c>
      <c r="DS166" s="900" t="s">
        <v>274</v>
      </c>
      <c r="DT166" s="909">
        <v>2.7</v>
      </c>
      <c r="DU166" s="926" t="s">
        <v>281</v>
      </c>
      <c r="DV166" s="911" t="s">
        <v>287</v>
      </c>
      <c r="DW166" s="246"/>
      <c r="DX166" s="948"/>
      <c r="DY166" s="247">
        <v>120</v>
      </c>
      <c r="DZ166" s="216">
        <v>27</v>
      </c>
      <c r="EA166" s="216">
        <v>28</v>
      </c>
      <c r="EB166" s="928">
        <v>14</v>
      </c>
    </row>
    <row r="167" spans="1:132" s="248" customFormat="1" ht="34.15" customHeight="1">
      <c r="A167" s="272" t="s">
        <v>481</v>
      </c>
      <c r="B167" s="950"/>
      <c r="C167" s="930"/>
      <c r="D167" s="940"/>
      <c r="E167" s="244" t="s">
        <v>49</v>
      </c>
      <c r="F167" s="180"/>
      <c r="G167" s="218">
        <v>45940</v>
      </c>
      <c r="H167" s="219"/>
      <c r="I167" s="183" t="s">
        <v>274</v>
      </c>
      <c r="J167" s="220">
        <v>430</v>
      </c>
      <c r="K167" s="221"/>
      <c r="L167" s="222" t="s">
        <v>275</v>
      </c>
      <c r="M167" s="223" t="s">
        <v>276</v>
      </c>
      <c r="N167" s="224" t="s">
        <v>274</v>
      </c>
      <c r="O167" s="225" t="s">
        <v>280</v>
      </c>
      <c r="P167" s="224" t="s">
        <v>274</v>
      </c>
      <c r="Q167" s="226">
        <v>2.2999999999999998</v>
      </c>
      <c r="R167" s="227"/>
      <c r="S167" s="902"/>
      <c r="T167" s="914"/>
      <c r="U167" s="902"/>
      <c r="V167" s="934"/>
      <c r="W167" s="922"/>
      <c r="X167" s="904"/>
      <c r="Y167" s="922"/>
      <c r="Z167" s="924"/>
      <c r="AA167" s="183" t="s">
        <v>274</v>
      </c>
      <c r="AB167" s="220">
        <v>8860</v>
      </c>
      <c r="AC167" s="902"/>
      <c r="AD167" s="228">
        <v>80</v>
      </c>
      <c r="AE167" s="229" t="s">
        <v>275</v>
      </c>
      <c r="AF167" s="223" t="s">
        <v>276</v>
      </c>
      <c r="AG167" s="230" t="s">
        <v>274</v>
      </c>
      <c r="AH167" s="231" t="s">
        <v>280</v>
      </c>
      <c r="AI167" s="230" t="s">
        <v>274</v>
      </c>
      <c r="AJ167" s="232">
        <v>2.9</v>
      </c>
      <c r="AK167" s="233"/>
      <c r="AL167" s="198"/>
      <c r="AM167" s="234"/>
      <c r="AN167" s="205"/>
      <c r="AO167" s="235"/>
      <c r="AP167" s="236"/>
      <c r="AQ167" s="214"/>
      <c r="AR167" s="236"/>
      <c r="AS167" s="214"/>
      <c r="AT167" s="236"/>
      <c r="AU167" s="214"/>
      <c r="AV167" s="237" t="s">
        <v>274</v>
      </c>
      <c r="AW167" s="199">
        <v>62060</v>
      </c>
      <c r="AX167" s="205" t="s">
        <v>274</v>
      </c>
      <c r="AY167" s="200">
        <v>620</v>
      </c>
      <c r="AZ167" s="238" t="s">
        <v>275</v>
      </c>
      <c r="BA167" s="202" t="s">
        <v>276</v>
      </c>
      <c r="BB167" s="201" t="s">
        <v>274</v>
      </c>
      <c r="BC167" s="203" t="s">
        <v>280</v>
      </c>
      <c r="BD167" s="201" t="s">
        <v>274</v>
      </c>
      <c r="BE167" s="204">
        <v>2.4</v>
      </c>
      <c r="BF167" s="237" t="s">
        <v>274</v>
      </c>
      <c r="BG167" s="286">
        <v>53200</v>
      </c>
      <c r="BH167" s="237" t="s">
        <v>284</v>
      </c>
      <c r="BI167" s="200">
        <v>530</v>
      </c>
      <c r="BJ167" s="238" t="s">
        <v>275</v>
      </c>
      <c r="BK167" s="202" t="s">
        <v>276</v>
      </c>
      <c r="BL167" s="238" t="s">
        <v>274</v>
      </c>
      <c r="BM167" s="203" t="s">
        <v>280</v>
      </c>
      <c r="BN167" s="238" t="s">
        <v>274</v>
      </c>
      <c r="BO167" s="204">
        <v>2.4</v>
      </c>
      <c r="BP167" s="925"/>
      <c r="BQ167" s="920"/>
      <c r="BR167" s="902"/>
      <c r="BS167" s="916"/>
      <c r="BT167" s="904"/>
      <c r="BU167" s="904"/>
      <c r="BV167" s="901"/>
      <c r="BW167" s="906"/>
      <c r="BX167" s="901"/>
      <c r="BY167" s="942"/>
      <c r="BZ167" s="902"/>
      <c r="CA167" s="918"/>
      <c r="CB167" s="902"/>
      <c r="CC167" s="916"/>
      <c r="CD167" s="901"/>
      <c r="CE167" s="904"/>
      <c r="CF167" s="901"/>
      <c r="CG167" s="906"/>
      <c r="CH167" s="901"/>
      <c r="CI167" s="910"/>
      <c r="CJ167" s="912"/>
      <c r="CK167" s="902"/>
      <c r="CL167" s="914"/>
      <c r="CM167" s="902"/>
      <c r="CN167" s="916"/>
      <c r="CO167" s="904"/>
      <c r="CP167" s="904"/>
      <c r="CQ167" s="901"/>
      <c r="CR167" s="906"/>
      <c r="CS167" s="901"/>
      <c r="CT167" s="908"/>
      <c r="CU167" s="902"/>
      <c r="CV167" s="239" t="s">
        <v>315</v>
      </c>
      <c r="CW167" s="902"/>
      <c r="CX167" s="239" t="s">
        <v>290</v>
      </c>
      <c r="CY167" s="902"/>
      <c r="CZ167" s="240">
        <v>43.6</v>
      </c>
      <c r="DA167" s="902"/>
      <c r="DB167" s="239" t="s">
        <v>315</v>
      </c>
      <c r="DC167" s="902"/>
      <c r="DD167" s="239" t="s">
        <v>290</v>
      </c>
      <c r="DE167" s="902"/>
      <c r="DF167" s="240">
        <v>29.1</v>
      </c>
      <c r="DG167" s="937"/>
      <c r="DH167" s="939"/>
      <c r="DI167" s="937"/>
      <c r="DJ167" s="241" t="s">
        <v>291</v>
      </c>
      <c r="DK167" s="897"/>
      <c r="DL167" s="899"/>
      <c r="DM167" s="901"/>
      <c r="DN167" s="936"/>
      <c r="DO167" s="901"/>
      <c r="DP167" s="904"/>
      <c r="DQ167" s="901"/>
      <c r="DR167" s="906"/>
      <c r="DS167" s="901"/>
      <c r="DT167" s="910"/>
      <c r="DU167" s="927"/>
      <c r="DV167" s="912"/>
      <c r="DW167" s="246"/>
      <c r="DX167" s="948"/>
      <c r="DY167" s="247"/>
      <c r="DZ167" s="216">
        <v>27</v>
      </c>
      <c r="EA167" s="216">
        <v>28</v>
      </c>
      <c r="EB167" s="928"/>
    </row>
    <row r="168" spans="1:132" s="248" customFormat="1" ht="34.15" customHeight="1">
      <c r="A168" s="272" t="s">
        <v>482</v>
      </c>
      <c r="B168" s="950"/>
      <c r="C168" s="929" t="s">
        <v>306</v>
      </c>
      <c r="D168" s="931" t="s">
        <v>273</v>
      </c>
      <c r="E168" s="243" t="s">
        <v>48</v>
      </c>
      <c r="F168" s="180"/>
      <c r="G168" s="181">
        <v>35430</v>
      </c>
      <c r="H168" s="182">
        <v>44290</v>
      </c>
      <c r="I168" s="183" t="s">
        <v>274</v>
      </c>
      <c r="J168" s="184">
        <v>330</v>
      </c>
      <c r="K168" s="185">
        <v>420</v>
      </c>
      <c r="L168" s="186" t="s">
        <v>275</v>
      </c>
      <c r="M168" s="187" t="s">
        <v>276</v>
      </c>
      <c r="N168" s="188" t="s">
        <v>274</v>
      </c>
      <c r="O168" s="189" t="s">
        <v>277</v>
      </c>
      <c r="P168" s="188" t="s">
        <v>274</v>
      </c>
      <c r="Q168" s="190">
        <v>2.2000000000000002</v>
      </c>
      <c r="R168" s="191">
        <v>2.2999999999999998</v>
      </c>
      <c r="S168" s="902" t="s">
        <v>274</v>
      </c>
      <c r="T168" s="913">
        <v>640</v>
      </c>
      <c r="U168" s="902" t="s">
        <v>274</v>
      </c>
      <c r="V168" s="933">
        <v>6</v>
      </c>
      <c r="W168" s="921" t="s">
        <v>278</v>
      </c>
      <c r="X168" s="903" t="s">
        <v>276</v>
      </c>
      <c r="Y168" s="921" t="s">
        <v>274</v>
      </c>
      <c r="Z168" s="923" t="s">
        <v>279</v>
      </c>
      <c r="AA168" s="183" t="s">
        <v>274</v>
      </c>
      <c r="AB168" s="192">
        <v>8860</v>
      </c>
      <c r="AC168" s="902" t="s">
        <v>274</v>
      </c>
      <c r="AD168" s="193">
        <v>80</v>
      </c>
      <c r="AE168" s="194" t="s">
        <v>278</v>
      </c>
      <c r="AF168" s="187" t="s">
        <v>276</v>
      </c>
      <c r="AG168" s="195" t="s">
        <v>274</v>
      </c>
      <c r="AH168" s="189" t="s">
        <v>280</v>
      </c>
      <c r="AI168" s="195" t="s">
        <v>274</v>
      </c>
      <c r="AJ168" s="196">
        <v>2.9</v>
      </c>
      <c r="AK168" s="197" t="s">
        <v>281</v>
      </c>
      <c r="AL168" s="198" t="s">
        <v>282</v>
      </c>
      <c r="AM168" s="199">
        <v>3540</v>
      </c>
      <c r="AN168" s="198" t="s">
        <v>282</v>
      </c>
      <c r="AO168" s="200">
        <v>30</v>
      </c>
      <c r="AP168" s="201" t="s">
        <v>275</v>
      </c>
      <c r="AQ168" s="202" t="s">
        <v>276</v>
      </c>
      <c r="AR168" s="201" t="s">
        <v>274</v>
      </c>
      <c r="AS168" s="203" t="s">
        <v>280</v>
      </c>
      <c r="AT168" s="201" t="s">
        <v>274</v>
      </c>
      <c r="AU168" s="204">
        <v>3.9</v>
      </c>
      <c r="AV168" s="205"/>
      <c r="AW168" s="206"/>
      <c r="AX168" s="205"/>
      <c r="AY168" s="207"/>
      <c r="AZ168" s="208"/>
      <c r="BA168" s="208"/>
      <c r="BB168" s="209"/>
      <c r="BC168" s="208"/>
      <c r="BD168" s="209"/>
      <c r="BE168" s="208"/>
      <c r="BF168" s="205"/>
      <c r="BG168" s="285" t="s">
        <v>283</v>
      </c>
      <c r="BH168" s="205"/>
      <c r="BI168" s="210"/>
      <c r="BJ168" s="208"/>
      <c r="BK168" s="208"/>
      <c r="BL168" s="208"/>
      <c r="BM168" s="208"/>
      <c r="BN168" s="208"/>
      <c r="BO168" s="208"/>
      <c r="BP168" s="925" t="s">
        <v>274</v>
      </c>
      <c r="BQ168" s="919">
        <v>660</v>
      </c>
      <c r="BR168" s="902" t="s">
        <v>274</v>
      </c>
      <c r="BS168" s="915">
        <v>6</v>
      </c>
      <c r="BT168" s="903" t="s">
        <v>275</v>
      </c>
      <c r="BU168" s="903" t="s">
        <v>276</v>
      </c>
      <c r="BV168" s="900" t="s">
        <v>274</v>
      </c>
      <c r="BW168" s="905" t="s">
        <v>280</v>
      </c>
      <c r="BX168" s="900" t="s">
        <v>274</v>
      </c>
      <c r="BY168" s="907">
        <v>10.1</v>
      </c>
      <c r="BZ168" s="902" t="s">
        <v>284</v>
      </c>
      <c r="CA168" s="917">
        <v>3940</v>
      </c>
      <c r="CB168" s="902" t="s">
        <v>274</v>
      </c>
      <c r="CC168" s="915">
        <v>30</v>
      </c>
      <c r="CD168" s="900" t="s">
        <v>275</v>
      </c>
      <c r="CE168" s="903" t="s">
        <v>276</v>
      </c>
      <c r="CF168" s="900" t="s">
        <v>274</v>
      </c>
      <c r="CG168" s="905" t="s">
        <v>280</v>
      </c>
      <c r="CH168" s="900" t="s">
        <v>274</v>
      </c>
      <c r="CI168" s="909">
        <v>3.2</v>
      </c>
      <c r="CJ168" s="911" t="s">
        <v>285</v>
      </c>
      <c r="CK168" s="902" t="s">
        <v>284</v>
      </c>
      <c r="CL168" s="913">
        <v>600</v>
      </c>
      <c r="CM168" s="902" t="s">
        <v>274</v>
      </c>
      <c r="CN168" s="915">
        <v>6</v>
      </c>
      <c r="CO168" s="903" t="s">
        <v>275</v>
      </c>
      <c r="CP168" s="903" t="s">
        <v>276</v>
      </c>
      <c r="CQ168" s="900" t="s">
        <v>274</v>
      </c>
      <c r="CR168" s="905" t="s">
        <v>280</v>
      </c>
      <c r="CS168" s="900" t="s">
        <v>274</v>
      </c>
      <c r="CT168" s="907">
        <v>10.1</v>
      </c>
      <c r="CU168" s="902" t="s">
        <v>284</v>
      </c>
      <c r="CV168" s="211">
        <v>390</v>
      </c>
      <c r="CW168" s="902" t="s">
        <v>284</v>
      </c>
      <c r="CX168" s="212">
        <v>3</v>
      </c>
      <c r="CY168" s="902" t="s">
        <v>284</v>
      </c>
      <c r="CZ168" s="212">
        <v>3</v>
      </c>
      <c r="DA168" s="902" t="s">
        <v>284</v>
      </c>
      <c r="DB168" s="211">
        <v>70</v>
      </c>
      <c r="DC168" s="902" t="s">
        <v>284</v>
      </c>
      <c r="DD168" s="212">
        <v>1</v>
      </c>
      <c r="DE168" s="902" t="s">
        <v>284</v>
      </c>
      <c r="DF168" s="212">
        <v>1</v>
      </c>
      <c r="DG168" s="937" t="s">
        <v>282</v>
      </c>
      <c r="DH168" s="938">
        <v>3920</v>
      </c>
      <c r="DI168" s="937" t="s">
        <v>282</v>
      </c>
      <c r="DJ168" s="213">
        <v>245</v>
      </c>
      <c r="DK168" s="897" t="s">
        <v>286</v>
      </c>
      <c r="DL168" s="898">
        <v>3940</v>
      </c>
      <c r="DM168" s="900" t="s">
        <v>274</v>
      </c>
      <c r="DN168" s="935">
        <v>30</v>
      </c>
      <c r="DO168" s="900" t="s">
        <v>275</v>
      </c>
      <c r="DP168" s="903" t="s">
        <v>276</v>
      </c>
      <c r="DQ168" s="900" t="s">
        <v>274</v>
      </c>
      <c r="DR168" s="905" t="s">
        <v>280</v>
      </c>
      <c r="DS168" s="900" t="s">
        <v>274</v>
      </c>
      <c r="DT168" s="909">
        <v>3.2</v>
      </c>
      <c r="DU168" s="926" t="s">
        <v>281</v>
      </c>
      <c r="DV168" s="911" t="s">
        <v>287</v>
      </c>
      <c r="DW168" s="246"/>
      <c r="DX168" s="948"/>
      <c r="DY168" s="247">
        <v>135</v>
      </c>
      <c r="DZ168" s="216">
        <v>29</v>
      </c>
      <c r="EA168" s="216">
        <v>30</v>
      </c>
      <c r="EB168" s="928">
        <v>15</v>
      </c>
    </row>
    <row r="169" spans="1:132" s="248" customFormat="1" ht="34.15" customHeight="1">
      <c r="A169" s="272" t="s">
        <v>483</v>
      </c>
      <c r="B169" s="950"/>
      <c r="C169" s="930"/>
      <c r="D169" s="940"/>
      <c r="E169" s="244" t="s">
        <v>49</v>
      </c>
      <c r="F169" s="180"/>
      <c r="G169" s="218">
        <v>44290</v>
      </c>
      <c r="H169" s="219"/>
      <c r="I169" s="183" t="s">
        <v>274</v>
      </c>
      <c r="J169" s="220">
        <v>420</v>
      </c>
      <c r="K169" s="221"/>
      <c r="L169" s="222" t="s">
        <v>275</v>
      </c>
      <c r="M169" s="223" t="s">
        <v>276</v>
      </c>
      <c r="N169" s="224" t="s">
        <v>274</v>
      </c>
      <c r="O169" s="225" t="s">
        <v>280</v>
      </c>
      <c r="P169" s="224" t="s">
        <v>274</v>
      </c>
      <c r="Q169" s="226">
        <v>2.2999999999999998</v>
      </c>
      <c r="R169" s="227"/>
      <c r="S169" s="902"/>
      <c r="T169" s="914"/>
      <c r="U169" s="902"/>
      <c r="V169" s="934"/>
      <c r="W169" s="922"/>
      <c r="X169" s="904"/>
      <c r="Y169" s="922"/>
      <c r="Z169" s="924"/>
      <c r="AA169" s="183" t="s">
        <v>274</v>
      </c>
      <c r="AB169" s="220">
        <v>8860</v>
      </c>
      <c r="AC169" s="902"/>
      <c r="AD169" s="228">
        <v>80</v>
      </c>
      <c r="AE169" s="229" t="s">
        <v>275</v>
      </c>
      <c r="AF169" s="223" t="s">
        <v>276</v>
      </c>
      <c r="AG169" s="230" t="s">
        <v>274</v>
      </c>
      <c r="AH169" s="231" t="s">
        <v>280</v>
      </c>
      <c r="AI169" s="230" t="s">
        <v>274</v>
      </c>
      <c r="AJ169" s="232">
        <v>2.9</v>
      </c>
      <c r="AK169" s="233"/>
      <c r="AL169" s="198"/>
      <c r="AM169" s="234"/>
      <c r="AN169" s="205"/>
      <c r="AO169" s="235"/>
      <c r="AP169" s="236"/>
      <c r="AQ169" s="214"/>
      <c r="AR169" s="236"/>
      <c r="AS169" s="214"/>
      <c r="AT169" s="236"/>
      <c r="AU169" s="214"/>
      <c r="AV169" s="237" t="s">
        <v>274</v>
      </c>
      <c r="AW169" s="199">
        <v>62060</v>
      </c>
      <c r="AX169" s="205" t="s">
        <v>274</v>
      </c>
      <c r="AY169" s="200">
        <v>620</v>
      </c>
      <c r="AZ169" s="238" t="s">
        <v>275</v>
      </c>
      <c r="BA169" s="202" t="s">
        <v>276</v>
      </c>
      <c r="BB169" s="201" t="s">
        <v>274</v>
      </c>
      <c r="BC169" s="203" t="s">
        <v>280</v>
      </c>
      <c r="BD169" s="201" t="s">
        <v>274</v>
      </c>
      <c r="BE169" s="204">
        <v>2.4</v>
      </c>
      <c r="BF169" s="237" t="s">
        <v>274</v>
      </c>
      <c r="BG169" s="286">
        <v>53200</v>
      </c>
      <c r="BH169" s="237" t="s">
        <v>284</v>
      </c>
      <c r="BI169" s="200">
        <v>530</v>
      </c>
      <c r="BJ169" s="238" t="s">
        <v>275</v>
      </c>
      <c r="BK169" s="202" t="s">
        <v>276</v>
      </c>
      <c r="BL169" s="238" t="s">
        <v>274</v>
      </c>
      <c r="BM169" s="203" t="s">
        <v>280</v>
      </c>
      <c r="BN169" s="238" t="s">
        <v>274</v>
      </c>
      <c r="BO169" s="204">
        <v>2.4</v>
      </c>
      <c r="BP169" s="925"/>
      <c r="BQ169" s="920"/>
      <c r="BR169" s="902"/>
      <c r="BS169" s="916"/>
      <c r="BT169" s="904"/>
      <c r="BU169" s="904"/>
      <c r="BV169" s="901"/>
      <c r="BW169" s="906"/>
      <c r="BX169" s="901"/>
      <c r="BY169" s="908"/>
      <c r="BZ169" s="902"/>
      <c r="CA169" s="918"/>
      <c r="CB169" s="902"/>
      <c r="CC169" s="916"/>
      <c r="CD169" s="901"/>
      <c r="CE169" s="904"/>
      <c r="CF169" s="901"/>
      <c r="CG169" s="906"/>
      <c r="CH169" s="901"/>
      <c r="CI169" s="910"/>
      <c r="CJ169" s="912"/>
      <c r="CK169" s="902"/>
      <c r="CL169" s="914"/>
      <c r="CM169" s="902"/>
      <c r="CN169" s="916"/>
      <c r="CO169" s="904"/>
      <c r="CP169" s="904"/>
      <c r="CQ169" s="901"/>
      <c r="CR169" s="906"/>
      <c r="CS169" s="901"/>
      <c r="CT169" s="908"/>
      <c r="CU169" s="902"/>
      <c r="CV169" s="239" t="s">
        <v>315</v>
      </c>
      <c r="CW169" s="902"/>
      <c r="CX169" s="239" t="s">
        <v>290</v>
      </c>
      <c r="CY169" s="902"/>
      <c r="CZ169" s="240">
        <v>51.7</v>
      </c>
      <c r="DA169" s="902"/>
      <c r="DB169" s="239" t="s">
        <v>315</v>
      </c>
      <c r="DC169" s="902"/>
      <c r="DD169" s="239" t="s">
        <v>290</v>
      </c>
      <c r="DE169" s="902"/>
      <c r="DF169" s="240">
        <v>25.8</v>
      </c>
      <c r="DG169" s="937"/>
      <c r="DH169" s="939"/>
      <c r="DI169" s="937"/>
      <c r="DJ169" s="241" t="s">
        <v>291</v>
      </c>
      <c r="DK169" s="897"/>
      <c r="DL169" s="899"/>
      <c r="DM169" s="901"/>
      <c r="DN169" s="936"/>
      <c r="DO169" s="901"/>
      <c r="DP169" s="904"/>
      <c r="DQ169" s="901"/>
      <c r="DR169" s="906"/>
      <c r="DS169" s="901"/>
      <c r="DT169" s="910"/>
      <c r="DU169" s="927"/>
      <c r="DV169" s="912"/>
      <c r="DW169" s="246"/>
      <c r="DX169" s="948"/>
      <c r="DY169" s="247"/>
      <c r="DZ169" s="216">
        <v>29</v>
      </c>
      <c r="EA169" s="216">
        <v>30</v>
      </c>
      <c r="EB169" s="928"/>
    </row>
    <row r="170" spans="1:132" s="248" customFormat="1" ht="34.15" customHeight="1">
      <c r="A170" s="272" t="s">
        <v>484</v>
      </c>
      <c r="B170" s="950"/>
      <c r="C170" s="929" t="s">
        <v>307</v>
      </c>
      <c r="D170" s="931" t="s">
        <v>273</v>
      </c>
      <c r="E170" s="243" t="s">
        <v>48</v>
      </c>
      <c r="F170" s="180"/>
      <c r="G170" s="181">
        <v>34140</v>
      </c>
      <c r="H170" s="182">
        <v>43000</v>
      </c>
      <c r="I170" s="183" t="s">
        <v>274</v>
      </c>
      <c r="J170" s="184">
        <v>320</v>
      </c>
      <c r="K170" s="185">
        <v>410</v>
      </c>
      <c r="L170" s="186" t="s">
        <v>275</v>
      </c>
      <c r="M170" s="187" t="s">
        <v>276</v>
      </c>
      <c r="N170" s="188" t="s">
        <v>274</v>
      </c>
      <c r="O170" s="189" t="s">
        <v>277</v>
      </c>
      <c r="P170" s="188" t="s">
        <v>274</v>
      </c>
      <c r="Q170" s="190">
        <v>2.2000000000000002</v>
      </c>
      <c r="R170" s="191">
        <v>2.2999999999999998</v>
      </c>
      <c r="S170" s="902" t="s">
        <v>274</v>
      </c>
      <c r="T170" s="913">
        <v>580</v>
      </c>
      <c r="U170" s="902" t="s">
        <v>274</v>
      </c>
      <c r="V170" s="933">
        <v>5</v>
      </c>
      <c r="W170" s="921" t="s">
        <v>278</v>
      </c>
      <c r="X170" s="903" t="s">
        <v>276</v>
      </c>
      <c r="Y170" s="921" t="s">
        <v>274</v>
      </c>
      <c r="Z170" s="923" t="s">
        <v>279</v>
      </c>
      <c r="AA170" s="183" t="s">
        <v>274</v>
      </c>
      <c r="AB170" s="192">
        <v>8860</v>
      </c>
      <c r="AC170" s="902" t="s">
        <v>274</v>
      </c>
      <c r="AD170" s="193">
        <v>80</v>
      </c>
      <c r="AE170" s="194" t="s">
        <v>278</v>
      </c>
      <c r="AF170" s="187" t="s">
        <v>276</v>
      </c>
      <c r="AG170" s="195" t="s">
        <v>274</v>
      </c>
      <c r="AH170" s="189" t="s">
        <v>280</v>
      </c>
      <c r="AI170" s="195" t="s">
        <v>274</v>
      </c>
      <c r="AJ170" s="196">
        <v>2.9</v>
      </c>
      <c r="AK170" s="197" t="s">
        <v>281</v>
      </c>
      <c r="AL170" s="198" t="s">
        <v>282</v>
      </c>
      <c r="AM170" s="199">
        <v>3540</v>
      </c>
      <c r="AN170" s="198" t="s">
        <v>282</v>
      </c>
      <c r="AO170" s="200">
        <v>30</v>
      </c>
      <c r="AP170" s="201" t="s">
        <v>275</v>
      </c>
      <c r="AQ170" s="202" t="s">
        <v>276</v>
      </c>
      <c r="AR170" s="201" t="s">
        <v>274</v>
      </c>
      <c r="AS170" s="203" t="s">
        <v>280</v>
      </c>
      <c r="AT170" s="201" t="s">
        <v>274</v>
      </c>
      <c r="AU170" s="204">
        <v>3.9</v>
      </c>
      <c r="AV170" s="205"/>
      <c r="AW170" s="206"/>
      <c r="AX170" s="205"/>
      <c r="AY170" s="207"/>
      <c r="AZ170" s="208"/>
      <c r="BA170" s="208"/>
      <c r="BB170" s="209"/>
      <c r="BC170" s="208"/>
      <c r="BD170" s="209"/>
      <c r="BE170" s="208"/>
      <c r="BF170" s="205"/>
      <c r="BG170" s="285" t="s">
        <v>283</v>
      </c>
      <c r="BH170" s="205"/>
      <c r="BI170" s="210"/>
      <c r="BJ170" s="208"/>
      <c r="BK170" s="208"/>
      <c r="BL170" s="208"/>
      <c r="BM170" s="208"/>
      <c r="BN170" s="208"/>
      <c r="BO170" s="208"/>
      <c r="BP170" s="925" t="s">
        <v>274</v>
      </c>
      <c r="BQ170" s="919">
        <v>600</v>
      </c>
      <c r="BR170" s="902" t="s">
        <v>274</v>
      </c>
      <c r="BS170" s="915">
        <v>6</v>
      </c>
      <c r="BT170" s="903" t="s">
        <v>275</v>
      </c>
      <c r="BU170" s="903" t="s">
        <v>276</v>
      </c>
      <c r="BV170" s="900" t="s">
        <v>274</v>
      </c>
      <c r="BW170" s="905" t="s">
        <v>280</v>
      </c>
      <c r="BX170" s="900" t="s">
        <v>274</v>
      </c>
      <c r="BY170" s="907">
        <v>9</v>
      </c>
      <c r="BZ170" s="902" t="s">
        <v>284</v>
      </c>
      <c r="CA170" s="917">
        <v>3540</v>
      </c>
      <c r="CB170" s="902" t="s">
        <v>274</v>
      </c>
      <c r="CC170" s="915">
        <v>30</v>
      </c>
      <c r="CD170" s="900" t="s">
        <v>275</v>
      </c>
      <c r="CE170" s="903" t="s">
        <v>276</v>
      </c>
      <c r="CF170" s="900" t="s">
        <v>274</v>
      </c>
      <c r="CG170" s="905" t="s">
        <v>280</v>
      </c>
      <c r="CH170" s="900" t="s">
        <v>274</v>
      </c>
      <c r="CI170" s="909">
        <v>2.8</v>
      </c>
      <c r="CJ170" s="911" t="s">
        <v>285</v>
      </c>
      <c r="CK170" s="902" t="s">
        <v>284</v>
      </c>
      <c r="CL170" s="913">
        <v>540</v>
      </c>
      <c r="CM170" s="902" t="s">
        <v>274</v>
      </c>
      <c r="CN170" s="915">
        <v>5</v>
      </c>
      <c r="CO170" s="903" t="s">
        <v>275</v>
      </c>
      <c r="CP170" s="903" t="s">
        <v>276</v>
      </c>
      <c r="CQ170" s="900" t="s">
        <v>274</v>
      </c>
      <c r="CR170" s="905" t="s">
        <v>280</v>
      </c>
      <c r="CS170" s="900" t="s">
        <v>274</v>
      </c>
      <c r="CT170" s="907">
        <v>10.9</v>
      </c>
      <c r="CU170" s="902" t="s">
        <v>284</v>
      </c>
      <c r="CV170" s="211">
        <v>370</v>
      </c>
      <c r="CW170" s="902" t="s">
        <v>284</v>
      </c>
      <c r="CX170" s="212">
        <v>3</v>
      </c>
      <c r="CY170" s="902" t="s">
        <v>284</v>
      </c>
      <c r="CZ170" s="212">
        <v>3</v>
      </c>
      <c r="DA170" s="902" t="s">
        <v>284</v>
      </c>
      <c r="DB170" s="211">
        <v>60</v>
      </c>
      <c r="DC170" s="902" t="s">
        <v>284</v>
      </c>
      <c r="DD170" s="212">
        <v>1</v>
      </c>
      <c r="DE170" s="902" t="s">
        <v>284</v>
      </c>
      <c r="DF170" s="212">
        <v>1</v>
      </c>
      <c r="DG170" s="937" t="s">
        <v>282</v>
      </c>
      <c r="DH170" s="938">
        <v>3660</v>
      </c>
      <c r="DI170" s="937" t="s">
        <v>282</v>
      </c>
      <c r="DJ170" s="213">
        <v>245</v>
      </c>
      <c r="DK170" s="897" t="s">
        <v>286</v>
      </c>
      <c r="DL170" s="898">
        <v>3540</v>
      </c>
      <c r="DM170" s="900" t="s">
        <v>274</v>
      </c>
      <c r="DN170" s="935">
        <v>30</v>
      </c>
      <c r="DO170" s="900" t="s">
        <v>275</v>
      </c>
      <c r="DP170" s="903" t="s">
        <v>276</v>
      </c>
      <c r="DQ170" s="900" t="s">
        <v>274</v>
      </c>
      <c r="DR170" s="905" t="s">
        <v>280</v>
      </c>
      <c r="DS170" s="900" t="s">
        <v>274</v>
      </c>
      <c r="DT170" s="909">
        <v>2.8</v>
      </c>
      <c r="DU170" s="926" t="s">
        <v>281</v>
      </c>
      <c r="DV170" s="911" t="s">
        <v>287</v>
      </c>
      <c r="DW170" s="246"/>
      <c r="DX170" s="948"/>
      <c r="DY170" s="247">
        <v>150</v>
      </c>
      <c r="DZ170" s="216">
        <v>31</v>
      </c>
      <c r="EA170" s="216">
        <v>32</v>
      </c>
      <c r="EB170" s="928">
        <v>16</v>
      </c>
    </row>
    <row r="171" spans="1:132" s="248" customFormat="1" ht="34.15" customHeight="1">
      <c r="A171" s="272" t="s">
        <v>485</v>
      </c>
      <c r="B171" s="950"/>
      <c r="C171" s="930"/>
      <c r="D171" s="940"/>
      <c r="E171" s="244" t="s">
        <v>49</v>
      </c>
      <c r="F171" s="180"/>
      <c r="G171" s="218">
        <v>43000</v>
      </c>
      <c r="H171" s="219"/>
      <c r="I171" s="183" t="s">
        <v>274</v>
      </c>
      <c r="J171" s="220">
        <v>410</v>
      </c>
      <c r="K171" s="221"/>
      <c r="L171" s="222" t="s">
        <v>275</v>
      </c>
      <c r="M171" s="223" t="s">
        <v>276</v>
      </c>
      <c r="N171" s="224" t="s">
        <v>274</v>
      </c>
      <c r="O171" s="225" t="s">
        <v>280</v>
      </c>
      <c r="P171" s="224" t="s">
        <v>274</v>
      </c>
      <c r="Q171" s="226">
        <v>2.2999999999999998</v>
      </c>
      <c r="R171" s="227"/>
      <c r="S171" s="902"/>
      <c r="T171" s="914"/>
      <c r="U171" s="902"/>
      <c r="V171" s="934"/>
      <c r="W171" s="922"/>
      <c r="X171" s="904"/>
      <c r="Y171" s="922"/>
      <c r="Z171" s="924"/>
      <c r="AA171" s="183" t="s">
        <v>274</v>
      </c>
      <c r="AB171" s="220">
        <v>8860</v>
      </c>
      <c r="AC171" s="902"/>
      <c r="AD171" s="228">
        <v>80</v>
      </c>
      <c r="AE171" s="229" t="s">
        <v>275</v>
      </c>
      <c r="AF171" s="223" t="s">
        <v>276</v>
      </c>
      <c r="AG171" s="230" t="s">
        <v>274</v>
      </c>
      <c r="AH171" s="231" t="s">
        <v>280</v>
      </c>
      <c r="AI171" s="230" t="s">
        <v>274</v>
      </c>
      <c r="AJ171" s="232">
        <v>2.9</v>
      </c>
      <c r="AK171" s="233"/>
      <c r="AL171" s="198"/>
      <c r="AM171" s="234"/>
      <c r="AN171" s="205"/>
      <c r="AO171" s="235"/>
      <c r="AP171" s="236"/>
      <c r="AQ171" s="214"/>
      <c r="AR171" s="236"/>
      <c r="AS171" s="214"/>
      <c r="AT171" s="236"/>
      <c r="AU171" s="214"/>
      <c r="AV171" s="237" t="s">
        <v>274</v>
      </c>
      <c r="AW171" s="199">
        <v>62060</v>
      </c>
      <c r="AX171" s="205" t="s">
        <v>274</v>
      </c>
      <c r="AY171" s="200">
        <v>620</v>
      </c>
      <c r="AZ171" s="238" t="s">
        <v>275</v>
      </c>
      <c r="BA171" s="202" t="s">
        <v>276</v>
      </c>
      <c r="BB171" s="201" t="s">
        <v>274</v>
      </c>
      <c r="BC171" s="203" t="s">
        <v>280</v>
      </c>
      <c r="BD171" s="201" t="s">
        <v>274</v>
      </c>
      <c r="BE171" s="204">
        <v>2.4</v>
      </c>
      <c r="BF171" s="237" t="s">
        <v>274</v>
      </c>
      <c r="BG171" s="286">
        <v>53200</v>
      </c>
      <c r="BH171" s="237" t="s">
        <v>284</v>
      </c>
      <c r="BI171" s="200">
        <v>530</v>
      </c>
      <c r="BJ171" s="238" t="s">
        <v>275</v>
      </c>
      <c r="BK171" s="202" t="s">
        <v>276</v>
      </c>
      <c r="BL171" s="238" t="s">
        <v>274</v>
      </c>
      <c r="BM171" s="203" t="s">
        <v>280</v>
      </c>
      <c r="BN171" s="238" t="s">
        <v>274</v>
      </c>
      <c r="BO171" s="204">
        <v>2.4</v>
      </c>
      <c r="BP171" s="925"/>
      <c r="BQ171" s="920"/>
      <c r="BR171" s="902"/>
      <c r="BS171" s="916"/>
      <c r="BT171" s="904"/>
      <c r="BU171" s="904"/>
      <c r="BV171" s="901"/>
      <c r="BW171" s="906"/>
      <c r="BX171" s="901"/>
      <c r="BY171" s="908"/>
      <c r="BZ171" s="902"/>
      <c r="CA171" s="918"/>
      <c r="CB171" s="902"/>
      <c r="CC171" s="916"/>
      <c r="CD171" s="901"/>
      <c r="CE171" s="904"/>
      <c r="CF171" s="901"/>
      <c r="CG171" s="906"/>
      <c r="CH171" s="901"/>
      <c r="CI171" s="910"/>
      <c r="CJ171" s="912"/>
      <c r="CK171" s="902"/>
      <c r="CL171" s="914"/>
      <c r="CM171" s="902"/>
      <c r="CN171" s="916"/>
      <c r="CO171" s="904"/>
      <c r="CP171" s="904"/>
      <c r="CQ171" s="901"/>
      <c r="CR171" s="906"/>
      <c r="CS171" s="901"/>
      <c r="CT171" s="908"/>
      <c r="CU171" s="902"/>
      <c r="CV171" s="239" t="s">
        <v>315</v>
      </c>
      <c r="CW171" s="902"/>
      <c r="CX171" s="239" t="s">
        <v>290</v>
      </c>
      <c r="CY171" s="902"/>
      <c r="CZ171" s="240">
        <v>46.5</v>
      </c>
      <c r="DA171" s="902"/>
      <c r="DB171" s="239" t="s">
        <v>315</v>
      </c>
      <c r="DC171" s="902"/>
      <c r="DD171" s="239" t="s">
        <v>290</v>
      </c>
      <c r="DE171" s="902"/>
      <c r="DF171" s="240">
        <v>23.3</v>
      </c>
      <c r="DG171" s="937"/>
      <c r="DH171" s="939"/>
      <c r="DI171" s="937"/>
      <c r="DJ171" s="241" t="s">
        <v>291</v>
      </c>
      <c r="DK171" s="897"/>
      <c r="DL171" s="899"/>
      <c r="DM171" s="901"/>
      <c r="DN171" s="936"/>
      <c r="DO171" s="901"/>
      <c r="DP171" s="904"/>
      <c r="DQ171" s="901"/>
      <c r="DR171" s="906"/>
      <c r="DS171" s="901"/>
      <c r="DT171" s="910"/>
      <c r="DU171" s="927"/>
      <c r="DV171" s="912"/>
      <c r="DW171" s="246"/>
      <c r="DX171" s="948"/>
      <c r="DY171" s="247"/>
      <c r="DZ171" s="216">
        <v>31</v>
      </c>
      <c r="EA171" s="216">
        <v>32</v>
      </c>
      <c r="EB171" s="928"/>
    </row>
    <row r="172" spans="1:132" s="248" customFormat="1" ht="34.15" customHeight="1">
      <c r="A172" s="272" t="s">
        <v>486</v>
      </c>
      <c r="B172" s="950"/>
      <c r="C172" s="929" t="s">
        <v>308</v>
      </c>
      <c r="D172" s="931" t="s">
        <v>273</v>
      </c>
      <c r="E172" s="243" t="s">
        <v>48</v>
      </c>
      <c r="F172" s="180"/>
      <c r="G172" s="181">
        <v>32180</v>
      </c>
      <c r="H172" s="182">
        <v>41040</v>
      </c>
      <c r="I172" s="183" t="s">
        <v>274</v>
      </c>
      <c r="J172" s="184">
        <v>300</v>
      </c>
      <c r="K172" s="185">
        <v>390</v>
      </c>
      <c r="L172" s="186" t="s">
        <v>275</v>
      </c>
      <c r="M172" s="187" t="s">
        <v>276</v>
      </c>
      <c r="N172" s="188" t="s">
        <v>274</v>
      </c>
      <c r="O172" s="189" t="s">
        <v>277</v>
      </c>
      <c r="P172" s="188" t="s">
        <v>274</v>
      </c>
      <c r="Q172" s="190">
        <v>2.2000000000000002</v>
      </c>
      <c r="R172" s="191">
        <v>2.2999999999999998</v>
      </c>
      <c r="S172" s="902" t="s">
        <v>274</v>
      </c>
      <c r="T172" s="913">
        <v>480</v>
      </c>
      <c r="U172" s="902" t="s">
        <v>274</v>
      </c>
      <c r="V172" s="933">
        <v>4</v>
      </c>
      <c r="W172" s="921" t="s">
        <v>278</v>
      </c>
      <c r="X172" s="903" t="s">
        <v>276</v>
      </c>
      <c r="Y172" s="921" t="s">
        <v>274</v>
      </c>
      <c r="Z172" s="923" t="s">
        <v>279</v>
      </c>
      <c r="AA172" s="183" t="s">
        <v>274</v>
      </c>
      <c r="AB172" s="192">
        <v>8860</v>
      </c>
      <c r="AC172" s="902" t="s">
        <v>274</v>
      </c>
      <c r="AD172" s="193">
        <v>80</v>
      </c>
      <c r="AE172" s="194" t="s">
        <v>278</v>
      </c>
      <c r="AF172" s="187" t="s">
        <v>276</v>
      </c>
      <c r="AG172" s="195" t="s">
        <v>274</v>
      </c>
      <c r="AH172" s="189" t="s">
        <v>280</v>
      </c>
      <c r="AI172" s="195" t="s">
        <v>274</v>
      </c>
      <c r="AJ172" s="196">
        <v>2.9</v>
      </c>
      <c r="AK172" s="197" t="s">
        <v>281</v>
      </c>
      <c r="AL172" s="198" t="s">
        <v>282</v>
      </c>
      <c r="AM172" s="199">
        <v>3540</v>
      </c>
      <c r="AN172" s="198" t="s">
        <v>282</v>
      </c>
      <c r="AO172" s="200">
        <v>30</v>
      </c>
      <c r="AP172" s="201" t="s">
        <v>275</v>
      </c>
      <c r="AQ172" s="202" t="s">
        <v>276</v>
      </c>
      <c r="AR172" s="201" t="s">
        <v>274</v>
      </c>
      <c r="AS172" s="203" t="s">
        <v>280</v>
      </c>
      <c r="AT172" s="201" t="s">
        <v>274</v>
      </c>
      <c r="AU172" s="204">
        <v>3.9</v>
      </c>
      <c r="AV172" s="205"/>
      <c r="AW172" s="206"/>
      <c r="AX172" s="205"/>
      <c r="AY172" s="207"/>
      <c r="AZ172" s="208"/>
      <c r="BA172" s="208"/>
      <c r="BB172" s="209"/>
      <c r="BC172" s="208"/>
      <c r="BD172" s="209"/>
      <c r="BE172" s="208"/>
      <c r="BF172" s="205"/>
      <c r="BG172" s="285" t="s">
        <v>283</v>
      </c>
      <c r="BH172" s="205"/>
      <c r="BI172" s="210"/>
      <c r="BJ172" s="208"/>
      <c r="BK172" s="208"/>
      <c r="BL172" s="208"/>
      <c r="BM172" s="208"/>
      <c r="BN172" s="208"/>
      <c r="BO172" s="208"/>
      <c r="BP172" s="925" t="s">
        <v>274</v>
      </c>
      <c r="BQ172" s="919">
        <v>500</v>
      </c>
      <c r="BR172" s="902" t="s">
        <v>274</v>
      </c>
      <c r="BS172" s="915">
        <v>5</v>
      </c>
      <c r="BT172" s="903" t="s">
        <v>275</v>
      </c>
      <c r="BU172" s="903" t="s">
        <v>276</v>
      </c>
      <c r="BV172" s="900" t="s">
        <v>274</v>
      </c>
      <c r="BW172" s="905" t="s">
        <v>280</v>
      </c>
      <c r="BX172" s="900" t="s">
        <v>274</v>
      </c>
      <c r="BY172" s="907">
        <v>9</v>
      </c>
      <c r="BZ172" s="902" t="s">
        <v>284</v>
      </c>
      <c r="CA172" s="917">
        <v>2950</v>
      </c>
      <c r="CB172" s="902" t="s">
        <v>274</v>
      </c>
      <c r="CC172" s="915">
        <v>20</v>
      </c>
      <c r="CD172" s="900" t="s">
        <v>275</v>
      </c>
      <c r="CE172" s="903" t="s">
        <v>276</v>
      </c>
      <c r="CF172" s="900" t="s">
        <v>274</v>
      </c>
      <c r="CG172" s="905" t="s">
        <v>280</v>
      </c>
      <c r="CH172" s="900" t="s">
        <v>274</v>
      </c>
      <c r="CI172" s="909">
        <v>3.6</v>
      </c>
      <c r="CJ172" s="911" t="s">
        <v>285</v>
      </c>
      <c r="CK172" s="902" t="s">
        <v>284</v>
      </c>
      <c r="CL172" s="913">
        <v>520</v>
      </c>
      <c r="CM172" s="902" t="s">
        <v>274</v>
      </c>
      <c r="CN172" s="915">
        <v>5</v>
      </c>
      <c r="CO172" s="903" t="s">
        <v>275</v>
      </c>
      <c r="CP172" s="903" t="s">
        <v>276</v>
      </c>
      <c r="CQ172" s="900" t="s">
        <v>274</v>
      </c>
      <c r="CR172" s="905" t="s">
        <v>280</v>
      </c>
      <c r="CS172" s="900" t="s">
        <v>274</v>
      </c>
      <c r="CT172" s="907">
        <v>16.8</v>
      </c>
      <c r="CU172" s="902" t="s">
        <v>284</v>
      </c>
      <c r="CV172" s="211">
        <v>320</v>
      </c>
      <c r="CW172" s="902" t="s">
        <v>284</v>
      </c>
      <c r="CX172" s="212">
        <v>3</v>
      </c>
      <c r="CY172" s="902" t="s">
        <v>284</v>
      </c>
      <c r="CZ172" s="212">
        <v>3</v>
      </c>
      <c r="DA172" s="902" t="s">
        <v>284</v>
      </c>
      <c r="DB172" s="211">
        <v>50</v>
      </c>
      <c r="DC172" s="902" t="s">
        <v>284</v>
      </c>
      <c r="DD172" s="212">
        <v>1</v>
      </c>
      <c r="DE172" s="902" t="s">
        <v>284</v>
      </c>
      <c r="DF172" s="212">
        <v>1</v>
      </c>
      <c r="DG172" s="937" t="s">
        <v>282</v>
      </c>
      <c r="DH172" s="938">
        <v>3160</v>
      </c>
      <c r="DI172" s="937" t="s">
        <v>282</v>
      </c>
      <c r="DJ172" s="213">
        <v>245</v>
      </c>
      <c r="DK172" s="897" t="s">
        <v>286</v>
      </c>
      <c r="DL172" s="898">
        <v>2950</v>
      </c>
      <c r="DM172" s="900" t="s">
        <v>274</v>
      </c>
      <c r="DN172" s="935">
        <v>30</v>
      </c>
      <c r="DO172" s="900" t="s">
        <v>275</v>
      </c>
      <c r="DP172" s="903" t="s">
        <v>276</v>
      </c>
      <c r="DQ172" s="900" t="s">
        <v>274</v>
      </c>
      <c r="DR172" s="905" t="s">
        <v>280</v>
      </c>
      <c r="DS172" s="900" t="s">
        <v>274</v>
      </c>
      <c r="DT172" s="909">
        <v>2.4</v>
      </c>
      <c r="DU172" s="926" t="s">
        <v>281</v>
      </c>
      <c r="DV172" s="911" t="s">
        <v>287</v>
      </c>
      <c r="DW172" s="246"/>
      <c r="DX172" s="948"/>
      <c r="DY172" s="247">
        <v>180</v>
      </c>
      <c r="DZ172" s="216">
        <v>33</v>
      </c>
      <c r="EA172" s="216">
        <v>34</v>
      </c>
      <c r="EB172" s="928">
        <v>17</v>
      </c>
    </row>
    <row r="173" spans="1:132" s="248" customFormat="1" ht="34.15" customHeight="1">
      <c r="A173" s="272" t="s">
        <v>487</v>
      </c>
      <c r="B173" s="950"/>
      <c r="C173" s="930"/>
      <c r="D173" s="940"/>
      <c r="E173" s="244" t="s">
        <v>49</v>
      </c>
      <c r="F173" s="180"/>
      <c r="G173" s="218">
        <v>41040</v>
      </c>
      <c r="H173" s="219"/>
      <c r="I173" s="183" t="s">
        <v>274</v>
      </c>
      <c r="J173" s="220">
        <v>390</v>
      </c>
      <c r="K173" s="221"/>
      <c r="L173" s="222" t="s">
        <v>275</v>
      </c>
      <c r="M173" s="223" t="s">
        <v>276</v>
      </c>
      <c r="N173" s="224" t="s">
        <v>274</v>
      </c>
      <c r="O173" s="225" t="s">
        <v>280</v>
      </c>
      <c r="P173" s="224" t="s">
        <v>274</v>
      </c>
      <c r="Q173" s="226">
        <v>2.2999999999999998</v>
      </c>
      <c r="R173" s="227"/>
      <c r="S173" s="902"/>
      <c r="T173" s="914"/>
      <c r="U173" s="902"/>
      <c r="V173" s="934"/>
      <c r="W173" s="922"/>
      <c r="X173" s="904"/>
      <c r="Y173" s="922"/>
      <c r="Z173" s="924"/>
      <c r="AA173" s="183" t="s">
        <v>274</v>
      </c>
      <c r="AB173" s="220">
        <v>8860</v>
      </c>
      <c r="AC173" s="902"/>
      <c r="AD173" s="228">
        <v>80</v>
      </c>
      <c r="AE173" s="229" t="s">
        <v>275</v>
      </c>
      <c r="AF173" s="223" t="s">
        <v>276</v>
      </c>
      <c r="AG173" s="230" t="s">
        <v>274</v>
      </c>
      <c r="AH173" s="231" t="s">
        <v>280</v>
      </c>
      <c r="AI173" s="230" t="s">
        <v>274</v>
      </c>
      <c r="AJ173" s="232">
        <v>2.9</v>
      </c>
      <c r="AK173" s="233"/>
      <c r="AL173" s="198"/>
      <c r="AM173" s="234"/>
      <c r="AN173" s="205"/>
      <c r="AO173" s="235"/>
      <c r="AP173" s="236"/>
      <c r="AQ173" s="214"/>
      <c r="AR173" s="236"/>
      <c r="AS173" s="214"/>
      <c r="AT173" s="236"/>
      <c r="AU173" s="214"/>
      <c r="AV173" s="237" t="s">
        <v>274</v>
      </c>
      <c r="AW173" s="199">
        <v>62060</v>
      </c>
      <c r="AX173" s="205" t="s">
        <v>274</v>
      </c>
      <c r="AY173" s="200">
        <v>620</v>
      </c>
      <c r="AZ173" s="238" t="s">
        <v>275</v>
      </c>
      <c r="BA173" s="202" t="s">
        <v>276</v>
      </c>
      <c r="BB173" s="201" t="s">
        <v>274</v>
      </c>
      <c r="BC173" s="203" t="s">
        <v>280</v>
      </c>
      <c r="BD173" s="201" t="s">
        <v>274</v>
      </c>
      <c r="BE173" s="204">
        <v>2.4</v>
      </c>
      <c r="BF173" s="237" t="s">
        <v>274</v>
      </c>
      <c r="BG173" s="286">
        <v>53200</v>
      </c>
      <c r="BH173" s="237" t="s">
        <v>284</v>
      </c>
      <c r="BI173" s="200">
        <v>530</v>
      </c>
      <c r="BJ173" s="238" t="s">
        <v>275</v>
      </c>
      <c r="BK173" s="202" t="s">
        <v>276</v>
      </c>
      <c r="BL173" s="238" t="s">
        <v>274</v>
      </c>
      <c r="BM173" s="203" t="s">
        <v>280</v>
      </c>
      <c r="BN173" s="238" t="s">
        <v>274</v>
      </c>
      <c r="BO173" s="204">
        <v>2.4</v>
      </c>
      <c r="BP173" s="925"/>
      <c r="BQ173" s="920"/>
      <c r="BR173" s="902"/>
      <c r="BS173" s="916"/>
      <c r="BT173" s="904"/>
      <c r="BU173" s="904"/>
      <c r="BV173" s="901"/>
      <c r="BW173" s="906"/>
      <c r="BX173" s="901"/>
      <c r="BY173" s="908"/>
      <c r="BZ173" s="902"/>
      <c r="CA173" s="918"/>
      <c r="CB173" s="902"/>
      <c r="CC173" s="916"/>
      <c r="CD173" s="901"/>
      <c r="CE173" s="904"/>
      <c r="CF173" s="901"/>
      <c r="CG173" s="906"/>
      <c r="CH173" s="901"/>
      <c r="CI173" s="910"/>
      <c r="CJ173" s="912"/>
      <c r="CK173" s="902"/>
      <c r="CL173" s="914"/>
      <c r="CM173" s="902"/>
      <c r="CN173" s="916"/>
      <c r="CO173" s="904"/>
      <c r="CP173" s="904"/>
      <c r="CQ173" s="901"/>
      <c r="CR173" s="906"/>
      <c r="CS173" s="901"/>
      <c r="CT173" s="908"/>
      <c r="CU173" s="902"/>
      <c r="CV173" s="239" t="s">
        <v>315</v>
      </c>
      <c r="CW173" s="902"/>
      <c r="CX173" s="239" t="s">
        <v>290</v>
      </c>
      <c r="CY173" s="902"/>
      <c r="CZ173" s="240">
        <v>58.2</v>
      </c>
      <c r="DA173" s="902"/>
      <c r="DB173" s="239" t="s">
        <v>315</v>
      </c>
      <c r="DC173" s="902"/>
      <c r="DD173" s="239" t="s">
        <v>290</v>
      </c>
      <c r="DE173" s="902"/>
      <c r="DF173" s="240">
        <v>32.299999999999997</v>
      </c>
      <c r="DG173" s="937"/>
      <c r="DH173" s="939"/>
      <c r="DI173" s="937"/>
      <c r="DJ173" s="241" t="s">
        <v>291</v>
      </c>
      <c r="DK173" s="897"/>
      <c r="DL173" s="899"/>
      <c r="DM173" s="901"/>
      <c r="DN173" s="936"/>
      <c r="DO173" s="901"/>
      <c r="DP173" s="904"/>
      <c r="DQ173" s="901"/>
      <c r="DR173" s="906"/>
      <c r="DS173" s="901"/>
      <c r="DT173" s="910"/>
      <c r="DU173" s="927"/>
      <c r="DV173" s="912"/>
      <c r="DW173" s="246"/>
      <c r="DX173" s="948"/>
      <c r="DY173" s="247"/>
      <c r="DZ173" s="216">
        <v>33</v>
      </c>
      <c r="EA173" s="216">
        <v>34</v>
      </c>
      <c r="EB173" s="928"/>
    </row>
    <row r="174" spans="1:132" s="248" customFormat="1" ht="34.15" customHeight="1">
      <c r="A174" s="272" t="s">
        <v>488</v>
      </c>
      <c r="B174" s="950"/>
      <c r="C174" s="929" t="s">
        <v>309</v>
      </c>
      <c r="D174" s="931" t="s">
        <v>273</v>
      </c>
      <c r="E174" s="243" t="s">
        <v>48</v>
      </c>
      <c r="F174" s="180"/>
      <c r="G174" s="181">
        <v>30760</v>
      </c>
      <c r="H174" s="182">
        <v>39620</v>
      </c>
      <c r="I174" s="183" t="s">
        <v>274</v>
      </c>
      <c r="J174" s="184">
        <v>280</v>
      </c>
      <c r="K174" s="185">
        <v>370</v>
      </c>
      <c r="L174" s="186" t="s">
        <v>275</v>
      </c>
      <c r="M174" s="187" t="s">
        <v>276</v>
      </c>
      <c r="N174" s="188" t="s">
        <v>274</v>
      </c>
      <c r="O174" s="189" t="s">
        <v>277</v>
      </c>
      <c r="P174" s="188" t="s">
        <v>274</v>
      </c>
      <c r="Q174" s="190">
        <v>2.2000000000000002</v>
      </c>
      <c r="R174" s="191">
        <v>2.2999999999999998</v>
      </c>
      <c r="S174" s="902" t="s">
        <v>274</v>
      </c>
      <c r="T174" s="913">
        <v>410</v>
      </c>
      <c r="U174" s="902" t="s">
        <v>274</v>
      </c>
      <c r="V174" s="933">
        <v>4</v>
      </c>
      <c r="W174" s="921" t="s">
        <v>278</v>
      </c>
      <c r="X174" s="903" t="s">
        <v>276</v>
      </c>
      <c r="Y174" s="921" t="s">
        <v>274</v>
      </c>
      <c r="Z174" s="923" t="s">
        <v>279</v>
      </c>
      <c r="AA174" s="183" t="s">
        <v>274</v>
      </c>
      <c r="AB174" s="192">
        <v>8860</v>
      </c>
      <c r="AC174" s="902" t="s">
        <v>274</v>
      </c>
      <c r="AD174" s="193">
        <v>80</v>
      </c>
      <c r="AE174" s="194" t="s">
        <v>278</v>
      </c>
      <c r="AF174" s="187" t="s">
        <v>276</v>
      </c>
      <c r="AG174" s="195" t="s">
        <v>274</v>
      </c>
      <c r="AH174" s="189" t="s">
        <v>280</v>
      </c>
      <c r="AI174" s="195" t="s">
        <v>274</v>
      </c>
      <c r="AJ174" s="196">
        <v>2.9</v>
      </c>
      <c r="AK174" s="197" t="s">
        <v>281</v>
      </c>
      <c r="AL174" s="198" t="s">
        <v>282</v>
      </c>
      <c r="AM174" s="199">
        <v>3540</v>
      </c>
      <c r="AN174" s="198" t="s">
        <v>282</v>
      </c>
      <c r="AO174" s="200">
        <v>30</v>
      </c>
      <c r="AP174" s="201" t="s">
        <v>275</v>
      </c>
      <c r="AQ174" s="202" t="s">
        <v>276</v>
      </c>
      <c r="AR174" s="201" t="s">
        <v>274</v>
      </c>
      <c r="AS174" s="203" t="s">
        <v>280</v>
      </c>
      <c r="AT174" s="201" t="s">
        <v>274</v>
      </c>
      <c r="AU174" s="204">
        <v>3.9</v>
      </c>
      <c r="AV174" s="205"/>
      <c r="AW174" s="206"/>
      <c r="AX174" s="205"/>
      <c r="AY174" s="207"/>
      <c r="AZ174" s="208"/>
      <c r="BA174" s="208"/>
      <c r="BB174" s="209"/>
      <c r="BC174" s="208"/>
      <c r="BD174" s="209"/>
      <c r="BE174" s="208"/>
      <c r="BF174" s="205"/>
      <c r="BG174" s="285" t="s">
        <v>283</v>
      </c>
      <c r="BH174" s="205"/>
      <c r="BI174" s="210"/>
      <c r="BJ174" s="208"/>
      <c r="BK174" s="208"/>
      <c r="BL174" s="208"/>
      <c r="BM174" s="208"/>
      <c r="BN174" s="208"/>
      <c r="BO174" s="208"/>
      <c r="BP174" s="925" t="s">
        <v>274</v>
      </c>
      <c r="BQ174" s="919">
        <v>430</v>
      </c>
      <c r="BR174" s="902" t="s">
        <v>274</v>
      </c>
      <c r="BS174" s="915">
        <v>4</v>
      </c>
      <c r="BT174" s="903" t="s">
        <v>275</v>
      </c>
      <c r="BU174" s="903" t="s">
        <v>276</v>
      </c>
      <c r="BV174" s="900" t="s">
        <v>274</v>
      </c>
      <c r="BW174" s="905" t="s">
        <v>280</v>
      </c>
      <c r="BX174" s="900" t="s">
        <v>274</v>
      </c>
      <c r="BY174" s="907">
        <v>9.6999999999999993</v>
      </c>
      <c r="BZ174" s="902" t="s">
        <v>284</v>
      </c>
      <c r="CA174" s="917">
        <v>2530</v>
      </c>
      <c r="CB174" s="902" t="s">
        <v>274</v>
      </c>
      <c r="CC174" s="915">
        <v>20</v>
      </c>
      <c r="CD174" s="900" t="s">
        <v>275</v>
      </c>
      <c r="CE174" s="903" t="s">
        <v>276</v>
      </c>
      <c r="CF174" s="900" t="s">
        <v>274</v>
      </c>
      <c r="CG174" s="905" t="s">
        <v>280</v>
      </c>
      <c r="CH174" s="900" t="s">
        <v>274</v>
      </c>
      <c r="CI174" s="909">
        <v>3</v>
      </c>
      <c r="CJ174" s="911" t="s">
        <v>285</v>
      </c>
      <c r="CK174" s="902" t="s">
        <v>284</v>
      </c>
      <c r="CL174" s="913">
        <v>520</v>
      </c>
      <c r="CM174" s="902" t="s">
        <v>274</v>
      </c>
      <c r="CN174" s="915">
        <v>5</v>
      </c>
      <c r="CO174" s="903" t="s">
        <v>275</v>
      </c>
      <c r="CP174" s="903" t="s">
        <v>276</v>
      </c>
      <c r="CQ174" s="900" t="s">
        <v>274</v>
      </c>
      <c r="CR174" s="905" t="s">
        <v>280</v>
      </c>
      <c r="CS174" s="900" t="s">
        <v>274</v>
      </c>
      <c r="CT174" s="907">
        <v>14.4</v>
      </c>
      <c r="CU174" s="902" t="s">
        <v>284</v>
      </c>
      <c r="CV174" s="211">
        <v>280</v>
      </c>
      <c r="CW174" s="902" t="s">
        <v>284</v>
      </c>
      <c r="CX174" s="212">
        <v>2</v>
      </c>
      <c r="CY174" s="902" t="s">
        <v>284</v>
      </c>
      <c r="CZ174" s="212">
        <v>2</v>
      </c>
      <c r="DA174" s="902" t="s">
        <v>284</v>
      </c>
      <c r="DB174" s="211">
        <v>50</v>
      </c>
      <c r="DC174" s="902" t="s">
        <v>284</v>
      </c>
      <c r="DD174" s="212">
        <v>1</v>
      </c>
      <c r="DE174" s="902" t="s">
        <v>284</v>
      </c>
      <c r="DF174" s="212">
        <v>1</v>
      </c>
      <c r="DG174" s="937" t="s">
        <v>282</v>
      </c>
      <c r="DH174" s="938">
        <v>2810</v>
      </c>
      <c r="DI174" s="937" t="s">
        <v>282</v>
      </c>
      <c r="DJ174" s="213">
        <v>245</v>
      </c>
      <c r="DK174" s="897" t="s">
        <v>286</v>
      </c>
      <c r="DL174" s="898">
        <v>2530</v>
      </c>
      <c r="DM174" s="900" t="s">
        <v>274</v>
      </c>
      <c r="DN174" s="935">
        <v>20</v>
      </c>
      <c r="DO174" s="900" t="s">
        <v>275</v>
      </c>
      <c r="DP174" s="903" t="s">
        <v>276</v>
      </c>
      <c r="DQ174" s="900" t="s">
        <v>274</v>
      </c>
      <c r="DR174" s="905" t="s">
        <v>280</v>
      </c>
      <c r="DS174" s="900" t="s">
        <v>274</v>
      </c>
      <c r="DT174" s="909">
        <v>3</v>
      </c>
      <c r="DU174" s="926" t="s">
        <v>281</v>
      </c>
      <c r="DV174" s="911" t="s">
        <v>287</v>
      </c>
      <c r="DW174" s="246"/>
      <c r="DX174" s="948"/>
      <c r="DY174" s="247">
        <v>210</v>
      </c>
      <c r="DZ174" s="216">
        <v>35</v>
      </c>
      <c r="EA174" s="216">
        <v>36</v>
      </c>
      <c r="EB174" s="928">
        <v>18</v>
      </c>
    </row>
    <row r="175" spans="1:132" s="248" customFormat="1" ht="34.15" customHeight="1">
      <c r="A175" s="272" t="s">
        <v>489</v>
      </c>
      <c r="B175" s="950"/>
      <c r="C175" s="930"/>
      <c r="D175" s="940"/>
      <c r="E175" s="244" t="s">
        <v>49</v>
      </c>
      <c r="F175" s="180"/>
      <c r="G175" s="218">
        <v>39620</v>
      </c>
      <c r="H175" s="219"/>
      <c r="I175" s="183" t="s">
        <v>274</v>
      </c>
      <c r="J175" s="220">
        <v>370</v>
      </c>
      <c r="K175" s="221"/>
      <c r="L175" s="222" t="s">
        <v>275</v>
      </c>
      <c r="M175" s="223" t="s">
        <v>276</v>
      </c>
      <c r="N175" s="224" t="s">
        <v>274</v>
      </c>
      <c r="O175" s="225" t="s">
        <v>280</v>
      </c>
      <c r="P175" s="224" t="s">
        <v>274</v>
      </c>
      <c r="Q175" s="226">
        <v>2.2999999999999998</v>
      </c>
      <c r="R175" s="227"/>
      <c r="S175" s="902"/>
      <c r="T175" s="914"/>
      <c r="U175" s="902"/>
      <c r="V175" s="934"/>
      <c r="W175" s="922"/>
      <c r="X175" s="904"/>
      <c r="Y175" s="922"/>
      <c r="Z175" s="924"/>
      <c r="AA175" s="183" t="s">
        <v>274</v>
      </c>
      <c r="AB175" s="220">
        <v>8860</v>
      </c>
      <c r="AC175" s="902"/>
      <c r="AD175" s="228">
        <v>80</v>
      </c>
      <c r="AE175" s="229" t="s">
        <v>275</v>
      </c>
      <c r="AF175" s="223" t="s">
        <v>276</v>
      </c>
      <c r="AG175" s="230" t="s">
        <v>274</v>
      </c>
      <c r="AH175" s="231" t="s">
        <v>280</v>
      </c>
      <c r="AI175" s="230" t="s">
        <v>274</v>
      </c>
      <c r="AJ175" s="232">
        <v>2.9</v>
      </c>
      <c r="AK175" s="233"/>
      <c r="AL175" s="198"/>
      <c r="AM175" s="234"/>
      <c r="AN175" s="205"/>
      <c r="AO175" s="235"/>
      <c r="AP175" s="236"/>
      <c r="AQ175" s="214"/>
      <c r="AR175" s="236"/>
      <c r="AS175" s="214"/>
      <c r="AT175" s="236"/>
      <c r="AU175" s="214"/>
      <c r="AV175" s="237" t="s">
        <v>274</v>
      </c>
      <c r="AW175" s="199">
        <v>62060</v>
      </c>
      <c r="AX175" s="205" t="s">
        <v>274</v>
      </c>
      <c r="AY175" s="200">
        <v>620</v>
      </c>
      <c r="AZ175" s="238" t="s">
        <v>275</v>
      </c>
      <c r="BA175" s="202" t="s">
        <v>276</v>
      </c>
      <c r="BB175" s="201" t="s">
        <v>274</v>
      </c>
      <c r="BC175" s="203" t="s">
        <v>280</v>
      </c>
      <c r="BD175" s="201" t="s">
        <v>274</v>
      </c>
      <c r="BE175" s="204">
        <v>2.4</v>
      </c>
      <c r="BF175" s="237" t="s">
        <v>274</v>
      </c>
      <c r="BG175" s="286">
        <v>53200</v>
      </c>
      <c r="BH175" s="237" t="s">
        <v>284</v>
      </c>
      <c r="BI175" s="200">
        <v>530</v>
      </c>
      <c r="BJ175" s="238" t="s">
        <v>275</v>
      </c>
      <c r="BK175" s="202" t="s">
        <v>276</v>
      </c>
      <c r="BL175" s="238" t="s">
        <v>274</v>
      </c>
      <c r="BM175" s="203" t="s">
        <v>280</v>
      </c>
      <c r="BN175" s="238" t="s">
        <v>274</v>
      </c>
      <c r="BO175" s="204">
        <v>2.4</v>
      </c>
      <c r="BP175" s="925"/>
      <c r="BQ175" s="920"/>
      <c r="BR175" s="902"/>
      <c r="BS175" s="916"/>
      <c r="BT175" s="904"/>
      <c r="BU175" s="904"/>
      <c r="BV175" s="901"/>
      <c r="BW175" s="906"/>
      <c r="BX175" s="901"/>
      <c r="BY175" s="908"/>
      <c r="BZ175" s="902"/>
      <c r="CA175" s="918"/>
      <c r="CB175" s="902"/>
      <c r="CC175" s="916"/>
      <c r="CD175" s="901"/>
      <c r="CE175" s="904"/>
      <c r="CF175" s="901"/>
      <c r="CG175" s="906"/>
      <c r="CH175" s="901"/>
      <c r="CI175" s="910"/>
      <c r="CJ175" s="912"/>
      <c r="CK175" s="902"/>
      <c r="CL175" s="914"/>
      <c r="CM175" s="902"/>
      <c r="CN175" s="916"/>
      <c r="CO175" s="904"/>
      <c r="CP175" s="904"/>
      <c r="CQ175" s="901"/>
      <c r="CR175" s="906"/>
      <c r="CS175" s="901"/>
      <c r="CT175" s="908"/>
      <c r="CU175" s="902"/>
      <c r="CV175" s="239" t="s">
        <v>315</v>
      </c>
      <c r="CW175" s="902"/>
      <c r="CX175" s="239" t="s">
        <v>290</v>
      </c>
      <c r="CY175" s="902"/>
      <c r="CZ175" s="240">
        <v>74.8</v>
      </c>
      <c r="DA175" s="902"/>
      <c r="DB175" s="239" t="s">
        <v>315</v>
      </c>
      <c r="DC175" s="902"/>
      <c r="DD175" s="239" t="s">
        <v>290</v>
      </c>
      <c r="DE175" s="902"/>
      <c r="DF175" s="240">
        <v>27.7</v>
      </c>
      <c r="DG175" s="937"/>
      <c r="DH175" s="939"/>
      <c r="DI175" s="937"/>
      <c r="DJ175" s="241" t="s">
        <v>291</v>
      </c>
      <c r="DK175" s="897"/>
      <c r="DL175" s="899"/>
      <c r="DM175" s="901"/>
      <c r="DN175" s="936"/>
      <c r="DO175" s="901"/>
      <c r="DP175" s="904"/>
      <c r="DQ175" s="901"/>
      <c r="DR175" s="906"/>
      <c r="DS175" s="901"/>
      <c r="DT175" s="910"/>
      <c r="DU175" s="927"/>
      <c r="DV175" s="912"/>
      <c r="DW175" s="246"/>
      <c r="DX175" s="948"/>
      <c r="DY175" s="247"/>
      <c r="DZ175" s="216">
        <v>35</v>
      </c>
      <c r="EA175" s="216">
        <v>36</v>
      </c>
      <c r="EB175" s="928"/>
    </row>
    <row r="176" spans="1:132" s="248" customFormat="1" ht="34.15" customHeight="1">
      <c r="A176" s="272" t="s">
        <v>490</v>
      </c>
      <c r="B176" s="950"/>
      <c r="C176" s="929" t="s">
        <v>310</v>
      </c>
      <c r="D176" s="931" t="s">
        <v>273</v>
      </c>
      <c r="E176" s="243" t="s">
        <v>48</v>
      </c>
      <c r="F176" s="180"/>
      <c r="G176" s="181">
        <v>29710</v>
      </c>
      <c r="H176" s="182">
        <v>38570</v>
      </c>
      <c r="I176" s="183" t="s">
        <v>274</v>
      </c>
      <c r="J176" s="184">
        <v>270</v>
      </c>
      <c r="K176" s="185">
        <v>360</v>
      </c>
      <c r="L176" s="186" t="s">
        <v>275</v>
      </c>
      <c r="M176" s="187" t="s">
        <v>276</v>
      </c>
      <c r="N176" s="188" t="s">
        <v>274</v>
      </c>
      <c r="O176" s="189" t="s">
        <v>277</v>
      </c>
      <c r="P176" s="188" t="s">
        <v>274</v>
      </c>
      <c r="Q176" s="190">
        <v>2.2000000000000002</v>
      </c>
      <c r="R176" s="191">
        <v>2.2999999999999998</v>
      </c>
      <c r="S176" s="902" t="s">
        <v>274</v>
      </c>
      <c r="T176" s="913">
        <v>360</v>
      </c>
      <c r="U176" s="902" t="s">
        <v>274</v>
      </c>
      <c r="V176" s="933">
        <v>3</v>
      </c>
      <c r="W176" s="921" t="s">
        <v>278</v>
      </c>
      <c r="X176" s="903" t="s">
        <v>276</v>
      </c>
      <c r="Y176" s="921" t="s">
        <v>274</v>
      </c>
      <c r="Z176" s="923" t="s">
        <v>279</v>
      </c>
      <c r="AA176" s="183" t="s">
        <v>274</v>
      </c>
      <c r="AB176" s="192">
        <v>8860</v>
      </c>
      <c r="AC176" s="902" t="s">
        <v>274</v>
      </c>
      <c r="AD176" s="193">
        <v>80</v>
      </c>
      <c r="AE176" s="194" t="s">
        <v>278</v>
      </c>
      <c r="AF176" s="187" t="s">
        <v>276</v>
      </c>
      <c r="AG176" s="195" t="s">
        <v>274</v>
      </c>
      <c r="AH176" s="189" t="s">
        <v>280</v>
      </c>
      <c r="AI176" s="195" t="s">
        <v>274</v>
      </c>
      <c r="AJ176" s="196">
        <v>2.9</v>
      </c>
      <c r="AK176" s="197" t="s">
        <v>281</v>
      </c>
      <c r="AL176" s="198" t="s">
        <v>282</v>
      </c>
      <c r="AM176" s="199">
        <v>3540</v>
      </c>
      <c r="AN176" s="198" t="s">
        <v>282</v>
      </c>
      <c r="AO176" s="200">
        <v>30</v>
      </c>
      <c r="AP176" s="201" t="s">
        <v>275</v>
      </c>
      <c r="AQ176" s="202" t="s">
        <v>276</v>
      </c>
      <c r="AR176" s="201" t="s">
        <v>274</v>
      </c>
      <c r="AS176" s="203" t="s">
        <v>280</v>
      </c>
      <c r="AT176" s="201" t="s">
        <v>274</v>
      </c>
      <c r="AU176" s="204">
        <v>3.9</v>
      </c>
      <c r="AV176" s="205"/>
      <c r="AW176" s="206"/>
      <c r="AX176" s="205"/>
      <c r="AY176" s="207"/>
      <c r="AZ176" s="208"/>
      <c r="BA176" s="208"/>
      <c r="BB176" s="209"/>
      <c r="BC176" s="208"/>
      <c r="BD176" s="209"/>
      <c r="BE176" s="208"/>
      <c r="BF176" s="205"/>
      <c r="BG176" s="285" t="s">
        <v>283</v>
      </c>
      <c r="BH176" s="205"/>
      <c r="BI176" s="210"/>
      <c r="BJ176" s="208"/>
      <c r="BK176" s="208"/>
      <c r="BL176" s="208"/>
      <c r="BM176" s="208"/>
      <c r="BN176" s="208"/>
      <c r="BO176" s="208"/>
      <c r="BP176" s="925" t="s">
        <v>274</v>
      </c>
      <c r="BQ176" s="919">
        <v>370</v>
      </c>
      <c r="BR176" s="902" t="s">
        <v>274</v>
      </c>
      <c r="BS176" s="915">
        <v>3</v>
      </c>
      <c r="BT176" s="903" t="s">
        <v>275</v>
      </c>
      <c r="BU176" s="903" t="s">
        <v>276</v>
      </c>
      <c r="BV176" s="900" t="s">
        <v>274</v>
      </c>
      <c r="BW176" s="905" t="s">
        <v>280</v>
      </c>
      <c r="BX176" s="900" t="s">
        <v>274</v>
      </c>
      <c r="BY176" s="907">
        <v>11.3</v>
      </c>
      <c r="BZ176" s="902" t="s">
        <v>284</v>
      </c>
      <c r="CA176" s="917">
        <v>2210</v>
      </c>
      <c r="CB176" s="902" t="s">
        <v>274</v>
      </c>
      <c r="CC176" s="915">
        <v>20</v>
      </c>
      <c r="CD176" s="900" t="s">
        <v>275</v>
      </c>
      <c r="CE176" s="903" t="s">
        <v>276</v>
      </c>
      <c r="CF176" s="900" t="s">
        <v>274</v>
      </c>
      <c r="CG176" s="905" t="s">
        <v>280</v>
      </c>
      <c r="CH176" s="900" t="s">
        <v>274</v>
      </c>
      <c r="CI176" s="909">
        <v>2.7</v>
      </c>
      <c r="CJ176" s="911" t="s">
        <v>285</v>
      </c>
      <c r="CK176" s="902" t="s">
        <v>284</v>
      </c>
      <c r="CL176" s="913">
        <v>520</v>
      </c>
      <c r="CM176" s="902" t="s">
        <v>274</v>
      </c>
      <c r="CN176" s="915">
        <v>5</v>
      </c>
      <c r="CO176" s="903" t="s">
        <v>275</v>
      </c>
      <c r="CP176" s="903" t="s">
        <v>276</v>
      </c>
      <c r="CQ176" s="900" t="s">
        <v>274</v>
      </c>
      <c r="CR176" s="905" t="s">
        <v>280</v>
      </c>
      <c r="CS176" s="900" t="s">
        <v>274</v>
      </c>
      <c r="CT176" s="907">
        <v>12.6</v>
      </c>
      <c r="CU176" s="902" t="s">
        <v>284</v>
      </c>
      <c r="CV176" s="211">
        <v>260</v>
      </c>
      <c r="CW176" s="902" t="s">
        <v>284</v>
      </c>
      <c r="CX176" s="212">
        <v>2</v>
      </c>
      <c r="CY176" s="902" t="s">
        <v>284</v>
      </c>
      <c r="CZ176" s="212">
        <v>2</v>
      </c>
      <c r="DA176" s="902" t="s">
        <v>284</v>
      </c>
      <c r="DB176" s="211">
        <v>40</v>
      </c>
      <c r="DC176" s="902" t="s">
        <v>284</v>
      </c>
      <c r="DD176" s="212">
        <v>1</v>
      </c>
      <c r="DE176" s="902" t="s">
        <v>284</v>
      </c>
      <c r="DF176" s="212">
        <v>1</v>
      </c>
      <c r="DG176" s="937" t="s">
        <v>282</v>
      </c>
      <c r="DH176" s="938">
        <v>2540</v>
      </c>
      <c r="DI176" s="937" t="s">
        <v>282</v>
      </c>
      <c r="DJ176" s="213">
        <v>245</v>
      </c>
      <c r="DK176" s="897" t="s">
        <v>286</v>
      </c>
      <c r="DL176" s="898">
        <v>2210</v>
      </c>
      <c r="DM176" s="900" t="s">
        <v>274</v>
      </c>
      <c r="DN176" s="935">
        <v>20</v>
      </c>
      <c r="DO176" s="900" t="s">
        <v>275</v>
      </c>
      <c r="DP176" s="903" t="s">
        <v>276</v>
      </c>
      <c r="DQ176" s="900" t="s">
        <v>274</v>
      </c>
      <c r="DR176" s="905" t="s">
        <v>280</v>
      </c>
      <c r="DS176" s="900" t="s">
        <v>274</v>
      </c>
      <c r="DT176" s="909">
        <v>2.7</v>
      </c>
      <c r="DU176" s="926" t="s">
        <v>281</v>
      </c>
      <c r="DV176" s="911" t="s">
        <v>287</v>
      </c>
      <c r="DW176" s="246"/>
      <c r="DX176" s="948"/>
      <c r="DY176" s="247">
        <v>240</v>
      </c>
      <c r="DZ176" s="216">
        <v>37</v>
      </c>
      <c r="EA176" s="216">
        <v>38</v>
      </c>
      <c r="EB176" s="928">
        <v>19</v>
      </c>
    </row>
    <row r="177" spans="1:132" s="248" customFormat="1" ht="34.15" customHeight="1">
      <c r="A177" s="272" t="s">
        <v>491</v>
      </c>
      <c r="B177" s="950"/>
      <c r="C177" s="930"/>
      <c r="D177" s="940"/>
      <c r="E177" s="244" t="s">
        <v>49</v>
      </c>
      <c r="F177" s="180"/>
      <c r="G177" s="218">
        <v>38570</v>
      </c>
      <c r="H177" s="219"/>
      <c r="I177" s="183" t="s">
        <v>274</v>
      </c>
      <c r="J177" s="220">
        <v>360</v>
      </c>
      <c r="K177" s="221"/>
      <c r="L177" s="222" t="s">
        <v>275</v>
      </c>
      <c r="M177" s="223" t="s">
        <v>276</v>
      </c>
      <c r="N177" s="224" t="s">
        <v>274</v>
      </c>
      <c r="O177" s="225" t="s">
        <v>280</v>
      </c>
      <c r="P177" s="224" t="s">
        <v>274</v>
      </c>
      <c r="Q177" s="226">
        <v>2.2999999999999998</v>
      </c>
      <c r="R177" s="227"/>
      <c r="S177" s="902"/>
      <c r="T177" s="914"/>
      <c r="U177" s="902"/>
      <c r="V177" s="934"/>
      <c r="W177" s="922"/>
      <c r="X177" s="904"/>
      <c r="Y177" s="922"/>
      <c r="Z177" s="924"/>
      <c r="AA177" s="183" t="s">
        <v>274</v>
      </c>
      <c r="AB177" s="220">
        <v>8860</v>
      </c>
      <c r="AC177" s="902"/>
      <c r="AD177" s="228">
        <v>80</v>
      </c>
      <c r="AE177" s="229" t="s">
        <v>275</v>
      </c>
      <c r="AF177" s="223" t="s">
        <v>276</v>
      </c>
      <c r="AG177" s="230" t="s">
        <v>274</v>
      </c>
      <c r="AH177" s="231" t="s">
        <v>280</v>
      </c>
      <c r="AI177" s="230" t="s">
        <v>274</v>
      </c>
      <c r="AJ177" s="232">
        <v>2.9</v>
      </c>
      <c r="AK177" s="233"/>
      <c r="AL177" s="198"/>
      <c r="AM177" s="234"/>
      <c r="AN177" s="205"/>
      <c r="AO177" s="235"/>
      <c r="AP177" s="236"/>
      <c r="AQ177" s="214"/>
      <c r="AR177" s="236"/>
      <c r="AS177" s="214"/>
      <c r="AT177" s="236"/>
      <c r="AU177" s="214"/>
      <c r="AV177" s="237" t="s">
        <v>274</v>
      </c>
      <c r="AW177" s="199">
        <v>62060</v>
      </c>
      <c r="AX177" s="205" t="s">
        <v>274</v>
      </c>
      <c r="AY177" s="200">
        <v>620</v>
      </c>
      <c r="AZ177" s="238" t="s">
        <v>275</v>
      </c>
      <c r="BA177" s="202" t="s">
        <v>276</v>
      </c>
      <c r="BB177" s="201" t="s">
        <v>274</v>
      </c>
      <c r="BC177" s="203" t="s">
        <v>280</v>
      </c>
      <c r="BD177" s="201" t="s">
        <v>274</v>
      </c>
      <c r="BE177" s="204">
        <v>2.4</v>
      </c>
      <c r="BF177" s="237" t="s">
        <v>274</v>
      </c>
      <c r="BG177" s="286">
        <v>53200</v>
      </c>
      <c r="BH177" s="237" t="s">
        <v>284</v>
      </c>
      <c r="BI177" s="200">
        <v>530</v>
      </c>
      <c r="BJ177" s="238" t="s">
        <v>275</v>
      </c>
      <c r="BK177" s="202" t="s">
        <v>276</v>
      </c>
      <c r="BL177" s="238" t="s">
        <v>274</v>
      </c>
      <c r="BM177" s="203" t="s">
        <v>280</v>
      </c>
      <c r="BN177" s="238" t="s">
        <v>274</v>
      </c>
      <c r="BO177" s="204">
        <v>2.4</v>
      </c>
      <c r="BP177" s="925"/>
      <c r="BQ177" s="920"/>
      <c r="BR177" s="902"/>
      <c r="BS177" s="916"/>
      <c r="BT177" s="904"/>
      <c r="BU177" s="904"/>
      <c r="BV177" s="901"/>
      <c r="BW177" s="906"/>
      <c r="BX177" s="901"/>
      <c r="BY177" s="908"/>
      <c r="BZ177" s="902"/>
      <c r="CA177" s="918"/>
      <c r="CB177" s="902"/>
      <c r="CC177" s="916"/>
      <c r="CD177" s="901"/>
      <c r="CE177" s="904"/>
      <c r="CF177" s="901"/>
      <c r="CG177" s="906"/>
      <c r="CH177" s="901"/>
      <c r="CI177" s="910"/>
      <c r="CJ177" s="912"/>
      <c r="CK177" s="902"/>
      <c r="CL177" s="914"/>
      <c r="CM177" s="902"/>
      <c r="CN177" s="916"/>
      <c r="CO177" s="904"/>
      <c r="CP177" s="904"/>
      <c r="CQ177" s="901"/>
      <c r="CR177" s="906"/>
      <c r="CS177" s="901"/>
      <c r="CT177" s="908"/>
      <c r="CU177" s="902"/>
      <c r="CV177" s="239" t="s">
        <v>315</v>
      </c>
      <c r="CW177" s="902"/>
      <c r="CX177" s="239" t="s">
        <v>290</v>
      </c>
      <c r="CY177" s="902"/>
      <c r="CZ177" s="240">
        <v>65.400000000000006</v>
      </c>
      <c r="DA177" s="902"/>
      <c r="DB177" s="239" t="s">
        <v>315</v>
      </c>
      <c r="DC177" s="902"/>
      <c r="DD177" s="239" t="s">
        <v>290</v>
      </c>
      <c r="DE177" s="902"/>
      <c r="DF177" s="240">
        <v>24.2</v>
      </c>
      <c r="DG177" s="937"/>
      <c r="DH177" s="939"/>
      <c r="DI177" s="937"/>
      <c r="DJ177" s="241" t="s">
        <v>291</v>
      </c>
      <c r="DK177" s="897"/>
      <c r="DL177" s="899"/>
      <c r="DM177" s="901"/>
      <c r="DN177" s="936"/>
      <c r="DO177" s="901"/>
      <c r="DP177" s="904"/>
      <c r="DQ177" s="901"/>
      <c r="DR177" s="906"/>
      <c r="DS177" s="901"/>
      <c r="DT177" s="910"/>
      <c r="DU177" s="927"/>
      <c r="DV177" s="912"/>
      <c r="DW177" s="246"/>
      <c r="DX177" s="948"/>
      <c r="DY177" s="247"/>
      <c r="DZ177" s="216">
        <v>37</v>
      </c>
      <c r="EA177" s="216">
        <v>38</v>
      </c>
      <c r="EB177" s="928"/>
    </row>
    <row r="178" spans="1:132" s="248" customFormat="1" ht="34.15" customHeight="1">
      <c r="A178" s="272" t="s">
        <v>492</v>
      </c>
      <c r="B178" s="950"/>
      <c r="C178" s="929" t="s">
        <v>311</v>
      </c>
      <c r="D178" s="931" t="s">
        <v>273</v>
      </c>
      <c r="E178" s="243" t="s">
        <v>48</v>
      </c>
      <c r="F178" s="180"/>
      <c r="G178" s="181">
        <v>28900</v>
      </c>
      <c r="H178" s="182">
        <v>37760</v>
      </c>
      <c r="I178" s="183" t="s">
        <v>274</v>
      </c>
      <c r="J178" s="184">
        <v>260</v>
      </c>
      <c r="K178" s="185">
        <v>350</v>
      </c>
      <c r="L178" s="186" t="s">
        <v>275</v>
      </c>
      <c r="M178" s="187" t="s">
        <v>276</v>
      </c>
      <c r="N178" s="188" t="s">
        <v>274</v>
      </c>
      <c r="O178" s="189" t="s">
        <v>277</v>
      </c>
      <c r="P178" s="188" t="s">
        <v>274</v>
      </c>
      <c r="Q178" s="190">
        <v>2.2000000000000002</v>
      </c>
      <c r="R178" s="191">
        <v>2.2999999999999998</v>
      </c>
      <c r="S178" s="902" t="s">
        <v>274</v>
      </c>
      <c r="T178" s="913">
        <v>320</v>
      </c>
      <c r="U178" s="902" t="s">
        <v>274</v>
      </c>
      <c r="V178" s="933">
        <v>3</v>
      </c>
      <c r="W178" s="921" t="s">
        <v>278</v>
      </c>
      <c r="X178" s="903" t="s">
        <v>276</v>
      </c>
      <c r="Y178" s="921" t="s">
        <v>274</v>
      </c>
      <c r="Z178" s="923" t="s">
        <v>279</v>
      </c>
      <c r="AA178" s="183" t="s">
        <v>274</v>
      </c>
      <c r="AB178" s="192">
        <v>8860</v>
      </c>
      <c r="AC178" s="902" t="s">
        <v>274</v>
      </c>
      <c r="AD178" s="193">
        <v>80</v>
      </c>
      <c r="AE178" s="194" t="s">
        <v>278</v>
      </c>
      <c r="AF178" s="187" t="s">
        <v>276</v>
      </c>
      <c r="AG178" s="195" t="s">
        <v>274</v>
      </c>
      <c r="AH178" s="189" t="s">
        <v>280</v>
      </c>
      <c r="AI178" s="195" t="s">
        <v>274</v>
      </c>
      <c r="AJ178" s="196">
        <v>2.9</v>
      </c>
      <c r="AK178" s="197" t="s">
        <v>281</v>
      </c>
      <c r="AL178" s="198" t="s">
        <v>282</v>
      </c>
      <c r="AM178" s="199">
        <v>3540</v>
      </c>
      <c r="AN178" s="198" t="s">
        <v>282</v>
      </c>
      <c r="AO178" s="200">
        <v>30</v>
      </c>
      <c r="AP178" s="201" t="s">
        <v>275</v>
      </c>
      <c r="AQ178" s="202" t="s">
        <v>276</v>
      </c>
      <c r="AR178" s="201" t="s">
        <v>274</v>
      </c>
      <c r="AS178" s="203" t="s">
        <v>280</v>
      </c>
      <c r="AT178" s="201" t="s">
        <v>274</v>
      </c>
      <c r="AU178" s="204">
        <v>3.9</v>
      </c>
      <c r="AV178" s="205"/>
      <c r="AW178" s="206"/>
      <c r="AX178" s="205"/>
      <c r="AY178" s="207"/>
      <c r="AZ178" s="208"/>
      <c r="BA178" s="208"/>
      <c r="BB178" s="209"/>
      <c r="BC178" s="208"/>
      <c r="BD178" s="209"/>
      <c r="BE178" s="208"/>
      <c r="BF178" s="205"/>
      <c r="BG178" s="285" t="s">
        <v>283</v>
      </c>
      <c r="BH178" s="205"/>
      <c r="BI178" s="210"/>
      <c r="BJ178" s="208"/>
      <c r="BK178" s="208"/>
      <c r="BL178" s="208"/>
      <c r="BM178" s="208"/>
      <c r="BN178" s="208"/>
      <c r="BO178" s="208"/>
      <c r="BP178" s="925" t="s">
        <v>274</v>
      </c>
      <c r="BQ178" s="919">
        <v>330</v>
      </c>
      <c r="BR178" s="902" t="s">
        <v>274</v>
      </c>
      <c r="BS178" s="915">
        <v>3</v>
      </c>
      <c r="BT178" s="903" t="s">
        <v>275</v>
      </c>
      <c r="BU178" s="903" t="s">
        <v>276</v>
      </c>
      <c r="BV178" s="900" t="s">
        <v>274</v>
      </c>
      <c r="BW178" s="905" t="s">
        <v>280</v>
      </c>
      <c r="BX178" s="900" t="s">
        <v>274</v>
      </c>
      <c r="BY178" s="907">
        <v>10.1</v>
      </c>
      <c r="BZ178" s="902" t="s">
        <v>284</v>
      </c>
      <c r="CA178" s="917">
        <v>1970</v>
      </c>
      <c r="CB178" s="902" t="s">
        <v>274</v>
      </c>
      <c r="CC178" s="915">
        <v>10</v>
      </c>
      <c r="CD178" s="900" t="s">
        <v>275</v>
      </c>
      <c r="CE178" s="903" t="s">
        <v>276</v>
      </c>
      <c r="CF178" s="900" t="s">
        <v>274</v>
      </c>
      <c r="CG178" s="905" t="s">
        <v>280</v>
      </c>
      <c r="CH178" s="900" t="s">
        <v>274</v>
      </c>
      <c r="CI178" s="909">
        <v>4.7</v>
      </c>
      <c r="CJ178" s="911" t="s">
        <v>285</v>
      </c>
      <c r="CK178" s="902" t="s">
        <v>284</v>
      </c>
      <c r="CL178" s="913">
        <v>520</v>
      </c>
      <c r="CM178" s="902" t="s">
        <v>274</v>
      </c>
      <c r="CN178" s="915">
        <v>5</v>
      </c>
      <c r="CO178" s="903" t="s">
        <v>275</v>
      </c>
      <c r="CP178" s="903" t="s">
        <v>276</v>
      </c>
      <c r="CQ178" s="900" t="s">
        <v>274</v>
      </c>
      <c r="CR178" s="905" t="s">
        <v>280</v>
      </c>
      <c r="CS178" s="900" t="s">
        <v>274</v>
      </c>
      <c r="CT178" s="907">
        <v>11.2</v>
      </c>
      <c r="CU178" s="902" t="s">
        <v>284</v>
      </c>
      <c r="CV178" s="211">
        <v>230</v>
      </c>
      <c r="CW178" s="902" t="s">
        <v>284</v>
      </c>
      <c r="CX178" s="212">
        <v>2</v>
      </c>
      <c r="CY178" s="902" t="s">
        <v>284</v>
      </c>
      <c r="CZ178" s="212">
        <v>2</v>
      </c>
      <c r="DA178" s="902" t="s">
        <v>284</v>
      </c>
      <c r="DB178" s="211">
        <v>40</v>
      </c>
      <c r="DC178" s="902" t="s">
        <v>284</v>
      </c>
      <c r="DD178" s="212">
        <v>1</v>
      </c>
      <c r="DE178" s="902" t="s">
        <v>284</v>
      </c>
      <c r="DF178" s="212">
        <v>1</v>
      </c>
      <c r="DG178" s="937" t="s">
        <v>282</v>
      </c>
      <c r="DH178" s="938">
        <v>2440</v>
      </c>
      <c r="DI178" s="937" t="s">
        <v>282</v>
      </c>
      <c r="DJ178" s="213">
        <v>245</v>
      </c>
      <c r="DK178" s="897" t="s">
        <v>286</v>
      </c>
      <c r="DL178" s="898">
        <v>1970</v>
      </c>
      <c r="DM178" s="900" t="s">
        <v>274</v>
      </c>
      <c r="DN178" s="935">
        <v>20</v>
      </c>
      <c r="DO178" s="900" t="s">
        <v>275</v>
      </c>
      <c r="DP178" s="903" t="s">
        <v>276</v>
      </c>
      <c r="DQ178" s="900" t="s">
        <v>274</v>
      </c>
      <c r="DR178" s="905" t="s">
        <v>280</v>
      </c>
      <c r="DS178" s="900" t="s">
        <v>274</v>
      </c>
      <c r="DT178" s="909">
        <v>2.4</v>
      </c>
      <c r="DU178" s="926" t="s">
        <v>281</v>
      </c>
      <c r="DV178" s="911" t="s">
        <v>287</v>
      </c>
      <c r="DW178" s="246"/>
      <c r="DX178" s="948"/>
      <c r="DY178" s="247">
        <v>270</v>
      </c>
      <c r="DZ178" s="216">
        <v>39</v>
      </c>
      <c r="EA178" s="216">
        <v>40</v>
      </c>
      <c r="EB178" s="928">
        <v>20</v>
      </c>
    </row>
    <row r="179" spans="1:132" s="248" customFormat="1" ht="34.15" customHeight="1">
      <c r="A179" s="272" t="s">
        <v>493</v>
      </c>
      <c r="B179" s="950"/>
      <c r="C179" s="930"/>
      <c r="D179" s="940"/>
      <c r="E179" s="244" t="s">
        <v>49</v>
      </c>
      <c r="F179" s="180"/>
      <c r="G179" s="218">
        <v>37760</v>
      </c>
      <c r="H179" s="219"/>
      <c r="I179" s="183" t="s">
        <v>274</v>
      </c>
      <c r="J179" s="220">
        <v>350</v>
      </c>
      <c r="K179" s="221"/>
      <c r="L179" s="222" t="s">
        <v>275</v>
      </c>
      <c r="M179" s="223" t="s">
        <v>276</v>
      </c>
      <c r="N179" s="224" t="s">
        <v>274</v>
      </c>
      <c r="O179" s="225" t="s">
        <v>280</v>
      </c>
      <c r="P179" s="224" t="s">
        <v>274</v>
      </c>
      <c r="Q179" s="226">
        <v>2.2999999999999998</v>
      </c>
      <c r="R179" s="227"/>
      <c r="S179" s="902"/>
      <c r="T179" s="914"/>
      <c r="U179" s="902"/>
      <c r="V179" s="934"/>
      <c r="W179" s="922"/>
      <c r="X179" s="904"/>
      <c r="Y179" s="922"/>
      <c r="Z179" s="924"/>
      <c r="AA179" s="183" t="s">
        <v>274</v>
      </c>
      <c r="AB179" s="220">
        <v>8860</v>
      </c>
      <c r="AC179" s="902"/>
      <c r="AD179" s="228">
        <v>80</v>
      </c>
      <c r="AE179" s="229" t="s">
        <v>275</v>
      </c>
      <c r="AF179" s="223" t="s">
        <v>276</v>
      </c>
      <c r="AG179" s="230" t="s">
        <v>274</v>
      </c>
      <c r="AH179" s="231" t="s">
        <v>280</v>
      </c>
      <c r="AI179" s="230" t="s">
        <v>274</v>
      </c>
      <c r="AJ179" s="232">
        <v>2.9</v>
      </c>
      <c r="AK179" s="233"/>
      <c r="AL179" s="198"/>
      <c r="AM179" s="234"/>
      <c r="AN179" s="205"/>
      <c r="AO179" s="235"/>
      <c r="AP179" s="236"/>
      <c r="AQ179" s="214"/>
      <c r="AR179" s="236"/>
      <c r="AS179" s="214"/>
      <c r="AT179" s="236"/>
      <c r="AU179" s="214"/>
      <c r="AV179" s="237" t="s">
        <v>274</v>
      </c>
      <c r="AW179" s="199">
        <v>62060</v>
      </c>
      <c r="AX179" s="205" t="s">
        <v>274</v>
      </c>
      <c r="AY179" s="200">
        <v>620</v>
      </c>
      <c r="AZ179" s="238" t="s">
        <v>275</v>
      </c>
      <c r="BA179" s="202" t="s">
        <v>276</v>
      </c>
      <c r="BB179" s="201" t="s">
        <v>274</v>
      </c>
      <c r="BC179" s="203" t="s">
        <v>280</v>
      </c>
      <c r="BD179" s="201" t="s">
        <v>274</v>
      </c>
      <c r="BE179" s="204">
        <v>2.4</v>
      </c>
      <c r="BF179" s="237" t="s">
        <v>274</v>
      </c>
      <c r="BG179" s="286">
        <v>53200</v>
      </c>
      <c r="BH179" s="237" t="s">
        <v>284</v>
      </c>
      <c r="BI179" s="200">
        <v>530</v>
      </c>
      <c r="BJ179" s="238" t="s">
        <v>275</v>
      </c>
      <c r="BK179" s="202" t="s">
        <v>276</v>
      </c>
      <c r="BL179" s="238" t="s">
        <v>274</v>
      </c>
      <c r="BM179" s="203" t="s">
        <v>280</v>
      </c>
      <c r="BN179" s="238" t="s">
        <v>274</v>
      </c>
      <c r="BO179" s="204">
        <v>2.4</v>
      </c>
      <c r="BP179" s="925"/>
      <c r="BQ179" s="920"/>
      <c r="BR179" s="902"/>
      <c r="BS179" s="916"/>
      <c r="BT179" s="904"/>
      <c r="BU179" s="904"/>
      <c r="BV179" s="901"/>
      <c r="BW179" s="906"/>
      <c r="BX179" s="901"/>
      <c r="BY179" s="908"/>
      <c r="BZ179" s="902"/>
      <c r="CA179" s="918"/>
      <c r="CB179" s="902"/>
      <c r="CC179" s="916"/>
      <c r="CD179" s="901"/>
      <c r="CE179" s="904"/>
      <c r="CF179" s="901"/>
      <c r="CG179" s="906"/>
      <c r="CH179" s="901"/>
      <c r="CI179" s="910"/>
      <c r="CJ179" s="912"/>
      <c r="CK179" s="902"/>
      <c r="CL179" s="914"/>
      <c r="CM179" s="902"/>
      <c r="CN179" s="916"/>
      <c r="CO179" s="904"/>
      <c r="CP179" s="904"/>
      <c r="CQ179" s="901"/>
      <c r="CR179" s="906"/>
      <c r="CS179" s="901"/>
      <c r="CT179" s="908"/>
      <c r="CU179" s="902"/>
      <c r="CV179" s="239" t="s">
        <v>315</v>
      </c>
      <c r="CW179" s="902"/>
      <c r="CX179" s="239" t="s">
        <v>290</v>
      </c>
      <c r="CY179" s="902"/>
      <c r="CZ179" s="240">
        <v>58.2</v>
      </c>
      <c r="DA179" s="902"/>
      <c r="DB179" s="239" t="s">
        <v>315</v>
      </c>
      <c r="DC179" s="902"/>
      <c r="DD179" s="239" t="s">
        <v>290</v>
      </c>
      <c r="DE179" s="902"/>
      <c r="DF179" s="240">
        <v>21.5</v>
      </c>
      <c r="DG179" s="937"/>
      <c r="DH179" s="939"/>
      <c r="DI179" s="937"/>
      <c r="DJ179" s="241" t="s">
        <v>291</v>
      </c>
      <c r="DK179" s="897"/>
      <c r="DL179" s="899"/>
      <c r="DM179" s="901"/>
      <c r="DN179" s="936"/>
      <c r="DO179" s="901"/>
      <c r="DP179" s="904"/>
      <c r="DQ179" s="901"/>
      <c r="DR179" s="906"/>
      <c r="DS179" s="901"/>
      <c r="DT179" s="910"/>
      <c r="DU179" s="927"/>
      <c r="DV179" s="912"/>
      <c r="DW179" s="246"/>
      <c r="DX179" s="948"/>
      <c r="DY179" s="247"/>
      <c r="DZ179" s="216">
        <v>39</v>
      </c>
      <c r="EA179" s="216">
        <v>40</v>
      </c>
      <c r="EB179" s="928"/>
    </row>
    <row r="180" spans="1:132" s="248" customFormat="1" ht="34.15" customHeight="1">
      <c r="A180" s="272" t="s">
        <v>494</v>
      </c>
      <c r="B180" s="950"/>
      <c r="C180" s="929" t="s">
        <v>312</v>
      </c>
      <c r="D180" s="931" t="s">
        <v>273</v>
      </c>
      <c r="E180" s="243" t="s">
        <v>48</v>
      </c>
      <c r="F180" s="180"/>
      <c r="G180" s="181">
        <v>28240</v>
      </c>
      <c r="H180" s="182">
        <v>37100</v>
      </c>
      <c r="I180" s="183" t="s">
        <v>274</v>
      </c>
      <c r="J180" s="184">
        <v>260</v>
      </c>
      <c r="K180" s="185">
        <v>350</v>
      </c>
      <c r="L180" s="186" t="s">
        <v>275</v>
      </c>
      <c r="M180" s="187" t="s">
        <v>276</v>
      </c>
      <c r="N180" s="188" t="s">
        <v>274</v>
      </c>
      <c r="O180" s="189" t="s">
        <v>277</v>
      </c>
      <c r="P180" s="188" t="s">
        <v>274</v>
      </c>
      <c r="Q180" s="190">
        <v>2.2000000000000002</v>
      </c>
      <c r="R180" s="191">
        <v>2.2999999999999998</v>
      </c>
      <c r="S180" s="902" t="s">
        <v>274</v>
      </c>
      <c r="T180" s="913">
        <v>290</v>
      </c>
      <c r="U180" s="902" t="s">
        <v>274</v>
      </c>
      <c r="V180" s="933">
        <v>2</v>
      </c>
      <c r="W180" s="921" t="s">
        <v>278</v>
      </c>
      <c r="X180" s="903" t="s">
        <v>276</v>
      </c>
      <c r="Y180" s="921" t="s">
        <v>274</v>
      </c>
      <c r="Z180" s="923" t="s">
        <v>279</v>
      </c>
      <c r="AA180" s="183" t="s">
        <v>274</v>
      </c>
      <c r="AB180" s="192">
        <v>8860</v>
      </c>
      <c r="AC180" s="902" t="s">
        <v>274</v>
      </c>
      <c r="AD180" s="193">
        <v>80</v>
      </c>
      <c r="AE180" s="194" t="s">
        <v>278</v>
      </c>
      <c r="AF180" s="187" t="s">
        <v>276</v>
      </c>
      <c r="AG180" s="195" t="s">
        <v>274</v>
      </c>
      <c r="AH180" s="189" t="s">
        <v>280</v>
      </c>
      <c r="AI180" s="195" t="s">
        <v>274</v>
      </c>
      <c r="AJ180" s="196">
        <v>2.9</v>
      </c>
      <c r="AK180" s="197" t="s">
        <v>281</v>
      </c>
      <c r="AL180" s="198" t="s">
        <v>282</v>
      </c>
      <c r="AM180" s="199">
        <v>3540</v>
      </c>
      <c r="AN180" s="198" t="s">
        <v>282</v>
      </c>
      <c r="AO180" s="200">
        <v>30</v>
      </c>
      <c r="AP180" s="201" t="s">
        <v>275</v>
      </c>
      <c r="AQ180" s="202" t="s">
        <v>276</v>
      </c>
      <c r="AR180" s="201" t="s">
        <v>274</v>
      </c>
      <c r="AS180" s="203" t="s">
        <v>280</v>
      </c>
      <c r="AT180" s="201" t="s">
        <v>274</v>
      </c>
      <c r="AU180" s="204">
        <v>3.9</v>
      </c>
      <c r="AV180" s="205"/>
      <c r="AW180" s="206"/>
      <c r="AX180" s="205"/>
      <c r="AY180" s="207"/>
      <c r="AZ180" s="208"/>
      <c r="BA180" s="208"/>
      <c r="BB180" s="209"/>
      <c r="BC180" s="208"/>
      <c r="BD180" s="209"/>
      <c r="BE180" s="208"/>
      <c r="BF180" s="205"/>
      <c r="BG180" s="285" t="s">
        <v>283</v>
      </c>
      <c r="BH180" s="205"/>
      <c r="BI180" s="210"/>
      <c r="BJ180" s="208"/>
      <c r="BK180" s="208"/>
      <c r="BL180" s="208"/>
      <c r="BM180" s="208"/>
      <c r="BN180" s="208"/>
      <c r="BO180" s="208"/>
      <c r="BP180" s="925" t="s">
        <v>274</v>
      </c>
      <c r="BQ180" s="919">
        <v>300</v>
      </c>
      <c r="BR180" s="902" t="s">
        <v>274</v>
      </c>
      <c r="BS180" s="915">
        <v>3</v>
      </c>
      <c r="BT180" s="903" t="s">
        <v>275</v>
      </c>
      <c r="BU180" s="903" t="s">
        <v>276</v>
      </c>
      <c r="BV180" s="900" t="s">
        <v>274</v>
      </c>
      <c r="BW180" s="905" t="s">
        <v>280</v>
      </c>
      <c r="BX180" s="900" t="s">
        <v>274</v>
      </c>
      <c r="BY180" s="907">
        <v>9</v>
      </c>
      <c r="BZ180" s="902" t="s">
        <v>284</v>
      </c>
      <c r="CA180" s="917">
        <v>1770</v>
      </c>
      <c r="CB180" s="902" t="s">
        <v>274</v>
      </c>
      <c r="CC180" s="915">
        <v>10</v>
      </c>
      <c r="CD180" s="900" t="s">
        <v>275</v>
      </c>
      <c r="CE180" s="903" t="s">
        <v>276</v>
      </c>
      <c r="CF180" s="900" t="s">
        <v>274</v>
      </c>
      <c r="CG180" s="905" t="s">
        <v>280</v>
      </c>
      <c r="CH180" s="900" t="s">
        <v>274</v>
      </c>
      <c r="CI180" s="909">
        <v>4.3</v>
      </c>
      <c r="CJ180" s="911" t="s">
        <v>285</v>
      </c>
      <c r="CK180" s="902" t="s">
        <v>284</v>
      </c>
      <c r="CL180" s="913">
        <v>520</v>
      </c>
      <c r="CM180" s="902" t="s">
        <v>274</v>
      </c>
      <c r="CN180" s="915">
        <v>5</v>
      </c>
      <c r="CO180" s="903" t="s">
        <v>275</v>
      </c>
      <c r="CP180" s="903" t="s">
        <v>276</v>
      </c>
      <c r="CQ180" s="900" t="s">
        <v>274</v>
      </c>
      <c r="CR180" s="905" t="s">
        <v>280</v>
      </c>
      <c r="CS180" s="900" t="s">
        <v>274</v>
      </c>
      <c r="CT180" s="907">
        <v>10.1</v>
      </c>
      <c r="CU180" s="902" t="s">
        <v>284</v>
      </c>
      <c r="CV180" s="211">
        <v>210</v>
      </c>
      <c r="CW180" s="902" t="s">
        <v>284</v>
      </c>
      <c r="CX180" s="212">
        <v>2</v>
      </c>
      <c r="CY180" s="902" t="s">
        <v>284</v>
      </c>
      <c r="CZ180" s="212">
        <v>2</v>
      </c>
      <c r="DA180" s="902" t="s">
        <v>284</v>
      </c>
      <c r="DB180" s="211">
        <v>30</v>
      </c>
      <c r="DC180" s="902" t="s">
        <v>284</v>
      </c>
      <c r="DD180" s="212">
        <v>1</v>
      </c>
      <c r="DE180" s="902" t="s">
        <v>284</v>
      </c>
      <c r="DF180" s="212">
        <v>1</v>
      </c>
      <c r="DG180" s="937" t="s">
        <v>282</v>
      </c>
      <c r="DH180" s="938">
        <v>2360</v>
      </c>
      <c r="DI180" s="937" t="s">
        <v>282</v>
      </c>
      <c r="DJ180" s="213">
        <v>245</v>
      </c>
      <c r="DK180" s="897" t="s">
        <v>286</v>
      </c>
      <c r="DL180" s="898">
        <v>1770</v>
      </c>
      <c r="DM180" s="900" t="s">
        <v>274</v>
      </c>
      <c r="DN180" s="935">
        <v>10</v>
      </c>
      <c r="DO180" s="900" t="s">
        <v>275</v>
      </c>
      <c r="DP180" s="903" t="s">
        <v>276</v>
      </c>
      <c r="DQ180" s="900" t="s">
        <v>274</v>
      </c>
      <c r="DR180" s="905" t="s">
        <v>280</v>
      </c>
      <c r="DS180" s="900" t="s">
        <v>274</v>
      </c>
      <c r="DT180" s="909">
        <v>4.3</v>
      </c>
      <c r="DU180" s="926" t="s">
        <v>281</v>
      </c>
      <c r="DV180" s="911" t="s">
        <v>287</v>
      </c>
      <c r="DW180" s="246"/>
      <c r="DX180" s="948"/>
      <c r="DY180" s="247">
        <v>300</v>
      </c>
      <c r="DZ180" s="216">
        <v>41</v>
      </c>
      <c r="EA180" s="216">
        <v>42</v>
      </c>
      <c r="EB180" s="928">
        <v>21</v>
      </c>
    </row>
    <row r="181" spans="1:132" s="248" customFormat="1" ht="34.15" customHeight="1">
      <c r="A181" s="272" t="s">
        <v>495</v>
      </c>
      <c r="B181" s="950"/>
      <c r="C181" s="930"/>
      <c r="D181" s="940"/>
      <c r="E181" s="244" t="s">
        <v>49</v>
      </c>
      <c r="F181" s="180"/>
      <c r="G181" s="218">
        <v>37100</v>
      </c>
      <c r="H181" s="219"/>
      <c r="I181" s="183" t="s">
        <v>274</v>
      </c>
      <c r="J181" s="220">
        <v>350</v>
      </c>
      <c r="K181" s="221"/>
      <c r="L181" s="222" t="s">
        <v>275</v>
      </c>
      <c r="M181" s="223" t="s">
        <v>276</v>
      </c>
      <c r="N181" s="224" t="s">
        <v>274</v>
      </c>
      <c r="O181" s="225" t="s">
        <v>280</v>
      </c>
      <c r="P181" s="224" t="s">
        <v>274</v>
      </c>
      <c r="Q181" s="226">
        <v>2.2999999999999998</v>
      </c>
      <c r="R181" s="227"/>
      <c r="S181" s="902"/>
      <c r="T181" s="914"/>
      <c r="U181" s="902"/>
      <c r="V181" s="934"/>
      <c r="W181" s="922"/>
      <c r="X181" s="904"/>
      <c r="Y181" s="922"/>
      <c r="Z181" s="924"/>
      <c r="AA181" s="183" t="s">
        <v>274</v>
      </c>
      <c r="AB181" s="220">
        <v>8860</v>
      </c>
      <c r="AC181" s="902"/>
      <c r="AD181" s="228">
        <v>80</v>
      </c>
      <c r="AE181" s="229" t="s">
        <v>275</v>
      </c>
      <c r="AF181" s="223" t="s">
        <v>276</v>
      </c>
      <c r="AG181" s="230" t="s">
        <v>274</v>
      </c>
      <c r="AH181" s="231" t="s">
        <v>280</v>
      </c>
      <c r="AI181" s="230" t="s">
        <v>274</v>
      </c>
      <c r="AJ181" s="232">
        <v>2.9</v>
      </c>
      <c r="AK181" s="233"/>
      <c r="AL181" s="198"/>
      <c r="AM181" s="234"/>
      <c r="AN181" s="205"/>
      <c r="AO181" s="235"/>
      <c r="AP181" s="236"/>
      <c r="AQ181" s="214"/>
      <c r="AR181" s="236"/>
      <c r="AS181" s="214"/>
      <c r="AT181" s="236"/>
      <c r="AU181" s="214"/>
      <c r="AV181" s="237" t="s">
        <v>274</v>
      </c>
      <c r="AW181" s="199">
        <v>62060</v>
      </c>
      <c r="AX181" s="205" t="s">
        <v>274</v>
      </c>
      <c r="AY181" s="200">
        <v>620</v>
      </c>
      <c r="AZ181" s="238" t="s">
        <v>275</v>
      </c>
      <c r="BA181" s="202" t="s">
        <v>276</v>
      </c>
      <c r="BB181" s="201" t="s">
        <v>274</v>
      </c>
      <c r="BC181" s="203" t="s">
        <v>280</v>
      </c>
      <c r="BD181" s="201" t="s">
        <v>274</v>
      </c>
      <c r="BE181" s="204">
        <v>2.4</v>
      </c>
      <c r="BF181" s="237" t="s">
        <v>274</v>
      </c>
      <c r="BG181" s="286">
        <v>53200</v>
      </c>
      <c r="BH181" s="237" t="s">
        <v>284</v>
      </c>
      <c r="BI181" s="200">
        <v>530</v>
      </c>
      <c r="BJ181" s="238" t="s">
        <v>275</v>
      </c>
      <c r="BK181" s="202" t="s">
        <v>276</v>
      </c>
      <c r="BL181" s="238" t="s">
        <v>274</v>
      </c>
      <c r="BM181" s="203" t="s">
        <v>280</v>
      </c>
      <c r="BN181" s="238" t="s">
        <v>274</v>
      </c>
      <c r="BO181" s="204">
        <v>2.4</v>
      </c>
      <c r="BP181" s="925"/>
      <c r="BQ181" s="920"/>
      <c r="BR181" s="902"/>
      <c r="BS181" s="916"/>
      <c r="BT181" s="904"/>
      <c r="BU181" s="904"/>
      <c r="BV181" s="901"/>
      <c r="BW181" s="906"/>
      <c r="BX181" s="901"/>
      <c r="BY181" s="908"/>
      <c r="BZ181" s="902"/>
      <c r="CA181" s="918"/>
      <c r="CB181" s="902"/>
      <c r="CC181" s="916"/>
      <c r="CD181" s="901"/>
      <c r="CE181" s="904"/>
      <c r="CF181" s="901"/>
      <c r="CG181" s="906"/>
      <c r="CH181" s="901"/>
      <c r="CI181" s="910"/>
      <c r="CJ181" s="912"/>
      <c r="CK181" s="902"/>
      <c r="CL181" s="914"/>
      <c r="CM181" s="902"/>
      <c r="CN181" s="916"/>
      <c r="CO181" s="904"/>
      <c r="CP181" s="904"/>
      <c r="CQ181" s="901"/>
      <c r="CR181" s="906"/>
      <c r="CS181" s="901"/>
      <c r="CT181" s="908"/>
      <c r="CU181" s="902"/>
      <c r="CV181" s="239" t="s">
        <v>315</v>
      </c>
      <c r="CW181" s="902"/>
      <c r="CX181" s="239" t="s">
        <v>290</v>
      </c>
      <c r="CY181" s="902"/>
      <c r="CZ181" s="240">
        <v>52.3</v>
      </c>
      <c r="DA181" s="902"/>
      <c r="DB181" s="239" t="s">
        <v>315</v>
      </c>
      <c r="DC181" s="902"/>
      <c r="DD181" s="239" t="s">
        <v>290</v>
      </c>
      <c r="DE181" s="902"/>
      <c r="DF181" s="240">
        <v>19.399999999999999</v>
      </c>
      <c r="DG181" s="937"/>
      <c r="DH181" s="939"/>
      <c r="DI181" s="937"/>
      <c r="DJ181" s="241" t="s">
        <v>291</v>
      </c>
      <c r="DK181" s="897"/>
      <c r="DL181" s="899"/>
      <c r="DM181" s="901"/>
      <c r="DN181" s="936"/>
      <c r="DO181" s="901"/>
      <c r="DP181" s="904"/>
      <c r="DQ181" s="901"/>
      <c r="DR181" s="906"/>
      <c r="DS181" s="901"/>
      <c r="DT181" s="910"/>
      <c r="DU181" s="927"/>
      <c r="DV181" s="912"/>
      <c r="DW181" s="246"/>
      <c r="DX181" s="948"/>
      <c r="DY181" s="247"/>
      <c r="DZ181" s="216">
        <v>41</v>
      </c>
      <c r="EA181" s="216">
        <v>42</v>
      </c>
      <c r="EB181" s="928"/>
    </row>
    <row r="182" spans="1:132" s="248" customFormat="1" ht="34.15" customHeight="1">
      <c r="A182" s="272" t="s">
        <v>496</v>
      </c>
      <c r="B182" s="950"/>
      <c r="C182" s="929" t="s">
        <v>313</v>
      </c>
      <c r="D182" s="931" t="s">
        <v>273</v>
      </c>
      <c r="E182" s="243" t="s">
        <v>48</v>
      </c>
      <c r="F182" s="180"/>
      <c r="G182" s="181">
        <v>26100</v>
      </c>
      <c r="H182" s="182">
        <v>34960</v>
      </c>
      <c r="I182" s="183" t="s">
        <v>274</v>
      </c>
      <c r="J182" s="184">
        <v>240</v>
      </c>
      <c r="K182" s="185">
        <v>320</v>
      </c>
      <c r="L182" s="186" t="s">
        <v>275</v>
      </c>
      <c r="M182" s="187" t="s">
        <v>276</v>
      </c>
      <c r="N182" s="188" t="s">
        <v>274</v>
      </c>
      <c r="O182" s="189" t="s">
        <v>277</v>
      </c>
      <c r="P182" s="188" t="s">
        <v>274</v>
      </c>
      <c r="Q182" s="190">
        <v>2.1</v>
      </c>
      <c r="R182" s="191">
        <v>2.2999999999999998</v>
      </c>
      <c r="S182" s="902" t="s">
        <v>274</v>
      </c>
      <c r="T182" s="913">
        <v>260</v>
      </c>
      <c r="U182" s="902" t="s">
        <v>274</v>
      </c>
      <c r="V182" s="933">
        <v>2</v>
      </c>
      <c r="W182" s="921" t="s">
        <v>278</v>
      </c>
      <c r="X182" s="903" t="s">
        <v>276</v>
      </c>
      <c r="Y182" s="921" t="s">
        <v>274</v>
      </c>
      <c r="Z182" s="923" t="s">
        <v>279</v>
      </c>
      <c r="AA182" s="183" t="s">
        <v>274</v>
      </c>
      <c r="AB182" s="192">
        <v>8860</v>
      </c>
      <c r="AC182" s="902" t="s">
        <v>274</v>
      </c>
      <c r="AD182" s="193">
        <v>80</v>
      </c>
      <c r="AE182" s="194" t="s">
        <v>278</v>
      </c>
      <c r="AF182" s="187" t="s">
        <v>276</v>
      </c>
      <c r="AG182" s="195" t="s">
        <v>274</v>
      </c>
      <c r="AH182" s="189" t="s">
        <v>280</v>
      </c>
      <c r="AI182" s="195" t="s">
        <v>274</v>
      </c>
      <c r="AJ182" s="196">
        <v>2.9</v>
      </c>
      <c r="AK182" s="197" t="s">
        <v>281</v>
      </c>
      <c r="AL182" s="198" t="s">
        <v>282</v>
      </c>
      <c r="AM182" s="199">
        <v>3540</v>
      </c>
      <c r="AN182" s="198" t="s">
        <v>282</v>
      </c>
      <c r="AO182" s="200">
        <v>30</v>
      </c>
      <c r="AP182" s="201" t="s">
        <v>275</v>
      </c>
      <c r="AQ182" s="202" t="s">
        <v>276</v>
      </c>
      <c r="AR182" s="201" t="s">
        <v>274</v>
      </c>
      <c r="AS182" s="203" t="s">
        <v>280</v>
      </c>
      <c r="AT182" s="201" t="s">
        <v>274</v>
      </c>
      <c r="AU182" s="204">
        <v>3.9</v>
      </c>
      <c r="AV182" s="205"/>
      <c r="AW182" s="206"/>
      <c r="AX182" s="205"/>
      <c r="AY182" s="207"/>
      <c r="AZ182" s="208"/>
      <c r="BA182" s="208"/>
      <c r="BB182" s="209"/>
      <c r="BC182" s="208"/>
      <c r="BD182" s="209"/>
      <c r="BE182" s="208"/>
      <c r="BF182" s="205"/>
      <c r="BG182" s="285" t="s">
        <v>283</v>
      </c>
      <c r="BH182" s="205"/>
      <c r="BI182" s="210"/>
      <c r="BJ182" s="208"/>
      <c r="BK182" s="208"/>
      <c r="BL182" s="208"/>
      <c r="BM182" s="208"/>
      <c r="BN182" s="208"/>
      <c r="BO182" s="208"/>
      <c r="BP182" s="925" t="s">
        <v>274</v>
      </c>
      <c r="BQ182" s="919">
        <v>270</v>
      </c>
      <c r="BR182" s="902" t="s">
        <v>274</v>
      </c>
      <c r="BS182" s="915">
        <v>2</v>
      </c>
      <c r="BT182" s="903" t="s">
        <v>275</v>
      </c>
      <c r="BU182" s="903" t="s">
        <v>276</v>
      </c>
      <c r="BV182" s="900" t="s">
        <v>274</v>
      </c>
      <c r="BW182" s="905" t="s">
        <v>280</v>
      </c>
      <c r="BX182" s="900" t="s">
        <v>274</v>
      </c>
      <c r="BY182" s="907">
        <v>12.3</v>
      </c>
      <c r="BZ182" s="902" t="s">
        <v>284</v>
      </c>
      <c r="CA182" s="917">
        <v>1610</v>
      </c>
      <c r="CB182" s="902" t="s">
        <v>274</v>
      </c>
      <c r="CC182" s="915">
        <v>10</v>
      </c>
      <c r="CD182" s="900" t="s">
        <v>275</v>
      </c>
      <c r="CE182" s="903" t="s">
        <v>276</v>
      </c>
      <c r="CF182" s="900" t="s">
        <v>274</v>
      </c>
      <c r="CG182" s="905" t="s">
        <v>280</v>
      </c>
      <c r="CH182" s="900" t="s">
        <v>274</v>
      </c>
      <c r="CI182" s="909">
        <v>3.9</v>
      </c>
      <c r="CJ182" s="911" t="s">
        <v>285</v>
      </c>
      <c r="CK182" s="902" t="s">
        <v>284</v>
      </c>
      <c r="CL182" s="913">
        <v>520</v>
      </c>
      <c r="CM182" s="902" t="s">
        <v>274</v>
      </c>
      <c r="CN182" s="915">
        <v>5</v>
      </c>
      <c r="CO182" s="903" t="s">
        <v>275</v>
      </c>
      <c r="CP182" s="903" t="s">
        <v>276</v>
      </c>
      <c r="CQ182" s="900" t="s">
        <v>274</v>
      </c>
      <c r="CR182" s="905" t="s">
        <v>280</v>
      </c>
      <c r="CS182" s="900" t="s">
        <v>274</v>
      </c>
      <c r="CT182" s="907">
        <v>9.1999999999999993</v>
      </c>
      <c r="CU182" s="902" t="s">
        <v>284</v>
      </c>
      <c r="CV182" s="211">
        <v>190</v>
      </c>
      <c r="CW182" s="902" t="s">
        <v>284</v>
      </c>
      <c r="CX182" s="212">
        <v>1</v>
      </c>
      <c r="CY182" s="902" t="s">
        <v>284</v>
      </c>
      <c r="CZ182" s="212">
        <v>1</v>
      </c>
      <c r="DA182" s="902" t="s">
        <v>284</v>
      </c>
      <c r="DB182" s="211">
        <v>30</v>
      </c>
      <c r="DC182" s="902" t="s">
        <v>284</v>
      </c>
      <c r="DD182" s="212">
        <v>1</v>
      </c>
      <c r="DE182" s="902" t="s">
        <v>284</v>
      </c>
      <c r="DF182" s="212">
        <v>1</v>
      </c>
      <c r="DG182" s="937" t="s">
        <v>282</v>
      </c>
      <c r="DH182" s="938">
        <v>2150</v>
      </c>
      <c r="DI182" s="937" t="s">
        <v>282</v>
      </c>
      <c r="DJ182" s="213">
        <v>245</v>
      </c>
      <c r="DK182" s="897" t="s">
        <v>286</v>
      </c>
      <c r="DL182" s="898">
        <v>1610</v>
      </c>
      <c r="DM182" s="900" t="s">
        <v>274</v>
      </c>
      <c r="DN182" s="935">
        <v>10</v>
      </c>
      <c r="DO182" s="900" t="s">
        <v>275</v>
      </c>
      <c r="DP182" s="903" t="s">
        <v>276</v>
      </c>
      <c r="DQ182" s="900" t="s">
        <v>274</v>
      </c>
      <c r="DR182" s="905" t="s">
        <v>280</v>
      </c>
      <c r="DS182" s="900" t="s">
        <v>274</v>
      </c>
      <c r="DT182" s="909">
        <v>3.9</v>
      </c>
      <c r="DU182" s="926" t="s">
        <v>281</v>
      </c>
      <c r="DV182" s="911" t="s">
        <v>287</v>
      </c>
      <c r="DW182" s="246"/>
      <c r="DX182" s="948"/>
      <c r="DY182" s="247">
        <v>330</v>
      </c>
      <c r="DZ182" s="216">
        <v>43</v>
      </c>
      <c r="EA182" s="216">
        <v>44</v>
      </c>
      <c r="EB182" s="928">
        <v>22</v>
      </c>
    </row>
    <row r="183" spans="1:132" s="248" customFormat="1" ht="34.15" customHeight="1">
      <c r="A183" s="272" t="s">
        <v>497</v>
      </c>
      <c r="B183" s="950"/>
      <c r="C183" s="930"/>
      <c r="D183" s="932"/>
      <c r="E183" s="244" t="s">
        <v>49</v>
      </c>
      <c r="F183" s="180"/>
      <c r="G183" s="218">
        <v>34960</v>
      </c>
      <c r="H183" s="219"/>
      <c r="I183" s="183" t="s">
        <v>274</v>
      </c>
      <c r="J183" s="220">
        <v>320</v>
      </c>
      <c r="K183" s="221"/>
      <c r="L183" s="222" t="s">
        <v>275</v>
      </c>
      <c r="M183" s="223" t="s">
        <v>276</v>
      </c>
      <c r="N183" s="224" t="s">
        <v>274</v>
      </c>
      <c r="O183" s="225" t="s">
        <v>280</v>
      </c>
      <c r="P183" s="224" t="s">
        <v>274</v>
      </c>
      <c r="Q183" s="226">
        <v>2.2999999999999998</v>
      </c>
      <c r="R183" s="227"/>
      <c r="S183" s="902"/>
      <c r="T183" s="914"/>
      <c r="U183" s="902"/>
      <c r="V183" s="934"/>
      <c r="W183" s="922"/>
      <c r="X183" s="904"/>
      <c r="Y183" s="922"/>
      <c r="Z183" s="924"/>
      <c r="AA183" s="183" t="s">
        <v>274</v>
      </c>
      <c r="AB183" s="220">
        <v>8860</v>
      </c>
      <c r="AC183" s="902"/>
      <c r="AD183" s="228">
        <v>80</v>
      </c>
      <c r="AE183" s="229" t="s">
        <v>275</v>
      </c>
      <c r="AF183" s="223" t="s">
        <v>276</v>
      </c>
      <c r="AG183" s="230" t="s">
        <v>274</v>
      </c>
      <c r="AH183" s="231" t="s">
        <v>280</v>
      </c>
      <c r="AI183" s="230" t="s">
        <v>274</v>
      </c>
      <c r="AJ183" s="232">
        <v>2.9</v>
      </c>
      <c r="AK183" s="233"/>
      <c r="AL183" s="249"/>
      <c r="AM183" s="249"/>
      <c r="AN183" s="249"/>
      <c r="AO183" s="249"/>
      <c r="AP183" s="250"/>
      <c r="AQ183" s="249"/>
      <c r="AR183" s="250"/>
      <c r="AS183" s="249"/>
      <c r="AT183" s="250"/>
      <c r="AU183" s="249"/>
      <c r="AV183" s="237" t="s">
        <v>274</v>
      </c>
      <c r="AW183" s="199">
        <v>62060</v>
      </c>
      <c r="AX183" s="205" t="s">
        <v>274</v>
      </c>
      <c r="AY183" s="200">
        <v>620</v>
      </c>
      <c r="AZ183" s="238" t="s">
        <v>275</v>
      </c>
      <c r="BA183" s="202" t="s">
        <v>276</v>
      </c>
      <c r="BB183" s="201" t="s">
        <v>274</v>
      </c>
      <c r="BC183" s="203" t="s">
        <v>280</v>
      </c>
      <c r="BD183" s="201" t="s">
        <v>274</v>
      </c>
      <c r="BE183" s="204">
        <v>2.4</v>
      </c>
      <c r="BF183" s="237" t="s">
        <v>274</v>
      </c>
      <c r="BG183" s="286">
        <v>53200</v>
      </c>
      <c r="BH183" s="237" t="s">
        <v>284</v>
      </c>
      <c r="BI183" s="200">
        <v>530</v>
      </c>
      <c r="BJ183" s="238" t="s">
        <v>275</v>
      </c>
      <c r="BK183" s="202" t="s">
        <v>276</v>
      </c>
      <c r="BL183" s="238" t="s">
        <v>274</v>
      </c>
      <c r="BM183" s="203" t="s">
        <v>280</v>
      </c>
      <c r="BN183" s="238" t="s">
        <v>274</v>
      </c>
      <c r="BO183" s="204">
        <v>2.4</v>
      </c>
      <c r="BP183" s="925"/>
      <c r="BQ183" s="920"/>
      <c r="BR183" s="902"/>
      <c r="BS183" s="916"/>
      <c r="BT183" s="904"/>
      <c r="BU183" s="904"/>
      <c r="BV183" s="901"/>
      <c r="BW183" s="906"/>
      <c r="BX183" s="901"/>
      <c r="BY183" s="908"/>
      <c r="BZ183" s="902"/>
      <c r="CA183" s="918"/>
      <c r="CB183" s="902"/>
      <c r="CC183" s="916"/>
      <c r="CD183" s="901"/>
      <c r="CE183" s="904"/>
      <c r="CF183" s="901"/>
      <c r="CG183" s="906"/>
      <c r="CH183" s="901"/>
      <c r="CI183" s="910"/>
      <c r="CJ183" s="912"/>
      <c r="CK183" s="902"/>
      <c r="CL183" s="914"/>
      <c r="CM183" s="902"/>
      <c r="CN183" s="916"/>
      <c r="CO183" s="904"/>
      <c r="CP183" s="904"/>
      <c r="CQ183" s="901"/>
      <c r="CR183" s="906"/>
      <c r="CS183" s="901"/>
      <c r="CT183" s="908"/>
      <c r="CU183" s="902"/>
      <c r="CV183" s="239" t="s">
        <v>315</v>
      </c>
      <c r="CW183" s="902"/>
      <c r="CX183" s="239" t="s">
        <v>290</v>
      </c>
      <c r="CY183" s="902"/>
      <c r="CZ183" s="240">
        <v>95.2</v>
      </c>
      <c r="DA183" s="902"/>
      <c r="DB183" s="239" t="s">
        <v>315</v>
      </c>
      <c r="DC183" s="902"/>
      <c r="DD183" s="239" t="s">
        <v>290</v>
      </c>
      <c r="DE183" s="902"/>
      <c r="DF183" s="240">
        <v>17.600000000000001</v>
      </c>
      <c r="DG183" s="937"/>
      <c r="DH183" s="939"/>
      <c r="DI183" s="937"/>
      <c r="DJ183" s="241" t="s">
        <v>291</v>
      </c>
      <c r="DK183" s="897"/>
      <c r="DL183" s="899"/>
      <c r="DM183" s="901"/>
      <c r="DN183" s="936"/>
      <c r="DO183" s="901"/>
      <c r="DP183" s="904"/>
      <c r="DQ183" s="901"/>
      <c r="DR183" s="906"/>
      <c r="DS183" s="901"/>
      <c r="DT183" s="910"/>
      <c r="DU183" s="927"/>
      <c r="DV183" s="912"/>
      <c r="DW183" s="246"/>
      <c r="DX183" s="949"/>
      <c r="DY183" s="247"/>
      <c r="DZ183" s="216">
        <v>43</v>
      </c>
      <c r="EA183" s="216">
        <v>44</v>
      </c>
      <c r="EB183" s="928"/>
    </row>
    <row r="184" spans="1:132" s="214" customFormat="1" ht="34.15" customHeight="1">
      <c r="A184" s="271" t="s">
        <v>498</v>
      </c>
      <c r="B184" s="950" t="s">
        <v>318</v>
      </c>
      <c r="C184" s="943" t="s">
        <v>272</v>
      </c>
      <c r="D184" s="945" t="s">
        <v>273</v>
      </c>
      <c r="E184" s="179" t="s">
        <v>48</v>
      </c>
      <c r="F184" s="180"/>
      <c r="G184" s="181">
        <v>120430</v>
      </c>
      <c r="H184" s="182">
        <v>129150</v>
      </c>
      <c r="I184" s="183" t="s">
        <v>274</v>
      </c>
      <c r="J184" s="184">
        <v>1180</v>
      </c>
      <c r="K184" s="185">
        <v>1270</v>
      </c>
      <c r="L184" s="186" t="s">
        <v>275</v>
      </c>
      <c r="M184" s="187" t="s">
        <v>276</v>
      </c>
      <c r="N184" s="188" t="s">
        <v>274</v>
      </c>
      <c r="O184" s="189" t="s">
        <v>277</v>
      </c>
      <c r="P184" s="188" t="s">
        <v>274</v>
      </c>
      <c r="Q184" s="190">
        <v>2.2999999999999998</v>
      </c>
      <c r="R184" s="191">
        <v>2.2999999999999998</v>
      </c>
      <c r="S184" s="902" t="s">
        <v>274</v>
      </c>
      <c r="T184" s="913">
        <v>5680</v>
      </c>
      <c r="U184" s="902" t="s">
        <v>274</v>
      </c>
      <c r="V184" s="933">
        <v>50</v>
      </c>
      <c r="W184" s="921" t="s">
        <v>278</v>
      </c>
      <c r="X184" s="903" t="s">
        <v>276</v>
      </c>
      <c r="Y184" s="921" t="s">
        <v>274</v>
      </c>
      <c r="Z184" s="923" t="s">
        <v>279</v>
      </c>
      <c r="AA184" s="183" t="s">
        <v>274</v>
      </c>
      <c r="AB184" s="192">
        <v>8720</v>
      </c>
      <c r="AC184" s="902" t="s">
        <v>274</v>
      </c>
      <c r="AD184" s="193">
        <v>80</v>
      </c>
      <c r="AE184" s="194" t="s">
        <v>278</v>
      </c>
      <c r="AF184" s="187" t="s">
        <v>276</v>
      </c>
      <c r="AG184" s="195" t="s">
        <v>274</v>
      </c>
      <c r="AH184" s="189" t="s">
        <v>280</v>
      </c>
      <c r="AI184" s="195" t="s">
        <v>274</v>
      </c>
      <c r="AJ184" s="196">
        <v>2.9</v>
      </c>
      <c r="AK184" s="197" t="s">
        <v>281</v>
      </c>
      <c r="AL184" s="198" t="s">
        <v>282</v>
      </c>
      <c r="AM184" s="199">
        <v>3480</v>
      </c>
      <c r="AN184" s="198" t="s">
        <v>282</v>
      </c>
      <c r="AO184" s="200">
        <v>30</v>
      </c>
      <c r="AP184" s="201" t="s">
        <v>275</v>
      </c>
      <c r="AQ184" s="202" t="s">
        <v>276</v>
      </c>
      <c r="AR184" s="201" t="s">
        <v>274</v>
      </c>
      <c r="AS184" s="203" t="s">
        <v>280</v>
      </c>
      <c r="AT184" s="201" t="s">
        <v>274</v>
      </c>
      <c r="AU184" s="204">
        <v>3.9</v>
      </c>
      <c r="AV184" s="205"/>
      <c r="AW184" s="206"/>
      <c r="AX184" s="205"/>
      <c r="AY184" s="207"/>
      <c r="AZ184" s="208"/>
      <c r="BA184" s="208"/>
      <c r="BB184" s="209"/>
      <c r="BC184" s="208"/>
      <c r="BD184" s="209"/>
      <c r="BE184" s="208"/>
      <c r="BF184" s="205"/>
      <c r="BG184" s="285" t="s">
        <v>283</v>
      </c>
      <c r="BH184" s="205"/>
      <c r="BI184" s="210"/>
      <c r="BJ184" s="208"/>
      <c r="BK184" s="208"/>
      <c r="BL184" s="208"/>
      <c r="BM184" s="208"/>
      <c r="BN184" s="208"/>
      <c r="BO184" s="208"/>
      <c r="BP184" s="925" t="s">
        <v>274</v>
      </c>
      <c r="BQ184" s="919">
        <v>6010</v>
      </c>
      <c r="BR184" s="902" t="s">
        <v>284</v>
      </c>
      <c r="BS184" s="915">
        <v>60</v>
      </c>
      <c r="BT184" s="903" t="s">
        <v>275</v>
      </c>
      <c r="BU184" s="903" t="s">
        <v>276</v>
      </c>
      <c r="BV184" s="900" t="s">
        <v>274</v>
      </c>
      <c r="BW184" s="905" t="s">
        <v>280</v>
      </c>
      <c r="BX184" s="900" t="s">
        <v>274</v>
      </c>
      <c r="BY184" s="907">
        <v>9</v>
      </c>
      <c r="BZ184" s="902" t="s">
        <v>284</v>
      </c>
      <c r="CA184" s="917">
        <v>34880</v>
      </c>
      <c r="CB184" s="902" t="s">
        <v>284</v>
      </c>
      <c r="CC184" s="915">
        <v>340</v>
      </c>
      <c r="CD184" s="900" t="s">
        <v>275</v>
      </c>
      <c r="CE184" s="903" t="s">
        <v>276</v>
      </c>
      <c r="CF184" s="900" t="s">
        <v>274</v>
      </c>
      <c r="CG184" s="905" t="s">
        <v>280</v>
      </c>
      <c r="CH184" s="900" t="s">
        <v>274</v>
      </c>
      <c r="CI184" s="909">
        <v>2.5</v>
      </c>
      <c r="CJ184" s="911" t="s">
        <v>285</v>
      </c>
      <c r="CK184" s="902" t="s">
        <v>284</v>
      </c>
      <c r="CL184" s="913">
        <v>3790</v>
      </c>
      <c r="CM184" s="902" t="s">
        <v>274</v>
      </c>
      <c r="CN184" s="915">
        <v>30</v>
      </c>
      <c r="CO184" s="903" t="s">
        <v>275</v>
      </c>
      <c r="CP184" s="903" t="s">
        <v>276</v>
      </c>
      <c r="CQ184" s="900" t="s">
        <v>274</v>
      </c>
      <c r="CR184" s="905" t="s">
        <v>280</v>
      </c>
      <c r="CS184" s="900" t="s">
        <v>274</v>
      </c>
      <c r="CT184" s="907">
        <v>18.100000000000001</v>
      </c>
      <c r="CU184" s="902" t="s">
        <v>284</v>
      </c>
      <c r="CV184" s="211">
        <v>2840</v>
      </c>
      <c r="CW184" s="902" t="s">
        <v>284</v>
      </c>
      <c r="CX184" s="212">
        <v>20</v>
      </c>
      <c r="CY184" s="902" t="s">
        <v>284</v>
      </c>
      <c r="CZ184" s="212">
        <v>20</v>
      </c>
      <c r="DA184" s="902" t="s">
        <v>284</v>
      </c>
      <c r="DB184" s="211">
        <v>500</v>
      </c>
      <c r="DC184" s="902" t="s">
        <v>284</v>
      </c>
      <c r="DD184" s="212">
        <v>5</v>
      </c>
      <c r="DE184" s="902" t="s">
        <v>284</v>
      </c>
      <c r="DF184" s="212">
        <v>5</v>
      </c>
      <c r="DG184" s="937" t="s">
        <v>282</v>
      </c>
      <c r="DH184" s="938">
        <v>27330</v>
      </c>
      <c r="DI184" s="937" t="s">
        <v>282</v>
      </c>
      <c r="DJ184" s="213">
        <v>245</v>
      </c>
      <c r="DK184" s="897" t="s">
        <v>286</v>
      </c>
      <c r="DL184" s="898">
        <v>34880</v>
      </c>
      <c r="DM184" s="900" t="s">
        <v>274</v>
      </c>
      <c r="DN184" s="935">
        <v>340</v>
      </c>
      <c r="DO184" s="900" t="s">
        <v>275</v>
      </c>
      <c r="DP184" s="903" t="s">
        <v>276</v>
      </c>
      <c r="DQ184" s="900" t="s">
        <v>274</v>
      </c>
      <c r="DR184" s="905" t="s">
        <v>280</v>
      </c>
      <c r="DS184" s="900" t="s">
        <v>274</v>
      </c>
      <c r="DT184" s="909">
        <v>2.5</v>
      </c>
      <c r="DU184" s="926" t="s">
        <v>281</v>
      </c>
      <c r="DV184" s="911" t="s">
        <v>287</v>
      </c>
      <c r="DW184" s="242"/>
      <c r="DX184" s="947" t="s">
        <v>288</v>
      </c>
      <c r="DY184" s="215">
        <v>15</v>
      </c>
      <c r="DZ184" s="216">
        <v>1</v>
      </c>
      <c r="EA184" s="216">
        <v>2</v>
      </c>
      <c r="EB184" s="928">
        <v>1</v>
      </c>
    </row>
    <row r="185" spans="1:132" s="214" customFormat="1" ht="34.15" customHeight="1">
      <c r="A185" s="271" t="s">
        <v>499</v>
      </c>
      <c r="B185" s="950"/>
      <c r="C185" s="944"/>
      <c r="D185" s="946"/>
      <c r="E185" s="217" t="s">
        <v>49</v>
      </c>
      <c r="F185" s="180"/>
      <c r="G185" s="218">
        <v>129150</v>
      </c>
      <c r="H185" s="219"/>
      <c r="I185" s="183" t="s">
        <v>274</v>
      </c>
      <c r="J185" s="220">
        <v>1270</v>
      </c>
      <c r="K185" s="221"/>
      <c r="L185" s="222" t="s">
        <v>275</v>
      </c>
      <c r="M185" s="223" t="s">
        <v>276</v>
      </c>
      <c r="N185" s="224" t="s">
        <v>274</v>
      </c>
      <c r="O185" s="225" t="s">
        <v>280</v>
      </c>
      <c r="P185" s="224" t="s">
        <v>274</v>
      </c>
      <c r="Q185" s="226">
        <v>2.2999999999999998</v>
      </c>
      <c r="R185" s="227"/>
      <c r="S185" s="902"/>
      <c r="T185" s="914"/>
      <c r="U185" s="902"/>
      <c r="V185" s="934"/>
      <c r="W185" s="922"/>
      <c r="X185" s="904"/>
      <c r="Y185" s="922"/>
      <c r="Z185" s="924"/>
      <c r="AA185" s="183" t="s">
        <v>274</v>
      </c>
      <c r="AB185" s="220">
        <v>8720</v>
      </c>
      <c r="AC185" s="902"/>
      <c r="AD185" s="228">
        <v>80</v>
      </c>
      <c r="AE185" s="229" t="s">
        <v>275</v>
      </c>
      <c r="AF185" s="223" t="s">
        <v>276</v>
      </c>
      <c r="AG185" s="230" t="s">
        <v>274</v>
      </c>
      <c r="AH185" s="231" t="s">
        <v>280</v>
      </c>
      <c r="AI185" s="230" t="s">
        <v>274</v>
      </c>
      <c r="AJ185" s="232">
        <v>2.9</v>
      </c>
      <c r="AK185" s="233"/>
      <c r="AL185" s="198"/>
      <c r="AM185" s="234"/>
      <c r="AN185" s="205"/>
      <c r="AO185" s="235"/>
      <c r="AP185" s="236"/>
      <c r="AR185" s="236"/>
      <c r="AT185" s="236"/>
      <c r="AV185" s="237" t="s">
        <v>274</v>
      </c>
      <c r="AW185" s="199">
        <v>61040</v>
      </c>
      <c r="AX185" s="205" t="s">
        <v>274</v>
      </c>
      <c r="AY185" s="200">
        <v>610</v>
      </c>
      <c r="AZ185" s="238" t="s">
        <v>275</v>
      </c>
      <c r="BA185" s="202" t="s">
        <v>276</v>
      </c>
      <c r="BB185" s="201" t="s">
        <v>274</v>
      </c>
      <c r="BC185" s="203" t="s">
        <v>280</v>
      </c>
      <c r="BD185" s="201" t="s">
        <v>274</v>
      </c>
      <c r="BE185" s="204">
        <v>2.5</v>
      </c>
      <c r="BF185" s="237" t="s">
        <v>274</v>
      </c>
      <c r="BG185" s="286">
        <v>52320</v>
      </c>
      <c r="BH185" s="237" t="s">
        <v>284</v>
      </c>
      <c r="BI185" s="200">
        <v>520</v>
      </c>
      <c r="BJ185" s="238" t="s">
        <v>275</v>
      </c>
      <c r="BK185" s="202" t="s">
        <v>276</v>
      </c>
      <c r="BL185" s="238" t="s">
        <v>274</v>
      </c>
      <c r="BM185" s="203" t="s">
        <v>280</v>
      </c>
      <c r="BN185" s="238" t="s">
        <v>274</v>
      </c>
      <c r="BO185" s="204">
        <v>2.5</v>
      </c>
      <c r="BP185" s="925"/>
      <c r="BQ185" s="920"/>
      <c r="BR185" s="902"/>
      <c r="BS185" s="916"/>
      <c r="BT185" s="904"/>
      <c r="BU185" s="904"/>
      <c r="BV185" s="901"/>
      <c r="BW185" s="906"/>
      <c r="BX185" s="901"/>
      <c r="BY185" s="908"/>
      <c r="BZ185" s="902"/>
      <c r="CA185" s="918"/>
      <c r="CB185" s="902"/>
      <c r="CC185" s="916"/>
      <c r="CD185" s="901"/>
      <c r="CE185" s="904"/>
      <c r="CF185" s="901"/>
      <c r="CG185" s="906"/>
      <c r="CH185" s="901"/>
      <c r="CI185" s="910"/>
      <c r="CJ185" s="912"/>
      <c r="CK185" s="902"/>
      <c r="CL185" s="914"/>
      <c r="CM185" s="902"/>
      <c r="CN185" s="916"/>
      <c r="CO185" s="904"/>
      <c r="CP185" s="904"/>
      <c r="CQ185" s="901"/>
      <c r="CR185" s="906"/>
      <c r="CS185" s="901"/>
      <c r="CT185" s="908"/>
      <c r="CU185" s="902"/>
      <c r="CV185" s="239" t="s">
        <v>289</v>
      </c>
      <c r="CW185" s="902"/>
      <c r="CX185" s="239" t="s">
        <v>290</v>
      </c>
      <c r="CY185" s="902"/>
      <c r="CZ185" s="240">
        <v>69.8</v>
      </c>
      <c r="DA185" s="902"/>
      <c r="DB185" s="239" t="s">
        <v>289</v>
      </c>
      <c r="DC185" s="902"/>
      <c r="DD185" s="239" t="s">
        <v>290</v>
      </c>
      <c r="DE185" s="902"/>
      <c r="DF185" s="240">
        <v>46.5</v>
      </c>
      <c r="DG185" s="937"/>
      <c r="DH185" s="939"/>
      <c r="DI185" s="937"/>
      <c r="DJ185" s="241" t="s">
        <v>291</v>
      </c>
      <c r="DK185" s="897"/>
      <c r="DL185" s="899"/>
      <c r="DM185" s="901"/>
      <c r="DN185" s="936"/>
      <c r="DO185" s="901"/>
      <c r="DP185" s="904"/>
      <c r="DQ185" s="901"/>
      <c r="DR185" s="906"/>
      <c r="DS185" s="901"/>
      <c r="DT185" s="910"/>
      <c r="DU185" s="927"/>
      <c r="DV185" s="912"/>
      <c r="DW185" s="242"/>
      <c r="DX185" s="948"/>
      <c r="DY185" s="215"/>
      <c r="DZ185" s="216">
        <v>1</v>
      </c>
      <c r="EA185" s="216">
        <v>2</v>
      </c>
      <c r="EB185" s="928"/>
    </row>
    <row r="186" spans="1:132" s="214" customFormat="1" ht="34.15" customHeight="1">
      <c r="A186" s="271" t="s">
        <v>500</v>
      </c>
      <c r="B186" s="950"/>
      <c r="C186" s="943" t="s">
        <v>292</v>
      </c>
      <c r="D186" s="945" t="s">
        <v>273</v>
      </c>
      <c r="E186" s="179" t="s">
        <v>48</v>
      </c>
      <c r="F186" s="180"/>
      <c r="G186" s="181">
        <v>91470</v>
      </c>
      <c r="H186" s="182">
        <v>100190</v>
      </c>
      <c r="I186" s="183" t="s">
        <v>274</v>
      </c>
      <c r="J186" s="184">
        <v>890</v>
      </c>
      <c r="K186" s="185">
        <v>980</v>
      </c>
      <c r="L186" s="186" t="s">
        <v>275</v>
      </c>
      <c r="M186" s="187" t="s">
        <v>276</v>
      </c>
      <c r="N186" s="188" t="s">
        <v>274</v>
      </c>
      <c r="O186" s="189" t="s">
        <v>277</v>
      </c>
      <c r="P186" s="188" t="s">
        <v>274</v>
      </c>
      <c r="Q186" s="190">
        <v>2.2999999999999998</v>
      </c>
      <c r="R186" s="191">
        <v>2.2999999999999998</v>
      </c>
      <c r="S186" s="902" t="s">
        <v>274</v>
      </c>
      <c r="T186" s="913">
        <v>4260</v>
      </c>
      <c r="U186" s="902" t="s">
        <v>274</v>
      </c>
      <c r="V186" s="933">
        <v>40</v>
      </c>
      <c r="W186" s="921" t="s">
        <v>278</v>
      </c>
      <c r="X186" s="903" t="s">
        <v>276</v>
      </c>
      <c r="Y186" s="921" t="s">
        <v>274</v>
      </c>
      <c r="Z186" s="923" t="s">
        <v>279</v>
      </c>
      <c r="AA186" s="183" t="s">
        <v>274</v>
      </c>
      <c r="AB186" s="192">
        <v>8720</v>
      </c>
      <c r="AC186" s="902" t="s">
        <v>274</v>
      </c>
      <c r="AD186" s="193">
        <v>80</v>
      </c>
      <c r="AE186" s="194" t="s">
        <v>278</v>
      </c>
      <c r="AF186" s="187" t="s">
        <v>276</v>
      </c>
      <c r="AG186" s="195" t="s">
        <v>274</v>
      </c>
      <c r="AH186" s="189" t="s">
        <v>280</v>
      </c>
      <c r="AI186" s="195" t="s">
        <v>274</v>
      </c>
      <c r="AJ186" s="196">
        <v>2.9</v>
      </c>
      <c r="AK186" s="197" t="s">
        <v>281</v>
      </c>
      <c r="AL186" s="198" t="s">
        <v>282</v>
      </c>
      <c r="AM186" s="199">
        <v>3480</v>
      </c>
      <c r="AN186" s="198" t="s">
        <v>282</v>
      </c>
      <c r="AO186" s="200">
        <v>30</v>
      </c>
      <c r="AP186" s="201" t="s">
        <v>275</v>
      </c>
      <c r="AQ186" s="202" t="s">
        <v>276</v>
      </c>
      <c r="AR186" s="201" t="s">
        <v>274</v>
      </c>
      <c r="AS186" s="203" t="s">
        <v>280</v>
      </c>
      <c r="AT186" s="201" t="s">
        <v>274</v>
      </c>
      <c r="AU186" s="204">
        <v>3.9</v>
      </c>
      <c r="AV186" s="205"/>
      <c r="AW186" s="206"/>
      <c r="AX186" s="205"/>
      <c r="AY186" s="207"/>
      <c r="AZ186" s="208"/>
      <c r="BA186" s="208"/>
      <c r="BB186" s="209"/>
      <c r="BC186" s="208"/>
      <c r="BD186" s="209"/>
      <c r="BE186" s="208"/>
      <c r="BF186" s="205"/>
      <c r="BG186" s="285" t="s">
        <v>283</v>
      </c>
      <c r="BH186" s="205"/>
      <c r="BI186" s="210"/>
      <c r="BJ186" s="208"/>
      <c r="BK186" s="208"/>
      <c r="BL186" s="208"/>
      <c r="BM186" s="208"/>
      <c r="BN186" s="208"/>
      <c r="BO186" s="208"/>
      <c r="BP186" s="925" t="s">
        <v>274</v>
      </c>
      <c r="BQ186" s="919">
        <v>4510</v>
      </c>
      <c r="BR186" s="902" t="s">
        <v>284</v>
      </c>
      <c r="BS186" s="915">
        <v>40</v>
      </c>
      <c r="BT186" s="903" t="s">
        <v>275</v>
      </c>
      <c r="BU186" s="903" t="s">
        <v>276</v>
      </c>
      <c r="BV186" s="900" t="s">
        <v>274</v>
      </c>
      <c r="BW186" s="905" t="s">
        <v>280</v>
      </c>
      <c r="BX186" s="900" t="s">
        <v>274</v>
      </c>
      <c r="BY186" s="907">
        <v>10.199999999999999</v>
      </c>
      <c r="BZ186" s="902" t="s">
        <v>284</v>
      </c>
      <c r="CA186" s="917">
        <v>26160</v>
      </c>
      <c r="CB186" s="902" t="s">
        <v>284</v>
      </c>
      <c r="CC186" s="915">
        <v>260</v>
      </c>
      <c r="CD186" s="900" t="s">
        <v>275</v>
      </c>
      <c r="CE186" s="903" t="s">
        <v>276</v>
      </c>
      <c r="CF186" s="900" t="s">
        <v>274</v>
      </c>
      <c r="CG186" s="905" t="s">
        <v>280</v>
      </c>
      <c r="CH186" s="900" t="s">
        <v>274</v>
      </c>
      <c r="CI186" s="909">
        <v>2.5</v>
      </c>
      <c r="CJ186" s="911" t="s">
        <v>285</v>
      </c>
      <c r="CK186" s="902" t="s">
        <v>284</v>
      </c>
      <c r="CL186" s="913">
        <v>3050</v>
      </c>
      <c r="CM186" s="902" t="s">
        <v>274</v>
      </c>
      <c r="CN186" s="915">
        <v>30</v>
      </c>
      <c r="CO186" s="903" t="s">
        <v>275</v>
      </c>
      <c r="CP186" s="903" t="s">
        <v>276</v>
      </c>
      <c r="CQ186" s="900" t="s">
        <v>274</v>
      </c>
      <c r="CR186" s="905" t="s">
        <v>280</v>
      </c>
      <c r="CS186" s="900" t="s">
        <v>274</v>
      </c>
      <c r="CT186" s="907">
        <v>13.6</v>
      </c>
      <c r="CU186" s="902" t="s">
        <v>284</v>
      </c>
      <c r="CV186" s="211">
        <v>2130</v>
      </c>
      <c r="CW186" s="902" t="s">
        <v>284</v>
      </c>
      <c r="CX186" s="212">
        <v>20</v>
      </c>
      <c r="CY186" s="902" t="s">
        <v>284</v>
      </c>
      <c r="CZ186" s="212">
        <v>20</v>
      </c>
      <c r="DA186" s="902" t="s">
        <v>284</v>
      </c>
      <c r="DB186" s="211">
        <v>380</v>
      </c>
      <c r="DC186" s="902" t="s">
        <v>284</v>
      </c>
      <c r="DD186" s="212">
        <v>3</v>
      </c>
      <c r="DE186" s="902" t="s">
        <v>284</v>
      </c>
      <c r="DF186" s="212">
        <v>3</v>
      </c>
      <c r="DG186" s="937" t="s">
        <v>282</v>
      </c>
      <c r="DH186" s="938">
        <v>20750</v>
      </c>
      <c r="DI186" s="937" t="s">
        <v>282</v>
      </c>
      <c r="DJ186" s="213">
        <v>245</v>
      </c>
      <c r="DK186" s="897" t="s">
        <v>286</v>
      </c>
      <c r="DL186" s="898">
        <v>26160</v>
      </c>
      <c r="DM186" s="900" t="s">
        <v>274</v>
      </c>
      <c r="DN186" s="935">
        <v>260</v>
      </c>
      <c r="DO186" s="900" t="s">
        <v>275</v>
      </c>
      <c r="DP186" s="903" t="s">
        <v>276</v>
      </c>
      <c r="DQ186" s="900" t="s">
        <v>274</v>
      </c>
      <c r="DR186" s="905" t="s">
        <v>280</v>
      </c>
      <c r="DS186" s="900" t="s">
        <v>274</v>
      </c>
      <c r="DT186" s="909">
        <v>2.5</v>
      </c>
      <c r="DU186" s="926" t="s">
        <v>281</v>
      </c>
      <c r="DV186" s="911" t="s">
        <v>287</v>
      </c>
      <c r="DW186" s="242"/>
      <c r="DX186" s="948"/>
      <c r="DY186" s="215">
        <v>20</v>
      </c>
      <c r="DZ186" s="216">
        <v>3</v>
      </c>
      <c r="EA186" s="216">
        <v>4</v>
      </c>
      <c r="EB186" s="928">
        <v>2</v>
      </c>
    </row>
    <row r="187" spans="1:132" s="214" customFormat="1" ht="34.15" customHeight="1">
      <c r="A187" s="271" t="s">
        <v>501</v>
      </c>
      <c r="B187" s="950"/>
      <c r="C187" s="944"/>
      <c r="D187" s="946"/>
      <c r="E187" s="217" t="s">
        <v>49</v>
      </c>
      <c r="F187" s="180"/>
      <c r="G187" s="218">
        <v>100190</v>
      </c>
      <c r="H187" s="219"/>
      <c r="I187" s="183" t="s">
        <v>274</v>
      </c>
      <c r="J187" s="220">
        <v>980</v>
      </c>
      <c r="K187" s="221"/>
      <c r="L187" s="222" t="s">
        <v>275</v>
      </c>
      <c r="M187" s="223" t="s">
        <v>276</v>
      </c>
      <c r="N187" s="224" t="s">
        <v>274</v>
      </c>
      <c r="O187" s="225" t="s">
        <v>280</v>
      </c>
      <c r="P187" s="224" t="s">
        <v>274</v>
      </c>
      <c r="Q187" s="226">
        <v>2.2999999999999998</v>
      </c>
      <c r="R187" s="227"/>
      <c r="S187" s="902"/>
      <c r="T187" s="914"/>
      <c r="U187" s="902"/>
      <c r="V187" s="934"/>
      <c r="W187" s="922"/>
      <c r="X187" s="904"/>
      <c r="Y187" s="922"/>
      <c r="Z187" s="924"/>
      <c r="AA187" s="183" t="s">
        <v>274</v>
      </c>
      <c r="AB187" s="220">
        <v>8720</v>
      </c>
      <c r="AC187" s="902"/>
      <c r="AD187" s="228">
        <v>80</v>
      </c>
      <c r="AE187" s="229" t="s">
        <v>275</v>
      </c>
      <c r="AF187" s="223" t="s">
        <v>276</v>
      </c>
      <c r="AG187" s="230" t="s">
        <v>274</v>
      </c>
      <c r="AH187" s="231" t="s">
        <v>280</v>
      </c>
      <c r="AI187" s="230" t="s">
        <v>274</v>
      </c>
      <c r="AJ187" s="232">
        <v>2.9</v>
      </c>
      <c r="AK187" s="233"/>
      <c r="AL187" s="198"/>
      <c r="AM187" s="234"/>
      <c r="AN187" s="205"/>
      <c r="AO187" s="235"/>
      <c r="AP187" s="236"/>
      <c r="AR187" s="236"/>
      <c r="AT187" s="236"/>
      <c r="AV187" s="237" t="s">
        <v>274</v>
      </c>
      <c r="AW187" s="199">
        <v>61040</v>
      </c>
      <c r="AX187" s="205" t="s">
        <v>274</v>
      </c>
      <c r="AY187" s="200">
        <v>610</v>
      </c>
      <c r="AZ187" s="238" t="s">
        <v>275</v>
      </c>
      <c r="BA187" s="202" t="s">
        <v>276</v>
      </c>
      <c r="BB187" s="201" t="s">
        <v>274</v>
      </c>
      <c r="BC187" s="203" t="s">
        <v>280</v>
      </c>
      <c r="BD187" s="201" t="s">
        <v>274</v>
      </c>
      <c r="BE187" s="204">
        <v>2.5</v>
      </c>
      <c r="BF187" s="237" t="s">
        <v>274</v>
      </c>
      <c r="BG187" s="286">
        <v>52320</v>
      </c>
      <c r="BH187" s="237" t="s">
        <v>284</v>
      </c>
      <c r="BI187" s="200">
        <v>520</v>
      </c>
      <c r="BJ187" s="238" t="s">
        <v>275</v>
      </c>
      <c r="BK187" s="202" t="s">
        <v>276</v>
      </c>
      <c r="BL187" s="238" t="s">
        <v>274</v>
      </c>
      <c r="BM187" s="203" t="s">
        <v>280</v>
      </c>
      <c r="BN187" s="238" t="s">
        <v>274</v>
      </c>
      <c r="BO187" s="204">
        <v>2.5</v>
      </c>
      <c r="BP187" s="925"/>
      <c r="BQ187" s="920"/>
      <c r="BR187" s="902"/>
      <c r="BS187" s="916"/>
      <c r="BT187" s="904"/>
      <c r="BU187" s="904"/>
      <c r="BV187" s="901"/>
      <c r="BW187" s="906"/>
      <c r="BX187" s="901"/>
      <c r="BY187" s="908"/>
      <c r="BZ187" s="902"/>
      <c r="CA187" s="918"/>
      <c r="CB187" s="902"/>
      <c r="CC187" s="916"/>
      <c r="CD187" s="901"/>
      <c r="CE187" s="904"/>
      <c r="CF187" s="901"/>
      <c r="CG187" s="906"/>
      <c r="CH187" s="901"/>
      <c r="CI187" s="910"/>
      <c r="CJ187" s="912"/>
      <c r="CK187" s="902"/>
      <c r="CL187" s="914"/>
      <c r="CM187" s="902"/>
      <c r="CN187" s="916"/>
      <c r="CO187" s="904"/>
      <c r="CP187" s="904"/>
      <c r="CQ187" s="901"/>
      <c r="CR187" s="906"/>
      <c r="CS187" s="901"/>
      <c r="CT187" s="908"/>
      <c r="CU187" s="902"/>
      <c r="CV187" s="239" t="s">
        <v>289</v>
      </c>
      <c r="CW187" s="902"/>
      <c r="CX187" s="239" t="s">
        <v>290</v>
      </c>
      <c r="CY187" s="902"/>
      <c r="CZ187" s="240">
        <v>52.3</v>
      </c>
      <c r="DA187" s="902"/>
      <c r="DB187" s="239" t="s">
        <v>289</v>
      </c>
      <c r="DC187" s="902"/>
      <c r="DD187" s="239" t="s">
        <v>290</v>
      </c>
      <c r="DE187" s="902"/>
      <c r="DF187" s="240">
        <v>58.2</v>
      </c>
      <c r="DG187" s="937"/>
      <c r="DH187" s="939"/>
      <c r="DI187" s="937"/>
      <c r="DJ187" s="241" t="s">
        <v>291</v>
      </c>
      <c r="DK187" s="897"/>
      <c r="DL187" s="899"/>
      <c r="DM187" s="901"/>
      <c r="DN187" s="936"/>
      <c r="DO187" s="901"/>
      <c r="DP187" s="904"/>
      <c r="DQ187" s="901"/>
      <c r="DR187" s="906"/>
      <c r="DS187" s="901"/>
      <c r="DT187" s="910"/>
      <c r="DU187" s="927"/>
      <c r="DV187" s="912"/>
      <c r="DW187" s="242"/>
      <c r="DX187" s="948"/>
      <c r="DY187" s="215"/>
      <c r="DZ187" s="216">
        <v>3</v>
      </c>
      <c r="EA187" s="216">
        <v>4</v>
      </c>
      <c r="EB187" s="928"/>
    </row>
    <row r="188" spans="1:132" s="214" customFormat="1" ht="34.15" customHeight="1">
      <c r="A188" s="271" t="s">
        <v>502</v>
      </c>
      <c r="B188" s="950"/>
      <c r="C188" s="943" t="s">
        <v>293</v>
      </c>
      <c r="D188" s="945" t="s">
        <v>273</v>
      </c>
      <c r="E188" s="179" t="s">
        <v>48</v>
      </c>
      <c r="F188" s="180"/>
      <c r="G188" s="181">
        <v>74090</v>
      </c>
      <c r="H188" s="182">
        <v>82810</v>
      </c>
      <c r="I188" s="183" t="s">
        <v>274</v>
      </c>
      <c r="J188" s="184">
        <v>720</v>
      </c>
      <c r="K188" s="185">
        <v>800</v>
      </c>
      <c r="L188" s="186" t="s">
        <v>275</v>
      </c>
      <c r="M188" s="187" t="s">
        <v>276</v>
      </c>
      <c r="N188" s="188" t="s">
        <v>274</v>
      </c>
      <c r="O188" s="189" t="s">
        <v>277</v>
      </c>
      <c r="P188" s="188" t="s">
        <v>274</v>
      </c>
      <c r="Q188" s="190">
        <v>2.2999999999999998</v>
      </c>
      <c r="R188" s="191">
        <v>2.2999999999999998</v>
      </c>
      <c r="S188" s="902" t="s">
        <v>274</v>
      </c>
      <c r="T188" s="913">
        <v>3410</v>
      </c>
      <c r="U188" s="902" t="s">
        <v>274</v>
      </c>
      <c r="V188" s="933">
        <v>30</v>
      </c>
      <c r="W188" s="921" t="s">
        <v>278</v>
      </c>
      <c r="X188" s="903" t="s">
        <v>276</v>
      </c>
      <c r="Y188" s="921" t="s">
        <v>274</v>
      </c>
      <c r="Z188" s="923" t="s">
        <v>279</v>
      </c>
      <c r="AA188" s="183" t="s">
        <v>274</v>
      </c>
      <c r="AB188" s="192">
        <v>8720</v>
      </c>
      <c r="AC188" s="902" t="s">
        <v>274</v>
      </c>
      <c r="AD188" s="193">
        <v>80</v>
      </c>
      <c r="AE188" s="194" t="s">
        <v>278</v>
      </c>
      <c r="AF188" s="187" t="s">
        <v>276</v>
      </c>
      <c r="AG188" s="195" t="s">
        <v>274</v>
      </c>
      <c r="AH188" s="189" t="s">
        <v>280</v>
      </c>
      <c r="AI188" s="195" t="s">
        <v>274</v>
      </c>
      <c r="AJ188" s="196">
        <v>2.9</v>
      </c>
      <c r="AK188" s="197" t="s">
        <v>281</v>
      </c>
      <c r="AL188" s="198" t="s">
        <v>282</v>
      </c>
      <c r="AM188" s="199">
        <v>3480</v>
      </c>
      <c r="AN188" s="198" t="s">
        <v>282</v>
      </c>
      <c r="AO188" s="200">
        <v>30</v>
      </c>
      <c r="AP188" s="201" t="s">
        <v>275</v>
      </c>
      <c r="AQ188" s="202" t="s">
        <v>276</v>
      </c>
      <c r="AR188" s="201" t="s">
        <v>274</v>
      </c>
      <c r="AS188" s="203" t="s">
        <v>280</v>
      </c>
      <c r="AT188" s="201" t="s">
        <v>274</v>
      </c>
      <c r="AU188" s="204">
        <v>3.9</v>
      </c>
      <c r="AV188" s="205"/>
      <c r="AW188" s="206"/>
      <c r="AX188" s="205"/>
      <c r="AY188" s="207"/>
      <c r="AZ188" s="208"/>
      <c r="BA188" s="208"/>
      <c r="BB188" s="209"/>
      <c r="BC188" s="208"/>
      <c r="BD188" s="209"/>
      <c r="BE188" s="208"/>
      <c r="BF188" s="205"/>
      <c r="BG188" s="285" t="s">
        <v>283</v>
      </c>
      <c r="BH188" s="205"/>
      <c r="BI188" s="210"/>
      <c r="BJ188" s="208"/>
      <c r="BK188" s="208"/>
      <c r="BL188" s="208"/>
      <c r="BM188" s="208"/>
      <c r="BN188" s="208"/>
      <c r="BO188" s="208"/>
      <c r="BP188" s="925" t="s">
        <v>274</v>
      </c>
      <c r="BQ188" s="919">
        <v>3600</v>
      </c>
      <c r="BR188" s="902" t="s">
        <v>274</v>
      </c>
      <c r="BS188" s="915">
        <v>30</v>
      </c>
      <c r="BT188" s="903" t="s">
        <v>275</v>
      </c>
      <c r="BU188" s="903" t="s">
        <v>276</v>
      </c>
      <c r="BV188" s="900" t="s">
        <v>274</v>
      </c>
      <c r="BW188" s="905" t="s">
        <v>280</v>
      </c>
      <c r="BX188" s="900" t="s">
        <v>274</v>
      </c>
      <c r="BY188" s="907">
        <v>10.9</v>
      </c>
      <c r="BZ188" s="902" t="s">
        <v>284</v>
      </c>
      <c r="CA188" s="917">
        <v>20930</v>
      </c>
      <c r="CB188" s="902" t="s">
        <v>274</v>
      </c>
      <c r="CC188" s="915">
        <v>200</v>
      </c>
      <c r="CD188" s="900" t="s">
        <v>275</v>
      </c>
      <c r="CE188" s="903" t="s">
        <v>276</v>
      </c>
      <c r="CF188" s="900" t="s">
        <v>274</v>
      </c>
      <c r="CG188" s="905" t="s">
        <v>280</v>
      </c>
      <c r="CH188" s="900" t="s">
        <v>274</v>
      </c>
      <c r="CI188" s="909">
        <v>2.6</v>
      </c>
      <c r="CJ188" s="911" t="s">
        <v>285</v>
      </c>
      <c r="CK188" s="902" t="s">
        <v>284</v>
      </c>
      <c r="CL188" s="913">
        <v>2600</v>
      </c>
      <c r="CM188" s="902" t="s">
        <v>274</v>
      </c>
      <c r="CN188" s="915">
        <v>20</v>
      </c>
      <c r="CO188" s="903" t="s">
        <v>275</v>
      </c>
      <c r="CP188" s="903" t="s">
        <v>276</v>
      </c>
      <c r="CQ188" s="900" t="s">
        <v>274</v>
      </c>
      <c r="CR188" s="905" t="s">
        <v>280</v>
      </c>
      <c r="CS188" s="900" t="s">
        <v>274</v>
      </c>
      <c r="CT188" s="907">
        <v>16.3</v>
      </c>
      <c r="CU188" s="902" t="s">
        <v>284</v>
      </c>
      <c r="CV188" s="211">
        <v>1700</v>
      </c>
      <c r="CW188" s="902" t="s">
        <v>284</v>
      </c>
      <c r="CX188" s="212">
        <v>10</v>
      </c>
      <c r="CY188" s="902" t="s">
        <v>284</v>
      </c>
      <c r="CZ188" s="212">
        <v>10</v>
      </c>
      <c r="DA188" s="902" t="s">
        <v>284</v>
      </c>
      <c r="DB188" s="211">
        <v>300</v>
      </c>
      <c r="DC188" s="902" t="s">
        <v>284</v>
      </c>
      <c r="DD188" s="212">
        <v>3</v>
      </c>
      <c r="DE188" s="902" t="s">
        <v>284</v>
      </c>
      <c r="DF188" s="212">
        <v>3</v>
      </c>
      <c r="DG188" s="937" t="s">
        <v>282</v>
      </c>
      <c r="DH188" s="938">
        <v>16800</v>
      </c>
      <c r="DI188" s="937" t="s">
        <v>282</v>
      </c>
      <c r="DJ188" s="213">
        <v>245</v>
      </c>
      <c r="DK188" s="897" t="s">
        <v>286</v>
      </c>
      <c r="DL188" s="898">
        <v>20930</v>
      </c>
      <c r="DM188" s="900" t="s">
        <v>274</v>
      </c>
      <c r="DN188" s="935">
        <v>200</v>
      </c>
      <c r="DO188" s="900" t="s">
        <v>275</v>
      </c>
      <c r="DP188" s="903" t="s">
        <v>276</v>
      </c>
      <c r="DQ188" s="900" t="s">
        <v>274</v>
      </c>
      <c r="DR188" s="905" t="s">
        <v>280</v>
      </c>
      <c r="DS188" s="900" t="s">
        <v>274</v>
      </c>
      <c r="DT188" s="909">
        <v>2.6</v>
      </c>
      <c r="DU188" s="926" t="s">
        <v>281</v>
      </c>
      <c r="DV188" s="911" t="s">
        <v>287</v>
      </c>
      <c r="DW188" s="242"/>
      <c r="DX188" s="948"/>
      <c r="DY188" s="215">
        <v>25</v>
      </c>
      <c r="DZ188" s="216">
        <v>5</v>
      </c>
      <c r="EA188" s="216">
        <v>6</v>
      </c>
      <c r="EB188" s="928">
        <v>3</v>
      </c>
    </row>
    <row r="189" spans="1:132" s="214" customFormat="1" ht="34.15" customHeight="1">
      <c r="A189" s="271" t="s">
        <v>503</v>
      </c>
      <c r="B189" s="950"/>
      <c r="C189" s="944"/>
      <c r="D189" s="946"/>
      <c r="E189" s="217" t="s">
        <v>49</v>
      </c>
      <c r="F189" s="180"/>
      <c r="G189" s="218">
        <v>82810</v>
      </c>
      <c r="H189" s="219"/>
      <c r="I189" s="183" t="s">
        <v>274</v>
      </c>
      <c r="J189" s="220">
        <v>800</v>
      </c>
      <c r="K189" s="221"/>
      <c r="L189" s="222" t="s">
        <v>275</v>
      </c>
      <c r="M189" s="223" t="s">
        <v>276</v>
      </c>
      <c r="N189" s="224" t="s">
        <v>274</v>
      </c>
      <c r="O189" s="225" t="s">
        <v>280</v>
      </c>
      <c r="P189" s="224" t="s">
        <v>274</v>
      </c>
      <c r="Q189" s="226">
        <v>2.2999999999999998</v>
      </c>
      <c r="R189" s="227"/>
      <c r="S189" s="902"/>
      <c r="T189" s="914"/>
      <c r="U189" s="902"/>
      <c r="V189" s="934"/>
      <c r="W189" s="922"/>
      <c r="X189" s="904"/>
      <c r="Y189" s="922"/>
      <c r="Z189" s="924"/>
      <c r="AA189" s="183" t="s">
        <v>274</v>
      </c>
      <c r="AB189" s="220">
        <v>8720</v>
      </c>
      <c r="AC189" s="902"/>
      <c r="AD189" s="228">
        <v>80</v>
      </c>
      <c r="AE189" s="229" t="s">
        <v>275</v>
      </c>
      <c r="AF189" s="223" t="s">
        <v>276</v>
      </c>
      <c r="AG189" s="230" t="s">
        <v>274</v>
      </c>
      <c r="AH189" s="231" t="s">
        <v>280</v>
      </c>
      <c r="AI189" s="230" t="s">
        <v>274</v>
      </c>
      <c r="AJ189" s="232">
        <v>2.9</v>
      </c>
      <c r="AK189" s="233"/>
      <c r="AL189" s="198"/>
      <c r="AM189" s="234"/>
      <c r="AN189" s="205"/>
      <c r="AO189" s="235"/>
      <c r="AP189" s="236"/>
      <c r="AR189" s="236"/>
      <c r="AT189" s="236"/>
      <c r="AV189" s="237" t="s">
        <v>274</v>
      </c>
      <c r="AW189" s="199">
        <v>61040</v>
      </c>
      <c r="AX189" s="205" t="s">
        <v>274</v>
      </c>
      <c r="AY189" s="200">
        <v>610</v>
      </c>
      <c r="AZ189" s="238" t="s">
        <v>275</v>
      </c>
      <c r="BA189" s="202" t="s">
        <v>276</v>
      </c>
      <c r="BB189" s="201" t="s">
        <v>274</v>
      </c>
      <c r="BC189" s="203" t="s">
        <v>280</v>
      </c>
      <c r="BD189" s="201" t="s">
        <v>274</v>
      </c>
      <c r="BE189" s="204">
        <v>2.5</v>
      </c>
      <c r="BF189" s="237" t="s">
        <v>274</v>
      </c>
      <c r="BG189" s="286">
        <v>52320</v>
      </c>
      <c r="BH189" s="237" t="s">
        <v>284</v>
      </c>
      <c r="BI189" s="200">
        <v>520</v>
      </c>
      <c r="BJ189" s="238" t="s">
        <v>275</v>
      </c>
      <c r="BK189" s="202" t="s">
        <v>276</v>
      </c>
      <c r="BL189" s="238" t="s">
        <v>274</v>
      </c>
      <c r="BM189" s="203" t="s">
        <v>280</v>
      </c>
      <c r="BN189" s="238" t="s">
        <v>274</v>
      </c>
      <c r="BO189" s="204">
        <v>2.5</v>
      </c>
      <c r="BP189" s="925"/>
      <c r="BQ189" s="920"/>
      <c r="BR189" s="902"/>
      <c r="BS189" s="916"/>
      <c r="BT189" s="904"/>
      <c r="BU189" s="904"/>
      <c r="BV189" s="901"/>
      <c r="BW189" s="906"/>
      <c r="BX189" s="901"/>
      <c r="BY189" s="908"/>
      <c r="BZ189" s="902"/>
      <c r="CA189" s="918"/>
      <c r="CB189" s="902"/>
      <c r="CC189" s="916"/>
      <c r="CD189" s="901"/>
      <c r="CE189" s="904"/>
      <c r="CF189" s="901"/>
      <c r="CG189" s="906"/>
      <c r="CH189" s="901"/>
      <c r="CI189" s="910"/>
      <c r="CJ189" s="912"/>
      <c r="CK189" s="902"/>
      <c r="CL189" s="914"/>
      <c r="CM189" s="902"/>
      <c r="CN189" s="916"/>
      <c r="CO189" s="904"/>
      <c r="CP189" s="904"/>
      <c r="CQ189" s="901"/>
      <c r="CR189" s="906"/>
      <c r="CS189" s="901"/>
      <c r="CT189" s="908"/>
      <c r="CU189" s="902"/>
      <c r="CV189" s="239" t="s">
        <v>315</v>
      </c>
      <c r="CW189" s="902"/>
      <c r="CX189" s="239" t="s">
        <v>290</v>
      </c>
      <c r="CY189" s="902"/>
      <c r="CZ189" s="240">
        <v>83.7</v>
      </c>
      <c r="DA189" s="902"/>
      <c r="DB189" s="239" t="s">
        <v>315</v>
      </c>
      <c r="DC189" s="902"/>
      <c r="DD189" s="239" t="s">
        <v>290</v>
      </c>
      <c r="DE189" s="902"/>
      <c r="DF189" s="240">
        <v>46.5</v>
      </c>
      <c r="DG189" s="937"/>
      <c r="DH189" s="939"/>
      <c r="DI189" s="937"/>
      <c r="DJ189" s="241" t="s">
        <v>291</v>
      </c>
      <c r="DK189" s="897"/>
      <c r="DL189" s="899"/>
      <c r="DM189" s="901"/>
      <c r="DN189" s="936"/>
      <c r="DO189" s="901"/>
      <c r="DP189" s="904"/>
      <c r="DQ189" s="901"/>
      <c r="DR189" s="906"/>
      <c r="DS189" s="901"/>
      <c r="DT189" s="910"/>
      <c r="DU189" s="927"/>
      <c r="DV189" s="912"/>
      <c r="DW189" s="242"/>
      <c r="DX189" s="948"/>
      <c r="DY189" s="215"/>
      <c r="DZ189" s="216">
        <v>5</v>
      </c>
      <c r="EA189" s="216">
        <v>6</v>
      </c>
      <c r="EB189" s="928"/>
    </row>
    <row r="190" spans="1:132" s="214" customFormat="1" ht="34.15" customHeight="1">
      <c r="A190" s="271" t="s">
        <v>504</v>
      </c>
      <c r="B190" s="950"/>
      <c r="C190" s="943" t="s">
        <v>294</v>
      </c>
      <c r="D190" s="945" t="s">
        <v>273</v>
      </c>
      <c r="E190" s="179" t="s">
        <v>48</v>
      </c>
      <c r="F190" s="180"/>
      <c r="G190" s="181">
        <v>62510</v>
      </c>
      <c r="H190" s="182">
        <v>71230</v>
      </c>
      <c r="I190" s="183" t="s">
        <v>274</v>
      </c>
      <c r="J190" s="184">
        <v>600</v>
      </c>
      <c r="K190" s="185">
        <v>690</v>
      </c>
      <c r="L190" s="186" t="s">
        <v>275</v>
      </c>
      <c r="M190" s="187" t="s">
        <v>276</v>
      </c>
      <c r="N190" s="188" t="s">
        <v>274</v>
      </c>
      <c r="O190" s="189" t="s">
        <v>277</v>
      </c>
      <c r="P190" s="188" t="s">
        <v>274</v>
      </c>
      <c r="Q190" s="190">
        <v>2.2999999999999998</v>
      </c>
      <c r="R190" s="191">
        <v>2.2999999999999998</v>
      </c>
      <c r="S190" s="902" t="s">
        <v>274</v>
      </c>
      <c r="T190" s="913">
        <v>2840</v>
      </c>
      <c r="U190" s="902" t="s">
        <v>274</v>
      </c>
      <c r="V190" s="933">
        <v>20</v>
      </c>
      <c r="W190" s="921" t="s">
        <v>278</v>
      </c>
      <c r="X190" s="903" t="s">
        <v>276</v>
      </c>
      <c r="Y190" s="921" t="s">
        <v>274</v>
      </c>
      <c r="Z190" s="923" t="s">
        <v>279</v>
      </c>
      <c r="AA190" s="183" t="s">
        <v>274</v>
      </c>
      <c r="AB190" s="192">
        <v>8720</v>
      </c>
      <c r="AC190" s="902" t="s">
        <v>274</v>
      </c>
      <c r="AD190" s="193">
        <v>80</v>
      </c>
      <c r="AE190" s="194" t="s">
        <v>278</v>
      </c>
      <c r="AF190" s="187" t="s">
        <v>276</v>
      </c>
      <c r="AG190" s="195" t="s">
        <v>274</v>
      </c>
      <c r="AH190" s="189" t="s">
        <v>280</v>
      </c>
      <c r="AI190" s="195" t="s">
        <v>274</v>
      </c>
      <c r="AJ190" s="196">
        <v>2.9</v>
      </c>
      <c r="AK190" s="197" t="s">
        <v>281</v>
      </c>
      <c r="AL190" s="198" t="s">
        <v>282</v>
      </c>
      <c r="AM190" s="199">
        <v>3480</v>
      </c>
      <c r="AN190" s="198" t="s">
        <v>282</v>
      </c>
      <c r="AO190" s="200">
        <v>30</v>
      </c>
      <c r="AP190" s="201" t="s">
        <v>275</v>
      </c>
      <c r="AQ190" s="202" t="s">
        <v>276</v>
      </c>
      <c r="AR190" s="201" t="s">
        <v>274</v>
      </c>
      <c r="AS190" s="203" t="s">
        <v>280</v>
      </c>
      <c r="AT190" s="201" t="s">
        <v>274</v>
      </c>
      <c r="AU190" s="204">
        <v>3.9</v>
      </c>
      <c r="AV190" s="205"/>
      <c r="AW190" s="206"/>
      <c r="AX190" s="205"/>
      <c r="AY190" s="207"/>
      <c r="AZ190" s="208"/>
      <c r="BA190" s="208"/>
      <c r="BB190" s="209"/>
      <c r="BC190" s="208"/>
      <c r="BD190" s="209"/>
      <c r="BE190" s="208"/>
      <c r="BF190" s="205"/>
      <c r="BG190" s="285" t="s">
        <v>283</v>
      </c>
      <c r="BH190" s="205"/>
      <c r="BI190" s="210"/>
      <c r="BJ190" s="208"/>
      <c r="BK190" s="208"/>
      <c r="BL190" s="208"/>
      <c r="BM190" s="208"/>
      <c r="BN190" s="208"/>
      <c r="BO190" s="208"/>
      <c r="BP190" s="925" t="s">
        <v>274</v>
      </c>
      <c r="BQ190" s="919">
        <v>3000</v>
      </c>
      <c r="BR190" s="902" t="s">
        <v>284</v>
      </c>
      <c r="BS190" s="915">
        <v>30</v>
      </c>
      <c r="BT190" s="903" t="s">
        <v>275</v>
      </c>
      <c r="BU190" s="903" t="s">
        <v>276</v>
      </c>
      <c r="BV190" s="900" t="s">
        <v>274</v>
      </c>
      <c r="BW190" s="905" t="s">
        <v>280</v>
      </c>
      <c r="BX190" s="900" t="s">
        <v>274</v>
      </c>
      <c r="BY190" s="907">
        <v>9</v>
      </c>
      <c r="BZ190" s="902" t="s">
        <v>284</v>
      </c>
      <c r="CA190" s="917">
        <v>17440</v>
      </c>
      <c r="CB190" s="902" t="s">
        <v>284</v>
      </c>
      <c r="CC190" s="915">
        <v>170</v>
      </c>
      <c r="CD190" s="900" t="s">
        <v>275</v>
      </c>
      <c r="CE190" s="903" t="s">
        <v>276</v>
      </c>
      <c r="CF190" s="900" t="s">
        <v>274</v>
      </c>
      <c r="CG190" s="905" t="s">
        <v>280</v>
      </c>
      <c r="CH190" s="900" t="s">
        <v>274</v>
      </c>
      <c r="CI190" s="909">
        <v>2.5</v>
      </c>
      <c r="CJ190" s="911" t="s">
        <v>285</v>
      </c>
      <c r="CK190" s="902" t="s">
        <v>284</v>
      </c>
      <c r="CL190" s="913">
        <v>2300</v>
      </c>
      <c r="CM190" s="902" t="s">
        <v>274</v>
      </c>
      <c r="CN190" s="915">
        <v>20</v>
      </c>
      <c r="CO190" s="903" t="s">
        <v>275</v>
      </c>
      <c r="CP190" s="903" t="s">
        <v>276</v>
      </c>
      <c r="CQ190" s="900" t="s">
        <v>274</v>
      </c>
      <c r="CR190" s="905" t="s">
        <v>280</v>
      </c>
      <c r="CS190" s="900" t="s">
        <v>274</v>
      </c>
      <c r="CT190" s="907">
        <v>13.6</v>
      </c>
      <c r="CU190" s="902" t="s">
        <v>284</v>
      </c>
      <c r="CV190" s="211">
        <v>1420</v>
      </c>
      <c r="CW190" s="902" t="s">
        <v>284</v>
      </c>
      <c r="CX190" s="212">
        <v>10</v>
      </c>
      <c r="CY190" s="902" t="s">
        <v>284</v>
      </c>
      <c r="CZ190" s="212">
        <v>10</v>
      </c>
      <c r="DA190" s="902" t="s">
        <v>284</v>
      </c>
      <c r="DB190" s="211">
        <v>250</v>
      </c>
      <c r="DC190" s="902" t="s">
        <v>284</v>
      </c>
      <c r="DD190" s="212">
        <v>2</v>
      </c>
      <c r="DE190" s="902" t="s">
        <v>284</v>
      </c>
      <c r="DF190" s="212">
        <v>2</v>
      </c>
      <c r="DG190" s="937" t="s">
        <v>282</v>
      </c>
      <c r="DH190" s="938">
        <v>14160</v>
      </c>
      <c r="DI190" s="937" t="s">
        <v>282</v>
      </c>
      <c r="DJ190" s="213">
        <v>245</v>
      </c>
      <c r="DK190" s="897" t="s">
        <v>286</v>
      </c>
      <c r="DL190" s="898">
        <v>17440</v>
      </c>
      <c r="DM190" s="900" t="s">
        <v>274</v>
      </c>
      <c r="DN190" s="935">
        <v>170</v>
      </c>
      <c r="DO190" s="900" t="s">
        <v>275</v>
      </c>
      <c r="DP190" s="903" t="s">
        <v>276</v>
      </c>
      <c r="DQ190" s="900" t="s">
        <v>274</v>
      </c>
      <c r="DR190" s="905" t="s">
        <v>280</v>
      </c>
      <c r="DS190" s="900" t="s">
        <v>274</v>
      </c>
      <c r="DT190" s="909">
        <v>2.5</v>
      </c>
      <c r="DU190" s="926" t="s">
        <v>281</v>
      </c>
      <c r="DV190" s="911" t="s">
        <v>287</v>
      </c>
      <c r="DW190" s="242"/>
      <c r="DX190" s="948"/>
      <c r="DY190" s="215">
        <v>30</v>
      </c>
      <c r="DZ190" s="216">
        <v>7</v>
      </c>
      <c r="EA190" s="216">
        <v>8</v>
      </c>
      <c r="EB190" s="928">
        <v>4</v>
      </c>
    </row>
    <row r="191" spans="1:132" s="214" customFormat="1" ht="34.15" customHeight="1">
      <c r="A191" s="271" t="s">
        <v>505</v>
      </c>
      <c r="B191" s="950"/>
      <c r="C191" s="944"/>
      <c r="D191" s="946"/>
      <c r="E191" s="217" t="s">
        <v>49</v>
      </c>
      <c r="F191" s="180"/>
      <c r="G191" s="218">
        <v>71230</v>
      </c>
      <c r="H191" s="219"/>
      <c r="I191" s="183" t="s">
        <v>274</v>
      </c>
      <c r="J191" s="220">
        <v>690</v>
      </c>
      <c r="K191" s="221"/>
      <c r="L191" s="222" t="s">
        <v>275</v>
      </c>
      <c r="M191" s="223" t="s">
        <v>276</v>
      </c>
      <c r="N191" s="224" t="s">
        <v>274</v>
      </c>
      <c r="O191" s="225" t="s">
        <v>280</v>
      </c>
      <c r="P191" s="224" t="s">
        <v>274</v>
      </c>
      <c r="Q191" s="226">
        <v>2.2999999999999998</v>
      </c>
      <c r="R191" s="227"/>
      <c r="S191" s="902"/>
      <c r="T191" s="914"/>
      <c r="U191" s="902"/>
      <c r="V191" s="934"/>
      <c r="W191" s="922"/>
      <c r="X191" s="904"/>
      <c r="Y191" s="922"/>
      <c r="Z191" s="924"/>
      <c r="AA191" s="183" t="s">
        <v>274</v>
      </c>
      <c r="AB191" s="220">
        <v>8720</v>
      </c>
      <c r="AC191" s="902"/>
      <c r="AD191" s="228">
        <v>80</v>
      </c>
      <c r="AE191" s="229" t="s">
        <v>275</v>
      </c>
      <c r="AF191" s="223" t="s">
        <v>276</v>
      </c>
      <c r="AG191" s="230" t="s">
        <v>274</v>
      </c>
      <c r="AH191" s="231" t="s">
        <v>280</v>
      </c>
      <c r="AI191" s="230" t="s">
        <v>274</v>
      </c>
      <c r="AJ191" s="232">
        <v>2.9</v>
      </c>
      <c r="AK191" s="233"/>
      <c r="AL191" s="198"/>
      <c r="AM191" s="234"/>
      <c r="AN191" s="205"/>
      <c r="AO191" s="235"/>
      <c r="AP191" s="236"/>
      <c r="AR191" s="236"/>
      <c r="AT191" s="236"/>
      <c r="AV191" s="237" t="s">
        <v>274</v>
      </c>
      <c r="AW191" s="199">
        <v>61040</v>
      </c>
      <c r="AX191" s="205" t="s">
        <v>274</v>
      </c>
      <c r="AY191" s="200">
        <v>610</v>
      </c>
      <c r="AZ191" s="238" t="s">
        <v>275</v>
      </c>
      <c r="BA191" s="202" t="s">
        <v>276</v>
      </c>
      <c r="BB191" s="201" t="s">
        <v>274</v>
      </c>
      <c r="BC191" s="203" t="s">
        <v>280</v>
      </c>
      <c r="BD191" s="201" t="s">
        <v>274</v>
      </c>
      <c r="BE191" s="204">
        <v>2.5</v>
      </c>
      <c r="BF191" s="237" t="s">
        <v>274</v>
      </c>
      <c r="BG191" s="286">
        <v>52320</v>
      </c>
      <c r="BH191" s="237" t="s">
        <v>284</v>
      </c>
      <c r="BI191" s="200">
        <v>520</v>
      </c>
      <c r="BJ191" s="238" t="s">
        <v>275</v>
      </c>
      <c r="BK191" s="202" t="s">
        <v>276</v>
      </c>
      <c r="BL191" s="238" t="s">
        <v>274</v>
      </c>
      <c r="BM191" s="203" t="s">
        <v>280</v>
      </c>
      <c r="BN191" s="238" t="s">
        <v>274</v>
      </c>
      <c r="BO191" s="204">
        <v>2.5</v>
      </c>
      <c r="BP191" s="925"/>
      <c r="BQ191" s="920"/>
      <c r="BR191" s="902"/>
      <c r="BS191" s="916"/>
      <c r="BT191" s="904"/>
      <c r="BU191" s="904"/>
      <c r="BV191" s="901"/>
      <c r="BW191" s="906"/>
      <c r="BX191" s="901"/>
      <c r="BY191" s="908"/>
      <c r="BZ191" s="902"/>
      <c r="CA191" s="918"/>
      <c r="CB191" s="902"/>
      <c r="CC191" s="916"/>
      <c r="CD191" s="901"/>
      <c r="CE191" s="904"/>
      <c r="CF191" s="901"/>
      <c r="CG191" s="906"/>
      <c r="CH191" s="901"/>
      <c r="CI191" s="910"/>
      <c r="CJ191" s="912"/>
      <c r="CK191" s="902"/>
      <c r="CL191" s="914"/>
      <c r="CM191" s="902"/>
      <c r="CN191" s="916"/>
      <c r="CO191" s="904"/>
      <c r="CP191" s="904"/>
      <c r="CQ191" s="901"/>
      <c r="CR191" s="906"/>
      <c r="CS191" s="901"/>
      <c r="CT191" s="908"/>
      <c r="CU191" s="902"/>
      <c r="CV191" s="239" t="s">
        <v>289</v>
      </c>
      <c r="CW191" s="902"/>
      <c r="CX191" s="239" t="s">
        <v>290</v>
      </c>
      <c r="CY191" s="902"/>
      <c r="CZ191" s="240">
        <v>69.8</v>
      </c>
      <c r="DA191" s="902"/>
      <c r="DB191" s="239" t="s">
        <v>289</v>
      </c>
      <c r="DC191" s="902"/>
      <c r="DD191" s="239" t="s">
        <v>290</v>
      </c>
      <c r="DE191" s="902"/>
      <c r="DF191" s="240">
        <v>58.2</v>
      </c>
      <c r="DG191" s="937"/>
      <c r="DH191" s="939"/>
      <c r="DI191" s="937"/>
      <c r="DJ191" s="241" t="s">
        <v>291</v>
      </c>
      <c r="DK191" s="897"/>
      <c r="DL191" s="899"/>
      <c r="DM191" s="901"/>
      <c r="DN191" s="936"/>
      <c r="DO191" s="901"/>
      <c r="DP191" s="904"/>
      <c r="DQ191" s="901"/>
      <c r="DR191" s="906"/>
      <c r="DS191" s="901"/>
      <c r="DT191" s="910"/>
      <c r="DU191" s="927"/>
      <c r="DV191" s="912"/>
      <c r="DW191" s="242"/>
      <c r="DX191" s="948"/>
      <c r="DY191" s="215"/>
      <c r="DZ191" s="216">
        <v>7</v>
      </c>
      <c r="EA191" s="216">
        <v>8</v>
      </c>
      <c r="EB191" s="928"/>
    </row>
    <row r="192" spans="1:132" s="214" customFormat="1" ht="34.15" customHeight="1">
      <c r="A192" s="271" t="s">
        <v>506</v>
      </c>
      <c r="B192" s="950"/>
      <c r="C192" s="943" t="s">
        <v>295</v>
      </c>
      <c r="D192" s="945" t="s">
        <v>273</v>
      </c>
      <c r="E192" s="179" t="s">
        <v>48</v>
      </c>
      <c r="F192" s="180"/>
      <c r="G192" s="181">
        <v>54230</v>
      </c>
      <c r="H192" s="182">
        <v>62950</v>
      </c>
      <c r="I192" s="183" t="s">
        <v>274</v>
      </c>
      <c r="J192" s="184">
        <v>520</v>
      </c>
      <c r="K192" s="185">
        <v>600</v>
      </c>
      <c r="L192" s="186" t="s">
        <v>275</v>
      </c>
      <c r="M192" s="187" t="s">
        <v>276</v>
      </c>
      <c r="N192" s="188" t="s">
        <v>274</v>
      </c>
      <c r="O192" s="189" t="s">
        <v>277</v>
      </c>
      <c r="P192" s="188" t="s">
        <v>274</v>
      </c>
      <c r="Q192" s="190">
        <v>2.2000000000000002</v>
      </c>
      <c r="R192" s="191">
        <v>2.2999999999999998</v>
      </c>
      <c r="S192" s="902" t="s">
        <v>274</v>
      </c>
      <c r="T192" s="913">
        <v>2430</v>
      </c>
      <c r="U192" s="902" t="s">
        <v>274</v>
      </c>
      <c r="V192" s="933">
        <v>20</v>
      </c>
      <c r="W192" s="921" t="s">
        <v>278</v>
      </c>
      <c r="X192" s="903" t="s">
        <v>276</v>
      </c>
      <c r="Y192" s="921" t="s">
        <v>274</v>
      </c>
      <c r="Z192" s="923" t="s">
        <v>279</v>
      </c>
      <c r="AA192" s="183" t="s">
        <v>274</v>
      </c>
      <c r="AB192" s="192">
        <v>8720</v>
      </c>
      <c r="AC192" s="902" t="s">
        <v>274</v>
      </c>
      <c r="AD192" s="193">
        <v>80</v>
      </c>
      <c r="AE192" s="194" t="s">
        <v>278</v>
      </c>
      <c r="AF192" s="187" t="s">
        <v>276</v>
      </c>
      <c r="AG192" s="195" t="s">
        <v>274</v>
      </c>
      <c r="AH192" s="189" t="s">
        <v>280</v>
      </c>
      <c r="AI192" s="195" t="s">
        <v>274</v>
      </c>
      <c r="AJ192" s="196">
        <v>2.9</v>
      </c>
      <c r="AK192" s="197" t="s">
        <v>281</v>
      </c>
      <c r="AL192" s="198" t="s">
        <v>282</v>
      </c>
      <c r="AM192" s="199">
        <v>3480</v>
      </c>
      <c r="AN192" s="198" t="s">
        <v>282</v>
      </c>
      <c r="AO192" s="200">
        <v>30</v>
      </c>
      <c r="AP192" s="201" t="s">
        <v>275</v>
      </c>
      <c r="AQ192" s="202" t="s">
        <v>276</v>
      </c>
      <c r="AR192" s="201" t="s">
        <v>274</v>
      </c>
      <c r="AS192" s="203" t="s">
        <v>280</v>
      </c>
      <c r="AT192" s="201" t="s">
        <v>274</v>
      </c>
      <c r="AU192" s="204">
        <v>3.9</v>
      </c>
      <c r="AV192" s="205"/>
      <c r="AW192" s="206"/>
      <c r="AX192" s="205"/>
      <c r="AY192" s="207"/>
      <c r="AZ192" s="208"/>
      <c r="BA192" s="208"/>
      <c r="BB192" s="209"/>
      <c r="BC192" s="208"/>
      <c r="BD192" s="209"/>
      <c r="BE192" s="208"/>
      <c r="BF192" s="205"/>
      <c r="BG192" s="285" t="s">
        <v>283</v>
      </c>
      <c r="BH192" s="205"/>
      <c r="BI192" s="210"/>
      <c r="BJ192" s="208"/>
      <c r="BK192" s="208"/>
      <c r="BL192" s="208"/>
      <c r="BM192" s="208"/>
      <c r="BN192" s="208"/>
      <c r="BO192" s="208"/>
      <c r="BP192" s="925" t="s">
        <v>274</v>
      </c>
      <c r="BQ192" s="919">
        <v>2570</v>
      </c>
      <c r="BR192" s="902" t="s">
        <v>274</v>
      </c>
      <c r="BS192" s="915">
        <v>20</v>
      </c>
      <c r="BT192" s="903" t="s">
        <v>275</v>
      </c>
      <c r="BU192" s="903" t="s">
        <v>276</v>
      </c>
      <c r="BV192" s="900" t="s">
        <v>274</v>
      </c>
      <c r="BW192" s="905" t="s">
        <v>280</v>
      </c>
      <c r="BX192" s="900" t="s">
        <v>274</v>
      </c>
      <c r="BY192" s="907">
        <v>11.6</v>
      </c>
      <c r="BZ192" s="902" t="s">
        <v>284</v>
      </c>
      <c r="CA192" s="917">
        <v>14950</v>
      </c>
      <c r="CB192" s="902" t="s">
        <v>274</v>
      </c>
      <c r="CC192" s="915">
        <v>140</v>
      </c>
      <c r="CD192" s="900" t="s">
        <v>275</v>
      </c>
      <c r="CE192" s="903" t="s">
        <v>276</v>
      </c>
      <c r="CF192" s="900" t="s">
        <v>274</v>
      </c>
      <c r="CG192" s="905" t="s">
        <v>280</v>
      </c>
      <c r="CH192" s="900" t="s">
        <v>274</v>
      </c>
      <c r="CI192" s="909">
        <v>2.6</v>
      </c>
      <c r="CJ192" s="911" t="s">
        <v>285</v>
      </c>
      <c r="CK192" s="902" t="s">
        <v>284</v>
      </c>
      <c r="CL192" s="913">
        <v>2090</v>
      </c>
      <c r="CM192" s="902" t="s">
        <v>274</v>
      </c>
      <c r="CN192" s="915">
        <v>20</v>
      </c>
      <c r="CO192" s="903" t="s">
        <v>275</v>
      </c>
      <c r="CP192" s="903" t="s">
        <v>276</v>
      </c>
      <c r="CQ192" s="900" t="s">
        <v>274</v>
      </c>
      <c r="CR192" s="905" t="s">
        <v>280</v>
      </c>
      <c r="CS192" s="900" t="s">
        <v>274</v>
      </c>
      <c r="CT192" s="907">
        <v>11.6</v>
      </c>
      <c r="CU192" s="902" t="s">
        <v>284</v>
      </c>
      <c r="CV192" s="211">
        <v>1220</v>
      </c>
      <c r="CW192" s="902" t="s">
        <v>284</v>
      </c>
      <c r="CX192" s="212">
        <v>10</v>
      </c>
      <c r="CY192" s="902" t="s">
        <v>284</v>
      </c>
      <c r="CZ192" s="212">
        <v>10</v>
      </c>
      <c r="DA192" s="902" t="s">
        <v>284</v>
      </c>
      <c r="DB192" s="211">
        <v>210</v>
      </c>
      <c r="DC192" s="902" t="s">
        <v>284</v>
      </c>
      <c r="DD192" s="212">
        <v>2</v>
      </c>
      <c r="DE192" s="902" t="s">
        <v>284</v>
      </c>
      <c r="DF192" s="212">
        <v>2</v>
      </c>
      <c r="DG192" s="937" t="s">
        <v>282</v>
      </c>
      <c r="DH192" s="938">
        <v>12280</v>
      </c>
      <c r="DI192" s="937" t="s">
        <v>282</v>
      </c>
      <c r="DJ192" s="213">
        <v>245</v>
      </c>
      <c r="DK192" s="897" t="s">
        <v>286</v>
      </c>
      <c r="DL192" s="898">
        <v>14950</v>
      </c>
      <c r="DM192" s="900" t="s">
        <v>274</v>
      </c>
      <c r="DN192" s="935">
        <v>150</v>
      </c>
      <c r="DO192" s="900" t="s">
        <v>275</v>
      </c>
      <c r="DP192" s="903" t="s">
        <v>276</v>
      </c>
      <c r="DQ192" s="900" t="s">
        <v>274</v>
      </c>
      <c r="DR192" s="905" t="s">
        <v>280</v>
      </c>
      <c r="DS192" s="900" t="s">
        <v>274</v>
      </c>
      <c r="DT192" s="909">
        <v>2.4</v>
      </c>
      <c r="DU192" s="926" t="s">
        <v>281</v>
      </c>
      <c r="DV192" s="911" t="s">
        <v>287</v>
      </c>
      <c r="DW192" s="242"/>
      <c r="DX192" s="948"/>
      <c r="DY192" s="215">
        <v>35</v>
      </c>
      <c r="DZ192" s="216">
        <v>9</v>
      </c>
      <c r="EA192" s="216">
        <v>10</v>
      </c>
      <c r="EB192" s="928">
        <v>5</v>
      </c>
    </row>
    <row r="193" spans="1:132" s="214" customFormat="1" ht="34.15" customHeight="1">
      <c r="A193" s="271" t="s">
        <v>507</v>
      </c>
      <c r="B193" s="950"/>
      <c r="C193" s="944"/>
      <c r="D193" s="946"/>
      <c r="E193" s="217" t="s">
        <v>49</v>
      </c>
      <c r="F193" s="180"/>
      <c r="G193" s="218">
        <v>62950</v>
      </c>
      <c r="H193" s="219"/>
      <c r="I193" s="183" t="s">
        <v>274</v>
      </c>
      <c r="J193" s="220">
        <v>600</v>
      </c>
      <c r="K193" s="221"/>
      <c r="L193" s="222" t="s">
        <v>275</v>
      </c>
      <c r="M193" s="223" t="s">
        <v>276</v>
      </c>
      <c r="N193" s="224" t="s">
        <v>274</v>
      </c>
      <c r="O193" s="225" t="s">
        <v>280</v>
      </c>
      <c r="P193" s="224" t="s">
        <v>274</v>
      </c>
      <c r="Q193" s="226">
        <v>2.2999999999999998</v>
      </c>
      <c r="R193" s="227"/>
      <c r="S193" s="902"/>
      <c r="T193" s="914"/>
      <c r="U193" s="902"/>
      <c r="V193" s="934"/>
      <c r="W193" s="922"/>
      <c r="X193" s="904"/>
      <c r="Y193" s="922"/>
      <c r="Z193" s="924"/>
      <c r="AA193" s="183" t="s">
        <v>274</v>
      </c>
      <c r="AB193" s="220">
        <v>8720</v>
      </c>
      <c r="AC193" s="902"/>
      <c r="AD193" s="228">
        <v>80</v>
      </c>
      <c r="AE193" s="229" t="s">
        <v>275</v>
      </c>
      <c r="AF193" s="223" t="s">
        <v>276</v>
      </c>
      <c r="AG193" s="230" t="s">
        <v>274</v>
      </c>
      <c r="AH193" s="231" t="s">
        <v>280</v>
      </c>
      <c r="AI193" s="230" t="s">
        <v>274</v>
      </c>
      <c r="AJ193" s="232">
        <v>2.9</v>
      </c>
      <c r="AK193" s="233"/>
      <c r="AL193" s="198"/>
      <c r="AM193" s="234"/>
      <c r="AN193" s="205"/>
      <c r="AO193" s="235"/>
      <c r="AP193" s="236"/>
      <c r="AR193" s="236"/>
      <c r="AT193" s="236"/>
      <c r="AV193" s="237" t="s">
        <v>274</v>
      </c>
      <c r="AW193" s="199">
        <v>61040</v>
      </c>
      <c r="AX193" s="205" t="s">
        <v>274</v>
      </c>
      <c r="AY193" s="200">
        <v>610</v>
      </c>
      <c r="AZ193" s="238" t="s">
        <v>275</v>
      </c>
      <c r="BA193" s="202" t="s">
        <v>276</v>
      </c>
      <c r="BB193" s="201" t="s">
        <v>274</v>
      </c>
      <c r="BC193" s="203" t="s">
        <v>280</v>
      </c>
      <c r="BD193" s="201" t="s">
        <v>274</v>
      </c>
      <c r="BE193" s="204">
        <v>2.5</v>
      </c>
      <c r="BF193" s="237" t="s">
        <v>274</v>
      </c>
      <c r="BG193" s="286">
        <v>52320</v>
      </c>
      <c r="BH193" s="237" t="s">
        <v>284</v>
      </c>
      <c r="BI193" s="200">
        <v>520</v>
      </c>
      <c r="BJ193" s="238" t="s">
        <v>275</v>
      </c>
      <c r="BK193" s="202" t="s">
        <v>276</v>
      </c>
      <c r="BL193" s="238" t="s">
        <v>274</v>
      </c>
      <c r="BM193" s="203" t="s">
        <v>280</v>
      </c>
      <c r="BN193" s="238" t="s">
        <v>274</v>
      </c>
      <c r="BO193" s="204">
        <v>2.5</v>
      </c>
      <c r="BP193" s="925"/>
      <c r="BQ193" s="920"/>
      <c r="BR193" s="902"/>
      <c r="BS193" s="916"/>
      <c r="BT193" s="904"/>
      <c r="BU193" s="904"/>
      <c r="BV193" s="901"/>
      <c r="BW193" s="906"/>
      <c r="BX193" s="901"/>
      <c r="BY193" s="908"/>
      <c r="BZ193" s="902"/>
      <c r="CA193" s="918"/>
      <c r="CB193" s="902"/>
      <c r="CC193" s="916"/>
      <c r="CD193" s="901"/>
      <c r="CE193" s="904"/>
      <c r="CF193" s="901"/>
      <c r="CG193" s="906"/>
      <c r="CH193" s="901"/>
      <c r="CI193" s="910"/>
      <c r="CJ193" s="912"/>
      <c r="CK193" s="902"/>
      <c r="CL193" s="914"/>
      <c r="CM193" s="902"/>
      <c r="CN193" s="916"/>
      <c r="CO193" s="904"/>
      <c r="CP193" s="904"/>
      <c r="CQ193" s="901"/>
      <c r="CR193" s="906"/>
      <c r="CS193" s="901"/>
      <c r="CT193" s="908"/>
      <c r="CU193" s="902"/>
      <c r="CV193" s="239" t="s">
        <v>315</v>
      </c>
      <c r="CW193" s="902"/>
      <c r="CX193" s="239" t="s">
        <v>290</v>
      </c>
      <c r="CY193" s="902"/>
      <c r="CZ193" s="240">
        <v>59.8</v>
      </c>
      <c r="DA193" s="902"/>
      <c r="DB193" s="239" t="s">
        <v>315</v>
      </c>
      <c r="DC193" s="902"/>
      <c r="DD193" s="239" t="s">
        <v>290</v>
      </c>
      <c r="DE193" s="902"/>
      <c r="DF193" s="240">
        <v>49.8</v>
      </c>
      <c r="DG193" s="937"/>
      <c r="DH193" s="939"/>
      <c r="DI193" s="937"/>
      <c r="DJ193" s="241" t="s">
        <v>291</v>
      </c>
      <c r="DK193" s="897"/>
      <c r="DL193" s="899"/>
      <c r="DM193" s="901"/>
      <c r="DN193" s="936"/>
      <c r="DO193" s="901"/>
      <c r="DP193" s="904"/>
      <c r="DQ193" s="901"/>
      <c r="DR193" s="906"/>
      <c r="DS193" s="901"/>
      <c r="DT193" s="910"/>
      <c r="DU193" s="927"/>
      <c r="DV193" s="912"/>
      <c r="DW193" s="242"/>
      <c r="DX193" s="948"/>
      <c r="DY193" s="215"/>
      <c r="DZ193" s="216">
        <v>9</v>
      </c>
      <c r="EA193" s="216">
        <v>10</v>
      </c>
      <c r="EB193" s="928"/>
    </row>
    <row r="194" spans="1:132" s="214" customFormat="1" ht="34.15" customHeight="1">
      <c r="A194" s="271" t="s">
        <v>508</v>
      </c>
      <c r="B194" s="950"/>
      <c r="C194" s="943" t="s">
        <v>296</v>
      </c>
      <c r="D194" s="945" t="s">
        <v>273</v>
      </c>
      <c r="E194" s="179" t="s">
        <v>48</v>
      </c>
      <c r="F194" s="180"/>
      <c r="G194" s="181">
        <v>61180</v>
      </c>
      <c r="H194" s="182">
        <v>69900</v>
      </c>
      <c r="I194" s="183" t="s">
        <v>274</v>
      </c>
      <c r="J194" s="184">
        <v>590</v>
      </c>
      <c r="K194" s="185">
        <v>670</v>
      </c>
      <c r="L194" s="186" t="s">
        <v>275</v>
      </c>
      <c r="M194" s="187" t="s">
        <v>276</v>
      </c>
      <c r="N194" s="188" t="s">
        <v>274</v>
      </c>
      <c r="O194" s="189" t="s">
        <v>277</v>
      </c>
      <c r="P194" s="188" t="s">
        <v>274</v>
      </c>
      <c r="Q194" s="190">
        <v>2.2999999999999998</v>
      </c>
      <c r="R194" s="191">
        <v>2.2999999999999998</v>
      </c>
      <c r="S194" s="902" t="s">
        <v>274</v>
      </c>
      <c r="T194" s="913">
        <v>2130</v>
      </c>
      <c r="U194" s="902" t="s">
        <v>274</v>
      </c>
      <c r="V194" s="933">
        <v>20</v>
      </c>
      <c r="W194" s="921" t="s">
        <v>278</v>
      </c>
      <c r="X194" s="903" t="s">
        <v>276</v>
      </c>
      <c r="Y194" s="921" t="s">
        <v>274</v>
      </c>
      <c r="Z194" s="923" t="s">
        <v>279</v>
      </c>
      <c r="AA194" s="183" t="s">
        <v>274</v>
      </c>
      <c r="AB194" s="192">
        <v>8720</v>
      </c>
      <c r="AC194" s="902" t="s">
        <v>274</v>
      </c>
      <c r="AD194" s="193">
        <v>80</v>
      </c>
      <c r="AE194" s="194" t="s">
        <v>278</v>
      </c>
      <c r="AF194" s="187" t="s">
        <v>276</v>
      </c>
      <c r="AG194" s="195" t="s">
        <v>274</v>
      </c>
      <c r="AH194" s="189" t="s">
        <v>280</v>
      </c>
      <c r="AI194" s="195" t="s">
        <v>274</v>
      </c>
      <c r="AJ194" s="196">
        <v>2.9</v>
      </c>
      <c r="AK194" s="197" t="s">
        <v>281</v>
      </c>
      <c r="AL194" s="198" t="s">
        <v>282</v>
      </c>
      <c r="AM194" s="199">
        <v>3480</v>
      </c>
      <c r="AN194" s="198" t="s">
        <v>282</v>
      </c>
      <c r="AO194" s="200">
        <v>30</v>
      </c>
      <c r="AP194" s="201" t="s">
        <v>275</v>
      </c>
      <c r="AQ194" s="202" t="s">
        <v>276</v>
      </c>
      <c r="AR194" s="201" t="s">
        <v>274</v>
      </c>
      <c r="AS194" s="203" t="s">
        <v>280</v>
      </c>
      <c r="AT194" s="201" t="s">
        <v>274</v>
      </c>
      <c r="AU194" s="204">
        <v>3.9</v>
      </c>
      <c r="AV194" s="205"/>
      <c r="AW194" s="206"/>
      <c r="AX194" s="205"/>
      <c r="AY194" s="207"/>
      <c r="AZ194" s="208"/>
      <c r="BA194" s="208"/>
      <c r="BB194" s="209"/>
      <c r="BC194" s="208"/>
      <c r="BD194" s="209"/>
      <c r="BE194" s="208"/>
      <c r="BF194" s="205"/>
      <c r="BG194" s="285" t="s">
        <v>283</v>
      </c>
      <c r="BH194" s="205"/>
      <c r="BI194" s="210"/>
      <c r="BJ194" s="208"/>
      <c r="BK194" s="208"/>
      <c r="BL194" s="208"/>
      <c r="BM194" s="208"/>
      <c r="BN194" s="208"/>
      <c r="BO194" s="208"/>
      <c r="BP194" s="925" t="s">
        <v>274</v>
      </c>
      <c r="BQ194" s="919" t="s">
        <v>297</v>
      </c>
      <c r="BR194" s="902" t="s">
        <v>274</v>
      </c>
      <c r="BS194" s="915"/>
      <c r="BT194" s="903"/>
      <c r="BU194" s="903"/>
      <c r="BV194" s="900"/>
      <c r="BW194" s="905"/>
      <c r="BX194" s="900"/>
      <c r="BY194" s="941" t="s">
        <v>203</v>
      </c>
      <c r="BZ194" s="902" t="s">
        <v>284</v>
      </c>
      <c r="CA194" s="917">
        <v>13080</v>
      </c>
      <c r="CB194" s="902" t="s">
        <v>284</v>
      </c>
      <c r="CC194" s="915">
        <v>130</v>
      </c>
      <c r="CD194" s="900" t="s">
        <v>275</v>
      </c>
      <c r="CE194" s="903" t="s">
        <v>276</v>
      </c>
      <c r="CF194" s="900" t="s">
        <v>274</v>
      </c>
      <c r="CG194" s="905" t="s">
        <v>280</v>
      </c>
      <c r="CH194" s="900" t="s">
        <v>274</v>
      </c>
      <c r="CI194" s="909">
        <v>2.5</v>
      </c>
      <c r="CJ194" s="911" t="s">
        <v>285</v>
      </c>
      <c r="CK194" s="902" t="s">
        <v>284</v>
      </c>
      <c r="CL194" s="913">
        <v>1930</v>
      </c>
      <c r="CM194" s="902" t="s">
        <v>274</v>
      </c>
      <c r="CN194" s="915">
        <v>10</v>
      </c>
      <c r="CO194" s="903" t="s">
        <v>275</v>
      </c>
      <c r="CP194" s="903" t="s">
        <v>276</v>
      </c>
      <c r="CQ194" s="900" t="s">
        <v>274</v>
      </c>
      <c r="CR194" s="905" t="s">
        <v>280</v>
      </c>
      <c r="CS194" s="900" t="s">
        <v>274</v>
      </c>
      <c r="CT194" s="907">
        <v>20.399999999999999</v>
      </c>
      <c r="CU194" s="902" t="s">
        <v>284</v>
      </c>
      <c r="CV194" s="211">
        <v>1060</v>
      </c>
      <c r="CW194" s="902" t="s">
        <v>284</v>
      </c>
      <c r="CX194" s="212">
        <v>10</v>
      </c>
      <c r="CY194" s="902" t="s">
        <v>284</v>
      </c>
      <c r="CZ194" s="212">
        <v>10</v>
      </c>
      <c r="DA194" s="902" t="s">
        <v>284</v>
      </c>
      <c r="DB194" s="211">
        <v>190</v>
      </c>
      <c r="DC194" s="902" t="s">
        <v>284</v>
      </c>
      <c r="DD194" s="212">
        <v>1</v>
      </c>
      <c r="DE194" s="902" t="s">
        <v>284</v>
      </c>
      <c r="DF194" s="212">
        <v>1</v>
      </c>
      <c r="DG194" s="937" t="s">
        <v>282</v>
      </c>
      <c r="DH194" s="938">
        <v>10870</v>
      </c>
      <c r="DI194" s="937" t="s">
        <v>282</v>
      </c>
      <c r="DJ194" s="213">
        <v>245</v>
      </c>
      <c r="DK194" s="897" t="s">
        <v>286</v>
      </c>
      <c r="DL194" s="898">
        <v>13080</v>
      </c>
      <c r="DM194" s="900" t="s">
        <v>274</v>
      </c>
      <c r="DN194" s="935">
        <v>130</v>
      </c>
      <c r="DO194" s="900" t="s">
        <v>275</v>
      </c>
      <c r="DP194" s="903" t="s">
        <v>276</v>
      </c>
      <c r="DQ194" s="900" t="s">
        <v>274</v>
      </c>
      <c r="DR194" s="905" t="s">
        <v>280</v>
      </c>
      <c r="DS194" s="900" t="s">
        <v>274</v>
      </c>
      <c r="DT194" s="909">
        <v>2.5</v>
      </c>
      <c r="DU194" s="926" t="s">
        <v>281</v>
      </c>
      <c r="DV194" s="911" t="s">
        <v>287</v>
      </c>
      <c r="DW194" s="242"/>
      <c r="DX194" s="948"/>
      <c r="DY194" s="215">
        <v>40</v>
      </c>
      <c r="DZ194" s="216">
        <v>11</v>
      </c>
      <c r="EA194" s="216">
        <v>12</v>
      </c>
      <c r="EB194" s="928">
        <v>6</v>
      </c>
    </row>
    <row r="195" spans="1:132" s="214" customFormat="1" ht="34.15" customHeight="1">
      <c r="A195" s="271" t="s">
        <v>509</v>
      </c>
      <c r="B195" s="950"/>
      <c r="C195" s="944"/>
      <c r="D195" s="946"/>
      <c r="E195" s="217" t="s">
        <v>49</v>
      </c>
      <c r="F195" s="180"/>
      <c r="G195" s="218">
        <v>69900</v>
      </c>
      <c r="H195" s="219"/>
      <c r="I195" s="183" t="s">
        <v>274</v>
      </c>
      <c r="J195" s="220">
        <v>670</v>
      </c>
      <c r="K195" s="221"/>
      <c r="L195" s="222" t="s">
        <v>275</v>
      </c>
      <c r="M195" s="223" t="s">
        <v>276</v>
      </c>
      <c r="N195" s="224" t="s">
        <v>274</v>
      </c>
      <c r="O195" s="225" t="s">
        <v>280</v>
      </c>
      <c r="P195" s="224" t="s">
        <v>274</v>
      </c>
      <c r="Q195" s="226">
        <v>2.2999999999999998</v>
      </c>
      <c r="R195" s="227"/>
      <c r="S195" s="902"/>
      <c r="T195" s="914"/>
      <c r="U195" s="902"/>
      <c r="V195" s="934"/>
      <c r="W195" s="922"/>
      <c r="X195" s="904"/>
      <c r="Y195" s="922"/>
      <c r="Z195" s="924"/>
      <c r="AA195" s="183" t="s">
        <v>274</v>
      </c>
      <c r="AB195" s="220">
        <v>8720</v>
      </c>
      <c r="AC195" s="902"/>
      <c r="AD195" s="228">
        <v>80</v>
      </c>
      <c r="AE195" s="229" t="s">
        <v>275</v>
      </c>
      <c r="AF195" s="223" t="s">
        <v>276</v>
      </c>
      <c r="AG195" s="230" t="s">
        <v>274</v>
      </c>
      <c r="AH195" s="231" t="s">
        <v>280</v>
      </c>
      <c r="AI195" s="230" t="s">
        <v>274</v>
      </c>
      <c r="AJ195" s="232">
        <v>2.9</v>
      </c>
      <c r="AK195" s="233"/>
      <c r="AL195" s="198"/>
      <c r="AM195" s="234"/>
      <c r="AN195" s="205"/>
      <c r="AO195" s="235"/>
      <c r="AP195" s="236"/>
      <c r="AR195" s="236"/>
      <c r="AT195" s="236"/>
      <c r="AV195" s="237" t="s">
        <v>274</v>
      </c>
      <c r="AW195" s="199">
        <v>61040</v>
      </c>
      <c r="AX195" s="205" t="s">
        <v>274</v>
      </c>
      <c r="AY195" s="200">
        <v>610</v>
      </c>
      <c r="AZ195" s="238" t="s">
        <v>275</v>
      </c>
      <c r="BA195" s="202" t="s">
        <v>276</v>
      </c>
      <c r="BB195" s="201" t="s">
        <v>274</v>
      </c>
      <c r="BC195" s="203" t="s">
        <v>280</v>
      </c>
      <c r="BD195" s="201" t="s">
        <v>274</v>
      </c>
      <c r="BE195" s="204">
        <v>2.5</v>
      </c>
      <c r="BF195" s="237" t="s">
        <v>274</v>
      </c>
      <c r="BG195" s="286">
        <v>52320</v>
      </c>
      <c r="BH195" s="237" t="s">
        <v>284</v>
      </c>
      <c r="BI195" s="200">
        <v>520</v>
      </c>
      <c r="BJ195" s="238" t="s">
        <v>275</v>
      </c>
      <c r="BK195" s="202" t="s">
        <v>276</v>
      </c>
      <c r="BL195" s="238" t="s">
        <v>274</v>
      </c>
      <c r="BM195" s="203" t="s">
        <v>280</v>
      </c>
      <c r="BN195" s="238" t="s">
        <v>274</v>
      </c>
      <c r="BO195" s="204">
        <v>2.5</v>
      </c>
      <c r="BP195" s="925"/>
      <c r="BQ195" s="920"/>
      <c r="BR195" s="902"/>
      <c r="BS195" s="916"/>
      <c r="BT195" s="904"/>
      <c r="BU195" s="904"/>
      <c r="BV195" s="901"/>
      <c r="BW195" s="906"/>
      <c r="BX195" s="901"/>
      <c r="BY195" s="942"/>
      <c r="BZ195" s="902"/>
      <c r="CA195" s="918"/>
      <c r="CB195" s="902"/>
      <c r="CC195" s="916"/>
      <c r="CD195" s="901"/>
      <c r="CE195" s="904"/>
      <c r="CF195" s="901"/>
      <c r="CG195" s="906"/>
      <c r="CH195" s="901"/>
      <c r="CI195" s="910"/>
      <c r="CJ195" s="912"/>
      <c r="CK195" s="902"/>
      <c r="CL195" s="914"/>
      <c r="CM195" s="902"/>
      <c r="CN195" s="916"/>
      <c r="CO195" s="904"/>
      <c r="CP195" s="904"/>
      <c r="CQ195" s="901"/>
      <c r="CR195" s="906"/>
      <c r="CS195" s="901"/>
      <c r="CT195" s="908"/>
      <c r="CU195" s="902"/>
      <c r="CV195" s="239" t="s">
        <v>289</v>
      </c>
      <c r="CW195" s="902"/>
      <c r="CX195" s="239" t="s">
        <v>290</v>
      </c>
      <c r="CY195" s="902"/>
      <c r="CZ195" s="240">
        <v>52.3</v>
      </c>
      <c r="DA195" s="902"/>
      <c r="DB195" s="239" t="s">
        <v>289</v>
      </c>
      <c r="DC195" s="902"/>
      <c r="DD195" s="239" t="s">
        <v>290</v>
      </c>
      <c r="DE195" s="902"/>
      <c r="DF195" s="240">
        <v>87.2</v>
      </c>
      <c r="DG195" s="937"/>
      <c r="DH195" s="939"/>
      <c r="DI195" s="937"/>
      <c r="DJ195" s="241" t="s">
        <v>291</v>
      </c>
      <c r="DK195" s="897"/>
      <c r="DL195" s="899"/>
      <c r="DM195" s="901"/>
      <c r="DN195" s="936"/>
      <c r="DO195" s="901"/>
      <c r="DP195" s="904"/>
      <c r="DQ195" s="901"/>
      <c r="DR195" s="906"/>
      <c r="DS195" s="901"/>
      <c r="DT195" s="910"/>
      <c r="DU195" s="927"/>
      <c r="DV195" s="912"/>
      <c r="DW195" s="242"/>
      <c r="DX195" s="948"/>
      <c r="DY195" s="215"/>
      <c r="DZ195" s="216">
        <v>11</v>
      </c>
      <c r="EA195" s="216">
        <v>12</v>
      </c>
      <c r="EB195" s="928"/>
    </row>
    <row r="196" spans="1:132" s="214" customFormat="1" ht="34.15" customHeight="1">
      <c r="A196" s="271" t="s">
        <v>510</v>
      </c>
      <c r="B196" s="950"/>
      <c r="C196" s="943" t="s">
        <v>298</v>
      </c>
      <c r="D196" s="945" t="s">
        <v>273</v>
      </c>
      <c r="E196" s="179" t="s">
        <v>48</v>
      </c>
      <c r="F196" s="180"/>
      <c r="G196" s="181">
        <v>54890</v>
      </c>
      <c r="H196" s="182">
        <v>63610</v>
      </c>
      <c r="I196" s="183" t="s">
        <v>274</v>
      </c>
      <c r="J196" s="184">
        <v>520</v>
      </c>
      <c r="K196" s="185">
        <v>610</v>
      </c>
      <c r="L196" s="186" t="s">
        <v>275</v>
      </c>
      <c r="M196" s="187" t="s">
        <v>276</v>
      </c>
      <c r="N196" s="188" t="s">
        <v>274</v>
      </c>
      <c r="O196" s="189" t="s">
        <v>277</v>
      </c>
      <c r="P196" s="188" t="s">
        <v>274</v>
      </c>
      <c r="Q196" s="190">
        <v>2.2999999999999998</v>
      </c>
      <c r="R196" s="191">
        <v>2.2999999999999998</v>
      </c>
      <c r="S196" s="902" t="s">
        <v>274</v>
      </c>
      <c r="T196" s="913">
        <v>1890</v>
      </c>
      <c r="U196" s="902" t="s">
        <v>274</v>
      </c>
      <c r="V196" s="933">
        <v>10</v>
      </c>
      <c r="W196" s="921" t="s">
        <v>278</v>
      </c>
      <c r="X196" s="903" t="s">
        <v>276</v>
      </c>
      <c r="Y196" s="921" t="s">
        <v>274</v>
      </c>
      <c r="Z196" s="923" t="s">
        <v>279</v>
      </c>
      <c r="AA196" s="183" t="s">
        <v>274</v>
      </c>
      <c r="AB196" s="192">
        <v>8720</v>
      </c>
      <c r="AC196" s="902" t="s">
        <v>274</v>
      </c>
      <c r="AD196" s="193">
        <v>80</v>
      </c>
      <c r="AE196" s="194" t="s">
        <v>278</v>
      </c>
      <c r="AF196" s="187" t="s">
        <v>276</v>
      </c>
      <c r="AG196" s="195" t="s">
        <v>274</v>
      </c>
      <c r="AH196" s="189" t="s">
        <v>280</v>
      </c>
      <c r="AI196" s="195" t="s">
        <v>274</v>
      </c>
      <c r="AJ196" s="196">
        <v>2.9</v>
      </c>
      <c r="AK196" s="197" t="s">
        <v>281</v>
      </c>
      <c r="AL196" s="198" t="s">
        <v>282</v>
      </c>
      <c r="AM196" s="199">
        <v>3480</v>
      </c>
      <c r="AN196" s="198" t="s">
        <v>282</v>
      </c>
      <c r="AO196" s="200">
        <v>30</v>
      </c>
      <c r="AP196" s="201" t="s">
        <v>275</v>
      </c>
      <c r="AQ196" s="202" t="s">
        <v>276</v>
      </c>
      <c r="AR196" s="201" t="s">
        <v>274</v>
      </c>
      <c r="AS196" s="203" t="s">
        <v>280</v>
      </c>
      <c r="AT196" s="201" t="s">
        <v>274</v>
      </c>
      <c r="AU196" s="204">
        <v>3.9</v>
      </c>
      <c r="AV196" s="205"/>
      <c r="AW196" s="206"/>
      <c r="AX196" s="205"/>
      <c r="AY196" s="207"/>
      <c r="AZ196" s="208"/>
      <c r="BA196" s="208"/>
      <c r="BB196" s="209"/>
      <c r="BC196" s="208"/>
      <c r="BD196" s="209"/>
      <c r="BE196" s="208"/>
      <c r="BF196" s="205"/>
      <c r="BG196" s="285" t="s">
        <v>283</v>
      </c>
      <c r="BH196" s="205"/>
      <c r="BI196" s="210"/>
      <c r="BJ196" s="208"/>
      <c r="BK196" s="208"/>
      <c r="BL196" s="208"/>
      <c r="BM196" s="208"/>
      <c r="BN196" s="208"/>
      <c r="BO196" s="208"/>
      <c r="BP196" s="925" t="s">
        <v>274</v>
      </c>
      <c r="BQ196" s="919" t="s">
        <v>297</v>
      </c>
      <c r="BR196" s="902" t="s">
        <v>274</v>
      </c>
      <c r="BS196" s="915"/>
      <c r="BT196" s="903"/>
      <c r="BU196" s="903"/>
      <c r="BV196" s="900"/>
      <c r="BW196" s="905"/>
      <c r="BX196" s="900"/>
      <c r="BY196" s="941" t="s">
        <v>203</v>
      </c>
      <c r="BZ196" s="902" t="s">
        <v>284</v>
      </c>
      <c r="CA196" s="917">
        <v>11620</v>
      </c>
      <c r="CB196" s="902" t="s">
        <v>274</v>
      </c>
      <c r="CC196" s="915">
        <v>110</v>
      </c>
      <c r="CD196" s="900" t="s">
        <v>275</v>
      </c>
      <c r="CE196" s="903" t="s">
        <v>276</v>
      </c>
      <c r="CF196" s="900" t="s">
        <v>274</v>
      </c>
      <c r="CG196" s="905" t="s">
        <v>280</v>
      </c>
      <c r="CH196" s="900" t="s">
        <v>274</v>
      </c>
      <c r="CI196" s="909">
        <v>2.6</v>
      </c>
      <c r="CJ196" s="911" t="s">
        <v>285</v>
      </c>
      <c r="CK196" s="902" t="s">
        <v>284</v>
      </c>
      <c r="CL196" s="913">
        <v>1800</v>
      </c>
      <c r="CM196" s="902" t="s">
        <v>274</v>
      </c>
      <c r="CN196" s="915">
        <v>10</v>
      </c>
      <c r="CO196" s="903" t="s">
        <v>275</v>
      </c>
      <c r="CP196" s="903" t="s">
        <v>276</v>
      </c>
      <c r="CQ196" s="900" t="s">
        <v>274</v>
      </c>
      <c r="CR196" s="905" t="s">
        <v>280</v>
      </c>
      <c r="CS196" s="900" t="s">
        <v>274</v>
      </c>
      <c r="CT196" s="907">
        <v>18.100000000000001</v>
      </c>
      <c r="CU196" s="902" t="s">
        <v>284</v>
      </c>
      <c r="CV196" s="211">
        <v>950</v>
      </c>
      <c r="CW196" s="902" t="s">
        <v>284</v>
      </c>
      <c r="CX196" s="212">
        <v>9</v>
      </c>
      <c r="CY196" s="902" t="s">
        <v>284</v>
      </c>
      <c r="CZ196" s="212">
        <v>9</v>
      </c>
      <c r="DA196" s="902" t="s">
        <v>284</v>
      </c>
      <c r="DB196" s="211">
        <v>170</v>
      </c>
      <c r="DC196" s="902" t="s">
        <v>284</v>
      </c>
      <c r="DD196" s="212">
        <v>1</v>
      </c>
      <c r="DE196" s="902" t="s">
        <v>284</v>
      </c>
      <c r="DF196" s="212">
        <v>1</v>
      </c>
      <c r="DG196" s="937" t="s">
        <v>282</v>
      </c>
      <c r="DH196" s="938">
        <v>9770</v>
      </c>
      <c r="DI196" s="937" t="s">
        <v>282</v>
      </c>
      <c r="DJ196" s="213">
        <v>245</v>
      </c>
      <c r="DK196" s="897" t="s">
        <v>286</v>
      </c>
      <c r="DL196" s="898">
        <v>11620</v>
      </c>
      <c r="DM196" s="900" t="s">
        <v>274</v>
      </c>
      <c r="DN196" s="935">
        <v>110</v>
      </c>
      <c r="DO196" s="900" t="s">
        <v>275</v>
      </c>
      <c r="DP196" s="903" t="s">
        <v>276</v>
      </c>
      <c r="DQ196" s="900" t="s">
        <v>274</v>
      </c>
      <c r="DR196" s="905" t="s">
        <v>280</v>
      </c>
      <c r="DS196" s="900" t="s">
        <v>274</v>
      </c>
      <c r="DT196" s="909">
        <v>2.6</v>
      </c>
      <c r="DU196" s="926" t="s">
        <v>281</v>
      </c>
      <c r="DV196" s="911" t="s">
        <v>287</v>
      </c>
      <c r="DW196" s="242"/>
      <c r="DX196" s="948"/>
      <c r="DY196" s="215">
        <v>45</v>
      </c>
      <c r="DZ196" s="216">
        <v>13</v>
      </c>
      <c r="EA196" s="216">
        <v>14</v>
      </c>
      <c r="EB196" s="928">
        <v>7</v>
      </c>
    </row>
    <row r="197" spans="1:132" s="214" customFormat="1" ht="34.15" customHeight="1">
      <c r="A197" s="271" t="s">
        <v>511</v>
      </c>
      <c r="B197" s="950"/>
      <c r="C197" s="944"/>
      <c r="D197" s="946"/>
      <c r="E197" s="217" t="s">
        <v>49</v>
      </c>
      <c r="F197" s="180"/>
      <c r="G197" s="218">
        <v>63610</v>
      </c>
      <c r="H197" s="219"/>
      <c r="I197" s="183" t="s">
        <v>274</v>
      </c>
      <c r="J197" s="220">
        <v>610</v>
      </c>
      <c r="K197" s="221"/>
      <c r="L197" s="222" t="s">
        <v>275</v>
      </c>
      <c r="M197" s="223" t="s">
        <v>276</v>
      </c>
      <c r="N197" s="224" t="s">
        <v>274</v>
      </c>
      <c r="O197" s="225" t="s">
        <v>280</v>
      </c>
      <c r="P197" s="224" t="s">
        <v>274</v>
      </c>
      <c r="Q197" s="226">
        <v>2.2999999999999998</v>
      </c>
      <c r="R197" s="227"/>
      <c r="S197" s="902"/>
      <c r="T197" s="914"/>
      <c r="U197" s="902"/>
      <c r="V197" s="934"/>
      <c r="W197" s="922"/>
      <c r="X197" s="904"/>
      <c r="Y197" s="922"/>
      <c r="Z197" s="924"/>
      <c r="AA197" s="183" t="s">
        <v>274</v>
      </c>
      <c r="AB197" s="220">
        <v>8720</v>
      </c>
      <c r="AC197" s="902"/>
      <c r="AD197" s="228">
        <v>80</v>
      </c>
      <c r="AE197" s="229" t="s">
        <v>275</v>
      </c>
      <c r="AF197" s="223" t="s">
        <v>276</v>
      </c>
      <c r="AG197" s="230" t="s">
        <v>274</v>
      </c>
      <c r="AH197" s="231" t="s">
        <v>280</v>
      </c>
      <c r="AI197" s="230" t="s">
        <v>274</v>
      </c>
      <c r="AJ197" s="232">
        <v>2.9</v>
      </c>
      <c r="AK197" s="233"/>
      <c r="AL197" s="198"/>
      <c r="AM197" s="234"/>
      <c r="AN197" s="205"/>
      <c r="AO197" s="235"/>
      <c r="AP197" s="236"/>
      <c r="AR197" s="236"/>
      <c r="AT197" s="236"/>
      <c r="AV197" s="237" t="s">
        <v>274</v>
      </c>
      <c r="AW197" s="199">
        <v>61040</v>
      </c>
      <c r="AX197" s="205" t="s">
        <v>274</v>
      </c>
      <c r="AY197" s="200">
        <v>610</v>
      </c>
      <c r="AZ197" s="238" t="s">
        <v>275</v>
      </c>
      <c r="BA197" s="202" t="s">
        <v>276</v>
      </c>
      <c r="BB197" s="201" t="s">
        <v>274</v>
      </c>
      <c r="BC197" s="203" t="s">
        <v>280</v>
      </c>
      <c r="BD197" s="201" t="s">
        <v>274</v>
      </c>
      <c r="BE197" s="204">
        <v>2.5</v>
      </c>
      <c r="BF197" s="237" t="s">
        <v>274</v>
      </c>
      <c r="BG197" s="286">
        <v>52320</v>
      </c>
      <c r="BH197" s="237" t="s">
        <v>284</v>
      </c>
      <c r="BI197" s="200">
        <v>520</v>
      </c>
      <c r="BJ197" s="238" t="s">
        <v>275</v>
      </c>
      <c r="BK197" s="202" t="s">
        <v>276</v>
      </c>
      <c r="BL197" s="238" t="s">
        <v>274</v>
      </c>
      <c r="BM197" s="203" t="s">
        <v>280</v>
      </c>
      <c r="BN197" s="238" t="s">
        <v>274</v>
      </c>
      <c r="BO197" s="204">
        <v>2.5</v>
      </c>
      <c r="BP197" s="925"/>
      <c r="BQ197" s="920"/>
      <c r="BR197" s="902"/>
      <c r="BS197" s="916"/>
      <c r="BT197" s="904"/>
      <c r="BU197" s="904"/>
      <c r="BV197" s="901"/>
      <c r="BW197" s="906"/>
      <c r="BX197" s="901"/>
      <c r="BY197" s="942"/>
      <c r="BZ197" s="902"/>
      <c r="CA197" s="918"/>
      <c r="CB197" s="902"/>
      <c r="CC197" s="916"/>
      <c r="CD197" s="901"/>
      <c r="CE197" s="904"/>
      <c r="CF197" s="901"/>
      <c r="CG197" s="906"/>
      <c r="CH197" s="901"/>
      <c r="CI197" s="910"/>
      <c r="CJ197" s="912"/>
      <c r="CK197" s="902"/>
      <c r="CL197" s="914"/>
      <c r="CM197" s="902"/>
      <c r="CN197" s="916"/>
      <c r="CO197" s="904"/>
      <c r="CP197" s="904"/>
      <c r="CQ197" s="901"/>
      <c r="CR197" s="906"/>
      <c r="CS197" s="901"/>
      <c r="CT197" s="908"/>
      <c r="CU197" s="902"/>
      <c r="CV197" s="239" t="s">
        <v>315</v>
      </c>
      <c r="CW197" s="902"/>
      <c r="CX197" s="239" t="s">
        <v>290</v>
      </c>
      <c r="CY197" s="902"/>
      <c r="CZ197" s="240">
        <v>51.7</v>
      </c>
      <c r="DA197" s="902"/>
      <c r="DB197" s="239" t="s">
        <v>315</v>
      </c>
      <c r="DC197" s="902"/>
      <c r="DD197" s="239" t="s">
        <v>290</v>
      </c>
      <c r="DE197" s="902"/>
      <c r="DF197" s="240">
        <v>77.5</v>
      </c>
      <c r="DG197" s="937"/>
      <c r="DH197" s="939"/>
      <c r="DI197" s="937"/>
      <c r="DJ197" s="241" t="s">
        <v>291</v>
      </c>
      <c r="DK197" s="897"/>
      <c r="DL197" s="899"/>
      <c r="DM197" s="901"/>
      <c r="DN197" s="936"/>
      <c r="DO197" s="901"/>
      <c r="DP197" s="904"/>
      <c r="DQ197" s="901"/>
      <c r="DR197" s="906"/>
      <c r="DS197" s="901"/>
      <c r="DT197" s="910"/>
      <c r="DU197" s="927"/>
      <c r="DV197" s="912"/>
      <c r="DW197" s="242"/>
      <c r="DX197" s="948"/>
      <c r="DY197" s="215"/>
      <c r="DZ197" s="216">
        <v>13</v>
      </c>
      <c r="EA197" s="216">
        <v>14</v>
      </c>
      <c r="EB197" s="928"/>
    </row>
    <row r="198" spans="1:132" s="214" customFormat="1" ht="34.15" customHeight="1">
      <c r="A198" s="271" t="s">
        <v>512</v>
      </c>
      <c r="B198" s="950"/>
      <c r="C198" s="943" t="s">
        <v>299</v>
      </c>
      <c r="D198" s="945" t="s">
        <v>273</v>
      </c>
      <c r="E198" s="179" t="s">
        <v>48</v>
      </c>
      <c r="F198" s="180"/>
      <c r="G198" s="181">
        <v>53310</v>
      </c>
      <c r="H198" s="182">
        <v>62030</v>
      </c>
      <c r="I198" s="183" t="s">
        <v>274</v>
      </c>
      <c r="J198" s="184">
        <v>510</v>
      </c>
      <c r="K198" s="185">
        <v>600</v>
      </c>
      <c r="L198" s="186" t="s">
        <v>275</v>
      </c>
      <c r="M198" s="187" t="s">
        <v>276</v>
      </c>
      <c r="N198" s="188" t="s">
        <v>274</v>
      </c>
      <c r="O198" s="189" t="s">
        <v>277</v>
      </c>
      <c r="P198" s="188" t="s">
        <v>274</v>
      </c>
      <c r="Q198" s="190">
        <v>2.2999999999999998</v>
      </c>
      <c r="R198" s="191">
        <v>2.2999999999999998</v>
      </c>
      <c r="S198" s="902" t="s">
        <v>274</v>
      </c>
      <c r="T198" s="913">
        <v>1700</v>
      </c>
      <c r="U198" s="902" t="s">
        <v>274</v>
      </c>
      <c r="V198" s="933">
        <v>10</v>
      </c>
      <c r="W198" s="921" t="s">
        <v>278</v>
      </c>
      <c r="X198" s="903" t="s">
        <v>276</v>
      </c>
      <c r="Y198" s="921" t="s">
        <v>274</v>
      </c>
      <c r="Z198" s="923" t="s">
        <v>279</v>
      </c>
      <c r="AA198" s="183" t="s">
        <v>274</v>
      </c>
      <c r="AB198" s="192">
        <v>8720</v>
      </c>
      <c r="AC198" s="902" t="s">
        <v>274</v>
      </c>
      <c r="AD198" s="193">
        <v>80</v>
      </c>
      <c r="AE198" s="194" t="s">
        <v>278</v>
      </c>
      <c r="AF198" s="187" t="s">
        <v>276</v>
      </c>
      <c r="AG198" s="195" t="s">
        <v>274</v>
      </c>
      <c r="AH198" s="189" t="s">
        <v>280</v>
      </c>
      <c r="AI198" s="195" t="s">
        <v>274</v>
      </c>
      <c r="AJ198" s="196">
        <v>2.9</v>
      </c>
      <c r="AK198" s="197" t="s">
        <v>281</v>
      </c>
      <c r="AL198" s="198" t="s">
        <v>282</v>
      </c>
      <c r="AM198" s="199">
        <v>3480</v>
      </c>
      <c r="AN198" s="198" t="s">
        <v>282</v>
      </c>
      <c r="AO198" s="200">
        <v>30</v>
      </c>
      <c r="AP198" s="201" t="s">
        <v>275</v>
      </c>
      <c r="AQ198" s="202" t="s">
        <v>276</v>
      </c>
      <c r="AR198" s="201" t="s">
        <v>274</v>
      </c>
      <c r="AS198" s="203" t="s">
        <v>280</v>
      </c>
      <c r="AT198" s="201" t="s">
        <v>274</v>
      </c>
      <c r="AU198" s="204">
        <v>3.9</v>
      </c>
      <c r="AV198" s="205"/>
      <c r="AW198" s="206"/>
      <c r="AX198" s="205"/>
      <c r="AY198" s="207"/>
      <c r="AZ198" s="208"/>
      <c r="BA198" s="208"/>
      <c r="BB198" s="209"/>
      <c r="BC198" s="208"/>
      <c r="BD198" s="209"/>
      <c r="BE198" s="208"/>
      <c r="BF198" s="205"/>
      <c r="BG198" s="285" t="s">
        <v>283</v>
      </c>
      <c r="BH198" s="205"/>
      <c r="BI198" s="210"/>
      <c r="BJ198" s="208"/>
      <c r="BK198" s="208"/>
      <c r="BL198" s="208"/>
      <c r="BM198" s="208"/>
      <c r="BN198" s="208"/>
      <c r="BO198" s="208"/>
      <c r="BP198" s="925" t="s">
        <v>274</v>
      </c>
      <c r="BQ198" s="919" t="s">
        <v>297</v>
      </c>
      <c r="BR198" s="902" t="s">
        <v>274</v>
      </c>
      <c r="BS198" s="915"/>
      <c r="BT198" s="903"/>
      <c r="BU198" s="903"/>
      <c r="BV198" s="900"/>
      <c r="BW198" s="905"/>
      <c r="BX198" s="900"/>
      <c r="BY198" s="941" t="s">
        <v>203</v>
      </c>
      <c r="BZ198" s="902" t="s">
        <v>284</v>
      </c>
      <c r="CA198" s="917">
        <v>10460</v>
      </c>
      <c r="CB198" s="902" t="s">
        <v>284</v>
      </c>
      <c r="CC198" s="915">
        <v>100</v>
      </c>
      <c r="CD198" s="900" t="s">
        <v>275</v>
      </c>
      <c r="CE198" s="903" t="s">
        <v>276</v>
      </c>
      <c r="CF198" s="900" t="s">
        <v>274</v>
      </c>
      <c r="CG198" s="905" t="s">
        <v>280</v>
      </c>
      <c r="CH198" s="900" t="s">
        <v>274</v>
      </c>
      <c r="CI198" s="909">
        <v>2.6</v>
      </c>
      <c r="CJ198" s="911" t="s">
        <v>285</v>
      </c>
      <c r="CK198" s="902" t="s">
        <v>284</v>
      </c>
      <c r="CL198" s="913">
        <v>1620</v>
      </c>
      <c r="CM198" s="902" t="s">
        <v>274</v>
      </c>
      <c r="CN198" s="915">
        <v>10</v>
      </c>
      <c r="CO198" s="903" t="s">
        <v>275</v>
      </c>
      <c r="CP198" s="903" t="s">
        <v>276</v>
      </c>
      <c r="CQ198" s="900" t="s">
        <v>274</v>
      </c>
      <c r="CR198" s="905" t="s">
        <v>280</v>
      </c>
      <c r="CS198" s="900" t="s">
        <v>274</v>
      </c>
      <c r="CT198" s="907">
        <v>16.3</v>
      </c>
      <c r="CU198" s="902" t="s">
        <v>284</v>
      </c>
      <c r="CV198" s="211">
        <v>850</v>
      </c>
      <c r="CW198" s="902" t="s">
        <v>284</v>
      </c>
      <c r="CX198" s="212">
        <v>8</v>
      </c>
      <c r="CY198" s="902" t="s">
        <v>284</v>
      </c>
      <c r="CZ198" s="212">
        <v>8</v>
      </c>
      <c r="DA198" s="902" t="s">
        <v>284</v>
      </c>
      <c r="DB198" s="211">
        <v>150</v>
      </c>
      <c r="DC198" s="902" t="s">
        <v>284</v>
      </c>
      <c r="DD198" s="212">
        <v>1</v>
      </c>
      <c r="DE198" s="902" t="s">
        <v>284</v>
      </c>
      <c r="DF198" s="212">
        <v>1</v>
      </c>
      <c r="DG198" s="937" t="s">
        <v>282</v>
      </c>
      <c r="DH198" s="938">
        <v>8860</v>
      </c>
      <c r="DI198" s="937" t="s">
        <v>282</v>
      </c>
      <c r="DJ198" s="213">
        <v>245</v>
      </c>
      <c r="DK198" s="897" t="s">
        <v>286</v>
      </c>
      <c r="DL198" s="898">
        <v>10460</v>
      </c>
      <c r="DM198" s="900" t="s">
        <v>274</v>
      </c>
      <c r="DN198" s="935">
        <v>100</v>
      </c>
      <c r="DO198" s="900" t="s">
        <v>275</v>
      </c>
      <c r="DP198" s="903" t="s">
        <v>276</v>
      </c>
      <c r="DQ198" s="900" t="s">
        <v>274</v>
      </c>
      <c r="DR198" s="905" t="s">
        <v>280</v>
      </c>
      <c r="DS198" s="900" t="s">
        <v>274</v>
      </c>
      <c r="DT198" s="909">
        <v>2.6</v>
      </c>
      <c r="DU198" s="926" t="s">
        <v>281</v>
      </c>
      <c r="DV198" s="911" t="s">
        <v>287</v>
      </c>
      <c r="DW198" s="242"/>
      <c r="DX198" s="948"/>
      <c r="DY198" s="215">
        <v>50</v>
      </c>
      <c r="DZ198" s="216">
        <v>15</v>
      </c>
      <c r="EA198" s="216">
        <v>16</v>
      </c>
      <c r="EB198" s="928">
        <v>8</v>
      </c>
    </row>
    <row r="199" spans="1:132" s="214" customFormat="1" ht="34.15" customHeight="1">
      <c r="A199" s="271" t="s">
        <v>513</v>
      </c>
      <c r="B199" s="950"/>
      <c r="C199" s="944"/>
      <c r="D199" s="946"/>
      <c r="E199" s="217" t="s">
        <v>49</v>
      </c>
      <c r="F199" s="180"/>
      <c r="G199" s="218">
        <v>62030</v>
      </c>
      <c r="H199" s="219"/>
      <c r="I199" s="183" t="s">
        <v>274</v>
      </c>
      <c r="J199" s="220">
        <v>600</v>
      </c>
      <c r="K199" s="221"/>
      <c r="L199" s="222" t="s">
        <v>275</v>
      </c>
      <c r="M199" s="223" t="s">
        <v>276</v>
      </c>
      <c r="N199" s="224" t="s">
        <v>274</v>
      </c>
      <c r="O199" s="225" t="s">
        <v>280</v>
      </c>
      <c r="P199" s="224" t="s">
        <v>274</v>
      </c>
      <c r="Q199" s="226">
        <v>2.2999999999999998</v>
      </c>
      <c r="R199" s="227"/>
      <c r="S199" s="902"/>
      <c r="T199" s="914"/>
      <c r="U199" s="902"/>
      <c r="V199" s="934"/>
      <c r="W199" s="922"/>
      <c r="X199" s="904"/>
      <c r="Y199" s="922"/>
      <c r="Z199" s="924"/>
      <c r="AA199" s="183" t="s">
        <v>274</v>
      </c>
      <c r="AB199" s="220">
        <v>8720</v>
      </c>
      <c r="AC199" s="902"/>
      <c r="AD199" s="228">
        <v>80</v>
      </c>
      <c r="AE199" s="229" t="s">
        <v>275</v>
      </c>
      <c r="AF199" s="223" t="s">
        <v>276</v>
      </c>
      <c r="AG199" s="230" t="s">
        <v>274</v>
      </c>
      <c r="AH199" s="231" t="s">
        <v>280</v>
      </c>
      <c r="AI199" s="230" t="s">
        <v>274</v>
      </c>
      <c r="AJ199" s="232">
        <v>2.9</v>
      </c>
      <c r="AK199" s="233"/>
      <c r="AL199" s="198"/>
      <c r="AM199" s="234"/>
      <c r="AN199" s="205"/>
      <c r="AO199" s="235"/>
      <c r="AP199" s="236"/>
      <c r="AR199" s="236"/>
      <c r="AT199" s="236"/>
      <c r="AV199" s="237" t="s">
        <v>274</v>
      </c>
      <c r="AW199" s="199">
        <v>61040</v>
      </c>
      <c r="AX199" s="205" t="s">
        <v>274</v>
      </c>
      <c r="AY199" s="200">
        <v>610</v>
      </c>
      <c r="AZ199" s="238" t="s">
        <v>275</v>
      </c>
      <c r="BA199" s="202" t="s">
        <v>276</v>
      </c>
      <c r="BB199" s="201" t="s">
        <v>274</v>
      </c>
      <c r="BC199" s="203" t="s">
        <v>280</v>
      </c>
      <c r="BD199" s="201" t="s">
        <v>274</v>
      </c>
      <c r="BE199" s="204">
        <v>2.5</v>
      </c>
      <c r="BF199" s="237" t="s">
        <v>274</v>
      </c>
      <c r="BG199" s="286">
        <v>52320</v>
      </c>
      <c r="BH199" s="237" t="s">
        <v>284</v>
      </c>
      <c r="BI199" s="200">
        <v>520</v>
      </c>
      <c r="BJ199" s="238" t="s">
        <v>275</v>
      </c>
      <c r="BK199" s="202" t="s">
        <v>276</v>
      </c>
      <c r="BL199" s="238" t="s">
        <v>274</v>
      </c>
      <c r="BM199" s="203" t="s">
        <v>280</v>
      </c>
      <c r="BN199" s="238" t="s">
        <v>274</v>
      </c>
      <c r="BO199" s="204">
        <v>2.5</v>
      </c>
      <c r="BP199" s="925"/>
      <c r="BQ199" s="920"/>
      <c r="BR199" s="902"/>
      <c r="BS199" s="916"/>
      <c r="BT199" s="904"/>
      <c r="BU199" s="904"/>
      <c r="BV199" s="901"/>
      <c r="BW199" s="906"/>
      <c r="BX199" s="901"/>
      <c r="BY199" s="942"/>
      <c r="BZ199" s="902"/>
      <c r="CA199" s="918"/>
      <c r="CB199" s="902"/>
      <c r="CC199" s="916"/>
      <c r="CD199" s="901"/>
      <c r="CE199" s="904"/>
      <c r="CF199" s="901"/>
      <c r="CG199" s="906"/>
      <c r="CH199" s="901"/>
      <c r="CI199" s="910"/>
      <c r="CJ199" s="912"/>
      <c r="CK199" s="902"/>
      <c r="CL199" s="914"/>
      <c r="CM199" s="902"/>
      <c r="CN199" s="916"/>
      <c r="CO199" s="904"/>
      <c r="CP199" s="904"/>
      <c r="CQ199" s="901"/>
      <c r="CR199" s="906"/>
      <c r="CS199" s="901"/>
      <c r="CT199" s="908"/>
      <c r="CU199" s="902"/>
      <c r="CV199" s="239" t="s">
        <v>289</v>
      </c>
      <c r="CW199" s="902"/>
      <c r="CX199" s="239" t="s">
        <v>290</v>
      </c>
      <c r="CY199" s="902"/>
      <c r="CZ199" s="240">
        <v>52.3</v>
      </c>
      <c r="DA199" s="902"/>
      <c r="DB199" s="239" t="s">
        <v>289</v>
      </c>
      <c r="DC199" s="902"/>
      <c r="DD199" s="239" t="s">
        <v>290</v>
      </c>
      <c r="DE199" s="902"/>
      <c r="DF199" s="240">
        <v>69.8</v>
      </c>
      <c r="DG199" s="937"/>
      <c r="DH199" s="939"/>
      <c r="DI199" s="937"/>
      <c r="DJ199" s="241" t="s">
        <v>291</v>
      </c>
      <c r="DK199" s="897"/>
      <c r="DL199" s="899"/>
      <c r="DM199" s="901"/>
      <c r="DN199" s="936"/>
      <c r="DO199" s="901"/>
      <c r="DP199" s="904"/>
      <c r="DQ199" s="901"/>
      <c r="DR199" s="906"/>
      <c r="DS199" s="901"/>
      <c r="DT199" s="910"/>
      <c r="DU199" s="927"/>
      <c r="DV199" s="912"/>
      <c r="DW199" s="242"/>
      <c r="DX199" s="948"/>
      <c r="DY199" s="215"/>
      <c r="DZ199" s="216">
        <v>15</v>
      </c>
      <c r="EA199" s="216">
        <v>16</v>
      </c>
      <c r="EB199" s="928"/>
    </row>
    <row r="200" spans="1:132" s="214" customFormat="1" ht="34.15" customHeight="1">
      <c r="A200" s="271" t="s">
        <v>514</v>
      </c>
      <c r="B200" s="950"/>
      <c r="C200" s="943" t="s">
        <v>300</v>
      </c>
      <c r="D200" s="945" t="s">
        <v>273</v>
      </c>
      <c r="E200" s="179" t="s">
        <v>48</v>
      </c>
      <c r="F200" s="180"/>
      <c r="G200" s="181">
        <v>52100</v>
      </c>
      <c r="H200" s="182">
        <v>60820</v>
      </c>
      <c r="I200" s="183" t="s">
        <v>274</v>
      </c>
      <c r="J200" s="184">
        <v>500</v>
      </c>
      <c r="K200" s="185">
        <v>580</v>
      </c>
      <c r="L200" s="186" t="s">
        <v>275</v>
      </c>
      <c r="M200" s="187" t="s">
        <v>276</v>
      </c>
      <c r="N200" s="188" t="s">
        <v>274</v>
      </c>
      <c r="O200" s="189" t="s">
        <v>277</v>
      </c>
      <c r="P200" s="188" t="s">
        <v>274</v>
      </c>
      <c r="Q200" s="190">
        <v>2.2999999999999998</v>
      </c>
      <c r="R200" s="191">
        <v>2.2999999999999998</v>
      </c>
      <c r="S200" s="902" t="s">
        <v>274</v>
      </c>
      <c r="T200" s="913">
        <v>1550</v>
      </c>
      <c r="U200" s="902" t="s">
        <v>274</v>
      </c>
      <c r="V200" s="933">
        <v>10</v>
      </c>
      <c r="W200" s="921" t="s">
        <v>278</v>
      </c>
      <c r="X200" s="903" t="s">
        <v>276</v>
      </c>
      <c r="Y200" s="921" t="s">
        <v>274</v>
      </c>
      <c r="Z200" s="923" t="s">
        <v>279</v>
      </c>
      <c r="AA200" s="183" t="s">
        <v>274</v>
      </c>
      <c r="AB200" s="192">
        <v>8720</v>
      </c>
      <c r="AC200" s="902" t="s">
        <v>274</v>
      </c>
      <c r="AD200" s="193">
        <v>80</v>
      </c>
      <c r="AE200" s="194" t="s">
        <v>278</v>
      </c>
      <c r="AF200" s="187" t="s">
        <v>276</v>
      </c>
      <c r="AG200" s="195" t="s">
        <v>274</v>
      </c>
      <c r="AH200" s="189" t="s">
        <v>280</v>
      </c>
      <c r="AI200" s="195" t="s">
        <v>274</v>
      </c>
      <c r="AJ200" s="196">
        <v>2.9</v>
      </c>
      <c r="AK200" s="197" t="s">
        <v>281</v>
      </c>
      <c r="AL200" s="198" t="s">
        <v>282</v>
      </c>
      <c r="AM200" s="199">
        <v>3480</v>
      </c>
      <c r="AN200" s="198" t="s">
        <v>282</v>
      </c>
      <c r="AO200" s="200">
        <v>30</v>
      </c>
      <c r="AP200" s="201" t="s">
        <v>275</v>
      </c>
      <c r="AQ200" s="202" t="s">
        <v>276</v>
      </c>
      <c r="AR200" s="201" t="s">
        <v>274</v>
      </c>
      <c r="AS200" s="203" t="s">
        <v>280</v>
      </c>
      <c r="AT200" s="201" t="s">
        <v>274</v>
      </c>
      <c r="AU200" s="204">
        <v>3.9</v>
      </c>
      <c r="AV200" s="205"/>
      <c r="AW200" s="206"/>
      <c r="AX200" s="205"/>
      <c r="AY200" s="207"/>
      <c r="AZ200" s="208"/>
      <c r="BA200" s="208"/>
      <c r="BB200" s="209"/>
      <c r="BC200" s="208"/>
      <c r="BD200" s="209"/>
      <c r="BE200" s="208"/>
      <c r="BF200" s="205"/>
      <c r="BG200" s="285" t="s">
        <v>283</v>
      </c>
      <c r="BH200" s="205"/>
      <c r="BI200" s="210"/>
      <c r="BJ200" s="208"/>
      <c r="BK200" s="208"/>
      <c r="BL200" s="208"/>
      <c r="BM200" s="208"/>
      <c r="BN200" s="208"/>
      <c r="BO200" s="208"/>
      <c r="BP200" s="925" t="s">
        <v>274</v>
      </c>
      <c r="BQ200" s="919" t="s">
        <v>297</v>
      </c>
      <c r="BR200" s="902" t="s">
        <v>274</v>
      </c>
      <c r="BS200" s="915"/>
      <c r="BT200" s="903"/>
      <c r="BU200" s="903"/>
      <c r="BV200" s="900"/>
      <c r="BW200" s="905"/>
      <c r="BX200" s="900"/>
      <c r="BY200" s="941" t="s">
        <v>203</v>
      </c>
      <c r="BZ200" s="902" t="s">
        <v>284</v>
      </c>
      <c r="CA200" s="917">
        <v>9510</v>
      </c>
      <c r="CB200" s="902" t="s">
        <v>284</v>
      </c>
      <c r="CC200" s="915">
        <v>90</v>
      </c>
      <c r="CD200" s="900" t="s">
        <v>275</v>
      </c>
      <c r="CE200" s="903" t="s">
        <v>276</v>
      </c>
      <c r="CF200" s="900" t="s">
        <v>274</v>
      </c>
      <c r="CG200" s="905" t="s">
        <v>280</v>
      </c>
      <c r="CH200" s="900" t="s">
        <v>274</v>
      </c>
      <c r="CI200" s="909">
        <v>2.6</v>
      </c>
      <c r="CJ200" s="911" t="s">
        <v>285</v>
      </c>
      <c r="CK200" s="902" t="s">
        <v>284</v>
      </c>
      <c r="CL200" s="913">
        <v>1480</v>
      </c>
      <c r="CM200" s="902" t="s">
        <v>274</v>
      </c>
      <c r="CN200" s="915">
        <v>10</v>
      </c>
      <c r="CO200" s="903" t="s">
        <v>275</v>
      </c>
      <c r="CP200" s="903" t="s">
        <v>276</v>
      </c>
      <c r="CQ200" s="900" t="s">
        <v>274</v>
      </c>
      <c r="CR200" s="905" t="s">
        <v>280</v>
      </c>
      <c r="CS200" s="900" t="s">
        <v>274</v>
      </c>
      <c r="CT200" s="907">
        <v>14.8</v>
      </c>
      <c r="CU200" s="902" t="s">
        <v>284</v>
      </c>
      <c r="CV200" s="211">
        <v>770</v>
      </c>
      <c r="CW200" s="902" t="s">
        <v>284</v>
      </c>
      <c r="CX200" s="212">
        <v>7</v>
      </c>
      <c r="CY200" s="902" t="s">
        <v>284</v>
      </c>
      <c r="CZ200" s="212">
        <v>7</v>
      </c>
      <c r="DA200" s="902" t="s">
        <v>284</v>
      </c>
      <c r="DB200" s="211">
        <v>130</v>
      </c>
      <c r="DC200" s="902" t="s">
        <v>284</v>
      </c>
      <c r="DD200" s="212">
        <v>1</v>
      </c>
      <c r="DE200" s="902" t="s">
        <v>284</v>
      </c>
      <c r="DF200" s="212">
        <v>1</v>
      </c>
      <c r="DG200" s="937" t="s">
        <v>282</v>
      </c>
      <c r="DH200" s="938">
        <v>8120</v>
      </c>
      <c r="DI200" s="937" t="s">
        <v>282</v>
      </c>
      <c r="DJ200" s="213">
        <v>245</v>
      </c>
      <c r="DK200" s="897" t="s">
        <v>286</v>
      </c>
      <c r="DL200" s="898">
        <v>9510</v>
      </c>
      <c r="DM200" s="900" t="s">
        <v>274</v>
      </c>
      <c r="DN200" s="935">
        <v>90</v>
      </c>
      <c r="DO200" s="900" t="s">
        <v>275</v>
      </c>
      <c r="DP200" s="903" t="s">
        <v>276</v>
      </c>
      <c r="DQ200" s="900" t="s">
        <v>274</v>
      </c>
      <c r="DR200" s="905" t="s">
        <v>280</v>
      </c>
      <c r="DS200" s="900" t="s">
        <v>274</v>
      </c>
      <c r="DT200" s="909">
        <v>2.6</v>
      </c>
      <c r="DU200" s="926" t="s">
        <v>281</v>
      </c>
      <c r="DV200" s="911" t="s">
        <v>287</v>
      </c>
      <c r="DW200" s="242"/>
      <c r="DX200" s="948"/>
      <c r="DY200" s="215">
        <v>55</v>
      </c>
      <c r="DZ200" s="216">
        <v>17</v>
      </c>
      <c r="EA200" s="216">
        <v>18</v>
      </c>
      <c r="EB200" s="928">
        <v>9</v>
      </c>
    </row>
    <row r="201" spans="1:132" s="214" customFormat="1" ht="34.15" customHeight="1">
      <c r="A201" s="271" t="s">
        <v>515</v>
      </c>
      <c r="B201" s="950"/>
      <c r="C201" s="944"/>
      <c r="D201" s="946"/>
      <c r="E201" s="217" t="s">
        <v>49</v>
      </c>
      <c r="F201" s="180"/>
      <c r="G201" s="218">
        <v>60820</v>
      </c>
      <c r="H201" s="219"/>
      <c r="I201" s="183" t="s">
        <v>274</v>
      </c>
      <c r="J201" s="220">
        <v>580</v>
      </c>
      <c r="K201" s="221"/>
      <c r="L201" s="222" t="s">
        <v>275</v>
      </c>
      <c r="M201" s="223" t="s">
        <v>276</v>
      </c>
      <c r="N201" s="224" t="s">
        <v>274</v>
      </c>
      <c r="O201" s="225" t="s">
        <v>280</v>
      </c>
      <c r="P201" s="224" t="s">
        <v>274</v>
      </c>
      <c r="Q201" s="226">
        <v>2.2999999999999998</v>
      </c>
      <c r="R201" s="227"/>
      <c r="S201" s="902"/>
      <c r="T201" s="914"/>
      <c r="U201" s="902"/>
      <c r="V201" s="934"/>
      <c r="W201" s="922"/>
      <c r="X201" s="904"/>
      <c r="Y201" s="922"/>
      <c r="Z201" s="924"/>
      <c r="AA201" s="183" t="s">
        <v>274</v>
      </c>
      <c r="AB201" s="220">
        <v>8720</v>
      </c>
      <c r="AC201" s="902"/>
      <c r="AD201" s="228">
        <v>80</v>
      </c>
      <c r="AE201" s="229" t="s">
        <v>275</v>
      </c>
      <c r="AF201" s="223" t="s">
        <v>276</v>
      </c>
      <c r="AG201" s="230" t="s">
        <v>274</v>
      </c>
      <c r="AH201" s="231" t="s">
        <v>280</v>
      </c>
      <c r="AI201" s="230" t="s">
        <v>274</v>
      </c>
      <c r="AJ201" s="232">
        <v>2.9</v>
      </c>
      <c r="AK201" s="233"/>
      <c r="AL201" s="198"/>
      <c r="AM201" s="234"/>
      <c r="AN201" s="205"/>
      <c r="AO201" s="235"/>
      <c r="AP201" s="236"/>
      <c r="AR201" s="236"/>
      <c r="AT201" s="236"/>
      <c r="AV201" s="237" t="s">
        <v>274</v>
      </c>
      <c r="AW201" s="199">
        <v>61040</v>
      </c>
      <c r="AX201" s="205" t="s">
        <v>274</v>
      </c>
      <c r="AY201" s="200">
        <v>610</v>
      </c>
      <c r="AZ201" s="238" t="s">
        <v>275</v>
      </c>
      <c r="BA201" s="202" t="s">
        <v>276</v>
      </c>
      <c r="BB201" s="201" t="s">
        <v>274</v>
      </c>
      <c r="BC201" s="203" t="s">
        <v>280</v>
      </c>
      <c r="BD201" s="201" t="s">
        <v>274</v>
      </c>
      <c r="BE201" s="204">
        <v>2.5</v>
      </c>
      <c r="BF201" s="237" t="s">
        <v>274</v>
      </c>
      <c r="BG201" s="286">
        <v>52320</v>
      </c>
      <c r="BH201" s="237" t="s">
        <v>284</v>
      </c>
      <c r="BI201" s="200">
        <v>520</v>
      </c>
      <c r="BJ201" s="238" t="s">
        <v>275</v>
      </c>
      <c r="BK201" s="202" t="s">
        <v>276</v>
      </c>
      <c r="BL201" s="238" t="s">
        <v>274</v>
      </c>
      <c r="BM201" s="203" t="s">
        <v>280</v>
      </c>
      <c r="BN201" s="238" t="s">
        <v>274</v>
      </c>
      <c r="BO201" s="204">
        <v>2.5</v>
      </c>
      <c r="BP201" s="925"/>
      <c r="BQ201" s="920"/>
      <c r="BR201" s="902"/>
      <c r="BS201" s="916"/>
      <c r="BT201" s="904"/>
      <c r="BU201" s="904"/>
      <c r="BV201" s="901"/>
      <c r="BW201" s="906"/>
      <c r="BX201" s="901"/>
      <c r="BY201" s="942"/>
      <c r="BZ201" s="902"/>
      <c r="CA201" s="918"/>
      <c r="CB201" s="902"/>
      <c r="CC201" s="916"/>
      <c r="CD201" s="901"/>
      <c r="CE201" s="904"/>
      <c r="CF201" s="901"/>
      <c r="CG201" s="906"/>
      <c r="CH201" s="901"/>
      <c r="CI201" s="910"/>
      <c r="CJ201" s="912"/>
      <c r="CK201" s="902"/>
      <c r="CL201" s="914"/>
      <c r="CM201" s="902"/>
      <c r="CN201" s="916"/>
      <c r="CO201" s="904"/>
      <c r="CP201" s="904"/>
      <c r="CQ201" s="901"/>
      <c r="CR201" s="906"/>
      <c r="CS201" s="901"/>
      <c r="CT201" s="908"/>
      <c r="CU201" s="902"/>
      <c r="CV201" s="239" t="s">
        <v>289</v>
      </c>
      <c r="CW201" s="902"/>
      <c r="CX201" s="239" t="s">
        <v>290</v>
      </c>
      <c r="CY201" s="902"/>
      <c r="CZ201" s="240">
        <v>54.4</v>
      </c>
      <c r="DA201" s="902"/>
      <c r="DB201" s="239" t="s">
        <v>289</v>
      </c>
      <c r="DC201" s="902"/>
      <c r="DD201" s="239" t="s">
        <v>290</v>
      </c>
      <c r="DE201" s="902"/>
      <c r="DF201" s="240">
        <v>63.4</v>
      </c>
      <c r="DG201" s="937"/>
      <c r="DH201" s="939"/>
      <c r="DI201" s="937"/>
      <c r="DJ201" s="241" t="s">
        <v>291</v>
      </c>
      <c r="DK201" s="897"/>
      <c r="DL201" s="899"/>
      <c r="DM201" s="901"/>
      <c r="DN201" s="936"/>
      <c r="DO201" s="901"/>
      <c r="DP201" s="904"/>
      <c r="DQ201" s="901"/>
      <c r="DR201" s="906"/>
      <c r="DS201" s="901"/>
      <c r="DT201" s="910"/>
      <c r="DU201" s="927"/>
      <c r="DV201" s="912"/>
      <c r="DW201" s="242"/>
      <c r="DX201" s="948"/>
      <c r="DY201" s="215"/>
      <c r="DZ201" s="216">
        <v>17</v>
      </c>
      <c r="EA201" s="216">
        <v>18</v>
      </c>
      <c r="EB201" s="928"/>
    </row>
    <row r="202" spans="1:132" s="214" customFormat="1" ht="34.15" customHeight="1">
      <c r="A202" s="271" t="s">
        <v>516</v>
      </c>
      <c r="B202" s="950"/>
      <c r="C202" s="943" t="s">
        <v>301</v>
      </c>
      <c r="D202" s="945" t="s">
        <v>273</v>
      </c>
      <c r="E202" s="179" t="s">
        <v>48</v>
      </c>
      <c r="F202" s="180"/>
      <c r="G202" s="181">
        <v>51010</v>
      </c>
      <c r="H202" s="182">
        <v>59730</v>
      </c>
      <c r="I202" s="183" t="s">
        <v>274</v>
      </c>
      <c r="J202" s="184">
        <v>490</v>
      </c>
      <c r="K202" s="185">
        <v>570</v>
      </c>
      <c r="L202" s="186" t="s">
        <v>275</v>
      </c>
      <c r="M202" s="187" t="s">
        <v>276</v>
      </c>
      <c r="N202" s="188" t="s">
        <v>274</v>
      </c>
      <c r="O202" s="189" t="s">
        <v>277</v>
      </c>
      <c r="P202" s="188" t="s">
        <v>274</v>
      </c>
      <c r="Q202" s="190">
        <v>2.2999999999999998</v>
      </c>
      <c r="R202" s="191">
        <v>2.2999999999999998</v>
      </c>
      <c r="S202" s="902" t="s">
        <v>274</v>
      </c>
      <c r="T202" s="913">
        <v>1420</v>
      </c>
      <c r="U202" s="902" t="s">
        <v>274</v>
      </c>
      <c r="V202" s="933">
        <v>10</v>
      </c>
      <c r="W202" s="921" t="s">
        <v>278</v>
      </c>
      <c r="X202" s="903" t="s">
        <v>276</v>
      </c>
      <c r="Y202" s="921" t="s">
        <v>274</v>
      </c>
      <c r="Z202" s="923" t="s">
        <v>279</v>
      </c>
      <c r="AA202" s="183" t="s">
        <v>274</v>
      </c>
      <c r="AB202" s="192">
        <v>8720</v>
      </c>
      <c r="AC202" s="902" t="s">
        <v>274</v>
      </c>
      <c r="AD202" s="193">
        <v>80</v>
      </c>
      <c r="AE202" s="194" t="s">
        <v>278</v>
      </c>
      <c r="AF202" s="187" t="s">
        <v>276</v>
      </c>
      <c r="AG202" s="195" t="s">
        <v>274</v>
      </c>
      <c r="AH202" s="189" t="s">
        <v>280</v>
      </c>
      <c r="AI202" s="195" t="s">
        <v>274</v>
      </c>
      <c r="AJ202" s="196">
        <v>2.9</v>
      </c>
      <c r="AK202" s="197" t="s">
        <v>281</v>
      </c>
      <c r="AL202" s="198" t="s">
        <v>282</v>
      </c>
      <c r="AM202" s="199">
        <v>3480</v>
      </c>
      <c r="AN202" s="198" t="s">
        <v>282</v>
      </c>
      <c r="AO202" s="200">
        <v>30</v>
      </c>
      <c r="AP202" s="201" t="s">
        <v>275</v>
      </c>
      <c r="AQ202" s="202" t="s">
        <v>276</v>
      </c>
      <c r="AR202" s="201" t="s">
        <v>274</v>
      </c>
      <c r="AS202" s="203" t="s">
        <v>280</v>
      </c>
      <c r="AT202" s="201" t="s">
        <v>274</v>
      </c>
      <c r="AU202" s="204">
        <v>3.9</v>
      </c>
      <c r="AV202" s="205"/>
      <c r="AW202" s="206"/>
      <c r="AX202" s="205"/>
      <c r="AY202" s="207"/>
      <c r="AZ202" s="208"/>
      <c r="BA202" s="208"/>
      <c r="BB202" s="209"/>
      <c r="BC202" s="208"/>
      <c r="BD202" s="209"/>
      <c r="BE202" s="208"/>
      <c r="BF202" s="205"/>
      <c r="BG202" s="285" t="s">
        <v>283</v>
      </c>
      <c r="BH202" s="205"/>
      <c r="BI202" s="210"/>
      <c r="BJ202" s="208"/>
      <c r="BK202" s="208"/>
      <c r="BL202" s="208"/>
      <c r="BM202" s="208"/>
      <c r="BN202" s="208"/>
      <c r="BO202" s="208"/>
      <c r="BP202" s="925" t="s">
        <v>274</v>
      </c>
      <c r="BQ202" s="919" t="s">
        <v>203</v>
      </c>
      <c r="BR202" s="902" t="s">
        <v>274</v>
      </c>
      <c r="BS202" s="915"/>
      <c r="BT202" s="903"/>
      <c r="BU202" s="903"/>
      <c r="BV202" s="900"/>
      <c r="BW202" s="905"/>
      <c r="BX202" s="900"/>
      <c r="BY202" s="941" t="s">
        <v>203</v>
      </c>
      <c r="BZ202" s="902" t="s">
        <v>284</v>
      </c>
      <c r="CA202" s="917">
        <v>8720</v>
      </c>
      <c r="CB202" s="902" t="s">
        <v>274</v>
      </c>
      <c r="CC202" s="915">
        <v>80</v>
      </c>
      <c r="CD202" s="900" t="s">
        <v>275</v>
      </c>
      <c r="CE202" s="903" t="s">
        <v>276</v>
      </c>
      <c r="CF202" s="900" t="s">
        <v>274</v>
      </c>
      <c r="CG202" s="905" t="s">
        <v>280</v>
      </c>
      <c r="CH202" s="900" t="s">
        <v>274</v>
      </c>
      <c r="CI202" s="909">
        <v>2.7</v>
      </c>
      <c r="CJ202" s="911" t="s">
        <v>285</v>
      </c>
      <c r="CK202" s="902" t="s">
        <v>284</v>
      </c>
      <c r="CL202" s="913">
        <v>1350</v>
      </c>
      <c r="CM202" s="902" t="s">
        <v>274</v>
      </c>
      <c r="CN202" s="915">
        <v>10</v>
      </c>
      <c r="CO202" s="903" t="s">
        <v>275</v>
      </c>
      <c r="CP202" s="903" t="s">
        <v>276</v>
      </c>
      <c r="CQ202" s="900" t="s">
        <v>274</v>
      </c>
      <c r="CR202" s="905" t="s">
        <v>280</v>
      </c>
      <c r="CS202" s="900" t="s">
        <v>274</v>
      </c>
      <c r="CT202" s="907">
        <v>13.6</v>
      </c>
      <c r="CU202" s="902" t="s">
        <v>284</v>
      </c>
      <c r="CV202" s="211">
        <v>710</v>
      </c>
      <c r="CW202" s="902" t="s">
        <v>284</v>
      </c>
      <c r="CX202" s="212">
        <v>7</v>
      </c>
      <c r="CY202" s="902" t="s">
        <v>284</v>
      </c>
      <c r="CZ202" s="212">
        <v>7</v>
      </c>
      <c r="DA202" s="902" t="s">
        <v>284</v>
      </c>
      <c r="DB202" s="211">
        <v>120</v>
      </c>
      <c r="DC202" s="902" t="s">
        <v>284</v>
      </c>
      <c r="DD202" s="212">
        <v>1</v>
      </c>
      <c r="DE202" s="902" t="s">
        <v>284</v>
      </c>
      <c r="DF202" s="212">
        <v>1</v>
      </c>
      <c r="DG202" s="937" t="s">
        <v>282</v>
      </c>
      <c r="DH202" s="938">
        <v>7500</v>
      </c>
      <c r="DI202" s="937" t="s">
        <v>282</v>
      </c>
      <c r="DJ202" s="213">
        <v>245</v>
      </c>
      <c r="DK202" s="897" t="s">
        <v>286</v>
      </c>
      <c r="DL202" s="898">
        <v>8720</v>
      </c>
      <c r="DM202" s="900" t="s">
        <v>274</v>
      </c>
      <c r="DN202" s="935">
        <v>80</v>
      </c>
      <c r="DO202" s="900" t="s">
        <v>275</v>
      </c>
      <c r="DP202" s="903" t="s">
        <v>276</v>
      </c>
      <c r="DQ202" s="900" t="s">
        <v>274</v>
      </c>
      <c r="DR202" s="905" t="s">
        <v>280</v>
      </c>
      <c r="DS202" s="900" t="s">
        <v>274</v>
      </c>
      <c r="DT202" s="909">
        <v>2.7</v>
      </c>
      <c r="DU202" s="926" t="s">
        <v>281</v>
      </c>
      <c r="DV202" s="911" t="s">
        <v>287</v>
      </c>
      <c r="DW202" s="242"/>
      <c r="DX202" s="948"/>
      <c r="DY202" s="215">
        <v>60</v>
      </c>
      <c r="DZ202" s="216">
        <v>19</v>
      </c>
      <c r="EA202" s="216">
        <v>20</v>
      </c>
      <c r="EB202" s="928">
        <v>10</v>
      </c>
    </row>
    <row r="203" spans="1:132" s="214" customFormat="1" ht="34.15" customHeight="1">
      <c r="A203" s="271" t="s">
        <v>517</v>
      </c>
      <c r="B203" s="950"/>
      <c r="C203" s="944"/>
      <c r="D203" s="946"/>
      <c r="E203" s="217" t="s">
        <v>49</v>
      </c>
      <c r="F203" s="180"/>
      <c r="G203" s="218">
        <v>59730</v>
      </c>
      <c r="H203" s="219"/>
      <c r="I203" s="183" t="s">
        <v>274</v>
      </c>
      <c r="J203" s="220">
        <v>570</v>
      </c>
      <c r="K203" s="221"/>
      <c r="L203" s="222" t="s">
        <v>275</v>
      </c>
      <c r="M203" s="223" t="s">
        <v>276</v>
      </c>
      <c r="N203" s="224" t="s">
        <v>274</v>
      </c>
      <c r="O203" s="225" t="s">
        <v>280</v>
      </c>
      <c r="P203" s="224" t="s">
        <v>274</v>
      </c>
      <c r="Q203" s="226">
        <v>2.2999999999999998</v>
      </c>
      <c r="R203" s="227"/>
      <c r="S203" s="902"/>
      <c r="T203" s="914"/>
      <c r="U203" s="902"/>
      <c r="V203" s="934"/>
      <c r="W203" s="922"/>
      <c r="X203" s="904"/>
      <c r="Y203" s="922"/>
      <c r="Z203" s="924"/>
      <c r="AA203" s="183" t="s">
        <v>274</v>
      </c>
      <c r="AB203" s="220">
        <v>8720</v>
      </c>
      <c r="AC203" s="902"/>
      <c r="AD203" s="228">
        <v>80</v>
      </c>
      <c r="AE203" s="229" t="s">
        <v>275</v>
      </c>
      <c r="AF203" s="223" t="s">
        <v>276</v>
      </c>
      <c r="AG203" s="230" t="s">
        <v>274</v>
      </c>
      <c r="AH203" s="231" t="s">
        <v>280</v>
      </c>
      <c r="AI203" s="230" t="s">
        <v>274</v>
      </c>
      <c r="AJ203" s="232">
        <v>2.9</v>
      </c>
      <c r="AK203" s="233"/>
      <c r="AL203" s="198"/>
      <c r="AM203" s="234"/>
      <c r="AN203" s="205"/>
      <c r="AO203" s="235"/>
      <c r="AP203" s="236"/>
      <c r="AR203" s="236"/>
      <c r="AT203" s="236"/>
      <c r="AV203" s="237" t="s">
        <v>274</v>
      </c>
      <c r="AW203" s="199">
        <v>61040</v>
      </c>
      <c r="AX203" s="205" t="s">
        <v>274</v>
      </c>
      <c r="AY203" s="200">
        <v>610</v>
      </c>
      <c r="AZ203" s="238" t="s">
        <v>275</v>
      </c>
      <c r="BA203" s="202" t="s">
        <v>276</v>
      </c>
      <c r="BB203" s="201" t="s">
        <v>274</v>
      </c>
      <c r="BC203" s="203" t="s">
        <v>280</v>
      </c>
      <c r="BD203" s="201" t="s">
        <v>274</v>
      </c>
      <c r="BE203" s="204">
        <v>2.5</v>
      </c>
      <c r="BF203" s="237" t="s">
        <v>274</v>
      </c>
      <c r="BG203" s="286">
        <v>52320</v>
      </c>
      <c r="BH203" s="237" t="s">
        <v>284</v>
      </c>
      <c r="BI203" s="200">
        <v>520</v>
      </c>
      <c r="BJ203" s="238" t="s">
        <v>275</v>
      </c>
      <c r="BK203" s="202" t="s">
        <v>276</v>
      </c>
      <c r="BL203" s="238" t="s">
        <v>274</v>
      </c>
      <c r="BM203" s="203" t="s">
        <v>280</v>
      </c>
      <c r="BN203" s="238" t="s">
        <v>274</v>
      </c>
      <c r="BO203" s="204">
        <v>2.5</v>
      </c>
      <c r="BP203" s="925"/>
      <c r="BQ203" s="920"/>
      <c r="BR203" s="902"/>
      <c r="BS203" s="916"/>
      <c r="BT203" s="904"/>
      <c r="BU203" s="904"/>
      <c r="BV203" s="901"/>
      <c r="BW203" s="906"/>
      <c r="BX203" s="901"/>
      <c r="BY203" s="942"/>
      <c r="BZ203" s="902"/>
      <c r="CA203" s="918"/>
      <c r="CB203" s="902"/>
      <c r="CC203" s="916"/>
      <c r="CD203" s="901"/>
      <c r="CE203" s="904"/>
      <c r="CF203" s="901"/>
      <c r="CG203" s="906"/>
      <c r="CH203" s="901"/>
      <c r="CI203" s="910"/>
      <c r="CJ203" s="912"/>
      <c r="CK203" s="902"/>
      <c r="CL203" s="914"/>
      <c r="CM203" s="902"/>
      <c r="CN203" s="916"/>
      <c r="CO203" s="904"/>
      <c r="CP203" s="904"/>
      <c r="CQ203" s="901"/>
      <c r="CR203" s="906"/>
      <c r="CS203" s="901"/>
      <c r="CT203" s="908"/>
      <c r="CU203" s="902"/>
      <c r="CV203" s="239" t="s">
        <v>315</v>
      </c>
      <c r="CW203" s="902"/>
      <c r="CX203" s="239" t="s">
        <v>290</v>
      </c>
      <c r="CY203" s="902"/>
      <c r="CZ203" s="240">
        <v>49.8</v>
      </c>
      <c r="DA203" s="902"/>
      <c r="DB203" s="239" t="s">
        <v>315</v>
      </c>
      <c r="DC203" s="902"/>
      <c r="DD203" s="239" t="s">
        <v>290</v>
      </c>
      <c r="DE203" s="902"/>
      <c r="DF203" s="240">
        <v>58.2</v>
      </c>
      <c r="DG203" s="937"/>
      <c r="DH203" s="939"/>
      <c r="DI203" s="937"/>
      <c r="DJ203" s="241" t="s">
        <v>291</v>
      </c>
      <c r="DK203" s="897"/>
      <c r="DL203" s="899"/>
      <c r="DM203" s="901"/>
      <c r="DN203" s="936"/>
      <c r="DO203" s="901"/>
      <c r="DP203" s="904"/>
      <c r="DQ203" s="901"/>
      <c r="DR203" s="906"/>
      <c r="DS203" s="901"/>
      <c r="DT203" s="910"/>
      <c r="DU203" s="927"/>
      <c r="DV203" s="912"/>
      <c r="DW203" s="242"/>
      <c r="DX203" s="948"/>
      <c r="DY203" s="215"/>
      <c r="DZ203" s="216">
        <v>19</v>
      </c>
      <c r="EA203" s="216">
        <v>20</v>
      </c>
      <c r="EB203" s="928"/>
    </row>
    <row r="204" spans="1:132" s="214" customFormat="1" ht="34.15" customHeight="1">
      <c r="A204" s="271" t="s">
        <v>518</v>
      </c>
      <c r="B204" s="950"/>
      <c r="C204" s="929" t="s">
        <v>302</v>
      </c>
      <c r="D204" s="931" t="s">
        <v>273</v>
      </c>
      <c r="E204" s="243" t="s">
        <v>48</v>
      </c>
      <c r="F204" s="180"/>
      <c r="G204" s="181">
        <v>45250</v>
      </c>
      <c r="H204" s="182">
        <v>53970</v>
      </c>
      <c r="I204" s="183" t="s">
        <v>274</v>
      </c>
      <c r="J204" s="184">
        <v>430</v>
      </c>
      <c r="K204" s="185">
        <v>510</v>
      </c>
      <c r="L204" s="186" t="s">
        <v>275</v>
      </c>
      <c r="M204" s="187" t="s">
        <v>276</v>
      </c>
      <c r="N204" s="188" t="s">
        <v>274</v>
      </c>
      <c r="O204" s="189" t="s">
        <v>277</v>
      </c>
      <c r="P204" s="188" t="s">
        <v>274</v>
      </c>
      <c r="Q204" s="190">
        <v>2.2999999999999998</v>
      </c>
      <c r="R204" s="191">
        <v>2.4</v>
      </c>
      <c r="S204" s="902" t="s">
        <v>274</v>
      </c>
      <c r="T204" s="913">
        <v>1130</v>
      </c>
      <c r="U204" s="902" t="s">
        <v>274</v>
      </c>
      <c r="V204" s="933">
        <v>10</v>
      </c>
      <c r="W204" s="921" t="s">
        <v>278</v>
      </c>
      <c r="X204" s="903" t="s">
        <v>276</v>
      </c>
      <c r="Y204" s="921" t="s">
        <v>274</v>
      </c>
      <c r="Z204" s="923" t="s">
        <v>279</v>
      </c>
      <c r="AA204" s="183" t="s">
        <v>274</v>
      </c>
      <c r="AB204" s="192">
        <v>8720</v>
      </c>
      <c r="AC204" s="902" t="s">
        <v>274</v>
      </c>
      <c r="AD204" s="193">
        <v>80</v>
      </c>
      <c r="AE204" s="194" t="s">
        <v>278</v>
      </c>
      <c r="AF204" s="187" t="s">
        <v>276</v>
      </c>
      <c r="AG204" s="195" t="s">
        <v>274</v>
      </c>
      <c r="AH204" s="189" t="s">
        <v>280</v>
      </c>
      <c r="AI204" s="195" t="s">
        <v>274</v>
      </c>
      <c r="AJ204" s="196">
        <v>2.9</v>
      </c>
      <c r="AK204" s="197" t="s">
        <v>281</v>
      </c>
      <c r="AL204" s="198" t="s">
        <v>282</v>
      </c>
      <c r="AM204" s="199">
        <v>3480</v>
      </c>
      <c r="AN204" s="198" t="s">
        <v>282</v>
      </c>
      <c r="AO204" s="200">
        <v>30</v>
      </c>
      <c r="AP204" s="201" t="s">
        <v>275</v>
      </c>
      <c r="AQ204" s="202" t="s">
        <v>276</v>
      </c>
      <c r="AR204" s="201" t="s">
        <v>274</v>
      </c>
      <c r="AS204" s="203" t="s">
        <v>280</v>
      </c>
      <c r="AT204" s="201" t="s">
        <v>274</v>
      </c>
      <c r="AU204" s="204">
        <v>3.9</v>
      </c>
      <c r="AV204" s="205"/>
      <c r="AW204" s="206"/>
      <c r="AX204" s="205"/>
      <c r="AY204" s="207"/>
      <c r="AZ204" s="208"/>
      <c r="BA204" s="208"/>
      <c r="BB204" s="209"/>
      <c r="BC204" s="208"/>
      <c r="BD204" s="209"/>
      <c r="BE204" s="208"/>
      <c r="BF204" s="205"/>
      <c r="BG204" s="285" t="s">
        <v>283</v>
      </c>
      <c r="BH204" s="205"/>
      <c r="BI204" s="210"/>
      <c r="BJ204" s="208"/>
      <c r="BK204" s="208"/>
      <c r="BL204" s="208"/>
      <c r="BM204" s="208"/>
      <c r="BN204" s="208"/>
      <c r="BO204" s="208"/>
      <c r="BP204" s="925" t="s">
        <v>274</v>
      </c>
      <c r="BQ204" s="919" t="s">
        <v>203</v>
      </c>
      <c r="BR204" s="902" t="s">
        <v>274</v>
      </c>
      <c r="BS204" s="915"/>
      <c r="BT204" s="903"/>
      <c r="BU204" s="903"/>
      <c r="BV204" s="900"/>
      <c r="BW204" s="905"/>
      <c r="BX204" s="900"/>
      <c r="BY204" s="941" t="s">
        <v>203</v>
      </c>
      <c r="BZ204" s="902" t="s">
        <v>284</v>
      </c>
      <c r="CA204" s="917">
        <v>6970</v>
      </c>
      <c r="CB204" s="902" t="s">
        <v>274</v>
      </c>
      <c r="CC204" s="915">
        <v>60</v>
      </c>
      <c r="CD204" s="900" t="s">
        <v>275</v>
      </c>
      <c r="CE204" s="903" t="s">
        <v>276</v>
      </c>
      <c r="CF204" s="900" t="s">
        <v>274</v>
      </c>
      <c r="CG204" s="905" t="s">
        <v>280</v>
      </c>
      <c r="CH204" s="900" t="s">
        <v>274</v>
      </c>
      <c r="CI204" s="909">
        <v>2.8</v>
      </c>
      <c r="CJ204" s="911" t="s">
        <v>285</v>
      </c>
      <c r="CK204" s="902" t="s">
        <v>284</v>
      </c>
      <c r="CL204" s="913">
        <v>1080</v>
      </c>
      <c r="CM204" s="902" t="s">
        <v>274</v>
      </c>
      <c r="CN204" s="915">
        <v>10</v>
      </c>
      <c r="CO204" s="903" t="s">
        <v>275</v>
      </c>
      <c r="CP204" s="903" t="s">
        <v>276</v>
      </c>
      <c r="CQ204" s="900" t="s">
        <v>274</v>
      </c>
      <c r="CR204" s="905" t="s">
        <v>280</v>
      </c>
      <c r="CS204" s="900" t="s">
        <v>274</v>
      </c>
      <c r="CT204" s="907">
        <v>10.9</v>
      </c>
      <c r="CU204" s="902" t="s">
        <v>284</v>
      </c>
      <c r="CV204" s="211">
        <v>590</v>
      </c>
      <c r="CW204" s="902" t="s">
        <v>284</v>
      </c>
      <c r="CX204" s="212">
        <v>5</v>
      </c>
      <c r="CY204" s="902" t="s">
        <v>284</v>
      </c>
      <c r="CZ204" s="212">
        <v>5</v>
      </c>
      <c r="DA204" s="902" t="s">
        <v>284</v>
      </c>
      <c r="DB204" s="211">
        <v>100</v>
      </c>
      <c r="DC204" s="902" t="s">
        <v>284</v>
      </c>
      <c r="DD204" s="212">
        <v>1</v>
      </c>
      <c r="DE204" s="902" t="s">
        <v>284</v>
      </c>
      <c r="DF204" s="212">
        <v>1</v>
      </c>
      <c r="DG204" s="937" t="s">
        <v>282</v>
      </c>
      <c r="DH204" s="938">
        <v>6130</v>
      </c>
      <c r="DI204" s="937" t="s">
        <v>282</v>
      </c>
      <c r="DJ204" s="213">
        <v>245</v>
      </c>
      <c r="DK204" s="897" t="s">
        <v>286</v>
      </c>
      <c r="DL204" s="898">
        <v>6970</v>
      </c>
      <c r="DM204" s="900" t="s">
        <v>274</v>
      </c>
      <c r="DN204" s="935">
        <v>70</v>
      </c>
      <c r="DO204" s="900" t="s">
        <v>275</v>
      </c>
      <c r="DP204" s="903" t="s">
        <v>276</v>
      </c>
      <c r="DQ204" s="900" t="s">
        <v>274</v>
      </c>
      <c r="DR204" s="905" t="s">
        <v>280</v>
      </c>
      <c r="DS204" s="900" t="s">
        <v>274</v>
      </c>
      <c r="DT204" s="909">
        <v>2.4</v>
      </c>
      <c r="DU204" s="926" t="s">
        <v>281</v>
      </c>
      <c r="DV204" s="911" t="s">
        <v>287</v>
      </c>
      <c r="DW204" s="242"/>
      <c r="DX204" s="948"/>
      <c r="DY204" s="215">
        <v>75</v>
      </c>
      <c r="DZ204" s="216">
        <v>21</v>
      </c>
      <c r="EA204" s="216">
        <v>22</v>
      </c>
      <c r="EB204" s="928">
        <v>11</v>
      </c>
    </row>
    <row r="205" spans="1:132" s="214" customFormat="1" ht="34.15" customHeight="1">
      <c r="A205" s="271" t="s">
        <v>519</v>
      </c>
      <c r="B205" s="950"/>
      <c r="C205" s="930"/>
      <c r="D205" s="940"/>
      <c r="E205" s="244" t="s">
        <v>49</v>
      </c>
      <c r="F205" s="180"/>
      <c r="G205" s="218">
        <v>53970</v>
      </c>
      <c r="H205" s="219"/>
      <c r="I205" s="183" t="s">
        <v>274</v>
      </c>
      <c r="J205" s="220">
        <v>510</v>
      </c>
      <c r="K205" s="221"/>
      <c r="L205" s="222" t="s">
        <v>275</v>
      </c>
      <c r="M205" s="223" t="s">
        <v>276</v>
      </c>
      <c r="N205" s="224" t="s">
        <v>274</v>
      </c>
      <c r="O205" s="225" t="s">
        <v>280</v>
      </c>
      <c r="P205" s="224" t="s">
        <v>274</v>
      </c>
      <c r="Q205" s="226">
        <v>2.4</v>
      </c>
      <c r="R205" s="227"/>
      <c r="S205" s="902"/>
      <c r="T205" s="914"/>
      <c r="U205" s="902"/>
      <c r="V205" s="934"/>
      <c r="W205" s="922"/>
      <c r="X205" s="904"/>
      <c r="Y205" s="922"/>
      <c r="Z205" s="924"/>
      <c r="AA205" s="183" t="s">
        <v>274</v>
      </c>
      <c r="AB205" s="220">
        <v>8720</v>
      </c>
      <c r="AC205" s="902"/>
      <c r="AD205" s="228">
        <v>80</v>
      </c>
      <c r="AE205" s="229" t="s">
        <v>275</v>
      </c>
      <c r="AF205" s="223" t="s">
        <v>276</v>
      </c>
      <c r="AG205" s="230" t="s">
        <v>274</v>
      </c>
      <c r="AH205" s="231" t="s">
        <v>280</v>
      </c>
      <c r="AI205" s="230" t="s">
        <v>274</v>
      </c>
      <c r="AJ205" s="232">
        <v>2.9</v>
      </c>
      <c r="AK205" s="233"/>
      <c r="AL205" s="198"/>
      <c r="AM205" s="234"/>
      <c r="AN205" s="205"/>
      <c r="AO205" s="235"/>
      <c r="AP205" s="236"/>
      <c r="AR205" s="236"/>
      <c r="AT205" s="236"/>
      <c r="AV205" s="237" t="s">
        <v>274</v>
      </c>
      <c r="AW205" s="199">
        <v>61040</v>
      </c>
      <c r="AX205" s="205" t="s">
        <v>274</v>
      </c>
      <c r="AY205" s="200">
        <v>610</v>
      </c>
      <c r="AZ205" s="238" t="s">
        <v>275</v>
      </c>
      <c r="BA205" s="202" t="s">
        <v>276</v>
      </c>
      <c r="BB205" s="201" t="s">
        <v>274</v>
      </c>
      <c r="BC205" s="203" t="s">
        <v>280</v>
      </c>
      <c r="BD205" s="201" t="s">
        <v>274</v>
      </c>
      <c r="BE205" s="204">
        <v>2.5</v>
      </c>
      <c r="BF205" s="237" t="s">
        <v>274</v>
      </c>
      <c r="BG205" s="286">
        <v>52320</v>
      </c>
      <c r="BH205" s="237" t="s">
        <v>284</v>
      </c>
      <c r="BI205" s="200">
        <v>520</v>
      </c>
      <c r="BJ205" s="238" t="s">
        <v>275</v>
      </c>
      <c r="BK205" s="202" t="s">
        <v>276</v>
      </c>
      <c r="BL205" s="238" t="s">
        <v>274</v>
      </c>
      <c r="BM205" s="203" t="s">
        <v>280</v>
      </c>
      <c r="BN205" s="238" t="s">
        <v>274</v>
      </c>
      <c r="BO205" s="204">
        <v>2.5</v>
      </c>
      <c r="BP205" s="925"/>
      <c r="BQ205" s="920"/>
      <c r="BR205" s="902"/>
      <c r="BS205" s="916"/>
      <c r="BT205" s="904"/>
      <c r="BU205" s="904"/>
      <c r="BV205" s="901"/>
      <c r="BW205" s="906"/>
      <c r="BX205" s="901"/>
      <c r="BY205" s="942"/>
      <c r="BZ205" s="902"/>
      <c r="CA205" s="918"/>
      <c r="CB205" s="902"/>
      <c r="CC205" s="916"/>
      <c r="CD205" s="901"/>
      <c r="CE205" s="904"/>
      <c r="CF205" s="901"/>
      <c r="CG205" s="906"/>
      <c r="CH205" s="901"/>
      <c r="CI205" s="910"/>
      <c r="CJ205" s="912"/>
      <c r="CK205" s="902"/>
      <c r="CL205" s="914"/>
      <c r="CM205" s="902"/>
      <c r="CN205" s="916"/>
      <c r="CO205" s="904"/>
      <c r="CP205" s="904"/>
      <c r="CQ205" s="901"/>
      <c r="CR205" s="906"/>
      <c r="CS205" s="901"/>
      <c r="CT205" s="908"/>
      <c r="CU205" s="902"/>
      <c r="CV205" s="239" t="s">
        <v>315</v>
      </c>
      <c r="CW205" s="902"/>
      <c r="CX205" s="239" t="s">
        <v>290</v>
      </c>
      <c r="CY205" s="902"/>
      <c r="CZ205" s="240">
        <v>55.8</v>
      </c>
      <c r="DA205" s="902"/>
      <c r="DB205" s="239" t="s">
        <v>315</v>
      </c>
      <c r="DC205" s="902"/>
      <c r="DD205" s="239" t="s">
        <v>290</v>
      </c>
      <c r="DE205" s="902"/>
      <c r="DF205" s="240">
        <v>46.5</v>
      </c>
      <c r="DG205" s="937"/>
      <c r="DH205" s="939"/>
      <c r="DI205" s="937"/>
      <c r="DJ205" s="241" t="s">
        <v>291</v>
      </c>
      <c r="DK205" s="897"/>
      <c r="DL205" s="899"/>
      <c r="DM205" s="901"/>
      <c r="DN205" s="936"/>
      <c r="DO205" s="901"/>
      <c r="DP205" s="904"/>
      <c r="DQ205" s="901"/>
      <c r="DR205" s="906"/>
      <c r="DS205" s="901"/>
      <c r="DT205" s="910"/>
      <c r="DU205" s="927"/>
      <c r="DV205" s="912"/>
      <c r="DX205" s="948"/>
      <c r="DY205" s="245"/>
      <c r="DZ205" s="216">
        <v>21</v>
      </c>
      <c r="EA205" s="216">
        <v>22</v>
      </c>
      <c r="EB205" s="928"/>
    </row>
    <row r="206" spans="1:132" s="248" customFormat="1" ht="34.15" customHeight="1">
      <c r="A206" s="272" t="s">
        <v>520</v>
      </c>
      <c r="B206" s="950"/>
      <c r="C206" s="929" t="s">
        <v>303</v>
      </c>
      <c r="D206" s="931" t="s">
        <v>273</v>
      </c>
      <c r="E206" s="243" t="s">
        <v>48</v>
      </c>
      <c r="F206" s="180"/>
      <c r="G206" s="181">
        <v>41370</v>
      </c>
      <c r="H206" s="182">
        <v>50090</v>
      </c>
      <c r="I206" s="183" t="s">
        <v>274</v>
      </c>
      <c r="J206" s="184">
        <v>390</v>
      </c>
      <c r="K206" s="185">
        <v>480</v>
      </c>
      <c r="L206" s="186" t="s">
        <v>275</v>
      </c>
      <c r="M206" s="187" t="s">
        <v>276</v>
      </c>
      <c r="N206" s="188" t="s">
        <v>274</v>
      </c>
      <c r="O206" s="189" t="s">
        <v>277</v>
      </c>
      <c r="P206" s="188" t="s">
        <v>274</v>
      </c>
      <c r="Q206" s="190">
        <v>2.2999999999999998</v>
      </c>
      <c r="R206" s="191">
        <v>2.2999999999999998</v>
      </c>
      <c r="S206" s="902" t="s">
        <v>274</v>
      </c>
      <c r="T206" s="913">
        <v>940</v>
      </c>
      <c r="U206" s="902" t="s">
        <v>274</v>
      </c>
      <c r="V206" s="933">
        <v>9</v>
      </c>
      <c r="W206" s="921" t="s">
        <v>278</v>
      </c>
      <c r="X206" s="903" t="s">
        <v>276</v>
      </c>
      <c r="Y206" s="921" t="s">
        <v>274</v>
      </c>
      <c r="Z206" s="923" t="s">
        <v>279</v>
      </c>
      <c r="AA206" s="183" t="s">
        <v>274</v>
      </c>
      <c r="AB206" s="192">
        <v>8720</v>
      </c>
      <c r="AC206" s="902" t="s">
        <v>274</v>
      </c>
      <c r="AD206" s="193">
        <v>80</v>
      </c>
      <c r="AE206" s="194" t="s">
        <v>278</v>
      </c>
      <c r="AF206" s="187" t="s">
        <v>276</v>
      </c>
      <c r="AG206" s="195" t="s">
        <v>274</v>
      </c>
      <c r="AH206" s="189" t="s">
        <v>280</v>
      </c>
      <c r="AI206" s="195" t="s">
        <v>274</v>
      </c>
      <c r="AJ206" s="196">
        <v>2.9</v>
      </c>
      <c r="AK206" s="197" t="s">
        <v>281</v>
      </c>
      <c r="AL206" s="198" t="s">
        <v>282</v>
      </c>
      <c r="AM206" s="199">
        <v>3480</v>
      </c>
      <c r="AN206" s="198" t="s">
        <v>282</v>
      </c>
      <c r="AO206" s="200">
        <v>30</v>
      </c>
      <c r="AP206" s="201" t="s">
        <v>275</v>
      </c>
      <c r="AQ206" s="202" t="s">
        <v>276</v>
      </c>
      <c r="AR206" s="201" t="s">
        <v>274</v>
      </c>
      <c r="AS206" s="203" t="s">
        <v>280</v>
      </c>
      <c r="AT206" s="201" t="s">
        <v>274</v>
      </c>
      <c r="AU206" s="204">
        <v>3.9</v>
      </c>
      <c r="AV206" s="205"/>
      <c r="AW206" s="206"/>
      <c r="AX206" s="205"/>
      <c r="AY206" s="207"/>
      <c r="AZ206" s="208"/>
      <c r="BA206" s="208"/>
      <c r="BB206" s="209"/>
      <c r="BC206" s="208"/>
      <c r="BD206" s="209"/>
      <c r="BE206" s="208"/>
      <c r="BF206" s="205"/>
      <c r="BG206" s="285" t="s">
        <v>283</v>
      </c>
      <c r="BH206" s="205"/>
      <c r="BI206" s="210"/>
      <c r="BJ206" s="208"/>
      <c r="BK206" s="208"/>
      <c r="BL206" s="208"/>
      <c r="BM206" s="208"/>
      <c r="BN206" s="208"/>
      <c r="BO206" s="208"/>
      <c r="BP206" s="925" t="s">
        <v>274</v>
      </c>
      <c r="BQ206" s="919" t="s">
        <v>203</v>
      </c>
      <c r="BR206" s="902" t="s">
        <v>274</v>
      </c>
      <c r="BS206" s="915"/>
      <c r="BT206" s="903"/>
      <c r="BU206" s="903"/>
      <c r="BV206" s="900"/>
      <c r="BW206" s="905"/>
      <c r="BX206" s="900"/>
      <c r="BY206" s="941" t="s">
        <v>203</v>
      </c>
      <c r="BZ206" s="902" t="s">
        <v>284</v>
      </c>
      <c r="CA206" s="917">
        <v>5810</v>
      </c>
      <c r="CB206" s="902" t="s">
        <v>274</v>
      </c>
      <c r="CC206" s="915">
        <v>50</v>
      </c>
      <c r="CD206" s="900" t="s">
        <v>275</v>
      </c>
      <c r="CE206" s="903" t="s">
        <v>276</v>
      </c>
      <c r="CF206" s="900" t="s">
        <v>274</v>
      </c>
      <c r="CG206" s="905" t="s">
        <v>280</v>
      </c>
      <c r="CH206" s="900" t="s">
        <v>274</v>
      </c>
      <c r="CI206" s="909">
        <v>2.8</v>
      </c>
      <c r="CJ206" s="911" t="s">
        <v>285</v>
      </c>
      <c r="CK206" s="902" t="s">
        <v>284</v>
      </c>
      <c r="CL206" s="913">
        <v>900</v>
      </c>
      <c r="CM206" s="902" t="s">
        <v>274</v>
      </c>
      <c r="CN206" s="915">
        <v>9</v>
      </c>
      <c r="CO206" s="903" t="s">
        <v>275</v>
      </c>
      <c r="CP206" s="903" t="s">
        <v>276</v>
      </c>
      <c r="CQ206" s="900" t="s">
        <v>274</v>
      </c>
      <c r="CR206" s="905" t="s">
        <v>280</v>
      </c>
      <c r="CS206" s="900" t="s">
        <v>274</v>
      </c>
      <c r="CT206" s="907">
        <v>10.1</v>
      </c>
      <c r="CU206" s="902" t="s">
        <v>284</v>
      </c>
      <c r="CV206" s="211">
        <v>520</v>
      </c>
      <c r="CW206" s="902" t="s">
        <v>284</v>
      </c>
      <c r="CX206" s="212">
        <v>5</v>
      </c>
      <c r="CY206" s="902" t="s">
        <v>284</v>
      </c>
      <c r="CZ206" s="212">
        <v>5</v>
      </c>
      <c r="DA206" s="902" t="s">
        <v>284</v>
      </c>
      <c r="DB206" s="211">
        <v>90</v>
      </c>
      <c r="DC206" s="902" t="s">
        <v>284</v>
      </c>
      <c r="DD206" s="212">
        <v>1</v>
      </c>
      <c r="DE206" s="902" t="s">
        <v>284</v>
      </c>
      <c r="DF206" s="212">
        <v>1</v>
      </c>
      <c r="DG206" s="937" t="s">
        <v>282</v>
      </c>
      <c r="DH206" s="938">
        <v>5220</v>
      </c>
      <c r="DI206" s="937" t="s">
        <v>282</v>
      </c>
      <c r="DJ206" s="213">
        <v>245</v>
      </c>
      <c r="DK206" s="897" t="s">
        <v>286</v>
      </c>
      <c r="DL206" s="898">
        <v>5810</v>
      </c>
      <c r="DM206" s="900" t="s">
        <v>274</v>
      </c>
      <c r="DN206" s="935">
        <v>50</v>
      </c>
      <c r="DO206" s="900" t="s">
        <v>275</v>
      </c>
      <c r="DP206" s="903" t="s">
        <v>276</v>
      </c>
      <c r="DQ206" s="900" t="s">
        <v>274</v>
      </c>
      <c r="DR206" s="905" t="s">
        <v>280</v>
      </c>
      <c r="DS206" s="900" t="s">
        <v>274</v>
      </c>
      <c r="DT206" s="909">
        <v>2.8</v>
      </c>
      <c r="DU206" s="926" t="s">
        <v>281</v>
      </c>
      <c r="DV206" s="911" t="s">
        <v>287</v>
      </c>
      <c r="DW206" s="246"/>
      <c r="DX206" s="948"/>
      <c r="DY206" s="247">
        <v>90</v>
      </c>
      <c r="DZ206" s="216">
        <v>23</v>
      </c>
      <c r="EA206" s="216">
        <v>24</v>
      </c>
      <c r="EB206" s="928">
        <v>12</v>
      </c>
    </row>
    <row r="207" spans="1:132" s="248" customFormat="1" ht="34.15" customHeight="1">
      <c r="A207" s="272" t="s">
        <v>521</v>
      </c>
      <c r="B207" s="950"/>
      <c r="C207" s="930"/>
      <c r="D207" s="940"/>
      <c r="E207" s="244" t="s">
        <v>49</v>
      </c>
      <c r="F207" s="180"/>
      <c r="G207" s="218">
        <v>50090</v>
      </c>
      <c r="H207" s="219"/>
      <c r="I207" s="183" t="s">
        <v>274</v>
      </c>
      <c r="J207" s="220">
        <v>480</v>
      </c>
      <c r="K207" s="221"/>
      <c r="L207" s="222" t="s">
        <v>275</v>
      </c>
      <c r="M207" s="223" t="s">
        <v>276</v>
      </c>
      <c r="N207" s="224" t="s">
        <v>274</v>
      </c>
      <c r="O207" s="225" t="s">
        <v>280</v>
      </c>
      <c r="P207" s="224" t="s">
        <v>274</v>
      </c>
      <c r="Q207" s="226">
        <v>2.2999999999999998</v>
      </c>
      <c r="R207" s="227"/>
      <c r="S207" s="902"/>
      <c r="T207" s="914"/>
      <c r="U207" s="902"/>
      <c r="V207" s="934"/>
      <c r="W207" s="922"/>
      <c r="X207" s="904"/>
      <c r="Y207" s="922"/>
      <c r="Z207" s="924"/>
      <c r="AA207" s="183" t="s">
        <v>274</v>
      </c>
      <c r="AB207" s="220">
        <v>8720</v>
      </c>
      <c r="AC207" s="902"/>
      <c r="AD207" s="228">
        <v>80</v>
      </c>
      <c r="AE207" s="229" t="s">
        <v>275</v>
      </c>
      <c r="AF207" s="223" t="s">
        <v>276</v>
      </c>
      <c r="AG207" s="230" t="s">
        <v>274</v>
      </c>
      <c r="AH207" s="231" t="s">
        <v>280</v>
      </c>
      <c r="AI207" s="230" t="s">
        <v>274</v>
      </c>
      <c r="AJ207" s="232">
        <v>2.9</v>
      </c>
      <c r="AK207" s="233"/>
      <c r="AL207" s="198"/>
      <c r="AM207" s="234"/>
      <c r="AN207" s="205"/>
      <c r="AO207" s="235"/>
      <c r="AP207" s="236"/>
      <c r="AQ207" s="214"/>
      <c r="AR207" s="236"/>
      <c r="AS207" s="214"/>
      <c r="AT207" s="236"/>
      <c r="AU207" s="214"/>
      <c r="AV207" s="237" t="s">
        <v>274</v>
      </c>
      <c r="AW207" s="199">
        <v>61040</v>
      </c>
      <c r="AX207" s="205" t="s">
        <v>274</v>
      </c>
      <c r="AY207" s="200">
        <v>610</v>
      </c>
      <c r="AZ207" s="238" t="s">
        <v>275</v>
      </c>
      <c r="BA207" s="202" t="s">
        <v>276</v>
      </c>
      <c r="BB207" s="201" t="s">
        <v>274</v>
      </c>
      <c r="BC207" s="203" t="s">
        <v>280</v>
      </c>
      <c r="BD207" s="201" t="s">
        <v>274</v>
      </c>
      <c r="BE207" s="204">
        <v>2.5</v>
      </c>
      <c r="BF207" s="237" t="s">
        <v>274</v>
      </c>
      <c r="BG207" s="286">
        <v>52320</v>
      </c>
      <c r="BH207" s="237" t="s">
        <v>284</v>
      </c>
      <c r="BI207" s="200">
        <v>520</v>
      </c>
      <c r="BJ207" s="238" t="s">
        <v>275</v>
      </c>
      <c r="BK207" s="202" t="s">
        <v>276</v>
      </c>
      <c r="BL207" s="238" t="s">
        <v>274</v>
      </c>
      <c r="BM207" s="203" t="s">
        <v>280</v>
      </c>
      <c r="BN207" s="238" t="s">
        <v>274</v>
      </c>
      <c r="BO207" s="204">
        <v>2.5</v>
      </c>
      <c r="BP207" s="925"/>
      <c r="BQ207" s="920"/>
      <c r="BR207" s="902"/>
      <c r="BS207" s="916"/>
      <c r="BT207" s="904"/>
      <c r="BU207" s="904"/>
      <c r="BV207" s="901"/>
      <c r="BW207" s="906"/>
      <c r="BX207" s="901"/>
      <c r="BY207" s="942"/>
      <c r="BZ207" s="902"/>
      <c r="CA207" s="918"/>
      <c r="CB207" s="902"/>
      <c r="CC207" s="916"/>
      <c r="CD207" s="901"/>
      <c r="CE207" s="904"/>
      <c r="CF207" s="901"/>
      <c r="CG207" s="906"/>
      <c r="CH207" s="901"/>
      <c r="CI207" s="910"/>
      <c r="CJ207" s="912"/>
      <c r="CK207" s="902"/>
      <c r="CL207" s="914"/>
      <c r="CM207" s="902"/>
      <c r="CN207" s="916"/>
      <c r="CO207" s="904"/>
      <c r="CP207" s="904"/>
      <c r="CQ207" s="901"/>
      <c r="CR207" s="906"/>
      <c r="CS207" s="901"/>
      <c r="CT207" s="908"/>
      <c r="CU207" s="902"/>
      <c r="CV207" s="239" t="s">
        <v>315</v>
      </c>
      <c r="CW207" s="902"/>
      <c r="CX207" s="239" t="s">
        <v>290</v>
      </c>
      <c r="CY207" s="902"/>
      <c r="CZ207" s="240">
        <v>46.5</v>
      </c>
      <c r="DA207" s="902"/>
      <c r="DB207" s="239" t="s">
        <v>315</v>
      </c>
      <c r="DC207" s="902"/>
      <c r="DD207" s="239" t="s">
        <v>290</v>
      </c>
      <c r="DE207" s="902"/>
      <c r="DF207" s="240">
        <v>38.799999999999997</v>
      </c>
      <c r="DG207" s="937"/>
      <c r="DH207" s="939"/>
      <c r="DI207" s="937"/>
      <c r="DJ207" s="241" t="s">
        <v>291</v>
      </c>
      <c r="DK207" s="897"/>
      <c r="DL207" s="899"/>
      <c r="DM207" s="901"/>
      <c r="DN207" s="936"/>
      <c r="DO207" s="901"/>
      <c r="DP207" s="904"/>
      <c r="DQ207" s="901"/>
      <c r="DR207" s="906"/>
      <c r="DS207" s="901"/>
      <c r="DT207" s="910"/>
      <c r="DU207" s="927"/>
      <c r="DV207" s="912"/>
      <c r="DW207" s="246"/>
      <c r="DX207" s="948"/>
      <c r="DY207" s="247"/>
      <c r="DZ207" s="216">
        <v>23</v>
      </c>
      <c r="EA207" s="216">
        <v>24</v>
      </c>
      <c r="EB207" s="928"/>
    </row>
    <row r="208" spans="1:132" s="248" customFormat="1" ht="34.15" customHeight="1">
      <c r="A208" s="272" t="s">
        <v>522</v>
      </c>
      <c r="B208" s="950"/>
      <c r="C208" s="929" t="s">
        <v>304</v>
      </c>
      <c r="D208" s="931" t="s">
        <v>273</v>
      </c>
      <c r="E208" s="243" t="s">
        <v>48</v>
      </c>
      <c r="F208" s="180"/>
      <c r="G208" s="181">
        <v>38600</v>
      </c>
      <c r="H208" s="182">
        <v>47320</v>
      </c>
      <c r="I208" s="183" t="s">
        <v>274</v>
      </c>
      <c r="J208" s="184">
        <v>360</v>
      </c>
      <c r="K208" s="185">
        <v>450</v>
      </c>
      <c r="L208" s="186" t="s">
        <v>275</v>
      </c>
      <c r="M208" s="187" t="s">
        <v>276</v>
      </c>
      <c r="N208" s="188" t="s">
        <v>274</v>
      </c>
      <c r="O208" s="189" t="s">
        <v>277</v>
      </c>
      <c r="P208" s="188" t="s">
        <v>274</v>
      </c>
      <c r="Q208" s="190">
        <v>2.2999999999999998</v>
      </c>
      <c r="R208" s="191">
        <v>2.2999999999999998</v>
      </c>
      <c r="S208" s="902" t="s">
        <v>274</v>
      </c>
      <c r="T208" s="913">
        <v>810</v>
      </c>
      <c r="U208" s="902" t="s">
        <v>274</v>
      </c>
      <c r="V208" s="933">
        <v>8</v>
      </c>
      <c r="W208" s="921" t="s">
        <v>278</v>
      </c>
      <c r="X208" s="903" t="s">
        <v>276</v>
      </c>
      <c r="Y208" s="921" t="s">
        <v>274</v>
      </c>
      <c r="Z208" s="923" t="s">
        <v>279</v>
      </c>
      <c r="AA208" s="183" t="s">
        <v>274</v>
      </c>
      <c r="AB208" s="192">
        <v>8720</v>
      </c>
      <c r="AC208" s="902" t="s">
        <v>274</v>
      </c>
      <c r="AD208" s="193">
        <v>80</v>
      </c>
      <c r="AE208" s="194" t="s">
        <v>278</v>
      </c>
      <c r="AF208" s="187" t="s">
        <v>276</v>
      </c>
      <c r="AG208" s="195" t="s">
        <v>274</v>
      </c>
      <c r="AH208" s="189" t="s">
        <v>280</v>
      </c>
      <c r="AI208" s="195" t="s">
        <v>274</v>
      </c>
      <c r="AJ208" s="196">
        <v>2.9</v>
      </c>
      <c r="AK208" s="197" t="s">
        <v>281</v>
      </c>
      <c r="AL208" s="198" t="s">
        <v>282</v>
      </c>
      <c r="AM208" s="199">
        <v>3480</v>
      </c>
      <c r="AN208" s="198" t="s">
        <v>282</v>
      </c>
      <c r="AO208" s="200">
        <v>30</v>
      </c>
      <c r="AP208" s="201" t="s">
        <v>275</v>
      </c>
      <c r="AQ208" s="202" t="s">
        <v>276</v>
      </c>
      <c r="AR208" s="201" t="s">
        <v>274</v>
      </c>
      <c r="AS208" s="203" t="s">
        <v>280</v>
      </c>
      <c r="AT208" s="201" t="s">
        <v>274</v>
      </c>
      <c r="AU208" s="204">
        <v>3.9</v>
      </c>
      <c r="AV208" s="205"/>
      <c r="AW208" s="206"/>
      <c r="AX208" s="205"/>
      <c r="AY208" s="207"/>
      <c r="AZ208" s="208"/>
      <c r="BA208" s="208"/>
      <c r="BB208" s="209"/>
      <c r="BC208" s="208"/>
      <c r="BD208" s="209"/>
      <c r="BE208" s="208"/>
      <c r="BF208" s="205"/>
      <c r="BG208" s="285" t="s">
        <v>283</v>
      </c>
      <c r="BH208" s="205"/>
      <c r="BI208" s="210"/>
      <c r="BJ208" s="208"/>
      <c r="BK208" s="208"/>
      <c r="BL208" s="208"/>
      <c r="BM208" s="208"/>
      <c r="BN208" s="208"/>
      <c r="BO208" s="208"/>
      <c r="BP208" s="925" t="s">
        <v>274</v>
      </c>
      <c r="BQ208" s="919" t="s">
        <v>203</v>
      </c>
      <c r="BR208" s="902" t="s">
        <v>274</v>
      </c>
      <c r="BS208" s="915"/>
      <c r="BT208" s="903"/>
      <c r="BU208" s="903"/>
      <c r="BV208" s="900"/>
      <c r="BW208" s="905"/>
      <c r="BX208" s="900"/>
      <c r="BY208" s="941" t="s">
        <v>203</v>
      </c>
      <c r="BZ208" s="902" t="s">
        <v>284</v>
      </c>
      <c r="CA208" s="917">
        <v>4980</v>
      </c>
      <c r="CB208" s="902" t="s">
        <v>274</v>
      </c>
      <c r="CC208" s="915">
        <v>40</v>
      </c>
      <c r="CD208" s="900" t="s">
        <v>275</v>
      </c>
      <c r="CE208" s="903" t="s">
        <v>276</v>
      </c>
      <c r="CF208" s="900" t="s">
        <v>274</v>
      </c>
      <c r="CG208" s="905" t="s">
        <v>280</v>
      </c>
      <c r="CH208" s="900" t="s">
        <v>274</v>
      </c>
      <c r="CI208" s="909">
        <v>3</v>
      </c>
      <c r="CJ208" s="911" t="s">
        <v>285</v>
      </c>
      <c r="CK208" s="902" t="s">
        <v>284</v>
      </c>
      <c r="CL208" s="913">
        <v>770</v>
      </c>
      <c r="CM208" s="902" t="s">
        <v>274</v>
      </c>
      <c r="CN208" s="915">
        <v>7</v>
      </c>
      <c r="CO208" s="903" t="s">
        <v>275</v>
      </c>
      <c r="CP208" s="903" t="s">
        <v>276</v>
      </c>
      <c r="CQ208" s="900" t="s">
        <v>274</v>
      </c>
      <c r="CR208" s="905" t="s">
        <v>280</v>
      </c>
      <c r="CS208" s="900" t="s">
        <v>274</v>
      </c>
      <c r="CT208" s="907">
        <v>11.1</v>
      </c>
      <c r="CU208" s="902" t="s">
        <v>284</v>
      </c>
      <c r="CV208" s="211">
        <v>460</v>
      </c>
      <c r="CW208" s="902" t="s">
        <v>284</v>
      </c>
      <c r="CX208" s="212">
        <v>4</v>
      </c>
      <c r="CY208" s="902" t="s">
        <v>284</v>
      </c>
      <c r="CZ208" s="212">
        <v>4</v>
      </c>
      <c r="DA208" s="902" t="s">
        <v>284</v>
      </c>
      <c r="DB208" s="211">
        <v>80</v>
      </c>
      <c r="DC208" s="902" t="s">
        <v>284</v>
      </c>
      <c r="DD208" s="212">
        <v>1</v>
      </c>
      <c r="DE208" s="902" t="s">
        <v>284</v>
      </c>
      <c r="DF208" s="212">
        <v>1</v>
      </c>
      <c r="DG208" s="937" t="s">
        <v>282</v>
      </c>
      <c r="DH208" s="938">
        <v>4660</v>
      </c>
      <c r="DI208" s="937" t="s">
        <v>282</v>
      </c>
      <c r="DJ208" s="213">
        <v>245</v>
      </c>
      <c r="DK208" s="897" t="s">
        <v>286</v>
      </c>
      <c r="DL208" s="898">
        <v>4980</v>
      </c>
      <c r="DM208" s="900" t="s">
        <v>274</v>
      </c>
      <c r="DN208" s="935">
        <v>50</v>
      </c>
      <c r="DO208" s="900" t="s">
        <v>275</v>
      </c>
      <c r="DP208" s="903" t="s">
        <v>276</v>
      </c>
      <c r="DQ208" s="900" t="s">
        <v>274</v>
      </c>
      <c r="DR208" s="905" t="s">
        <v>280</v>
      </c>
      <c r="DS208" s="900" t="s">
        <v>274</v>
      </c>
      <c r="DT208" s="909">
        <v>2.4</v>
      </c>
      <c r="DU208" s="926" t="s">
        <v>281</v>
      </c>
      <c r="DV208" s="911" t="s">
        <v>287</v>
      </c>
      <c r="DW208" s="246"/>
      <c r="DX208" s="948"/>
      <c r="DY208" s="247">
        <v>105</v>
      </c>
      <c r="DZ208" s="216">
        <v>25</v>
      </c>
      <c r="EA208" s="216">
        <v>26</v>
      </c>
      <c r="EB208" s="928">
        <v>13</v>
      </c>
    </row>
    <row r="209" spans="1:132" s="248" customFormat="1" ht="34.15" customHeight="1">
      <c r="A209" s="272" t="s">
        <v>523</v>
      </c>
      <c r="B209" s="950"/>
      <c r="C209" s="930"/>
      <c r="D209" s="940"/>
      <c r="E209" s="244" t="s">
        <v>49</v>
      </c>
      <c r="F209" s="180"/>
      <c r="G209" s="218">
        <v>47320</v>
      </c>
      <c r="H209" s="219"/>
      <c r="I209" s="183" t="s">
        <v>274</v>
      </c>
      <c r="J209" s="220">
        <v>450</v>
      </c>
      <c r="K209" s="221"/>
      <c r="L209" s="222" t="s">
        <v>275</v>
      </c>
      <c r="M209" s="223" t="s">
        <v>276</v>
      </c>
      <c r="N209" s="224" t="s">
        <v>274</v>
      </c>
      <c r="O209" s="225" t="s">
        <v>280</v>
      </c>
      <c r="P209" s="224" t="s">
        <v>274</v>
      </c>
      <c r="Q209" s="226">
        <v>2.2999999999999998</v>
      </c>
      <c r="R209" s="227"/>
      <c r="S209" s="902"/>
      <c r="T209" s="914"/>
      <c r="U209" s="902"/>
      <c r="V209" s="934"/>
      <c r="W209" s="922"/>
      <c r="X209" s="904"/>
      <c r="Y209" s="922"/>
      <c r="Z209" s="924"/>
      <c r="AA209" s="183" t="s">
        <v>274</v>
      </c>
      <c r="AB209" s="220">
        <v>8720</v>
      </c>
      <c r="AC209" s="902"/>
      <c r="AD209" s="228">
        <v>80</v>
      </c>
      <c r="AE209" s="229" t="s">
        <v>275</v>
      </c>
      <c r="AF209" s="223" t="s">
        <v>276</v>
      </c>
      <c r="AG209" s="230" t="s">
        <v>274</v>
      </c>
      <c r="AH209" s="231" t="s">
        <v>280</v>
      </c>
      <c r="AI209" s="230" t="s">
        <v>274</v>
      </c>
      <c r="AJ209" s="232">
        <v>2.9</v>
      </c>
      <c r="AK209" s="233"/>
      <c r="AL209" s="198"/>
      <c r="AM209" s="234"/>
      <c r="AN209" s="205"/>
      <c r="AO209" s="235"/>
      <c r="AP209" s="236"/>
      <c r="AQ209" s="214"/>
      <c r="AR209" s="236"/>
      <c r="AS209" s="214"/>
      <c r="AT209" s="236"/>
      <c r="AU209" s="214"/>
      <c r="AV209" s="237" t="s">
        <v>274</v>
      </c>
      <c r="AW209" s="199">
        <v>61040</v>
      </c>
      <c r="AX209" s="205" t="s">
        <v>274</v>
      </c>
      <c r="AY209" s="200">
        <v>610</v>
      </c>
      <c r="AZ209" s="238" t="s">
        <v>275</v>
      </c>
      <c r="BA209" s="202" t="s">
        <v>276</v>
      </c>
      <c r="BB209" s="201" t="s">
        <v>274</v>
      </c>
      <c r="BC209" s="203" t="s">
        <v>280</v>
      </c>
      <c r="BD209" s="201" t="s">
        <v>274</v>
      </c>
      <c r="BE209" s="204">
        <v>2.5</v>
      </c>
      <c r="BF209" s="237" t="s">
        <v>274</v>
      </c>
      <c r="BG209" s="286">
        <v>52320</v>
      </c>
      <c r="BH209" s="237" t="s">
        <v>284</v>
      </c>
      <c r="BI209" s="200">
        <v>520</v>
      </c>
      <c r="BJ209" s="238" t="s">
        <v>275</v>
      </c>
      <c r="BK209" s="202" t="s">
        <v>276</v>
      </c>
      <c r="BL209" s="238" t="s">
        <v>274</v>
      </c>
      <c r="BM209" s="203" t="s">
        <v>280</v>
      </c>
      <c r="BN209" s="238" t="s">
        <v>274</v>
      </c>
      <c r="BO209" s="204">
        <v>2.5</v>
      </c>
      <c r="BP209" s="925"/>
      <c r="BQ209" s="920"/>
      <c r="BR209" s="902"/>
      <c r="BS209" s="916"/>
      <c r="BT209" s="904"/>
      <c r="BU209" s="904"/>
      <c r="BV209" s="901"/>
      <c r="BW209" s="906"/>
      <c r="BX209" s="901"/>
      <c r="BY209" s="942"/>
      <c r="BZ209" s="902"/>
      <c r="CA209" s="918"/>
      <c r="CB209" s="902"/>
      <c r="CC209" s="916"/>
      <c r="CD209" s="901"/>
      <c r="CE209" s="904"/>
      <c r="CF209" s="901"/>
      <c r="CG209" s="906"/>
      <c r="CH209" s="901"/>
      <c r="CI209" s="910"/>
      <c r="CJ209" s="912"/>
      <c r="CK209" s="902"/>
      <c r="CL209" s="914"/>
      <c r="CM209" s="902"/>
      <c r="CN209" s="916"/>
      <c r="CO209" s="904"/>
      <c r="CP209" s="904"/>
      <c r="CQ209" s="901"/>
      <c r="CR209" s="906"/>
      <c r="CS209" s="901"/>
      <c r="CT209" s="908"/>
      <c r="CU209" s="902"/>
      <c r="CV209" s="239" t="s">
        <v>315</v>
      </c>
      <c r="CW209" s="902"/>
      <c r="CX209" s="239" t="s">
        <v>290</v>
      </c>
      <c r="CY209" s="902"/>
      <c r="CZ209" s="240">
        <v>49.8</v>
      </c>
      <c r="DA209" s="902"/>
      <c r="DB209" s="239" t="s">
        <v>315</v>
      </c>
      <c r="DC209" s="902"/>
      <c r="DD209" s="239" t="s">
        <v>290</v>
      </c>
      <c r="DE209" s="902"/>
      <c r="DF209" s="240">
        <v>33.200000000000003</v>
      </c>
      <c r="DG209" s="937"/>
      <c r="DH209" s="939"/>
      <c r="DI209" s="937"/>
      <c r="DJ209" s="241" t="s">
        <v>291</v>
      </c>
      <c r="DK209" s="897"/>
      <c r="DL209" s="899"/>
      <c r="DM209" s="901"/>
      <c r="DN209" s="936"/>
      <c r="DO209" s="901"/>
      <c r="DP209" s="904"/>
      <c r="DQ209" s="901"/>
      <c r="DR209" s="906"/>
      <c r="DS209" s="901"/>
      <c r="DT209" s="910"/>
      <c r="DU209" s="927"/>
      <c r="DV209" s="912"/>
      <c r="DW209" s="246"/>
      <c r="DX209" s="948"/>
      <c r="DY209" s="247"/>
      <c r="DZ209" s="216">
        <v>25</v>
      </c>
      <c r="EA209" s="216">
        <v>26</v>
      </c>
      <c r="EB209" s="928"/>
    </row>
    <row r="210" spans="1:132" s="248" customFormat="1" ht="34.15" customHeight="1">
      <c r="A210" s="272" t="s">
        <v>524</v>
      </c>
      <c r="B210" s="950"/>
      <c r="C210" s="929" t="s">
        <v>305</v>
      </c>
      <c r="D210" s="931" t="s">
        <v>273</v>
      </c>
      <c r="E210" s="243" t="s">
        <v>48</v>
      </c>
      <c r="F210" s="180"/>
      <c r="G210" s="181">
        <v>36550</v>
      </c>
      <c r="H210" s="182">
        <v>45270</v>
      </c>
      <c r="I210" s="183" t="s">
        <v>274</v>
      </c>
      <c r="J210" s="184">
        <v>340</v>
      </c>
      <c r="K210" s="185">
        <v>430</v>
      </c>
      <c r="L210" s="186" t="s">
        <v>275</v>
      </c>
      <c r="M210" s="187" t="s">
        <v>276</v>
      </c>
      <c r="N210" s="188" t="s">
        <v>274</v>
      </c>
      <c r="O210" s="189" t="s">
        <v>277</v>
      </c>
      <c r="P210" s="188" t="s">
        <v>274</v>
      </c>
      <c r="Q210" s="190">
        <v>2.2999999999999998</v>
      </c>
      <c r="R210" s="191">
        <v>2.2999999999999998</v>
      </c>
      <c r="S210" s="902" t="s">
        <v>274</v>
      </c>
      <c r="T210" s="913">
        <v>710</v>
      </c>
      <c r="U210" s="902" t="s">
        <v>274</v>
      </c>
      <c r="V210" s="933">
        <v>7</v>
      </c>
      <c r="W210" s="921" t="s">
        <v>278</v>
      </c>
      <c r="X210" s="903" t="s">
        <v>276</v>
      </c>
      <c r="Y210" s="921" t="s">
        <v>274</v>
      </c>
      <c r="Z210" s="923" t="s">
        <v>279</v>
      </c>
      <c r="AA210" s="183" t="s">
        <v>274</v>
      </c>
      <c r="AB210" s="192">
        <v>8720</v>
      </c>
      <c r="AC210" s="902" t="s">
        <v>274</v>
      </c>
      <c r="AD210" s="193">
        <v>80</v>
      </c>
      <c r="AE210" s="194" t="s">
        <v>278</v>
      </c>
      <c r="AF210" s="187" t="s">
        <v>276</v>
      </c>
      <c r="AG210" s="195" t="s">
        <v>274</v>
      </c>
      <c r="AH210" s="189" t="s">
        <v>280</v>
      </c>
      <c r="AI210" s="195" t="s">
        <v>274</v>
      </c>
      <c r="AJ210" s="196">
        <v>2.9</v>
      </c>
      <c r="AK210" s="197" t="s">
        <v>281</v>
      </c>
      <c r="AL210" s="198" t="s">
        <v>282</v>
      </c>
      <c r="AM210" s="199">
        <v>3480</v>
      </c>
      <c r="AN210" s="198" t="s">
        <v>282</v>
      </c>
      <c r="AO210" s="200">
        <v>30</v>
      </c>
      <c r="AP210" s="201" t="s">
        <v>275</v>
      </c>
      <c r="AQ210" s="202" t="s">
        <v>276</v>
      </c>
      <c r="AR210" s="201" t="s">
        <v>274</v>
      </c>
      <c r="AS210" s="203" t="s">
        <v>280</v>
      </c>
      <c r="AT210" s="201" t="s">
        <v>274</v>
      </c>
      <c r="AU210" s="204">
        <v>3.9</v>
      </c>
      <c r="AV210" s="205"/>
      <c r="AW210" s="206"/>
      <c r="AX210" s="205"/>
      <c r="AY210" s="207"/>
      <c r="AZ210" s="208"/>
      <c r="BA210" s="208"/>
      <c r="BB210" s="209"/>
      <c r="BC210" s="208"/>
      <c r="BD210" s="209"/>
      <c r="BE210" s="208"/>
      <c r="BF210" s="205"/>
      <c r="BG210" s="285" t="s">
        <v>283</v>
      </c>
      <c r="BH210" s="205"/>
      <c r="BI210" s="210"/>
      <c r="BJ210" s="208"/>
      <c r="BK210" s="208"/>
      <c r="BL210" s="208"/>
      <c r="BM210" s="208"/>
      <c r="BN210" s="208"/>
      <c r="BO210" s="208"/>
      <c r="BP210" s="925" t="s">
        <v>274</v>
      </c>
      <c r="BQ210" s="919" t="s">
        <v>203</v>
      </c>
      <c r="BR210" s="902" t="s">
        <v>274</v>
      </c>
      <c r="BS210" s="915"/>
      <c r="BT210" s="903"/>
      <c r="BU210" s="903"/>
      <c r="BV210" s="900"/>
      <c r="BW210" s="905"/>
      <c r="BX210" s="900"/>
      <c r="BY210" s="941" t="s">
        <v>203</v>
      </c>
      <c r="BZ210" s="902" t="s">
        <v>284</v>
      </c>
      <c r="CA210" s="917">
        <v>4360</v>
      </c>
      <c r="CB210" s="902" t="s">
        <v>274</v>
      </c>
      <c r="CC210" s="915">
        <v>40</v>
      </c>
      <c r="CD210" s="900" t="s">
        <v>275</v>
      </c>
      <c r="CE210" s="903" t="s">
        <v>276</v>
      </c>
      <c r="CF210" s="900" t="s">
        <v>274</v>
      </c>
      <c r="CG210" s="905" t="s">
        <v>280</v>
      </c>
      <c r="CH210" s="900" t="s">
        <v>274</v>
      </c>
      <c r="CI210" s="909">
        <v>2.7</v>
      </c>
      <c r="CJ210" s="911" t="s">
        <v>285</v>
      </c>
      <c r="CK210" s="902" t="s">
        <v>284</v>
      </c>
      <c r="CL210" s="913">
        <v>670</v>
      </c>
      <c r="CM210" s="902" t="s">
        <v>274</v>
      </c>
      <c r="CN210" s="915">
        <v>6</v>
      </c>
      <c r="CO210" s="903" t="s">
        <v>275</v>
      </c>
      <c r="CP210" s="903" t="s">
        <v>276</v>
      </c>
      <c r="CQ210" s="900" t="s">
        <v>274</v>
      </c>
      <c r="CR210" s="905" t="s">
        <v>280</v>
      </c>
      <c r="CS210" s="900" t="s">
        <v>274</v>
      </c>
      <c r="CT210" s="907">
        <v>11.3</v>
      </c>
      <c r="CU210" s="902" t="s">
        <v>284</v>
      </c>
      <c r="CV210" s="211">
        <v>420</v>
      </c>
      <c r="CW210" s="902" t="s">
        <v>284</v>
      </c>
      <c r="CX210" s="212">
        <v>4</v>
      </c>
      <c r="CY210" s="902" t="s">
        <v>284</v>
      </c>
      <c r="CZ210" s="212">
        <v>4</v>
      </c>
      <c r="DA210" s="902" t="s">
        <v>284</v>
      </c>
      <c r="DB210" s="211">
        <v>70</v>
      </c>
      <c r="DC210" s="902" t="s">
        <v>284</v>
      </c>
      <c r="DD210" s="212">
        <v>1</v>
      </c>
      <c r="DE210" s="902" t="s">
        <v>284</v>
      </c>
      <c r="DF210" s="212">
        <v>1</v>
      </c>
      <c r="DG210" s="937" t="s">
        <v>282</v>
      </c>
      <c r="DH210" s="938">
        <v>4250</v>
      </c>
      <c r="DI210" s="937" t="s">
        <v>282</v>
      </c>
      <c r="DJ210" s="213">
        <v>245</v>
      </c>
      <c r="DK210" s="897" t="s">
        <v>286</v>
      </c>
      <c r="DL210" s="898">
        <v>4360</v>
      </c>
      <c r="DM210" s="900" t="s">
        <v>274</v>
      </c>
      <c r="DN210" s="935">
        <v>40</v>
      </c>
      <c r="DO210" s="900" t="s">
        <v>275</v>
      </c>
      <c r="DP210" s="903" t="s">
        <v>276</v>
      </c>
      <c r="DQ210" s="900" t="s">
        <v>274</v>
      </c>
      <c r="DR210" s="905" t="s">
        <v>280</v>
      </c>
      <c r="DS210" s="900" t="s">
        <v>274</v>
      </c>
      <c r="DT210" s="909">
        <v>2.7</v>
      </c>
      <c r="DU210" s="926" t="s">
        <v>281</v>
      </c>
      <c r="DV210" s="911" t="s">
        <v>287</v>
      </c>
      <c r="DW210" s="246"/>
      <c r="DX210" s="948"/>
      <c r="DY210" s="247">
        <v>120</v>
      </c>
      <c r="DZ210" s="216">
        <v>27</v>
      </c>
      <c r="EA210" s="216">
        <v>28</v>
      </c>
      <c r="EB210" s="928">
        <v>14</v>
      </c>
    </row>
    <row r="211" spans="1:132" s="248" customFormat="1" ht="34.15" customHeight="1">
      <c r="A211" s="272" t="s">
        <v>525</v>
      </c>
      <c r="B211" s="950"/>
      <c r="C211" s="930"/>
      <c r="D211" s="940"/>
      <c r="E211" s="244" t="s">
        <v>49</v>
      </c>
      <c r="F211" s="180"/>
      <c r="G211" s="218">
        <v>45270</v>
      </c>
      <c r="H211" s="219"/>
      <c r="I211" s="183" t="s">
        <v>274</v>
      </c>
      <c r="J211" s="220">
        <v>430</v>
      </c>
      <c r="K211" s="221"/>
      <c r="L211" s="222" t="s">
        <v>275</v>
      </c>
      <c r="M211" s="223" t="s">
        <v>276</v>
      </c>
      <c r="N211" s="224" t="s">
        <v>274</v>
      </c>
      <c r="O211" s="225" t="s">
        <v>280</v>
      </c>
      <c r="P211" s="224" t="s">
        <v>274</v>
      </c>
      <c r="Q211" s="226">
        <v>2.2999999999999998</v>
      </c>
      <c r="R211" s="227"/>
      <c r="S211" s="902"/>
      <c r="T211" s="914"/>
      <c r="U211" s="902"/>
      <c r="V211" s="934"/>
      <c r="W211" s="922"/>
      <c r="X211" s="904"/>
      <c r="Y211" s="922"/>
      <c r="Z211" s="924"/>
      <c r="AA211" s="183" t="s">
        <v>274</v>
      </c>
      <c r="AB211" s="220">
        <v>8720</v>
      </c>
      <c r="AC211" s="902"/>
      <c r="AD211" s="228">
        <v>80</v>
      </c>
      <c r="AE211" s="229" t="s">
        <v>275</v>
      </c>
      <c r="AF211" s="223" t="s">
        <v>276</v>
      </c>
      <c r="AG211" s="230" t="s">
        <v>274</v>
      </c>
      <c r="AH211" s="231" t="s">
        <v>280</v>
      </c>
      <c r="AI211" s="230" t="s">
        <v>274</v>
      </c>
      <c r="AJ211" s="232">
        <v>2.9</v>
      </c>
      <c r="AK211" s="233"/>
      <c r="AL211" s="198"/>
      <c r="AM211" s="234"/>
      <c r="AN211" s="205"/>
      <c r="AO211" s="235"/>
      <c r="AP211" s="236"/>
      <c r="AQ211" s="214"/>
      <c r="AR211" s="236"/>
      <c r="AS211" s="214"/>
      <c r="AT211" s="236"/>
      <c r="AU211" s="214"/>
      <c r="AV211" s="237" t="s">
        <v>274</v>
      </c>
      <c r="AW211" s="199">
        <v>61040</v>
      </c>
      <c r="AX211" s="205" t="s">
        <v>274</v>
      </c>
      <c r="AY211" s="200">
        <v>610</v>
      </c>
      <c r="AZ211" s="238" t="s">
        <v>275</v>
      </c>
      <c r="BA211" s="202" t="s">
        <v>276</v>
      </c>
      <c r="BB211" s="201" t="s">
        <v>274</v>
      </c>
      <c r="BC211" s="203" t="s">
        <v>280</v>
      </c>
      <c r="BD211" s="201" t="s">
        <v>274</v>
      </c>
      <c r="BE211" s="204">
        <v>2.5</v>
      </c>
      <c r="BF211" s="237" t="s">
        <v>274</v>
      </c>
      <c r="BG211" s="286">
        <v>52320</v>
      </c>
      <c r="BH211" s="237" t="s">
        <v>284</v>
      </c>
      <c r="BI211" s="200">
        <v>520</v>
      </c>
      <c r="BJ211" s="238" t="s">
        <v>275</v>
      </c>
      <c r="BK211" s="202" t="s">
        <v>276</v>
      </c>
      <c r="BL211" s="238" t="s">
        <v>274</v>
      </c>
      <c r="BM211" s="203" t="s">
        <v>280</v>
      </c>
      <c r="BN211" s="238" t="s">
        <v>274</v>
      </c>
      <c r="BO211" s="204">
        <v>2.5</v>
      </c>
      <c r="BP211" s="925"/>
      <c r="BQ211" s="920"/>
      <c r="BR211" s="902"/>
      <c r="BS211" s="916"/>
      <c r="BT211" s="904"/>
      <c r="BU211" s="904"/>
      <c r="BV211" s="901"/>
      <c r="BW211" s="906"/>
      <c r="BX211" s="901"/>
      <c r="BY211" s="942"/>
      <c r="BZ211" s="902"/>
      <c r="CA211" s="918"/>
      <c r="CB211" s="902"/>
      <c r="CC211" s="916"/>
      <c r="CD211" s="901"/>
      <c r="CE211" s="904"/>
      <c r="CF211" s="901"/>
      <c r="CG211" s="906"/>
      <c r="CH211" s="901"/>
      <c r="CI211" s="910"/>
      <c r="CJ211" s="912"/>
      <c r="CK211" s="902"/>
      <c r="CL211" s="914"/>
      <c r="CM211" s="902"/>
      <c r="CN211" s="916"/>
      <c r="CO211" s="904"/>
      <c r="CP211" s="904"/>
      <c r="CQ211" s="901"/>
      <c r="CR211" s="906"/>
      <c r="CS211" s="901"/>
      <c r="CT211" s="908"/>
      <c r="CU211" s="902"/>
      <c r="CV211" s="239" t="s">
        <v>315</v>
      </c>
      <c r="CW211" s="902"/>
      <c r="CX211" s="239" t="s">
        <v>290</v>
      </c>
      <c r="CY211" s="902"/>
      <c r="CZ211" s="240">
        <v>43.6</v>
      </c>
      <c r="DA211" s="902"/>
      <c r="DB211" s="239" t="s">
        <v>315</v>
      </c>
      <c r="DC211" s="902"/>
      <c r="DD211" s="239" t="s">
        <v>290</v>
      </c>
      <c r="DE211" s="902"/>
      <c r="DF211" s="240">
        <v>29.1</v>
      </c>
      <c r="DG211" s="937"/>
      <c r="DH211" s="939"/>
      <c r="DI211" s="937"/>
      <c r="DJ211" s="241" t="s">
        <v>291</v>
      </c>
      <c r="DK211" s="897"/>
      <c r="DL211" s="899"/>
      <c r="DM211" s="901"/>
      <c r="DN211" s="936"/>
      <c r="DO211" s="901"/>
      <c r="DP211" s="904"/>
      <c r="DQ211" s="901"/>
      <c r="DR211" s="906"/>
      <c r="DS211" s="901"/>
      <c r="DT211" s="910"/>
      <c r="DU211" s="927"/>
      <c r="DV211" s="912"/>
      <c r="DW211" s="246"/>
      <c r="DX211" s="948"/>
      <c r="DY211" s="247"/>
      <c r="DZ211" s="216">
        <v>27</v>
      </c>
      <c r="EA211" s="216">
        <v>28</v>
      </c>
      <c r="EB211" s="928"/>
    </row>
    <row r="212" spans="1:132" s="248" customFormat="1" ht="34.15" customHeight="1">
      <c r="A212" s="272" t="s">
        <v>526</v>
      </c>
      <c r="B212" s="950"/>
      <c r="C212" s="929" t="s">
        <v>306</v>
      </c>
      <c r="D212" s="931" t="s">
        <v>273</v>
      </c>
      <c r="E212" s="243" t="s">
        <v>48</v>
      </c>
      <c r="F212" s="180"/>
      <c r="G212" s="181">
        <v>34930</v>
      </c>
      <c r="H212" s="182">
        <v>43650</v>
      </c>
      <c r="I212" s="183" t="s">
        <v>274</v>
      </c>
      <c r="J212" s="184">
        <v>320</v>
      </c>
      <c r="K212" s="185">
        <v>410</v>
      </c>
      <c r="L212" s="186" t="s">
        <v>275</v>
      </c>
      <c r="M212" s="187" t="s">
        <v>276</v>
      </c>
      <c r="N212" s="188" t="s">
        <v>274</v>
      </c>
      <c r="O212" s="189" t="s">
        <v>277</v>
      </c>
      <c r="P212" s="188" t="s">
        <v>274</v>
      </c>
      <c r="Q212" s="190">
        <v>2.2999999999999998</v>
      </c>
      <c r="R212" s="191">
        <v>2.2999999999999998</v>
      </c>
      <c r="S212" s="902" t="s">
        <v>274</v>
      </c>
      <c r="T212" s="913">
        <v>630</v>
      </c>
      <c r="U212" s="902" t="s">
        <v>274</v>
      </c>
      <c r="V212" s="933">
        <v>6</v>
      </c>
      <c r="W212" s="921" t="s">
        <v>278</v>
      </c>
      <c r="X212" s="903" t="s">
        <v>276</v>
      </c>
      <c r="Y212" s="921" t="s">
        <v>274</v>
      </c>
      <c r="Z212" s="923" t="s">
        <v>279</v>
      </c>
      <c r="AA212" s="183" t="s">
        <v>274</v>
      </c>
      <c r="AB212" s="192">
        <v>8720</v>
      </c>
      <c r="AC212" s="902" t="s">
        <v>274</v>
      </c>
      <c r="AD212" s="193">
        <v>80</v>
      </c>
      <c r="AE212" s="194" t="s">
        <v>278</v>
      </c>
      <c r="AF212" s="187" t="s">
        <v>276</v>
      </c>
      <c r="AG212" s="195" t="s">
        <v>274</v>
      </c>
      <c r="AH212" s="189" t="s">
        <v>280</v>
      </c>
      <c r="AI212" s="195" t="s">
        <v>274</v>
      </c>
      <c r="AJ212" s="196">
        <v>2.9</v>
      </c>
      <c r="AK212" s="197" t="s">
        <v>281</v>
      </c>
      <c r="AL212" s="198" t="s">
        <v>282</v>
      </c>
      <c r="AM212" s="199">
        <v>3480</v>
      </c>
      <c r="AN212" s="198" t="s">
        <v>282</v>
      </c>
      <c r="AO212" s="200">
        <v>30</v>
      </c>
      <c r="AP212" s="201" t="s">
        <v>275</v>
      </c>
      <c r="AQ212" s="202" t="s">
        <v>276</v>
      </c>
      <c r="AR212" s="201" t="s">
        <v>274</v>
      </c>
      <c r="AS212" s="203" t="s">
        <v>280</v>
      </c>
      <c r="AT212" s="201" t="s">
        <v>274</v>
      </c>
      <c r="AU212" s="204">
        <v>3.9</v>
      </c>
      <c r="AV212" s="205"/>
      <c r="AW212" s="206"/>
      <c r="AX212" s="205"/>
      <c r="AY212" s="207"/>
      <c r="AZ212" s="208"/>
      <c r="BA212" s="208"/>
      <c r="BB212" s="209"/>
      <c r="BC212" s="208"/>
      <c r="BD212" s="209"/>
      <c r="BE212" s="208"/>
      <c r="BF212" s="205"/>
      <c r="BG212" s="285" t="s">
        <v>283</v>
      </c>
      <c r="BH212" s="205"/>
      <c r="BI212" s="210"/>
      <c r="BJ212" s="208"/>
      <c r="BK212" s="208"/>
      <c r="BL212" s="208"/>
      <c r="BM212" s="208"/>
      <c r="BN212" s="208"/>
      <c r="BO212" s="208"/>
      <c r="BP212" s="925" t="s">
        <v>274</v>
      </c>
      <c r="BQ212" s="919">
        <v>660</v>
      </c>
      <c r="BR212" s="902" t="s">
        <v>274</v>
      </c>
      <c r="BS212" s="915">
        <v>6</v>
      </c>
      <c r="BT212" s="903" t="s">
        <v>275</v>
      </c>
      <c r="BU212" s="903" t="s">
        <v>276</v>
      </c>
      <c r="BV212" s="900" t="s">
        <v>274</v>
      </c>
      <c r="BW212" s="905" t="s">
        <v>280</v>
      </c>
      <c r="BX212" s="900" t="s">
        <v>274</v>
      </c>
      <c r="BY212" s="907">
        <v>10.1</v>
      </c>
      <c r="BZ212" s="902" t="s">
        <v>284</v>
      </c>
      <c r="CA212" s="917">
        <v>3870</v>
      </c>
      <c r="CB212" s="902" t="s">
        <v>274</v>
      </c>
      <c r="CC212" s="915">
        <v>30</v>
      </c>
      <c r="CD212" s="900" t="s">
        <v>275</v>
      </c>
      <c r="CE212" s="903" t="s">
        <v>276</v>
      </c>
      <c r="CF212" s="900" t="s">
        <v>274</v>
      </c>
      <c r="CG212" s="905" t="s">
        <v>280</v>
      </c>
      <c r="CH212" s="900" t="s">
        <v>274</v>
      </c>
      <c r="CI212" s="909">
        <v>3.2</v>
      </c>
      <c r="CJ212" s="911" t="s">
        <v>285</v>
      </c>
      <c r="CK212" s="902" t="s">
        <v>284</v>
      </c>
      <c r="CL212" s="913">
        <v>600</v>
      </c>
      <c r="CM212" s="902" t="s">
        <v>274</v>
      </c>
      <c r="CN212" s="915">
        <v>6</v>
      </c>
      <c r="CO212" s="903" t="s">
        <v>275</v>
      </c>
      <c r="CP212" s="903" t="s">
        <v>276</v>
      </c>
      <c r="CQ212" s="900" t="s">
        <v>274</v>
      </c>
      <c r="CR212" s="905" t="s">
        <v>280</v>
      </c>
      <c r="CS212" s="900" t="s">
        <v>274</v>
      </c>
      <c r="CT212" s="907">
        <v>10.1</v>
      </c>
      <c r="CU212" s="902" t="s">
        <v>284</v>
      </c>
      <c r="CV212" s="211">
        <v>390</v>
      </c>
      <c r="CW212" s="902" t="s">
        <v>284</v>
      </c>
      <c r="CX212" s="212">
        <v>3</v>
      </c>
      <c r="CY212" s="902" t="s">
        <v>284</v>
      </c>
      <c r="CZ212" s="212">
        <v>3</v>
      </c>
      <c r="DA212" s="902" t="s">
        <v>284</v>
      </c>
      <c r="DB212" s="211">
        <v>70</v>
      </c>
      <c r="DC212" s="902" t="s">
        <v>284</v>
      </c>
      <c r="DD212" s="212">
        <v>1</v>
      </c>
      <c r="DE212" s="902" t="s">
        <v>284</v>
      </c>
      <c r="DF212" s="212">
        <v>1</v>
      </c>
      <c r="DG212" s="937" t="s">
        <v>282</v>
      </c>
      <c r="DH212" s="938">
        <v>3920</v>
      </c>
      <c r="DI212" s="937" t="s">
        <v>282</v>
      </c>
      <c r="DJ212" s="213">
        <v>245</v>
      </c>
      <c r="DK212" s="897" t="s">
        <v>286</v>
      </c>
      <c r="DL212" s="898">
        <v>3870</v>
      </c>
      <c r="DM212" s="900" t="s">
        <v>274</v>
      </c>
      <c r="DN212" s="935">
        <v>30</v>
      </c>
      <c r="DO212" s="900" t="s">
        <v>275</v>
      </c>
      <c r="DP212" s="903" t="s">
        <v>276</v>
      </c>
      <c r="DQ212" s="900" t="s">
        <v>274</v>
      </c>
      <c r="DR212" s="905" t="s">
        <v>280</v>
      </c>
      <c r="DS212" s="900" t="s">
        <v>274</v>
      </c>
      <c r="DT212" s="909">
        <v>3.2</v>
      </c>
      <c r="DU212" s="926" t="s">
        <v>281</v>
      </c>
      <c r="DV212" s="911" t="s">
        <v>287</v>
      </c>
      <c r="DW212" s="246"/>
      <c r="DX212" s="948"/>
      <c r="DY212" s="247">
        <v>135</v>
      </c>
      <c r="DZ212" s="216">
        <v>29</v>
      </c>
      <c r="EA212" s="216">
        <v>30</v>
      </c>
      <c r="EB212" s="928">
        <v>15</v>
      </c>
    </row>
    <row r="213" spans="1:132" s="248" customFormat="1" ht="34.15" customHeight="1">
      <c r="A213" s="272" t="s">
        <v>527</v>
      </c>
      <c r="B213" s="950"/>
      <c r="C213" s="930"/>
      <c r="D213" s="940"/>
      <c r="E213" s="244" t="s">
        <v>49</v>
      </c>
      <c r="F213" s="180"/>
      <c r="G213" s="218">
        <v>43650</v>
      </c>
      <c r="H213" s="219"/>
      <c r="I213" s="183" t="s">
        <v>274</v>
      </c>
      <c r="J213" s="220">
        <v>410</v>
      </c>
      <c r="K213" s="221"/>
      <c r="L213" s="222" t="s">
        <v>275</v>
      </c>
      <c r="M213" s="223" t="s">
        <v>276</v>
      </c>
      <c r="N213" s="224" t="s">
        <v>274</v>
      </c>
      <c r="O213" s="225" t="s">
        <v>280</v>
      </c>
      <c r="P213" s="224" t="s">
        <v>274</v>
      </c>
      <c r="Q213" s="226">
        <v>2.2999999999999998</v>
      </c>
      <c r="R213" s="227"/>
      <c r="S213" s="902"/>
      <c r="T213" s="914"/>
      <c r="U213" s="902"/>
      <c r="V213" s="934"/>
      <c r="W213" s="922"/>
      <c r="X213" s="904"/>
      <c r="Y213" s="922"/>
      <c r="Z213" s="924"/>
      <c r="AA213" s="183" t="s">
        <v>274</v>
      </c>
      <c r="AB213" s="220">
        <v>8720</v>
      </c>
      <c r="AC213" s="902"/>
      <c r="AD213" s="228">
        <v>80</v>
      </c>
      <c r="AE213" s="229" t="s">
        <v>275</v>
      </c>
      <c r="AF213" s="223" t="s">
        <v>276</v>
      </c>
      <c r="AG213" s="230" t="s">
        <v>274</v>
      </c>
      <c r="AH213" s="231" t="s">
        <v>280</v>
      </c>
      <c r="AI213" s="230" t="s">
        <v>274</v>
      </c>
      <c r="AJ213" s="232">
        <v>2.9</v>
      </c>
      <c r="AK213" s="233"/>
      <c r="AL213" s="198"/>
      <c r="AM213" s="234"/>
      <c r="AN213" s="205"/>
      <c r="AO213" s="235"/>
      <c r="AP213" s="236"/>
      <c r="AQ213" s="214"/>
      <c r="AR213" s="236"/>
      <c r="AS213" s="214"/>
      <c r="AT213" s="236"/>
      <c r="AU213" s="214"/>
      <c r="AV213" s="237" t="s">
        <v>274</v>
      </c>
      <c r="AW213" s="199">
        <v>61040</v>
      </c>
      <c r="AX213" s="205" t="s">
        <v>274</v>
      </c>
      <c r="AY213" s="200">
        <v>610</v>
      </c>
      <c r="AZ213" s="238" t="s">
        <v>275</v>
      </c>
      <c r="BA213" s="202" t="s">
        <v>276</v>
      </c>
      <c r="BB213" s="201" t="s">
        <v>274</v>
      </c>
      <c r="BC213" s="203" t="s">
        <v>280</v>
      </c>
      <c r="BD213" s="201" t="s">
        <v>274</v>
      </c>
      <c r="BE213" s="204">
        <v>2.5</v>
      </c>
      <c r="BF213" s="237" t="s">
        <v>274</v>
      </c>
      <c r="BG213" s="286">
        <v>52320</v>
      </c>
      <c r="BH213" s="237" t="s">
        <v>284</v>
      </c>
      <c r="BI213" s="200">
        <v>520</v>
      </c>
      <c r="BJ213" s="238" t="s">
        <v>275</v>
      </c>
      <c r="BK213" s="202" t="s">
        <v>276</v>
      </c>
      <c r="BL213" s="238" t="s">
        <v>274</v>
      </c>
      <c r="BM213" s="203" t="s">
        <v>280</v>
      </c>
      <c r="BN213" s="238" t="s">
        <v>274</v>
      </c>
      <c r="BO213" s="204">
        <v>2.5</v>
      </c>
      <c r="BP213" s="925"/>
      <c r="BQ213" s="920"/>
      <c r="BR213" s="902"/>
      <c r="BS213" s="916"/>
      <c r="BT213" s="904"/>
      <c r="BU213" s="904"/>
      <c r="BV213" s="901"/>
      <c r="BW213" s="906"/>
      <c r="BX213" s="901"/>
      <c r="BY213" s="908"/>
      <c r="BZ213" s="902"/>
      <c r="CA213" s="918"/>
      <c r="CB213" s="902"/>
      <c r="CC213" s="916"/>
      <c r="CD213" s="901"/>
      <c r="CE213" s="904"/>
      <c r="CF213" s="901"/>
      <c r="CG213" s="906"/>
      <c r="CH213" s="901"/>
      <c r="CI213" s="910"/>
      <c r="CJ213" s="912"/>
      <c r="CK213" s="902"/>
      <c r="CL213" s="914"/>
      <c r="CM213" s="902"/>
      <c r="CN213" s="916"/>
      <c r="CO213" s="904"/>
      <c r="CP213" s="904"/>
      <c r="CQ213" s="901"/>
      <c r="CR213" s="906"/>
      <c r="CS213" s="901"/>
      <c r="CT213" s="908"/>
      <c r="CU213" s="902"/>
      <c r="CV213" s="239" t="s">
        <v>315</v>
      </c>
      <c r="CW213" s="902"/>
      <c r="CX213" s="239" t="s">
        <v>290</v>
      </c>
      <c r="CY213" s="902"/>
      <c r="CZ213" s="240">
        <v>51.7</v>
      </c>
      <c r="DA213" s="902"/>
      <c r="DB213" s="239" t="s">
        <v>315</v>
      </c>
      <c r="DC213" s="902"/>
      <c r="DD213" s="239" t="s">
        <v>290</v>
      </c>
      <c r="DE213" s="902"/>
      <c r="DF213" s="240">
        <v>25.8</v>
      </c>
      <c r="DG213" s="937"/>
      <c r="DH213" s="939"/>
      <c r="DI213" s="937"/>
      <c r="DJ213" s="241" t="s">
        <v>291</v>
      </c>
      <c r="DK213" s="897"/>
      <c r="DL213" s="899"/>
      <c r="DM213" s="901"/>
      <c r="DN213" s="936"/>
      <c r="DO213" s="901"/>
      <c r="DP213" s="904"/>
      <c r="DQ213" s="901"/>
      <c r="DR213" s="906"/>
      <c r="DS213" s="901"/>
      <c r="DT213" s="910"/>
      <c r="DU213" s="927"/>
      <c r="DV213" s="912"/>
      <c r="DW213" s="246"/>
      <c r="DX213" s="948"/>
      <c r="DY213" s="247"/>
      <c r="DZ213" s="216">
        <v>29</v>
      </c>
      <c r="EA213" s="216">
        <v>30</v>
      </c>
      <c r="EB213" s="928"/>
    </row>
    <row r="214" spans="1:132" s="248" customFormat="1" ht="34.15" customHeight="1">
      <c r="A214" s="272" t="s">
        <v>528</v>
      </c>
      <c r="B214" s="950"/>
      <c r="C214" s="929" t="s">
        <v>307</v>
      </c>
      <c r="D214" s="931" t="s">
        <v>273</v>
      </c>
      <c r="E214" s="243" t="s">
        <v>48</v>
      </c>
      <c r="F214" s="180"/>
      <c r="G214" s="181">
        <v>33650</v>
      </c>
      <c r="H214" s="182">
        <v>42370</v>
      </c>
      <c r="I214" s="183" t="s">
        <v>274</v>
      </c>
      <c r="J214" s="184">
        <v>310</v>
      </c>
      <c r="K214" s="185">
        <v>400</v>
      </c>
      <c r="L214" s="186" t="s">
        <v>275</v>
      </c>
      <c r="M214" s="187" t="s">
        <v>276</v>
      </c>
      <c r="N214" s="188" t="s">
        <v>274</v>
      </c>
      <c r="O214" s="189" t="s">
        <v>277</v>
      </c>
      <c r="P214" s="188" t="s">
        <v>274</v>
      </c>
      <c r="Q214" s="190">
        <v>2.2999999999999998</v>
      </c>
      <c r="R214" s="191">
        <v>2.2999999999999998</v>
      </c>
      <c r="S214" s="902" t="s">
        <v>274</v>
      </c>
      <c r="T214" s="913">
        <v>560</v>
      </c>
      <c r="U214" s="902" t="s">
        <v>274</v>
      </c>
      <c r="V214" s="933">
        <v>5</v>
      </c>
      <c r="W214" s="921" t="s">
        <v>278</v>
      </c>
      <c r="X214" s="903" t="s">
        <v>276</v>
      </c>
      <c r="Y214" s="921" t="s">
        <v>274</v>
      </c>
      <c r="Z214" s="923" t="s">
        <v>279</v>
      </c>
      <c r="AA214" s="183" t="s">
        <v>274</v>
      </c>
      <c r="AB214" s="192">
        <v>8720</v>
      </c>
      <c r="AC214" s="902" t="s">
        <v>274</v>
      </c>
      <c r="AD214" s="193">
        <v>80</v>
      </c>
      <c r="AE214" s="194" t="s">
        <v>278</v>
      </c>
      <c r="AF214" s="187" t="s">
        <v>276</v>
      </c>
      <c r="AG214" s="195" t="s">
        <v>274</v>
      </c>
      <c r="AH214" s="189" t="s">
        <v>280</v>
      </c>
      <c r="AI214" s="195" t="s">
        <v>274</v>
      </c>
      <c r="AJ214" s="196">
        <v>2.9</v>
      </c>
      <c r="AK214" s="197" t="s">
        <v>281</v>
      </c>
      <c r="AL214" s="198" t="s">
        <v>282</v>
      </c>
      <c r="AM214" s="199">
        <v>3480</v>
      </c>
      <c r="AN214" s="198" t="s">
        <v>282</v>
      </c>
      <c r="AO214" s="200">
        <v>30</v>
      </c>
      <c r="AP214" s="201" t="s">
        <v>275</v>
      </c>
      <c r="AQ214" s="202" t="s">
        <v>276</v>
      </c>
      <c r="AR214" s="201" t="s">
        <v>274</v>
      </c>
      <c r="AS214" s="203" t="s">
        <v>280</v>
      </c>
      <c r="AT214" s="201" t="s">
        <v>274</v>
      </c>
      <c r="AU214" s="204">
        <v>3.9</v>
      </c>
      <c r="AV214" s="205"/>
      <c r="AW214" s="206"/>
      <c r="AX214" s="205"/>
      <c r="AY214" s="207"/>
      <c r="AZ214" s="208"/>
      <c r="BA214" s="208"/>
      <c r="BB214" s="209"/>
      <c r="BC214" s="208"/>
      <c r="BD214" s="209"/>
      <c r="BE214" s="208"/>
      <c r="BF214" s="205"/>
      <c r="BG214" s="285" t="s">
        <v>283</v>
      </c>
      <c r="BH214" s="205"/>
      <c r="BI214" s="210"/>
      <c r="BJ214" s="208"/>
      <c r="BK214" s="208"/>
      <c r="BL214" s="208"/>
      <c r="BM214" s="208"/>
      <c r="BN214" s="208"/>
      <c r="BO214" s="208"/>
      <c r="BP214" s="925" t="s">
        <v>274</v>
      </c>
      <c r="BQ214" s="919">
        <v>600</v>
      </c>
      <c r="BR214" s="902" t="s">
        <v>274</v>
      </c>
      <c r="BS214" s="915">
        <v>6</v>
      </c>
      <c r="BT214" s="903" t="s">
        <v>275</v>
      </c>
      <c r="BU214" s="903" t="s">
        <v>276</v>
      </c>
      <c r="BV214" s="900" t="s">
        <v>274</v>
      </c>
      <c r="BW214" s="905" t="s">
        <v>280</v>
      </c>
      <c r="BX214" s="900" t="s">
        <v>274</v>
      </c>
      <c r="BY214" s="907">
        <v>9</v>
      </c>
      <c r="BZ214" s="902" t="s">
        <v>284</v>
      </c>
      <c r="CA214" s="917">
        <v>3480</v>
      </c>
      <c r="CB214" s="902" t="s">
        <v>274</v>
      </c>
      <c r="CC214" s="915">
        <v>30</v>
      </c>
      <c r="CD214" s="900" t="s">
        <v>275</v>
      </c>
      <c r="CE214" s="903" t="s">
        <v>276</v>
      </c>
      <c r="CF214" s="900" t="s">
        <v>274</v>
      </c>
      <c r="CG214" s="905" t="s">
        <v>280</v>
      </c>
      <c r="CH214" s="900" t="s">
        <v>274</v>
      </c>
      <c r="CI214" s="909">
        <v>2.8</v>
      </c>
      <c r="CJ214" s="911" t="s">
        <v>285</v>
      </c>
      <c r="CK214" s="902" t="s">
        <v>284</v>
      </c>
      <c r="CL214" s="913">
        <v>540</v>
      </c>
      <c r="CM214" s="902" t="s">
        <v>274</v>
      </c>
      <c r="CN214" s="915">
        <v>5</v>
      </c>
      <c r="CO214" s="903" t="s">
        <v>275</v>
      </c>
      <c r="CP214" s="903" t="s">
        <v>276</v>
      </c>
      <c r="CQ214" s="900" t="s">
        <v>274</v>
      </c>
      <c r="CR214" s="905" t="s">
        <v>280</v>
      </c>
      <c r="CS214" s="900" t="s">
        <v>274</v>
      </c>
      <c r="CT214" s="907">
        <v>10.9</v>
      </c>
      <c r="CU214" s="902" t="s">
        <v>284</v>
      </c>
      <c r="CV214" s="211">
        <v>370</v>
      </c>
      <c r="CW214" s="902" t="s">
        <v>284</v>
      </c>
      <c r="CX214" s="212">
        <v>3</v>
      </c>
      <c r="CY214" s="902" t="s">
        <v>284</v>
      </c>
      <c r="CZ214" s="212">
        <v>3</v>
      </c>
      <c r="DA214" s="902" t="s">
        <v>284</v>
      </c>
      <c r="DB214" s="211">
        <v>60</v>
      </c>
      <c r="DC214" s="902" t="s">
        <v>284</v>
      </c>
      <c r="DD214" s="212">
        <v>1</v>
      </c>
      <c r="DE214" s="902" t="s">
        <v>284</v>
      </c>
      <c r="DF214" s="212">
        <v>1</v>
      </c>
      <c r="DG214" s="937" t="s">
        <v>282</v>
      </c>
      <c r="DH214" s="938">
        <v>3660</v>
      </c>
      <c r="DI214" s="937" t="s">
        <v>282</v>
      </c>
      <c r="DJ214" s="213">
        <v>245</v>
      </c>
      <c r="DK214" s="897" t="s">
        <v>286</v>
      </c>
      <c r="DL214" s="898">
        <v>3480</v>
      </c>
      <c r="DM214" s="900" t="s">
        <v>274</v>
      </c>
      <c r="DN214" s="935">
        <v>30</v>
      </c>
      <c r="DO214" s="900" t="s">
        <v>275</v>
      </c>
      <c r="DP214" s="903" t="s">
        <v>276</v>
      </c>
      <c r="DQ214" s="900" t="s">
        <v>274</v>
      </c>
      <c r="DR214" s="905" t="s">
        <v>280</v>
      </c>
      <c r="DS214" s="900" t="s">
        <v>274</v>
      </c>
      <c r="DT214" s="909">
        <v>2.8</v>
      </c>
      <c r="DU214" s="926" t="s">
        <v>281</v>
      </c>
      <c r="DV214" s="911" t="s">
        <v>287</v>
      </c>
      <c r="DW214" s="246"/>
      <c r="DX214" s="948"/>
      <c r="DY214" s="247">
        <v>150</v>
      </c>
      <c r="DZ214" s="216">
        <v>31</v>
      </c>
      <c r="EA214" s="216">
        <v>32</v>
      </c>
      <c r="EB214" s="928">
        <v>16</v>
      </c>
    </row>
    <row r="215" spans="1:132" s="248" customFormat="1" ht="34.15" customHeight="1">
      <c r="A215" s="272" t="s">
        <v>529</v>
      </c>
      <c r="B215" s="950"/>
      <c r="C215" s="930"/>
      <c r="D215" s="940"/>
      <c r="E215" s="244" t="s">
        <v>49</v>
      </c>
      <c r="F215" s="180"/>
      <c r="G215" s="218">
        <v>42370</v>
      </c>
      <c r="H215" s="219"/>
      <c r="I215" s="183" t="s">
        <v>274</v>
      </c>
      <c r="J215" s="220">
        <v>400</v>
      </c>
      <c r="K215" s="221"/>
      <c r="L215" s="222" t="s">
        <v>275</v>
      </c>
      <c r="M215" s="223" t="s">
        <v>276</v>
      </c>
      <c r="N215" s="224" t="s">
        <v>274</v>
      </c>
      <c r="O215" s="225" t="s">
        <v>280</v>
      </c>
      <c r="P215" s="224" t="s">
        <v>274</v>
      </c>
      <c r="Q215" s="226">
        <v>2.2999999999999998</v>
      </c>
      <c r="R215" s="227"/>
      <c r="S215" s="902"/>
      <c r="T215" s="914"/>
      <c r="U215" s="902"/>
      <c r="V215" s="934"/>
      <c r="W215" s="922"/>
      <c r="X215" s="904"/>
      <c r="Y215" s="922"/>
      <c r="Z215" s="924"/>
      <c r="AA215" s="183" t="s">
        <v>274</v>
      </c>
      <c r="AB215" s="220">
        <v>8720</v>
      </c>
      <c r="AC215" s="902"/>
      <c r="AD215" s="228">
        <v>80</v>
      </c>
      <c r="AE215" s="229" t="s">
        <v>275</v>
      </c>
      <c r="AF215" s="223" t="s">
        <v>276</v>
      </c>
      <c r="AG215" s="230" t="s">
        <v>274</v>
      </c>
      <c r="AH215" s="231" t="s">
        <v>280</v>
      </c>
      <c r="AI215" s="230" t="s">
        <v>274</v>
      </c>
      <c r="AJ215" s="232">
        <v>2.9</v>
      </c>
      <c r="AK215" s="233"/>
      <c r="AL215" s="198"/>
      <c r="AM215" s="234"/>
      <c r="AN215" s="205"/>
      <c r="AO215" s="235"/>
      <c r="AP215" s="236"/>
      <c r="AQ215" s="214"/>
      <c r="AR215" s="236"/>
      <c r="AS215" s="214"/>
      <c r="AT215" s="236"/>
      <c r="AU215" s="214"/>
      <c r="AV215" s="237" t="s">
        <v>274</v>
      </c>
      <c r="AW215" s="199">
        <v>61040</v>
      </c>
      <c r="AX215" s="205" t="s">
        <v>274</v>
      </c>
      <c r="AY215" s="200">
        <v>610</v>
      </c>
      <c r="AZ215" s="238" t="s">
        <v>275</v>
      </c>
      <c r="BA215" s="202" t="s">
        <v>276</v>
      </c>
      <c r="BB215" s="201" t="s">
        <v>274</v>
      </c>
      <c r="BC215" s="203" t="s">
        <v>280</v>
      </c>
      <c r="BD215" s="201" t="s">
        <v>274</v>
      </c>
      <c r="BE215" s="204">
        <v>2.5</v>
      </c>
      <c r="BF215" s="237" t="s">
        <v>274</v>
      </c>
      <c r="BG215" s="286">
        <v>52320</v>
      </c>
      <c r="BH215" s="237" t="s">
        <v>284</v>
      </c>
      <c r="BI215" s="200">
        <v>520</v>
      </c>
      <c r="BJ215" s="238" t="s">
        <v>275</v>
      </c>
      <c r="BK215" s="202" t="s">
        <v>276</v>
      </c>
      <c r="BL215" s="238" t="s">
        <v>274</v>
      </c>
      <c r="BM215" s="203" t="s">
        <v>280</v>
      </c>
      <c r="BN215" s="238" t="s">
        <v>274</v>
      </c>
      <c r="BO215" s="204">
        <v>2.5</v>
      </c>
      <c r="BP215" s="925"/>
      <c r="BQ215" s="920"/>
      <c r="BR215" s="902"/>
      <c r="BS215" s="916"/>
      <c r="BT215" s="904"/>
      <c r="BU215" s="904"/>
      <c r="BV215" s="901"/>
      <c r="BW215" s="906"/>
      <c r="BX215" s="901"/>
      <c r="BY215" s="908"/>
      <c r="BZ215" s="902"/>
      <c r="CA215" s="918"/>
      <c r="CB215" s="902"/>
      <c r="CC215" s="916"/>
      <c r="CD215" s="901"/>
      <c r="CE215" s="904"/>
      <c r="CF215" s="901"/>
      <c r="CG215" s="906"/>
      <c r="CH215" s="901"/>
      <c r="CI215" s="910"/>
      <c r="CJ215" s="912"/>
      <c r="CK215" s="902"/>
      <c r="CL215" s="914"/>
      <c r="CM215" s="902"/>
      <c r="CN215" s="916"/>
      <c r="CO215" s="904"/>
      <c r="CP215" s="904"/>
      <c r="CQ215" s="901"/>
      <c r="CR215" s="906"/>
      <c r="CS215" s="901"/>
      <c r="CT215" s="908"/>
      <c r="CU215" s="902"/>
      <c r="CV215" s="239" t="s">
        <v>315</v>
      </c>
      <c r="CW215" s="902"/>
      <c r="CX215" s="239" t="s">
        <v>290</v>
      </c>
      <c r="CY215" s="902"/>
      <c r="CZ215" s="240">
        <v>46.5</v>
      </c>
      <c r="DA215" s="902"/>
      <c r="DB215" s="239" t="s">
        <v>315</v>
      </c>
      <c r="DC215" s="902"/>
      <c r="DD215" s="239" t="s">
        <v>290</v>
      </c>
      <c r="DE215" s="902"/>
      <c r="DF215" s="240">
        <v>23.3</v>
      </c>
      <c r="DG215" s="937"/>
      <c r="DH215" s="939"/>
      <c r="DI215" s="937"/>
      <c r="DJ215" s="241" t="s">
        <v>291</v>
      </c>
      <c r="DK215" s="897"/>
      <c r="DL215" s="899"/>
      <c r="DM215" s="901"/>
      <c r="DN215" s="936"/>
      <c r="DO215" s="901"/>
      <c r="DP215" s="904"/>
      <c r="DQ215" s="901"/>
      <c r="DR215" s="906"/>
      <c r="DS215" s="901"/>
      <c r="DT215" s="910"/>
      <c r="DU215" s="927"/>
      <c r="DV215" s="912"/>
      <c r="DW215" s="246"/>
      <c r="DX215" s="948"/>
      <c r="DY215" s="247"/>
      <c r="DZ215" s="216">
        <v>31</v>
      </c>
      <c r="EA215" s="216">
        <v>32</v>
      </c>
      <c r="EB215" s="928"/>
    </row>
    <row r="216" spans="1:132" s="248" customFormat="1" ht="34.15" customHeight="1">
      <c r="A216" s="272" t="s">
        <v>530</v>
      </c>
      <c r="B216" s="950"/>
      <c r="C216" s="929" t="s">
        <v>308</v>
      </c>
      <c r="D216" s="931" t="s">
        <v>273</v>
      </c>
      <c r="E216" s="243" t="s">
        <v>48</v>
      </c>
      <c r="F216" s="180"/>
      <c r="G216" s="181">
        <v>31720</v>
      </c>
      <c r="H216" s="182">
        <v>40440</v>
      </c>
      <c r="I216" s="183" t="s">
        <v>274</v>
      </c>
      <c r="J216" s="184">
        <v>290</v>
      </c>
      <c r="K216" s="185">
        <v>380</v>
      </c>
      <c r="L216" s="186" t="s">
        <v>275</v>
      </c>
      <c r="M216" s="187" t="s">
        <v>276</v>
      </c>
      <c r="N216" s="188" t="s">
        <v>274</v>
      </c>
      <c r="O216" s="189" t="s">
        <v>277</v>
      </c>
      <c r="P216" s="188" t="s">
        <v>274</v>
      </c>
      <c r="Q216" s="190">
        <v>2.2999999999999998</v>
      </c>
      <c r="R216" s="191">
        <v>2.2999999999999998</v>
      </c>
      <c r="S216" s="902" t="s">
        <v>274</v>
      </c>
      <c r="T216" s="913">
        <v>470</v>
      </c>
      <c r="U216" s="902" t="s">
        <v>274</v>
      </c>
      <c r="V216" s="933">
        <v>4</v>
      </c>
      <c r="W216" s="921" t="s">
        <v>278</v>
      </c>
      <c r="X216" s="903" t="s">
        <v>276</v>
      </c>
      <c r="Y216" s="921" t="s">
        <v>274</v>
      </c>
      <c r="Z216" s="923" t="s">
        <v>279</v>
      </c>
      <c r="AA216" s="183" t="s">
        <v>274</v>
      </c>
      <c r="AB216" s="192">
        <v>8720</v>
      </c>
      <c r="AC216" s="902" t="s">
        <v>274</v>
      </c>
      <c r="AD216" s="193">
        <v>80</v>
      </c>
      <c r="AE216" s="194" t="s">
        <v>278</v>
      </c>
      <c r="AF216" s="187" t="s">
        <v>276</v>
      </c>
      <c r="AG216" s="195" t="s">
        <v>274</v>
      </c>
      <c r="AH216" s="189" t="s">
        <v>280</v>
      </c>
      <c r="AI216" s="195" t="s">
        <v>274</v>
      </c>
      <c r="AJ216" s="196">
        <v>2.9</v>
      </c>
      <c r="AK216" s="197" t="s">
        <v>281</v>
      </c>
      <c r="AL216" s="198" t="s">
        <v>282</v>
      </c>
      <c r="AM216" s="199">
        <v>3480</v>
      </c>
      <c r="AN216" s="198" t="s">
        <v>282</v>
      </c>
      <c r="AO216" s="200">
        <v>30</v>
      </c>
      <c r="AP216" s="201" t="s">
        <v>275</v>
      </c>
      <c r="AQ216" s="202" t="s">
        <v>276</v>
      </c>
      <c r="AR216" s="201" t="s">
        <v>274</v>
      </c>
      <c r="AS216" s="203" t="s">
        <v>280</v>
      </c>
      <c r="AT216" s="201" t="s">
        <v>274</v>
      </c>
      <c r="AU216" s="204">
        <v>3.9</v>
      </c>
      <c r="AV216" s="205"/>
      <c r="AW216" s="206"/>
      <c r="AX216" s="205"/>
      <c r="AY216" s="207"/>
      <c r="AZ216" s="208"/>
      <c r="BA216" s="208"/>
      <c r="BB216" s="209"/>
      <c r="BC216" s="208"/>
      <c r="BD216" s="209"/>
      <c r="BE216" s="208"/>
      <c r="BF216" s="205"/>
      <c r="BG216" s="285" t="s">
        <v>283</v>
      </c>
      <c r="BH216" s="205"/>
      <c r="BI216" s="210"/>
      <c r="BJ216" s="208"/>
      <c r="BK216" s="208"/>
      <c r="BL216" s="208"/>
      <c r="BM216" s="208"/>
      <c r="BN216" s="208"/>
      <c r="BO216" s="208"/>
      <c r="BP216" s="925" t="s">
        <v>274</v>
      </c>
      <c r="BQ216" s="919">
        <v>500</v>
      </c>
      <c r="BR216" s="902" t="s">
        <v>274</v>
      </c>
      <c r="BS216" s="915">
        <v>5</v>
      </c>
      <c r="BT216" s="903" t="s">
        <v>275</v>
      </c>
      <c r="BU216" s="903" t="s">
        <v>276</v>
      </c>
      <c r="BV216" s="900" t="s">
        <v>274</v>
      </c>
      <c r="BW216" s="905" t="s">
        <v>280</v>
      </c>
      <c r="BX216" s="900" t="s">
        <v>274</v>
      </c>
      <c r="BY216" s="907">
        <v>9</v>
      </c>
      <c r="BZ216" s="902" t="s">
        <v>284</v>
      </c>
      <c r="CA216" s="917">
        <v>2900</v>
      </c>
      <c r="CB216" s="902" t="s">
        <v>274</v>
      </c>
      <c r="CC216" s="915">
        <v>20</v>
      </c>
      <c r="CD216" s="900" t="s">
        <v>275</v>
      </c>
      <c r="CE216" s="903" t="s">
        <v>276</v>
      </c>
      <c r="CF216" s="900" t="s">
        <v>274</v>
      </c>
      <c r="CG216" s="905" t="s">
        <v>280</v>
      </c>
      <c r="CH216" s="900" t="s">
        <v>274</v>
      </c>
      <c r="CI216" s="909">
        <v>3.6</v>
      </c>
      <c r="CJ216" s="911" t="s">
        <v>285</v>
      </c>
      <c r="CK216" s="902" t="s">
        <v>284</v>
      </c>
      <c r="CL216" s="913">
        <v>520</v>
      </c>
      <c r="CM216" s="902" t="s">
        <v>274</v>
      </c>
      <c r="CN216" s="915">
        <v>5</v>
      </c>
      <c r="CO216" s="903" t="s">
        <v>275</v>
      </c>
      <c r="CP216" s="903" t="s">
        <v>276</v>
      </c>
      <c r="CQ216" s="900" t="s">
        <v>274</v>
      </c>
      <c r="CR216" s="905" t="s">
        <v>280</v>
      </c>
      <c r="CS216" s="900" t="s">
        <v>274</v>
      </c>
      <c r="CT216" s="907">
        <v>16.8</v>
      </c>
      <c r="CU216" s="902" t="s">
        <v>284</v>
      </c>
      <c r="CV216" s="211">
        <v>320</v>
      </c>
      <c r="CW216" s="902" t="s">
        <v>284</v>
      </c>
      <c r="CX216" s="212">
        <v>3</v>
      </c>
      <c r="CY216" s="902" t="s">
        <v>284</v>
      </c>
      <c r="CZ216" s="212">
        <v>3</v>
      </c>
      <c r="DA216" s="902" t="s">
        <v>284</v>
      </c>
      <c r="DB216" s="211">
        <v>50</v>
      </c>
      <c r="DC216" s="902" t="s">
        <v>284</v>
      </c>
      <c r="DD216" s="212">
        <v>1</v>
      </c>
      <c r="DE216" s="902" t="s">
        <v>284</v>
      </c>
      <c r="DF216" s="212">
        <v>1</v>
      </c>
      <c r="DG216" s="937" t="s">
        <v>282</v>
      </c>
      <c r="DH216" s="938">
        <v>3160</v>
      </c>
      <c r="DI216" s="937" t="s">
        <v>282</v>
      </c>
      <c r="DJ216" s="213">
        <v>245</v>
      </c>
      <c r="DK216" s="897" t="s">
        <v>286</v>
      </c>
      <c r="DL216" s="898">
        <v>2900</v>
      </c>
      <c r="DM216" s="900" t="s">
        <v>274</v>
      </c>
      <c r="DN216" s="935">
        <v>20</v>
      </c>
      <c r="DO216" s="900" t="s">
        <v>275</v>
      </c>
      <c r="DP216" s="903" t="s">
        <v>276</v>
      </c>
      <c r="DQ216" s="900" t="s">
        <v>274</v>
      </c>
      <c r="DR216" s="905" t="s">
        <v>280</v>
      </c>
      <c r="DS216" s="900" t="s">
        <v>274</v>
      </c>
      <c r="DT216" s="909">
        <v>3.6</v>
      </c>
      <c r="DU216" s="926" t="s">
        <v>281</v>
      </c>
      <c r="DV216" s="911" t="s">
        <v>287</v>
      </c>
      <c r="DW216" s="246"/>
      <c r="DX216" s="948"/>
      <c r="DY216" s="247">
        <v>180</v>
      </c>
      <c r="DZ216" s="216">
        <v>33</v>
      </c>
      <c r="EA216" s="216">
        <v>34</v>
      </c>
      <c r="EB216" s="928">
        <v>17</v>
      </c>
    </row>
    <row r="217" spans="1:132" s="248" customFormat="1" ht="34.15" customHeight="1">
      <c r="A217" s="272" t="s">
        <v>531</v>
      </c>
      <c r="B217" s="950"/>
      <c r="C217" s="930"/>
      <c r="D217" s="940"/>
      <c r="E217" s="244" t="s">
        <v>49</v>
      </c>
      <c r="F217" s="180"/>
      <c r="G217" s="218">
        <v>40440</v>
      </c>
      <c r="H217" s="219"/>
      <c r="I217" s="183" t="s">
        <v>274</v>
      </c>
      <c r="J217" s="220">
        <v>380</v>
      </c>
      <c r="K217" s="221"/>
      <c r="L217" s="222" t="s">
        <v>275</v>
      </c>
      <c r="M217" s="223" t="s">
        <v>276</v>
      </c>
      <c r="N217" s="224" t="s">
        <v>274</v>
      </c>
      <c r="O217" s="225" t="s">
        <v>280</v>
      </c>
      <c r="P217" s="224" t="s">
        <v>274</v>
      </c>
      <c r="Q217" s="226">
        <v>2.2999999999999998</v>
      </c>
      <c r="R217" s="227"/>
      <c r="S217" s="902"/>
      <c r="T217" s="914"/>
      <c r="U217" s="902"/>
      <c r="V217" s="934"/>
      <c r="W217" s="922"/>
      <c r="X217" s="904"/>
      <c r="Y217" s="922"/>
      <c r="Z217" s="924"/>
      <c r="AA217" s="183" t="s">
        <v>274</v>
      </c>
      <c r="AB217" s="220">
        <v>8720</v>
      </c>
      <c r="AC217" s="902"/>
      <c r="AD217" s="228">
        <v>80</v>
      </c>
      <c r="AE217" s="229" t="s">
        <v>275</v>
      </c>
      <c r="AF217" s="223" t="s">
        <v>276</v>
      </c>
      <c r="AG217" s="230" t="s">
        <v>274</v>
      </c>
      <c r="AH217" s="231" t="s">
        <v>280</v>
      </c>
      <c r="AI217" s="230" t="s">
        <v>274</v>
      </c>
      <c r="AJ217" s="232">
        <v>2.9</v>
      </c>
      <c r="AK217" s="233"/>
      <c r="AL217" s="198"/>
      <c r="AM217" s="234"/>
      <c r="AN217" s="205"/>
      <c r="AO217" s="235"/>
      <c r="AP217" s="236"/>
      <c r="AQ217" s="214"/>
      <c r="AR217" s="236"/>
      <c r="AS217" s="214"/>
      <c r="AT217" s="236"/>
      <c r="AU217" s="214"/>
      <c r="AV217" s="237" t="s">
        <v>274</v>
      </c>
      <c r="AW217" s="199">
        <v>61040</v>
      </c>
      <c r="AX217" s="205" t="s">
        <v>274</v>
      </c>
      <c r="AY217" s="200">
        <v>610</v>
      </c>
      <c r="AZ217" s="238" t="s">
        <v>275</v>
      </c>
      <c r="BA217" s="202" t="s">
        <v>276</v>
      </c>
      <c r="BB217" s="201" t="s">
        <v>274</v>
      </c>
      <c r="BC217" s="203" t="s">
        <v>280</v>
      </c>
      <c r="BD217" s="201" t="s">
        <v>274</v>
      </c>
      <c r="BE217" s="204">
        <v>2.5</v>
      </c>
      <c r="BF217" s="237" t="s">
        <v>274</v>
      </c>
      <c r="BG217" s="286">
        <v>52320</v>
      </c>
      <c r="BH217" s="237" t="s">
        <v>284</v>
      </c>
      <c r="BI217" s="200">
        <v>520</v>
      </c>
      <c r="BJ217" s="238" t="s">
        <v>275</v>
      </c>
      <c r="BK217" s="202" t="s">
        <v>276</v>
      </c>
      <c r="BL217" s="238" t="s">
        <v>274</v>
      </c>
      <c r="BM217" s="203" t="s">
        <v>280</v>
      </c>
      <c r="BN217" s="238" t="s">
        <v>274</v>
      </c>
      <c r="BO217" s="204">
        <v>2.5</v>
      </c>
      <c r="BP217" s="925"/>
      <c r="BQ217" s="920"/>
      <c r="BR217" s="902"/>
      <c r="BS217" s="916"/>
      <c r="BT217" s="904"/>
      <c r="BU217" s="904"/>
      <c r="BV217" s="901"/>
      <c r="BW217" s="906"/>
      <c r="BX217" s="901"/>
      <c r="BY217" s="908"/>
      <c r="BZ217" s="902"/>
      <c r="CA217" s="918"/>
      <c r="CB217" s="902"/>
      <c r="CC217" s="916"/>
      <c r="CD217" s="901"/>
      <c r="CE217" s="904"/>
      <c r="CF217" s="901"/>
      <c r="CG217" s="906"/>
      <c r="CH217" s="901"/>
      <c r="CI217" s="910"/>
      <c r="CJ217" s="912"/>
      <c r="CK217" s="902"/>
      <c r="CL217" s="914"/>
      <c r="CM217" s="902"/>
      <c r="CN217" s="916"/>
      <c r="CO217" s="904"/>
      <c r="CP217" s="904"/>
      <c r="CQ217" s="901"/>
      <c r="CR217" s="906"/>
      <c r="CS217" s="901"/>
      <c r="CT217" s="908"/>
      <c r="CU217" s="902"/>
      <c r="CV217" s="239" t="s">
        <v>315</v>
      </c>
      <c r="CW217" s="902"/>
      <c r="CX217" s="239" t="s">
        <v>290</v>
      </c>
      <c r="CY217" s="902"/>
      <c r="CZ217" s="240">
        <v>58.2</v>
      </c>
      <c r="DA217" s="902"/>
      <c r="DB217" s="239" t="s">
        <v>315</v>
      </c>
      <c r="DC217" s="902"/>
      <c r="DD217" s="239" t="s">
        <v>290</v>
      </c>
      <c r="DE217" s="902"/>
      <c r="DF217" s="240">
        <v>32.299999999999997</v>
      </c>
      <c r="DG217" s="937"/>
      <c r="DH217" s="939"/>
      <c r="DI217" s="937"/>
      <c r="DJ217" s="241" t="s">
        <v>291</v>
      </c>
      <c r="DK217" s="897"/>
      <c r="DL217" s="899"/>
      <c r="DM217" s="901"/>
      <c r="DN217" s="936"/>
      <c r="DO217" s="901"/>
      <c r="DP217" s="904"/>
      <c r="DQ217" s="901"/>
      <c r="DR217" s="906"/>
      <c r="DS217" s="901"/>
      <c r="DT217" s="910"/>
      <c r="DU217" s="927"/>
      <c r="DV217" s="912"/>
      <c r="DW217" s="246"/>
      <c r="DX217" s="948"/>
      <c r="DY217" s="247"/>
      <c r="DZ217" s="216">
        <v>33</v>
      </c>
      <c r="EA217" s="216">
        <v>34</v>
      </c>
      <c r="EB217" s="928"/>
    </row>
    <row r="218" spans="1:132" s="248" customFormat="1" ht="34.15" customHeight="1">
      <c r="A218" s="272" t="s">
        <v>532</v>
      </c>
      <c r="B218" s="950"/>
      <c r="C218" s="929" t="s">
        <v>309</v>
      </c>
      <c r="D218" s="931" t="s">
        <v>273</v>
      </c>
      <c r="E218" s="243" t="s">
        <v>48</v>
      </c>
      <c r="F218" s="180"/>
      <c r="G218" s="181">
        <v>30330</v>
      </c>
      <c r="H218" s="182">
        <v>39050</v>
      </c>
      <c r="I218" s="183" t="s">
        <v>274</v>
      </c>
      <c r="J218" s="184">
        <v>280</v>
      </c>
      <c r="K218" s="185">
        <v>370</v>
      </c>
      <c r="L218" s="186" t="s">
        <v>275</v>
      </c>
      <c r="M218" s="187" t="s">
        <v>276</v>
      </c>
      <c r="N218" s="188" t="s">
        <v>274</v>
      </c>
      <c r="O218" s="189" t="s">
        <v>277</v>
      </c>
      <c r="P218" s="188" t="s">
        <v>274</v>
      </c>
      <c r="Q218" s="190">
        <v>2.2000000000000002</v>
      </c>
      <c r="R218" s="191">
        <v>2.2999999999999998</v>
      </c>
      <c r="S218" s="902" t="s">
        <v>274</v>
      </c>
      <c r="T218" s="913">
        <v>400</v>
      </c>
      <c r="U218" s="902" t="s">
        <v>274</v>
      </c>
      <c r="V218" s="933">
        <v>4</v>
      </c>
      <c r="W218" s="921" t="s">
        <v>278</v>
      </c>
      <c r="X218" s="903" t="s">
        <v>276</v>
      </c>
      <c r="Y218" s="921" t="s">
        <v>274</v>
      </c>
      <c r="Z218" s="923" t="s">
        <v>279</v>
      </c>
      <c r="AA218" s="183" t="s">
        <v>274</v>
      </c>
      <c r="AB218" s="192">
        <v>8720</v>
      </c>
      <c r="AC218" s="902" t="s">
        <v>274</v>
      </c>
      <c r="AD218" s="193">
        <v>80</v>
      </c>
      <c r="AE218" s="194" t="s">
        <v>278</v>
      </c>
      <c r="AF218" s="187" t="s">
        <v>276</v>
      </c>
      <c r="AG218" s="195" t="s">
        <v>274</v>
      </c>
      <c r="AH218" s="189" t="s">
        <v>280</v>
      </c>
      <c r="AI218" s="195" t="s">
        <v>274</v>
      </c>
      <c r="AJ218" s="196">
        <v>2.9</v>
      </c>
      <c r="AK218" s="197" t="s">
        <v>281</v>
      </c>
      <c r="AL218" s="198" t="s">
        <v>282</v>
      </c>
      <c r="AM218" s="199">
        <v>3480</v>
      </c>
      <c r="AN218" s="198" t="s">
        <v>282</v>
      </c>
      <c r="AO218" s="200">
        <v>30</v>
      </c>
      <c r="AP218" s="201" t="s">
        <v>275</v>
      </c>
      <c r="AQ218" s="202" t="s">
        <v>276</v>
      </c>
      <c r="AR218" s="201" t="s">
        <v>274</v>
      </c>
      <c r="AS218" s="203" t="s">
        <v>280</v>
      </c>
      <c r="AT218" s="201" t="s">
        <v>274</v>
      </c>
      <c r="AU218" s="204">
        <v>3.9</v>
      </c>
      <c r="AV218" s="205"/>
      <c r="AW218" s="206"/>
      <c r="AX218" s="205"/>
      <c r="AY218" s="207"/>
      <c r="AZ218" s="208"/>
      <c r="BA218" s="208"/>
      <c r="BB218" s="209"/>
      <c r="BC218" s="208"/>
      <c r="BD218" s="209"/>
      <c r="BE218" s="208"/>
      <c r="BF218" s="205"/>
      <c r="BG218" s="285" t="s">
        <v>283</v>
      </c>
      <c r="BH218" s="205"/>
      <c r="BI218" s="210"/>
      <c r="BJ218" s="208"/>
      <c r="BK218" s="208"/>
      <c r="BL218" s="208"/>
      <c r="BM218" s="208"/>
      <c r="BN218" s="208"/>
      <c r="BO218" s="208"/>
      <c r="BP218" s="925" t="s">
        <v>274</v>
      </c>
      <c r="BQ218" s="919">
        <v>430</v>
      </c>
      <c r="BR218" s="902" t="s">
        <v>274</v>
      </c>
      <c r="BS218" s="915">
        <v>4</v>
      </c>
      <c r="BT218" s="903" t="s">
        <v>275</v>
      </c>
      <c r="BU218" s="903" t="s">
        <v>276</v>
      </c>
      <c r="BV218" s="900" t="s">
        <v>274</v>
      </c>
      <c r="BW218" s="905" t="s">
        <v>280</v>
      </c>
      <c r="BX218" s="900" t="s">
        <v>274</v>
      </c>
      <c r="BY218" s="907">
        <v>9.6999999999999993</v>
      </c>
      <c r="BZ218" s="902" t="s">
        <v>284</v>
      </c>
      <c r="CA218" s="917">
        <v>2490</v>
      </c>
      <c r="CB218" s="902" t="s">
        <v>274</v>
      </c>
      <c r="CC218" s="915">
        <v>20</v>
      </c>
      <c r="CD218" s="900" t="s">
        <v>275</v>
      </c>
      <c r="CE218" s="903" t="s">
        <v>276</v>
      </c>
      <c r="CF218" s="900" t="s">
        <v>274</v>
      </c>
      <c r="CG218" s="905" t="s">
        <v>280</v>
      </c>
      <c r="CH218" s="900" t="s">
        <v>274</v>
      </c>
      <c r="CI218" s="909">
        <v>3</v>
      </c>
      <c r="CJ218" s="911" t="s">
        <v>285</v>
      </c>
      <c r="CK218" s="902" t="s">
        <v>284</v>
      </c>
      <c r="CL218" s="913">
        <v>520</v>
      </c>
      <c r="CM218" s="902" t="s">
        <v>274</v>
      </c>
      <c r="CN218" s="915">
        <v>5</v>
      </c>
      <c r="CO218" s="903" t="s">
        <v>275</v>
      </c>
      <c r="CP218" s="903" t="s">
        <v>276</v>
      </c>
      <c r="CQ218" s="900" t="s">
        <v>274</v>
      </c>
      <c r="CR218" s="905" t="s">
        <v>280</v>
      </c>
      <c r="CS218" s="900" t="s">
        <v>274</v>
      </c>
      <c r="CT218" s="907">
        <v>14.4</v>
      </c>
      <c r="CU218" s="902" t="s">
        <v>284</v>
      </c>
      <c r="CV218" s="211">
        <v>280</v>
      </c>
      <c r="CW218" s="902" t="s">
        <v>284</v>
      </c>
      <c r="CX218" s="212">
        <v>2</v>
      </c>
      <c r="CY218" s="902" t="s">
        <v>284</v>
      </c>
      <c r="CZ218" s="212">
        <v>2</v>
      </c>
      <c r="DA218" s="902" t="s">
        <v>284</v>
      </c>
      <c r="DB218" s="211">
        <v>50</v>
      </c>
      <c r="DC218" s="902" t="s">
        <v>284</v>
      </c>
      <c r="DD218" s="212">
        <v>1</v>
      </c>
      <c r="DE218" s="902" t="s">
        <v>284</v>
      </c>
      <c r="DF218" s="212">
        <v>1</v>
      </c>
      <c r="DG218" s="937" t="s">
        <v>282</v>
      </c>
      <c r="DH218" s="938">
        <v>2810</v>
      </c>
      <c r="DI218" s="937" t="s">
        <v>282</v>
      </c>
      <c r="DJ218" s="213">
        <v>245</v>
      </c>
      <c r="DK218" s="897" t="s">
        <v>286</v>
      </c>
      <c r="DL218" s="898">
        <v>2490</v>
      </c>
      <c r="DM218" s="900" t="s">
        <v>274</v>
      </c>
      <c r="DN218" s="935">
        <v>20</v>
      </c>
      <c r="DO218" s="900" t="s">
        <v>275</v>
      </c>
      <c r="DP218" s="903" t="s">
        <v>276</v>
      </c>
      <c r="DQ218" s="900" t="s">
        <v>274</v>
      </c>
      <c r="DR218" s="905" t="s">
        <v>280</v>
      </c>
      <c r="DS218" s="900" t="s">
        <v>274</v>
      </c>
      <c r="DT218" s="909">
        <v>3</v>
      </c>
      <c r="DU218" s="926" t="s">
        <v>281</v>
      </c>
      <c r="DV218" s="911" t="s">
        <v>287</v>
      </c>
      <c r="DW218" s="246"/>
      <c r="DX218" s="948"/>
      <c r="DY218" s="247">
        <v>210</v>
      </c>
      <c r="DZ218" s="216">
        <v>35</v>
      </c>
      <c r="EA218" s="216">
        <v>36</v>
      </c>
      <c r="EB218" s="928">
        <v>18</v>
      </c>
    </row>
    <row r="219" spans="1:132" s="248" customFormat="1" ht="34.15" customHeight="1">
      <c r="A219" s="272" t="s">
        <v>533</v>
      </c>
      <c r="B219" s="950"/>
      <c r="C219" s="930"/>
      <c r="D219" s="940"/>
      <c r="E219" s="244" t="s">
        <v>49</v>
      </c>
      <c r="F219" s="180"/>
      <c r="G219" s="218">
        <v>39050</v>
      </c>
      <c r="H219" s="219"/>
      <c r="I219" s="183" t="s">
        <v>274</v>
      </c>
      <c r="J219" s="220">
        <v>370</v>
      </c>
      <c r="K219" s="221"/>
      <c r="L219" s="222" t="s">
        <v>275</v>
      </c>
      <c r="M219" s="223" t="s">
        <v>276</v>
      </c>
      <c r="N219" s="224" t="s">
        <v>274</v>
      </c>
      <c r="O219" s="225" t="s">
        <v>280</v>
      </c>
      <c r="P219" s="224" t="s">
        <v>274</v>
      </c>
      <c r="Q219" s="226">
        <v>2.2999999999999998</v>
      </c>
      <c r="R219" s="227"/>
      <c r="S219" s="902"/>
      <c r="T219" s="914"/>
      <c r="U219" s="902"/>
      <c r="V219" s="934"/>
      <c r="W219" s="922"/>
      <c r="X219" s="904"/>
      <c r="Y219" s="922"/>
      <c r="Z219" s="924"/>
      <c r="AA219" s="183" t="s">
        <v>274</v>
      </c>
      <c r="AB219" s="220">
        <v>8720</v>
      </c>
      <c r="AC219" s="902"/>
      <c r="AD219" s="228">
        <v>80</v>
      </c>
      <c r="AE219" s="229" t="s">
        <v>275</v>
      </c>
      <c r="AF219" s="223" t="s">
        <v>276</v>
      </c>
      <c r="AG219" s="230" t="s">
        <v>274</v>
      </c>
      <c r="AH219" s="231" t="s">
        <v>280</v>
      </c>
      <c r="AI219" s="230" t="s">
        <v>274</v>
      </c>
      <c r="AJ219" s="232">
        <v>2.9</v>
      </c>
      <c r="AK219" s="233"/>
      <c r="AL219" s="198"/>
      <c r="AM219" s="234"/>
      <c r="AN219" s="205"/>
      <c r="AO219" s="235"/>
      <c r="AP219" s="236"/>
      <c r="AQ219" s="214"/>
      <c r="AR219" s="236"/>
      <c r="AS219" s="214"/>
      <c r="AT219" s="236"/>
      <c r="AU219" s="214"/>
      <c r="AV219" s="237" t="s">
        <v>274</v>
      </c>
      <c r="AW219" s="199">
        <v>61040</v>
      </c>
      <c r="AX219" s="205" t="s">
        <v>274</v>
      </c>
      <c r="AY219" s="200">
        <v>610</v>
      </c>
      <c r="AZ219" s="238" t="s">
        <v>275</v>
      </c>
      <c r="BA219" s="202" t="s">
        <v>276</v>
      </c>
      <c r="BB219" s="201" t="s">
        <v>274</v>
      </c>
      <c r="BC219" s="203" t="s">
        <v>280</v>
      </c>
      <c r="BD219" s="201" t="s">
        <v>274</v>
      </c>
      <c r="BE219" s="204">
        <v>2.5</v>
      </c>
      <c r="BF219" s="237" t="s">
        <v>274</v>
      </c>
      <c r="BG219" s="286">
        <v>52320</v>
      </c>
      <c r="BH219" s="237" t="s">
        <v>284</v>
      </c>
      <c r="BI219" s="200">
        <v>520</v>
      </c>
      <c r="BJ219" s="238" t="s">
        <v>275</v>
      </c>
      <c r="BK219" s="202" t="s">
        <v>276</v>
      </c>
      <c r="BL219" s="238" t="s">
        <v>274</v>
      </c>
      <c r="BM219" s="203" t="s">
        <v>280</v>
      </c>
      <c r="BN219" s="238" t="s">
        <v>274</v>
      </c>
      <c r="BO219" s="204">
        <v>2.5</v>
      </c>
      <c r="BP219" s="925"/>
      <c r="BQ219" s="920"/>
      <c r="BR219" s="902"/>
      <c r="BS219" s="916"/>
      <c r="BT219" s="904"/>
      <c r="BU219" s="904"/>
      <c r="BV219" s="901"/>
      <c r="BW219" s="906"/>
      <c r="BX219" s="901"/>
      <c r="BY219" s="908"/>
      <c r="BZ219" s="902"/>
      <c r="CA219" s="918"/>
      <c r="CB219" s="902"/>
      <c r="CC219" s="916"/>
      <c r="CD219" s="901"/>
      <c r="CE219" s="904"/>
      <c r="CF219" s="901"/>
      <c r="CG219" s="906"/>
      <c r="CH219" s="901"/>
      <c r="CI219" s="910"/>
      <c r="CJ219" s="912"/>
      <c r="CK219" s="902"/>
      <c r="CL219" s="914"/>
      <c r="CM219" s="902"/>
      <c r="CN219" s="916"/>
      <c r="CO219" s="904"/>
      <c r="CP219" s="904"/>
      <c r="CQ219" s="901"/>
      <c r="CR219" s="906"/>
      <c r="CS219" s="901"/>
      <c r="CT219" s="908"/>
      <c r="CU219" s="902"/>
      <c r="CV219" s="239" t="s">
        <v>315</v>
      </c>
      <c r="CW219" s="902"/>
      <c r="CX219" s="239" t="s">
        <v>290</v>
      </c>
      <c r="CY219" s="902"/>
      <c r="CZ219" s="240">
        <v>74.8</v>
      </c>
      <c r="DA219" s="902"/>
      <c r="DB219" s="239" t="s">
        <v>315</v>
      </c>
      <c r="DC219" s="902"/>
      <c r="DD219" s="239" t="s">
        <v>290</v>
      </c>
      <c r="DE219" s="902"/>
      <c r="DF219" s="240">
        <v>27.7</v>
      </c>
      <c r="DG219" s="937"/>
      <c r="DH219" s="939"/>
      <c r="DI219" s="937"/>
      <c r="DJ219" s="241" t="s">
        <v>291</v>
      </c>
      <c r="DK219" s="897"/>
      <c r="DL219" s="899"/>
      <c r="DM219" s="901"/>
      <c r="DN219" s="936"/>
      <c r="DO219" s="901"/>
      <c r="DP219" s="904"/>
      <c r="DQ219" s="901"/>
      <c r="DR219" s="906"/>
      <c r="DS219" s="901"/>
      <c r="DT219" s="910"/>
      <c r="DU219" s="927"/>
      <c r="DV219" s="912"/>
      <c r="DW219" s="246"/>
      <c r="DX219" s="948"/>
      <c r="DY219" s="247"/>
      <c r="DZ219" s="216">
        <v>35</v>
      </c>
      <c r="EA219" s="216">
        <v>36</v>
      </c>
      <c r="EB219" s="928"/>
    </row>
    <row r="220" spans="1:132" s="248" customFormat="1" ht="34.15" customHeight="1">
      <c r="A220" s="272" t="s">
        <v>534</v>
      </c>
      <c r="B220" s="950"/>
      <c r="C220" s="929" t="s">
        <v>310</v>
      </c>
      <c r="D220" s="931" t="s">
        <v>273</v>
      </c>
      <c r="E220" s="243" t="s">
        <v>48</v>
      </c>
      <c r="F220" s="180"/>
      <c r="G220" s="181">
        <v>29300</v>
      </c>
      <c r="H220" s="182">
        <v>38020</v>
      </c>
      <c r="I220" s="183" t="s">
        <v>274</v>
      </c>
      <c r="J220" s="184">
        <v>270</v>
      </c>
      <c r="K220" s="185">
        <v>360</v>
      </c>
      <c r="L220" s="186" t="s">
        <v>275</v>
      </c>
      <c r="M220" s="187" t="s">
        <v>276</v>
      </c>
      <c r="N220" s="188" t="s">
        <v>274</v>
      </c>
      <c r="O220" s="189" t="s">
        <v>277</v>
      </c>
      <c r="P220" s="188" t="s">
        <v>274</v>
      </c>
      <c r="Q220" s="190">
        <v>2.2000000000000002</v>
      </c>
      <c r="R220" s="191">
        <v>2.2999999999999998</v>
      </c>
      <c r="S220" s="902" t="s">
        <v>274</v>
      </c>
      <c r="T220" s="913">
        <v>350</v>
      </c>
      <c r="U220" s="902" t="s">
        <v>274</v>
      </c>
      <c r="V220" s="933">
        <v>3</v>
      </c>
      <c r="W220" s="921" t="s">
        <v>278</v>
      </c>
      <c r="X220" s="903" t="s">
        <v>276</v>
      </c>
      <c r="Y220" s="921" t="s">
        <v>274</v>
      </c>
      <c r="Z220" s="923" t="s">
        <v>279</v>
      </c>
      <c r="AA220" s="183" t="s">
        <v>274</v>
      </c>
      <c r="AB220" s="192">
        <v>8720</v>
      </c>
      <c r="AC220" s="902" t="s">
        <v>274</v>
      </c>
      <c r="AD220" s="193">
        <v>80</v>
      </c>
      <c r="AE220" s="194" t="s">
        <v>278</v>
      </c>
      <c r="AF220" s="187" t="s">
        <v>276</v>
      </c>
      <c r="AG220" s="195" t="s">
        <v>274</v>
      </c>
      <c r="AH220" s="189" t="s">
        <v>280</v>
      </c>
      <c r="AI220" s="195" t="s">
        <v>274</v>
      </c>
      <c r="AJ220" s="196">
        <v>2.9</v>
      </c>
      <c r="AK220" s="197" t="s">
        <v>281</v>
      </c>
      <c r="AL220" s="198" t="s">
        <v>282</v>
      </c>
      <c r="AM220" s="199">
        <v>3480</v>
      </c>
      <c r="AN220" s="198" t="s">
        <v>282</v>
      </c>
      <c r="AO220" s="200">
        <v>30</v>
      </c>
      <c r="AP220" s="201" t="s">
        <v>275</v>
      </c>
      <c r="AQ220" s="202" t="s">
        <v>276</v>
      </c>
      <c r="AR220" s="201" t="s">
        <v>274</v>
      </c>
      <c r="AS220" s="203" t="s">
        <v>280</v>
      </c>
      <c r="AT220" s="201" t="s">
        <v>274</v>
      </c>
      <c r="AU220" s="204">
        <v>3.9</v>
      </c>
      <c r="AV220" s="205"/>
      <c r="AW220" s="206"/>
      <c r="AX220" s="205"/>
      <c r="AY220" s="207"/>
      <c r="AZ220" s="208"/>
      <c r="BA220" s="208"/>
      <c r="BB220" s="209"/>
      <c r="BC220" s="208"/>
      <c r="BD220" s="209"/>
      <c r="BE220" s="208"/>
      <c r="BF220" s="205"/>
      <c r="BG220" s="285" t="s">
        <v>283</v>
      </c>
      <c r="BH220" s="205"/>
      <c r="BI220" s="210"/>
      <c r="BJ220" s="208"/>
      <c r="BK220" s="208"/>
      <c r="BL220" s="208"/>
      <c r="BM220" s="208"/>
      <c r="BN220" s="208"/>
      <c r="BO220" s="208"/>
      <c r="BP220" s="925" t="s">
        <v>274</v>
      </c>
      <c r="BQ220" s="919">
        <v>370</v>
      </c>
      <c r="BR220" s="902" t="s">
        <v>274</v>
      </c>
      <c r="BS220" s="915">
        <v>3</v>
      </c>
      <c r="BT220" s="903" t="s">
        <v>275</v>
      </c>
      <c r="BU220" s="903" t="s">
        <v>276</v>
      </c>
      <c r="BV220" s="900" t="s">
        <v>274</v>
      </c>
      <c r="BW220" s="905" t="s">
        <v>280</v>
      </c>
      <c r="BX220" s="900" t="s">
        <v>274</v>
      </c>
      <c r="BY220" s="907">
        <v>11.3</v>
      </c>
      <c r="BZ220" s="902" t="s">
        <v>284</v>
      </c>
      <c r="CA220" s="917">
        <v>2180</v>
      </c>
      <c r="CB220" s="902" t="s">
        <v>274</v>
      </c>
      <c r="CC220" s="915">
        <v>20</v>
      </c>
      <c r="CD220" s="900" t="s">
        <v>275</v>
      </c>
      <c r="CE220" s="903" t="s">
        <v>276</v>
      </c>
      <c r="CF220" s="900" t="s">
        <v>274</v>
      </c>
      <c r="CG220" s="905" t="s">
        <v>280</v>
      </c>
      <c r="CH220" s="900" t="s">
        <v>274</v>
      </c>
      <c r="CI220" s="909">
        <v>2.7</v>
      </c>
      <c r="CJ220" s="911" t="s">
        <v>285</v>
      </c>
      <c r="CK220" s="902" t="s">
        <v>284</v>
      </c>
      <c r="CL220" s="913">
        <v>520</v>
      </c>
      <c r="CM220" s="902" t="s">
        <v>274</v>
      </c>
      <c r="CN220" s="915">
        <v>5</v>
      </c>
      <c r="CO220" s="903" t="s">
        <v>275</v>
      </c>
      <c r="CP220" s="903" t="s">
        <v>276</v>
      </c>
      <c r="CQ220" s="900" t="s">
        <v>274</v>
      </c>
      <c r="CR220" s="905" t="s">
        <v>280</v>
      </c>
      <c r="CS220" s="900" t="s">
        <v>274</v>
      </c>
      <c r="CT220" s="907">
        <v>12.6</v>
      </c>
      <c r="CU220" s="902" t="s">
        <v>284</v>
      </c>
      <c r="CV220" s="211">
        <v>260</v>
      </c>
      <c r="CW220" s="902" t="s">
        <v>284</v>
      </c>
      <c r="CX220" s="212">
        <v>2</v>
      </c>
      <c r="CY220" s="902" t="s">
        <v>284</v>
      </c>
      <c r="CZ220" s="212">
        <v>2</v>
      </c>
      <c r="DA220" s="902" t="s">
        <v>284</v>
      </c>
      <c r="DB220" s="211">
        <v>40</v>
      </c>
      <c r="DC220" s="902" t="s">
        <v>284</v>
      </c>
      <c r="DD220" s="212">
        <v>1</v>
      </c>
      <c r="DE220" s="902" t="s">
        <v>284</v>
      </c>
      <c r="DF220" s="212">
        <v>1</v>
      </c>
      <c r="DG220" s="937" t="s">
        <v>282</v>
      </c>
      <c r="DH220" s="938">
        <v>2540</v>
      </c>
      <c r="DI220" s="937" t="s">
        <v>282</v>
      </c>
      <c r="DJ220" s="213">
        <v>245</v>
      </c>
      <c r="DK220" s="897" t="s">
        <v>286</v>
      </c>
      <c r="DL220" s="898">
        <v>2180</v>
      </c>
      <c r="DM220" s="900" t="s">
        <v>274</v>
      </c>
      <c r="DN220" s="935">
        <v>20</v>
      </c>
      <c r="DO220" s="900" t="s">
        <v>275</v>
      </c>
      <c r="DP220" s="903" t="s">
        <v>276</v>
      </c>
      <c r="DQ220" s="900" t="s">
        <v>274</v>
      </c>
      <c r="DR220" s="905" t="s">
        <v>280</v>
      </c>
      <c r="DS220" s="900" t="s">
        <v>274</v>
      </c>
      <c r="DT220" s="909">
        <v>2.7</v>
      </c>
      <c r="DU220" s="926" t="s">
        <v>281</v>
      </c>
      <c r="DV220" s="911" t="s">
        <v>287</v>
      </c>
      <c r="DW220" s="246"/>
      <c r="DX220" s="948"/>
      <c r="DY220" s="247">
        <v>240</v>
      </c>
      <c r="DZ220" s="216">
        <v>37</v>
      </c>
      <c r="EA220" s="216">
        <v>38</v>
      </c>
      <c r="EB220" s="928">
        <v>19</v>
      </c>
    </row>
    <row r="221" spans="1:132" s="248" customFormat="1" ht="34.15" customHeight="1">
      <c r="A221" s="272" t="s">
        <v>535</v>
      </c>
      <c r="B221" s="950"/>
      <c r="C221" s="930"/>
      <c r="D221" s="940"/>
      <c r="E221" s="244" t="s">
        <v>49</v>
      </c>
      <c r="F221" s="180"/>
      <c r="G221" s="218">
        <v>38020</v>
      </c>
      <c r="H221" s="219"/>
      <c r="I221" s="183" t="s">
        <v>274</v>
      </c>
      <c r="J221" s="220">
        <v>360</v>
      </c>
      <c r="K221" s="221"/>
      <c r="L221" s="222" t="s">
        <v>275</v>
      </c>
      <c r="M221" s="223" t="s">
        <v>276</v>
      </c>
      <c r="N221" s="224" t="s">
        <v>274</v>
      </c>
      <c r="O221" s="225" t="s">
        <v>280</v>
      </c>
      <c r="P221" s="224" t="s">
        <v>274</v>
      </c>
      <c r="Q221" s="226">
        <v>2.2999999999999998</v>
      </c>
      <c r="R221" s="227"/>
      <c r="S221" s="902"/>
      <c r="T221" s="914"/>
      <c r="U221" s="902"/>
      <c r="V221" s="934"/>
      <c r="W221" s="922"/>
      <c r="X221" s="904"/>
      <c r="Y221" s="922"/>
      <c r="Z221" s="924"/>
      <c r="AA221" s="183" t="s">
        <v>274</v>
      </c>
      <c r="AB221" s="220">
        <v>8720</v>
      </c>
      <c r="AC221" s="902"/>
      <c r="AD221" s="228">
        <v>80</v>
      </c>
      <c r="AE221" s="229" t="s">
        <v>275</v>
      </c>
      <c r="AF221" s="223" t="s">
        <v>276</v>
      </c>
      <c r="AG221" s="230" t="s">
        <v>274</v>
      </c>
      <c r="AH221" s="231" t="s">
        <v>280</v>
      </c>
      <c r="AI221" s="230" t="s">
        <v>274</v>
      </c>
      <c r="AJ221" s="232">
        <v>2.9</v>
      </c>
      <c r="AK221" s="233"/>
      <c r="AL221" s="198"/>
      <c r="AM221" s="234"/>
      <c r="AN221" s="205"/>
      <c r="AO221" s="235"/>
      <c r="AP221" s="236"/>
      <c r="AQ221" s="214"/>
      <c r="AR221" s="236"/>
      <c r="AS221" s="214"/>
      <c r="AT221" s="236"/>
      <c r="AU221" s="214"/>
      <c r="AV221" s="237" t="s">
        <v>274</v>
      </c>
      <c r="AW221" s="199">
        <v>61040</v>
      </c>
      <c r="AX221" s="205" t="s">
        <v>274</v>
      </c>
      <c r="AY221" s="200">
        <v>610</v>
      </c>
      <c r="AZ221" s="238" t="s">
        <v>275</v>
      </c>
      <c r="BA221" s="202" t="s">
        <v>276</v>
      </c>
      <c r="BB221" s="201" t="s">
        <v>274</v>
      </c>
      <c r="BC221" s="203" t="s">
        <v>280</v>
      </c>
      <c r="BD221" s="201" t="s">
        <v>274</v>
      </c>
      <c r="BE221" s="204">
        <v>2.5</v>
      </c>
      <c r="BF221" s="237" t="s">
        <v>274</v>
      </c>
      <c r="BG221" s="286">
        <v>52320</v>
      </c>
      <c r="BH221" s="237" t="s">
        <v>284</v>
      </c>
      <c r="BI221" s="200">
        <v>520</v>
      </c>
      <c r="BJ221" s="238" t="s">
        <v>275</v>
      </c>
      <c r="BK221" s="202" t="s">
        <v>276</v>
      </c>
      <c r="BL221" s="238" t="s">
        <v>274</v>
      </c>
      <c r="BM221" s="203" t="s">
        <v>280</v>
      </c>
      <c r="BN221" s="238" t="s">
        <v>274</v>
      </c>
      <c r="BO221" s="204">
        <v>2.5</v>
      </c>
      <c r="BP221" s="925"/>
      <c r="BQ221" s="920"/>
      <c r="BR221" s="902"/>
      <c r="BS221" s="916"/>
      <c r="BT221" s="904"/>
      <c r="BU221" s="904"/>
      <c r="BV221" s="901"/>
      <c r="BW221" s="906"/>
      <c r="BX221" s="901"/>
      <c r="BY221" s="908"/>
      <c r="BZ221" s="902"/>
      <c r="CA221" s="918"/>
      <c r="CB221" s="902"/>
      <c r="CC221" s="916"/>
      <c r="CD221" s="901"/>
      <c r="CE221" s="904"/>
      <c r="CF221" s="901"/>
      <c r="CG221" s="906"/>
      <c r="CH221" s="901"/>
      <c r="CI221" s="910"/>
      <c r="CJ221" s="912"/>
      <c r="CK221" s="902"/>
      <c r="CL221" s="914"/>
      <c r="CM221" s="902"/>
      <c r="CN221" s="916"/>
      <c r="CO221" s="904"/>
      <c r="CP221" s="904"/>
      <c r="CQ221" s="901"/>
      <c r="CR221" s="906"/>
      <c r="CS221" s="901"/>
      <c r="CT221" s="908"/>
      <c r="CU221" s="902"/>
      <c r="CV221" s="239" t="s">
        <v>315</v>
      </c>
      <c r="CW221" s="902"/>
      <c r="CX221" s="239" t="s">
        <v>290</v>
      </c>
      <c r="CY221" s="902"/>
      <c r="CZ221" s="240">
        <v>65.400000000000006</v>
      </c>
      <c r="DA221" s="902"/>
      <c r="DB221" s="239" t="s">
        <v>315</v>
      </c>
      <c r="DC221" s="902"/>
      <c r="DD221" s="239" t="s">
        <v>290</v>
      </c>
      <c r="DE221" s="902"/>
      <c r="DF221" s="240">
        <v>24.2</v>
      </c>
      <c r="DG221" s="937"/>
      <c r="DH221" s="939"/>
      <c r="DI221" s="937"/>
      <c r="DJ221" s="241" t="s">
        <v>291</v>
      </c>
      <c r="DK221" s="897"/>
      <c r="DL221" s="899"/>
      <c r="DM221" s="901"/>
      <c r="DN221" s="936"/>
      <c r="DO221" s="901"/>
      <c r="DP221" s="904"/>
      <c r="DQ221" s="901"/>
      <c r="DR221" s="906"/>
      <c r="DS221" s="901"/>
      <c r="DT221" s="910"/>
      <c r="DU221" s="927"/>
      <c r="DV221" s="912"/>
      <c r="DW221" s="246"/>
      <c r="DX221" s="948"/>
      <c r="DY221" s="247"/>
      <c r="DZ221" s="216">
        <v>37</v>
      </c>
      <c r="EA221" s="216">
        <v>38</v>
      </c>
      <c r="EB221" s="928"/>
    </row>
    <row r="222" spans="1:132" s="248" customFormat="1" ht="34.15" customHeight="1">
      <c r="A222" s="272" t="s">
        <v>536</v>
      </c>
      <c r="B222" s="950"/>
      <c r="C222" s="929" t="s">
        <v>311</v>
      </c>
      <c r="D222" s="931" t="s">
        <v>273</v>
      </c>
      <c r="E222" s="243" t="s">
        <v>48</v>
      </c>
      <c r="F222" s="180"/>
      <c r="G222" s="181">
        <v>28500</v>
      </c>
      <c r="H222" s="182">
        <v>37220</v>
      </c>
      <c r="I222" s="183" t="s">
        <v>274</v>
      </c>
      <c r="J222" s="184">
        <v>260</v>
      </c>
      <c r="K222" s="185">
        <v>350</v>
      </c>
      <c r="L222" s="186" t="s">
        <v>275</v>
      </c>
      <c r="M222" s="187" t="s">
        <v>276</v>
      </c>
      <c r="N222" s="188" t="s">
        <v>274</v>
      </c>
      <c r="O222" s="189" t="s">
        <v>277</v>
      </c>
      <c r="P222" s="188" t="s">
        <v>274</v>
      </c>
      <c r="Q222" s="190">
        <v>2.2000000000000002</v>
      </c>
      <c r="R222" s="191">
        <v>2.2999999999999998</v>
      </c>
      <c r="S222" s="902" t="s">
        <v>274</v>
      </c>
      <c r="T222" s="913">
        <v>310</v>
      </c>
      <c r="U222" s="902" t="s">
        <v>274</v>
      </c>
      <c r="V222" s="933">
        <v>3</v>
      </c>
      <c r="W222" s="921" t="s">
        <v>278</v>
      </c>
      <c r="X222" s="903" t="s">
        <v>276</v>
      </c>
      <c r="Y222" s="921" t="s">
        <v>274</v>
      </c>
      <c r="Z222" s="923" t="s">
        <v>279</v>
      </c>
      <c r="AA222" s="183" t="s">
        <v>274</v>
      </c>
      <c r="AB222" s="192">
        <v>8720</v>
      </c>
      <c r="AC222" s="902" t="s">
        <v>274</v>
      </c>
      <c r="AD222" s="193">
        <v>80</v>
      </c>
      <c r="AE222" s="194" t="s">
        <v>278</v>
      </c>
      <c r="AF222" s="187" t="s">
        <v>276</v>
      </c>
      <c r="AG222" s="195" t="s">
        <v>274</v>
      </c>
      <c r="AH222" s="189" t="s">
        <v>280</v>
      </c>
      <c r="AI222" s="195" t="s">
        <v>274</v>
      </c>
      <c r="AJ222" s="196">
        <v>2.9</v>
      </c>
      <c r="AK222" s="197" t="s">
        <v>281</v>
      </c>
      <c r="AL222" s="198" t="s">
        <v>282</v>
      </c>
      <c r="AM222" s="199">
        <v>3480</v>
      </c>
      <c r="AN222" s="198" t="s">
        <v>282</v>
      </c>
      <c r="AO222" s="200">
        <v>30</v>
      </c>
      <c r="AP222" s="201" t="s">
        <v>275</v>
      </c>
      <c r="AQ222" s="202" t="s">
        <v>276</v>
      </c>
      <c r="AR222" s="201" t="s">
        <v>274</v>
      </c>
      <c r="AS222" s="203" t="s">
        <v>280</v>
      </c>
      <c r="AT222" s="201" t="s">
        <v>274</v>
      </c>
      <c r="AU222" s="204">
        <v>3.9</v>
      </c>
      <c r="AV222" s="205"/>
      <c r="AW222" s="206"/>
      <c r="AX222" s="205"/>
      <c r="AY222" s="207"/>
      <c r="AZ222" s="208"/>
      <c r="BA222" s="208"/>
      <c r="BB222" s="209"/>
      <c r="BC222" s="208"/>
      <c r="BD222" s="209"/>
      <c r="BE222" s="208"/>
      <c r="BF222" s="205"/>
      <c r="BG222" s="285" t="s">
        <v>283</v>
      </c>
      <c r="BH222" s="205"/>
      <c r="BI222" s="210"/>
      <c r="BJ222" s="208"/>
      <c r="BK222" s="208"/>
      <c r="BL222" s="208"/>
      <c r="BM222" s="208"/>
      <c r="BN222" s="208"/>
      <c r="BO222" s="208"/>
      <c r="BP222" s="925" t="s">
        <v>274</v>
      </c>
      <c r="BQ222" s="919">
        <v>330</v>
      </c>
      <c r="BR222" s="902" t="s">
        <v>274</v>
      </c>
      <c r="BS222" s="915">
        <v>3</v>
      </c>
      <c r="BT222" s="903" t="s">
        <v>275</v>
      </c>
      <c r="BU222" s="903" t="s">
        <v>276</v>
      </c>
      <c r="BV222" s="900" t="s">
        <v>274</v>
      </c>
      <c r="BW222" s="905" t="s">
        <v>280</v>
      </c>
      <c r="BX222" s="900" t="s">
        <v>274</v>
      </c>
      <c r="BY222" s="907">
        <v>10.1</v>
      </c>
      <c r="BZ222" s="902" t="s">
        <v>284</v>
      </c>
      <c r="CA222" s="917">
        <v>1930</v>
      </c>
      <c r="CB222" s="902" t="s">
        <v>274</v>
      </c>
      <c r="CC222" s="915">
        <v>10</v>
      </c>
      <c r="CD222" s="900" t="s">
        <v>275</v>
      </c>
      <c r="CE222" s="903" t="s">
        <v>276</v>
      </c>
      <c r="CF222" s="900" t="s">
        <v>274</v>
      </c>
      <c r="CG222" s="905" t="s">
        <v>280</v>
      </c>
      <c r="CH222" s="900" t="s">
        <v>274</v>
      </c>
      <c r="CI222" s="909">
        <v>4.7</v>
      </c>
      <c r="CJ222" s="911" t="s">
        <v>285</v>
      </c>
      <c r="CK222" s="902" t="s">
        <v>284</v>
      </c>
      <c r="CL222" s="913">
        <v>520</v>
      </c>
      <c r="CM222" s="902" t="s">
        <v>274</v>
      </c>
      <c r="CN222" s="915">
        <v>5</v>
      </c>
      <c r="CO222" s="903" t="s">
        <v>275</v>
      </c>
      <c r="CP222" s="903" t="s">
        <v>276</v>
      </c>
      <c r="CQ222" s="900" t="s">
        <v>274</v>
      </c>
      <c r="CR222" s="905" t="s">
        <v>280</v>
      </c>
      <c r="CS222" s="900" t="s">
        <v>274</v>
      </c>
      <c r="CT222" s="907">
        <v>11.2</v>
      </c>
      <c r="CU222" s="902" t="s">
        <v>284</v>
      </c>
      <c r="CV222" s="211">
        <v>230</v>
      </c>
      <c r="CW222" s="902" t="s">
        <v>284</v>
      </c>
      <c r="CX222" s="212">
        <v>2</v>
      </c>
      <c r="CY222" s="902" t="s">
        <v>284</v>
      </c>
      <c r="CZ222" s="212">
        <v>2</v>
      </c>
      <c r="DA222" s="902" t="s">
        <v>284</v>
      </c>
      <c r="DB222" s="211">
        <v>40</v>
      </c>
      <c r="DC222" s="902" t="s">
        <v>284</v>
      </c>
      <c r="DD222" s="212">
        <v>1</v>
      </c>
      <c r="DE222" s="902" t="s">
        <v>284</v>
      </c>
      <c r="DF222" s="212">
        <v>1</v>
      </c>
      <c r="DG222" s="937" t="s">
        <v>282</v>
      </c>
      <c r="DH222" s="938">
        <v>2440</v>
      </c>
      <c r="DI222" s="937" t="s">
        <v>282</v>
      </c>
      <c r="DJ222" s="213">
        <v>245</v>
      </c>
      <c r="DK222" s="897" t="s">
        <v>286</v>
      </c>
      <c r="DL222" s="898">
        <v>1930</v>
      </c>
      <c r="DM222" s="900" t="s">
        <v>274</v>
      </c>
      <c r="DN222" s="935">
        <v>10</v>
      </c>
      <c r="DO222" s="900" t="s">
        <v>275</v>
      </c>
      <c r="DP222" s="903" t="s">
        <v>276</v>
      </c>
      <c r="DQ222" s="900" t="s">
        <v>274</v>
      </c>
      <c r="DR222" s="905" t="s">
        <v>280</v>
      </c>
      <c r="DS222" s="900" t="s">
        <v>274</v>
      </c>
      <c r="DT222" s="909">
        <v>4.7</v>
      </c>
      <c r="DU222" s="926" t="s">
        <v>281</v>
      </c>
      <c r="DV222" s="911" t="s">
        <v>287</v>
      </c>
      <c r="DW222" s="246"/>
      <c r="DX222" s="948"/>
      <c r="DY222" s="247">
        <v>270</v>
      </c>
      <c r="DZ222" s="216">
        <v>39</v>
      </c>
      <c r="EA222" s="216">
        <v>40</v>
      </c>
      <c r="EB222" s="928">
        <v>20</v>
      </c>
    </row>
    <row r="223" spans="1:132" s="248" customFormat="1" ht="34.15" customHeight="1">
      <c r="A223" s="272" t="s">
        <v>537</v>
      </c>
      <c r="B223" s="950"/>
      <c r="C223" s="930"/>
      <c r="D223" s="940"/>
      <c r="E223" s="244" t="s">
        <v>49</v>
      </c>
      <c r="F223" s="180"/>
      <c r="G223" s="218">
        <v>37220</v>
      </c>
      <c r="H223" s="219"/>
      <c r="I223" s="183" t="s">
        <v>274</v>
      </c>
      <c r="J223" s="220">
        <v>350</v>
      </c>
      <c r="K223" s="221"/>
      <c r="L223" s="222" t="s">
        <v>275</v>
      </c>
      <c r="M223" s="223" t="s">
        <v>276</v>
      </c>
      <c r="N223" s="224" t="s">
        <v>274</v>
      </c>
      <c r="O223" s="225" t="s">
        <v>280</v>
      </c>
      <c r="P223" s="224" t="s">
        <v>274</v>
      </c>
      <c r="Q223" s="226">
        <v>2.2999999999999998</v>
      </c>
      <c r="R223" s="227"/>
      <c r="S223" s="902"/>
      <c r="T223" s="914"/>
      <c r="U223" s="902"/>
      <c r="V223" s="934"/>
      <c r="W223" s="922"/>
      <c r="X223" s="904"/>
      <c r="Y223" s="922"/>
      <c r="Z223" s="924"/>
      <c r="AA223" s="183" t="s">
        <v>274</v>
      </c>
      <c r="AB223" s="220">
        <v>8720</v>
      </c>
      <c r="AC223" s="902"/>
      <c r="AD223" s="228">
        <v>80</v>
      </c>
      <c r="AE223" s="229" t="s">
        <v>275</v>
      </c>
      <c r="AF223" s="223" t="s">
        <v>276</v>
      </c>
      <c r="AG223" s="230" t="s">
        <v>274</v>
      </c>
      <c r="AH223" s="231" t="s">
        <v>280</v>
      </c>
      <c r="AI223" s="230" t="s">
        <v>274</v>
      </c>
      <c r="AJ223" s="232">
        <v>2.9</v>
      </c>
      <c r="AK223" s="233"/>
      <c r="AL223" s="198"/>
      <c r="AM223" s="234"/>
      <c r="AN223" s="205"/>
      <c r="AO223" s="235"/>
      <c r="AP223" s="236"/>
      <c r="AQ223" s="214"/>
      <c r="AR223" s="236"/>
      <c r="AS223" s="214"/>
      <c r="AT223" s="236"/>
      <c r="AU223" s="214"/>
      <c r="AV223" s="237" t="s">
        <v>274</v>
      </c>
      <c r="AW223" s="199">
        <v>61040</v>
      </c>
      <c r="AX223" s="205" t="s">
        <v>274</v>
      </c>
      <c r="AY223" s="200">
        <v>610</v>
      </c>
      <c r="AZ223" s="238" t="s">
        <v>275</v>
      </c>
      <c r="BA223" s="202" t="s">
        <v>276</v>
      </c>
      <c r="BB223" s="201" t="s">
        <v>274</v>
      </c>
      <c r="BC223" s="203" t="s">
        <v>280</v>
      </c>
      <c r="BD223" s="201" t="s">
        <v>274</v>
      </c>
      <c r="BE223" s="204">
        <v>2.5</v>
      </c>
      <c r="BF223" s="237" t="s">
        <v>274</v>
      </c>
      <c r="BG223" s="286">
        <v>52320</v>
      </c>
      <c r="BH223" s="237" t="s">
        <v>284</v>
      </c>
      <c r="BI223" s="200">
        <v>520</v>
      </c>
      <c r="BJ223" s="238" t="s">
        <v>275</v>
      </c>
      <c r="BK223" s="202" t="s">
        <v>276</v>
      </c>
      <c r="BL223" s="238" t="s">
        <v>274</v>
      </c>
      <c r="BM223" s="203" t="s">
        <v>280</v>
      </c>
      <c r="BN223" s="238" t="s">
        <v>274</v>
      </c>
      <c r="BO223" s="204">
        <v>2.5</v>
      </c>
      <c r="BP223" s="925"/>
      <c r="BQ223" s="920"/>
      <c r="BR223" s="902"/>
      <c r="BS223" s="916"/>
      <c r="BT223" s="904"/>
      <c r="BU223" s="904"/>
      <c r="BV223" s="901"/>
      <c r="BW223" s="906"/>
      <c r="BX223" s="901"/>
      <c r="BY223" s="908"/>
      <c r="BZ223" s="902"/>
      <c r="CA223" s="918"/>
      <c r="CB223" s="902"/>
      <c r="CC223" s="916"/>
      <c r="CD223" s="901"/>
      <c r="CE223" s="904"/>
      <c r="CF223" s="901"/>
      <c r="CG223" s="906"/>
      <c r="CH223" s="901"/>
      <c r="CI223" s="910"/>
      <c r="CJ223" s="912"/>
      <c r="CK223" s="902"/>
      <c r="CL223" s="914"/>
      <c r="CM223" s="902"/>
      <c r="CN223" s="916"/>
      <c r="CO223" s="904"/>
      <c r="CP223" s="904"/>
      <c r="CQ223" s="901"/>
      <c r="CR223" s="906"/>
      <c r="CS223" s="901"/>
      <c r="CT223" s="908"/>
      <c r="CU223" s="902"/>
      <c r="CV223" s="239" t="s">
        <v>315</v>
      </c>
      <c r="CW223" s="902"/>
      <c r="CX223" s="239" t="s">
        <v>290</v>
      </c>
      <c r="CY223" s="902"/>
      <c r="CZ223" s="240">
        <v>58.2</v>
      </c>
      <c r="DA223" s="902"/>
      <c r="DB223" s="239" t="s">
        <v>315</v>
      </c>
      <c r="DC223" s="902"/>
      <c r="DD223" s="239" t="s">
        <v>290</v>
      </c>
      <c r="DE223" s="902"/>
      <c r="DF223" s="240">
        <v>21.5</v>
      </c>
      <c r="DG223" s="937"/>
      <c r="DH223" s="939"/>
      <c r="DI223" s="937"/>
      <c r="DJ223" s="241" t="s">
        <v>291</v>
      </c>
      <c r="DK223" s="897"/>
      <c r="DL223" s="899"/>
      <c r="DM223" s="901"/>
      <c r="DN223" s="936"/>
      <c r="DO223" s="901"/>
      <c r="DP223" s="904"/>
      <c r="DQ223" s="901"/>
      <c r="DR223" s="906"/>
      <c r="DS223" s="901"/>
      <c r="DT223" s="910"/>
      <c r="DU223" s="927"/>
      <c r="DV223" s="912"/>
      <c r="DW223" s="246"/>
      <c r="DX223" s="948"/>
      <c r="DY223" s="247"/>
      <c r="DZ223" s="216">
        <v>39</v>
      </c>
      <c r="EA223" s="216">
        <v>40</v>
      </c>
      <c r="EB223" s="928"/>
    </row>
    <row r="224" spans="1:132" s="248" customFormat="1" ht="34.15" customHeight="1">
      <c r="A224" s="272" t="s">
        <v>538</v>
      </c>
      <c r="B224" s="950"/>
      <c r="C224" s="929" t="s">
        <v>312</v>
      </c>
      <c r="D224" s="931" t="s">
        <v>273</v>
      </c>
      <c r="E224" s="243" t="s">
        <v>48</v>
      </c>
      <c r="F224" s="180"/>
      <c r="G224" s="181">
        <v>27860</v>
      </c>
      <c r="H224" s="182">
        <v>36580</v>
      </c>
      <c r="I224" s="183" t="s">
        <v>274</v>
      </c>
      <c r="J224" s="184">
        <v>250</v>
      </c>
      <c r="K224" s="185">
        <v>340</v>
      </c>
      <c r="L224" s="186" t="s">
        <v>275</v>
      </c>
      <c r="M224" s="187" t="s">
        <v>276</v>
      </c>
      <c r="N224" s="188" t="s">
        <v>274</v>
      </c>
      <c r="O224" s="189" t="s">
        <v>277</v>
      </c>
      <c r="P224" s="188" t="s">
        <v>274</v>
      </c>
      <c r="Q224" s="190">
        <v>2.2000000000000002</v>
      </c>
      <c r="R224" s="191">
        <v>2.2999999999999998</v>
      </c>
      <c r="S224" s="902" t="s">
        <v>274</v>
      </c>
      <c r="T224" s="913">
        <v>280</v>
      </c>
      <c r="U224" s="902" t="s">
        <v>274</v>
      </c>
      <c r="V224" s="933">
        <v>2</v>
      </c>
      <c r="W224" s="921" t="s">
        <v>278</v>
      </c>
      <c r="X224" s="903" t="s">
        <v>276</v>
      </c>
      <c r="Y224" s="921" t="s">
        <v>274</v>
      </c>
      <c r="Z224" s="923" t="s">
        <v>279</v>
      </c>
      <c r="AA224" s="183" t="s">
        <v>274</v>
      </c>
      <c r="AB224" s="192">
        <v>8720</v>
      </c>
      <c r="AC224" s="902" t="s">
        <v>274</v>
      </c>
      <c r="AD224" s="193">
        <v>80</v>
      </c>
      <c r="AE224" s="194" t="s">
        <v>278</v>
      </c>
      <c r="AF224" s="187" t="s">
        <v>276</v>
      </c>
      <c r="AG224" s="195" t="s">
        <v>274</v>
      </c>
      <c r="AH224" s="189" t="s">
        <v>280</v>
      </c>
      <c r="AI224" s="195" t="s">
        <v>274</v>
      </c>
      <c r="AJ224" s="196">
        <v>2.9</v>
      </c>
      <c r="AK224" s="197" t="s">
        <v>281</v>
      </c>
      <c r="AL224" s="198" t="s">
        <v>282</v>
      </c>
      <c r="AM224" s="199">
        <v>3480</v>
      </c>
      <c r="AN224" s="198" t="s">
        <v>282</v>
      </c>
      <c r="AO224" s="200">
        <v>30</v>
      </c>
      <c r="AP224" s="201" t="s">
        <v>275</v>
      </c>
      <c r="AQ224" s="202" t="s">
        <v>276</v>
      </c>
      <c r="AR224" s="201" t="s">
        <v>274</v>
      </c>
      <c r="AS224" s="203" t="s">
        <v>280</v>
      </c>
      <c r="AT224" s="201" t="s">
        <v>274</v>
      </c>
      <c r="AU224" s="204">
        <v>3.9</v>
      </c>
      <c r="AV224" s="205"/>
      <c r="AW224" s="206"/>
      <c r="AX224" s="205"/>
      <c r="AY224" s="207"/>
      <c r="AZ224" s="208"/>
      <c r="BA224" s="208"/>
      <c r="BB224" s="209"/>
      <c r="BC224" s="208"/>
      <c r="BD224" s="209"/>
      <c r="BE224" s="208"/>
      <c r="BF224" s="205"/>
      <c r="BG224" s="285" t="s">
        <v>283</v>
      </c>
      <c r="BH224" s="205"/>
      <c r="BI224" s="210"/>
      <c r="BJ224" s="208"/>
      <c r="BK224" s="208"/>
      <c r="BL224" s="208"/>
      <c r="BM224" s="208"/>
      <c r="BN224" s="208"/>
      <c r="BO224" s="208"/>
      <c r="BP224" s="925" t="s">
        <v>274</v>
      </c>
      <c r="BQ224" s="919">
        <v>300</v>
      </c>
      <c r="BR224" s="902" t="s">
        <v>274</v>
      </c>
      <c r="BS224" s="915">
        <v>3</v>
      </c>
      <c r="BT224" s="903" t="s">
        <v>275</v>
      </c>
      <c r="BU224" s="903" t="s">
        <v>276</v>
      </c>
      <c r="BV224" s="900" t="s">
        <v>274</v>
      </c>
      <c r="BW224" s="905" t="s">
        <v>280</v>
      </c>
      <c r="BX224" s="900" t="s">
        <v>274</v>
      </c>
      <c r="BY224" s="907">
        <v>9</v>
      </c>
      <c r="BZ224" s="902" t="s">
        <v>284</v>
      </c>
      <c r="CA224" s="917">
        <v>1740</v>
      </c>
      <c r="CB224" s="902" t="s">
        <v>274</v>
      </c>
      <c r="CC224" s="915">
        <v>10</v>
      </c>
      <c r="CD224" s="900" t="s">
        <v>275</v>
      </c>
      <c r="CE224" s="903" t="s">
        <v>276</v>
      </c>
      <c r="CF224" s="900" t="s">
        <v>274</v>
      </c>
      <c r="CG224" s="905" t="s">
        <v>280</v>
      </c>
      <c r="CH224" s="900" t="s">
        <v>274</v>
      </c>
      <c r="CI224" s="909">
        <v>4.3</v>
      </c>
      <c r="CJ224" s="911" t="s">
        <v>285</v>
      </c>
      <c r="CK224" s="902" t="s">
        <v>284</v>
      </c>
      <c r="CL224" s="913">
        <v>520</v>
      </c>
      <c r="CM224" s="902" t="s">
        <v>274</v>
      </c>
      <c r="CN224" s="915">
        <v>5</v>
      </c>
      <c r="CO224" s="903" t="s">
        <v>275</v>
      </c>
      <c r="CP224" s="903" t="s">
        <v>276</v>
      </c>
      <c r="CQ224" s="900" t="s">
        <v>274</v>
      </c>
      <c r="CR224" s="905" t="s">
        <v>280</v>
      </c>
      <c r="CS224" s="900" t="s">
        <v>274</v>
      </c>
      <c r="CT224" s="907">
        <v>10.1</v>
      </c>
      <c r="CU224" s="902" t="s">
        <v>284</v>
      </c>
      <c r="CV224" s="211">
        <v>210</v>
      </c>
      <c r="CW224" s="902" t="s">
        <v>284</v>
      </c>
      <c r="CX224" s="212">
        <v>2</v>
      </c>
      <c r="CY224" s="902" t="s">
        <v>284</v>
      </c>
      <c r="CZ224" s="212">
        <v>2</v>
      </c>
      <c r="DA224" s="902" t="s">
        <v>284</v>
      </c>
      <c r="DB224" s="211">
        <v>30</v>
      </c>
      <c r="DC224" s="902" t="s">
        <v>284</v>
      </c>
      <c r="DD224" s="212">
        <v>1</v>
      </c>
      <c r="DE224" s="902" t="s">
        <v>284</v>
      </c>
      <c r="DF224" s="212">
        <v>1</v>
      </c>
      <c r="DG224" s="937" t="s">
        <v>282</v>
      </c>
      <c r="DH224" s="938">
        <v>2360</v>
      </c>
      <c r="DI224" s="937" t="s">
        <v>282</v>
      </c>
      <c r="DJ224" s="213">
        <v>245</v>
      </c>
      <c r="DK224" s="897" t="s">
        <v>286</v>
      </c>
      <c r="DL224" s="898">
        <v>1740</v>
      </c>
      <c r="DM224" s="900" t="s">
        <v>274</v>
      </c>
      <c r="DN224" s="935">
        <v>10</v>
      </c>
      <c r="DO224" s="900" t="s">
        <v>275</v>
      </c>
      <c r="DP224" s="903" t="s">
        <v>276</v>
      </c>
      <c r="DQ224" s="900" t="s">
        <v>274</v>
      </c>
      <c r="DR224" s="905" t="s">
        <v>280</v>
      </c>
      <c r="DS224" s="900" t="s">
        <v>274</v>
      </c>
      <c r="DT224" s="909">
        <v>4.3</v>
      </c>
      <c r="DU224" s="926" t="s">
        <v>281</v>
      </c>
      <c r="DV224" s="911" t="s">
        <v>287</v>
      </c>
      <c r="DW224" s="246"/>
      <c r="DX224" s="948"/>
      <c r="DY224" s="247">
        <v>300</v>
      </c>
      <c r="DZ224" s="216">
        <v>41</v>
      </c>
      <c r="EA224" s="216">
        <v>42</v>
      </c>
      <c r="EB224" s="928">
        <v>21</v>
      </c>
    </row>
    <row r="225" spans="1:132" s="248" customFormat="1" ht="34.15" customHeight="1">
      <c r="A225" s="272" t="s">
        <v>539</v>
      </c>
      <c r="B225" s="950"/>
      <c r="C225" s="930"/>
      <c r="D225" s="940"/>
      <c r="E225" s="244" t="s">
        <v>49</v>
      </c>
      <c r="F225" s="180"/>
      <c r="G225" s="218">
        <v>36580</v>
      </c>
      <c r="H225" s="219"/>
      <c r="I225" s="183" t="s">
        <v>274</v>
      </c>
      <c r="J225" s="220">
        <v>340</v>
      </c>
      <c r="K225" s="221"/>
      <c r="L225" s="222" t="s">
        <v>275</v>
      </c>
      <c r="M225" s="223" t="s">
        <v>276</v>
      </c>
      <c r="N225" s="224" t="s">
        <v>274</v>
      </c>
      <c r="O225" s="225" t="s">
        <v>280</v>
      </c>
      <c r="P225" s="224" t="s">
        <v>274</v>
      </c>
      <c r="Q225" s="226">
        <v>2.2999999999999998</v>
      </c>
      <c r="R225" s="227"/>
      <c r="S225" s="902"/>
      <c r="T225" s="914"/>
      <c r="U225" s="902"/>
      <c r="V225" s="934"/>
      <c r="W225" s="922"/>
      <c r="X225" s="904"/>
      <c r="Y225" s="922"/>
      <c r="Z225" s="924"/>
      <c r="AA225" s="183" t="s">
        <v>274</v>
      </c>
      <c r="AB225" s="220">
        <v>8720</v>
      </c>
      <c r="AC225" s="902"/>
      <c r="AD225" s="228">
        <v>80</v>
      </c>
      <c r="AE225" s="229" t="s">
        <v>275</v>
      </c>
      <c r="AF225" s="223" t="s">
        <v>276</v>
      </c>
      <c r="AG225" s="230" t="s">
        <v>274</v>
      </c>
      <c r="AH225" s="231" t="s">
        <v>280</v>
      </c>
      <c r="AI225" s="230" t="s">
        <v>274</v>
      </c>
      <c r="AJ225" s="232">
        <v>2.9</v>
      </c>
      <c r="AK225" s="233"/>
      <c r="AL225" s="198"/>
      <c r="AM225" s="234"/>
      <c r="AN225" s="205"/>
      <c r="AO225" s="235"/>
      <c r="AP225" s="236"/>
      <c r="AQ225" s="214"/>
      <c r="AR225" s="236"/>
      <c r="AS225" s="214"/>
      <c r="AT225" s="236"/>
      <c r="AU225" s="214"/>
      <c r="AV225" s="237" t="s">
        <v>274</v>
      </c>
      <c r="AW225" s="199">
        <v>61040</v>
      </c>
      <c r="AX225" s="205" t="s">
        <v>274</v>
      </c>
      <c r="AY225" s="200">
        <v>610</v>
      </c>
      <c r="AZ225" s="238" t="s">
        <v>275</v>
      </c>
      <c r="BA225" s="202" t="s">
        <v>276</v>
      </c>
      <c r="BB225" s="201" t="s">
        <v>274</v>
      </c>
      <c r="BC225" s="203" t="s">
        <v>280</v>
      </c>
      <c r="BD225" s="201" t="s">
        <v>274</v>
      </c>
      <c r="BE225" s="204">
        <v>2.5</v>
      </c>
      <c r="BF225" s="237" t="s">
        <v>274</v>
      </c>
      <c r="BG225" s="286">
        <v>52320</v>
      </c>
      <c r="BH225" s="237" t="s">
        <v>284</v>
      </c>
      <c r="BI225" s="200">
        <v>520</v>
      </c>
      <c r="BJ225" s="238" t="s">
        <v>275</v>
      </c>
      <c r="BK225" s="202" t="s">
        <v>276</v>
      </c>
      <c r="BL225" s="238" t="s">
        <v>274</v>
      </c>
      <c r="BM225" s="203" t="s">
        <v>280</v>
      </c>
      <c r="BN225" s="238" t="s">
        <v>274</v>
      </c>
      <c r="BO225" s="204">
        <v>2.5</v>
      </c>
      <c r="BP225" s="925"/>
      <c r="BQ225" s="920"/>
      <c r="BR225" s="902"/>
      <c r="BS225" s="916"/>
      <c r="BT225" s="904"/>
      <c r="BU225" s="904"/>
      <c r="BV225" s="901"/>
      <c r="BW225" s="906"/>
      <c r="BX225" s="901"/>
      <c r="BY225" s="908"/>
      <c r="BZ225" s="902"/>
      <c r="CA225" s="918"/>
      <c r="CB225" s="902"/>
      <c r="CC225" s="916"/>
      <c r="CD225" s="901"/>
      <c r="CE225" s="904"/>
      <c r="CF225" s="901"/>
      <c r="CG225" s="906"/>
      <c r="CH225" s="901"/>
      <c r="CI225" s="910"/>
      <c r="CJ225" s="912"/>
      <c r="CK225" s="902"/>
      <c r="CL225" s="914"/>
      <c r="CM225" s="902"/>
      <c r="CN225" s="916"/>
      <c r="CO225" s="904"/>
      <c r="CP225" s="904"/>
      <c r="CQ225" s="901"/>
      <c r="CR225" s="906"/>
      <c r="CS225" s="901"/>
      <c r="CT225" s="908"/>
      <c r="CU225" s="902"/>
      <c r="CV225" s="239" t="s">
        <v>315</v>
      </c>
      <c r="CW225" s="902"/>
      <c r="CX225" s="239" t="s">
        <v>290</v>
      </c>
      <c r="CY225" s="902"/>
      <c r="CZ225" s="240">
        <v>52.3</v>
      </c>
      <c r="DA225" s="902"/>
      <c r="DB225" s="239" t="s">
        <v>315</v>
      </c>
      <c r="DC225" s="902"/>
      <c r="DD225" s="239" t="s">
        <v>290</v>
      </c>
      <c r="DE225" s="902"/>
      <c r="DF225" s="240">
        <v>19.399999999999999</v>
      </c>
      <c r="DG225" s="937"/>
      <c r="DH225" s="939"/>
      <c r="DI225" s="937"/>
      <c r="DJ225" s="241" t="s">
        <v>291</v>
      </c>
      <c r="DK225" s="897"/>
      <c r="DL225" s="899"/>
      <c r="DM225" s="901"/>
      <c r="DN225" s="936"/>
      <c r="DO225" s="901"/>
      <c r="DP225" s="904"/>
      <c r="DQ225" s="901"/>
      <c r="DR225" s="906"/>
      <c r="DS225" s="901"/>
      <c r="DT225" s="910"/>
      <c r="DU225" s="927"/>
      <c r="DV225" s="912"/>
      <c r="DW225" s="246"/>
      <c r="DX225" s="948"/>
      <c r="DY225" s="247"/>
      <c r="DZ225" s="216">
        <v>41</v>
      </c>
      <c r="EA225" s="216">
        <v>42</v>
      </c>
      <c r="EB225" s="928"/>
    </row>
    <row r="226" spans="1:132" s="248" customFormat="1" ht="34.15" customHeight="1">
      <c r="A226" s="272" t="s">
        <v>540</v>
      </c>
      <c r="B226" s="950"/>
      <c r="C226" s="929" t="s">
        <v>313</v>
      </c>
      <c r="D226" s="931" t="s">
        <v>273</v>
      </c>
      <c r="E226" s="243" t="s">
        <v>48</v>
      </c>
      <c r="F226" s="180"/>
      <c r="G226" s="181">
        <v>25750</v>
      </c>
      <c r="H226" s="182">
        <v>34470</v>
      </c>
      <c r="I226" s="183" t="s">
        <v>274</v>
      </c>
      <c r="J226" s="184">
        <v>230</v>
      </c>
      <c r="K226" s="185">
        <v>320</v>
      </c>
      <c r="L226" s="186" t="s">
        <v>275</v>
      </c>
      <c r="M226" s="187" t="s">
        <v>276</v>
      </c>
      <c r="N226" s="188" t="s">
        <v>274</v>
      </c>
      <c r="O226" s="189" t="s">
        <v>277</v>
      </c>
      <c r="P226" s="188" t="s">
        <v>274</v>
      </c>
      <c r="Q226" s="190">
        <v>2.2000000000000002</v>
      </c>
      <c r="R226" s="191">
        <v>2.2999999999999998</v>
      </c>
      <c r="S226" s="902" t="s">
        <v>274</v>
      </c>
      <c r="T226" s="913">
        <v>250</v>
      </c>
      <c r="U226" s="902" t="s">
        <v>274</v>
      </c>
      <c r="V226" s="933">
        <v>2</v>
      </c>
      <c r="W226" s="921" t="s">
        <v>278</v>
      </c>
      <c r="X226" s="903" t="s">
        <v>276</v>
      </c>
      <c r="Y226" s="921" t="s">
        <v>274</v>
      </c>
      <c r="Z226" s="923" t="s">
        <v>279</v>
      </c>
      <c r="AA226" s="183" t="s">
        <v>274</v>
      </c>
      <c r="AB226" s="192">
        <v>8720</v>
      </c>
      <c r="AC226" s="902" t="s">
        <v>274</v>
      </c>
      <c r="AD226" s="193">
        <v>80</v>
      </c>
      <c r="AE226" s="194" t="s">
        <v>278</v>
      </c>
      <c r="AF226" s="187" t="s">
        <v>276</v>
      </c>
      <c r="AG226" s="195" t="s">
        <v>274</v>
      </c>
      <c r="AH226" s="189" t="s">
        <v>280</v>
      </c>
      <c r="AI226" s="195" t="s">
        <v>274</v>
      </c>
      <c r="AJ226" s="196">
        <v>2.9</v>
      </c>
      <c r="AK226" s="197" t="s">
        <v>281</v>
      </c>
      <c r="AL226" s="198" t="s">
        <v>282</v>
      </c>
      <c r="AM226" s="199">
        <v>3480</v>
      </c>
      <c r="AN226" s="198" t="s">
        <v>282</v>
      </c>
      <c r="AO226" s="200">
        <v>30</v>
      </c>
      <c r="AP226" s="201" t="s">
        <v>275</v>
      </c>
      <c r="AQ226" s="202" t="s">
        <v>276</v>
      </c>
      <c r="AR226" s="201" t="s">
        <v>274</v>
      </c>
      <c r="AS226" s="203" t="s">
        <v>280</v>
      </c>
      <c r="AT226" s="201" t="s">
        <v>274</v>
      </c>
      <c r="AU226" s="204">
        <v>3.9</v>
      </c>
      <c r="AV226" s="205"/>
      <c r="AW226" s="206"/>
      <c r="AX226" s="205"/>
      <c r="AY226" s="207"/>
      <c r="AZ226" s="208"/>
      <c r="BA226" s="208"/>
      <c r="BB226" s="209"/>
      <c r="BC226" s="208"/>
      <c r="BD226" s="209"/>
      <c r="BE226" s="208"/>
      <c r="BF226" s="205"/>
      <c r="BG226" s="285" t="s">
        <v>283</v>
      </c>
      <c r="BH226" s="205"/>
      <c r="BI226" s="210"/>
      <c r="BJ226" s="208"/>
      <c r="BK226" s="208"/>
      <c r="BL226" s="208"/>
      <c r="BM226" s="208"/>
      <c r="BN226" s="208"/>
      <c r="BO226" s="208"/>
      <c r="BP226" s="925" t="s">
        <v>274</v>
      </c>
      <c r="BQ226" s="919">
        <v>270</v>
      </c>
      <c r="BR226" s="902" t="s">
        <v>274</v>
      </c>
      <c r="BS226" s="915">
        <v>2</v>
      </c>
      <c r="BT226" s="903" t="s">
        <v>275</v>
      </c>
      <c r="BU226" s="903" t="s">
        <v>276</v>
      </c>
      <c r="BV226" s="900" t="s">
        <v>274</v>
      </c>
      <c r="BW226" s="905" t="s">
        <v>280</v>
      </c>
      <c r="BX226" s="900" t="s">
        <v>274</v>
      </c>
      <c r="BY226" s="907">
        <v>12.3</v>
      </c>
      <c r="BZ226" s="902" t="s">
        <v>284</v>
      </c>
      <c r="CA226" s="917">
        <v>1580</v>
      </c>
      <c r="CB226" s="902" t="s">
        <v>274</v>
      </c>
      <c r="CC226" s="915">
        <v>10</v>
      </c>
      <c r="CD226" s="900" t="s">
        <v>275</v>
      </c>
      <c r="CE226" s="903" t="s">
        <v>276</v>
      </c>
      <c r="CF226" s="900" t="s">
        <v>274</v>
      </c>
      <c r="CG226" s="905" t="s">
        <v>280</v>
      </c>
      <c r="CH226" s="900" t="s">
        <v>274</v>
      </c>
      <c r="CI226" s="909">
        <v>3.9</v>
      </c>
      <c r="CJ226" s="911" t="s">
        <v>285</v>
      </c>
      <c r="CK226" s="902" t="s">
        <v>284</v>
      </c>
      <c r="CL226" s="913">
        <v>520</v>
      </c>
      <c r="CM226" s="902" t="s">
        <v>274</v>
      </c>
      <c r="CN226" s="915">
        <v>5</v>
      </c>
      <c r="CO226" s="903" t="s">
        <v>275</v>
      </c>
      <c r="CP226" s="903" t="s">
        <v>276</v>
      </c>
      <c r="CQ226" s="900" t="s">
        <v>274</v>
      </c>
      <c r="CR226" s="905" t="s">
        <v>280</v>
      </c>
      <c r="CS226" s="900" t="s">
        <v>274</v>
      </c>
      <c r="CT226" s="907">
        <v>9.1999999999999993</v>
      </c>
      <c r="CU226" s="902" t="s">
        <v>284</v>
      </c>
      <c r="CV226" s="211">
        <v>190</v>
      </c>
      <c r="CW226" s="902" t="s">
        <v>284</v>
      </c>
      <c r="CX226" s="212">
        <v>1</v>
      </c>
      <c r="CY226" s="902" t="s">
        <v>284</v>
      </c>
      <c r="CZ226" s="212">
        <v>1</v>
      </c>
      <c r="DA226" s="902" t="s">
        <v>284</v>
      </c>
      <c r="DB226" s="211">
        <v>30</v>
      </c>
      <c r="DC226" s="902" t="s">
        <v>284</v>
      </c>
      <c r="DD226" s="212">
        <v>1</v>
      </c>
      <c r="DE226" s="902" t="s">
        <v>284</v>
      </c>
      <c r="DF226" s="212">
        <v>1</v>
      </c>
      <c r="DG226" s="937" t="s">
        <v>282</v>
      </c>
      <c r="DH226" s="938">
        <v>2150</v>
      </c>
      <c r="DI226" s="937" t="s">
        <v>282</v>
      </c>
      <c r="DJ226" s="213">
        <v>245</v>
      </c>
      <c r="DK226" s="897" t="s">
        <v>286</v>
      </c>
      <c r="DL226" s="898">
        <v>1580</v>
      </c>
      <c r="DM226" s="900" t="s">
        <v>274</v>
      </c>
      <c r="DN226" s="935">
        <v>10</v>
      </c>
      <c r="DO226" s="900" t="s">
        <v>275</v>
      </c>
      <c r="DP226" s="903" t="s">
        <v>276</v>
      </c>
      <c r="DQ226" s="900" t="s">
        <v>274</v>
      </c>
      <c r="DR226" s="905" t="s">
        <v>280</v>
      </c>
      <c r="DS226" s="900" t="s">
        <v>274</v>
      </c>
      <c r="DT226" s="909">
        <v>3.9</v>
      </c>
      <c r="DU226" s="926" t="s">
        <v>281</v>
      </c>
      <c r="DV226" s="911" t="s">
        <v>287</v>
      </c>
      <c r="DW226" s="246"/>
      <c r="DX226" s="948"/>
      <c r="DY226" s="247">
        <v>330</v>
      </c>
      <c r="DZ226" s="216">
        <v>43</v>
      </c>
      <c r="EA226" s="216">
        <v>44</v>
      </c>
      <c r="EB226" s="928">
        <v>22</v>
      </c>
    </row>
    <row r="227" spans="1:132" s="248" customFormat="1" ht="34.15" customHeight="1">
      <c r="A227" s="272" t="s">
        <v>541</v>
      </c>
      <c r="B227" s="950"/>
      <c r="C227" s="930"/>
      <c r="D227" s="932"/>
      <c r="E227" s="244" t="s">
        <v>49</v>
      </c>
      <c r="F227" s="180"/>
      <c r="G227" s="218">
        <v>34470</v>
      </c>
      <c r="H227" s="219"/>
      <c r="I227" s="183" t="s">
        <v>274</v>
      </c>
      <c r="J227" s="220">
        <v>320</v>
      </c>
      <c r="K227" s="221"/>
      <c r="L227" s="222" t="s">
        <v>275</v>
      </c>
      <c r="M227" s="223" t="s">
        <v>276</v>
      </c>
      <c r="N227" s="224" t="s">
        <v>274</v>
      </c>
      <c r="O227" s="225" t="s">
        <v>280</v>
      </c>
      <c r="P227" s="224" t="s">
        <v>274</v>
      </c>
      <c r="Q227" s="226">
        <v>2.2999999999999998</v>
      </c>
      <c r="R227" s="227"/>
      <c r="S227" s="902"/>
      <c r="T227" s="914"/>
      <c r="U227" s="902"/>
      <c r="V227" s="934"/>
      <c r="W227" s="922"/>
      <c r="X227" s="904"/>
      <c r="Y227" s="922"/>
      <c r="Z227" s="924"/>
      <c r="AA227" s="183" t="s">
        <v>274</v>
      </c>
      <c r="AB227" s="220">
        <v>8720</v>
      </c>
      <c r="AC227" s="902"/>
      <c r="AD227" s="228">
        <v>80</v>
      </c>
      <c r="AE227" s="229" t="s">
        <v>275</v>
      </c>
      <c r="AF227" s="223" t="s">
        <v>276</v>
      </c>
      <c r="AG227" s="230" t="s">
        <v>274</v>
      </c>
      <c r="AH227" s="231" t="s">
        <v>280</v>
      </c>
      <c r="AI227" s="230" t="s">
        <v>274</v>
      </c>
      <c r="AJ227" s="232">
        <v>2.9</v>
      </c>
      <c r="AK227" s="233"/>
      <c r="AL227" s="249"/>
      <c r="AM227" s="249"/>
      <c r="AN227" s="249"/>
      <c r="AO227" s="249"/>
      <c r="AP227" s="250"/>
      <c r="AQ227" s="249"/>
      <c r="AR227" s="250"/>
      <c r="AS227" s="249"/>
      <c r="AT227" s="250"/>
      <c r="AU227" s="249"/>
      <c r="AV227" s="237" t="s">
        <v>274</v>
      </c>
      <c r="AW227" s="199">
        <v>61040</v>
      </c>
      <c r="AX227" s="205" t="s">
        <v>274</v>
      </c>
      <c r="AY227" s="200">
        <v>610</v>
      </c>
      <c r="AZ227" s="238" t="s">
        <v>275</v>
      </c>
      <c r="BA227" s="202" t="s">
        <v>276</v>
      </c>
      <c r="BB227" s="201" t="s">
        <v>274</v>
      </c>
      <c r="BC227" s="203" t="s">
        <v>280</v>
      </c>
      <c r="BD227" s="201" t="s">
        <v>274</v>
      </c>
      <c r="BE227" s="204">
        <v>2.5</v>
      </c>
      <c r="BF227" s="237" t="s">
        <v>274</v>
      </c>
      <c r="BG227" s="286">
        <v>52320</v>
      </c>
      <c r="BH227" s="237" t="s">
        <v>284</v>
      </c>
      <c r="BI227" s="200">
        <v>520</v>
      </c>
      <c r="BJ227" s="238" t="s">
        <v>275</v>
      </c>
      <c r="BK227" s="202" t="s">
        <v>276</v>
      </c>
      <c r="BL227" s="238" t="s">
        <v>274</v>
      </c>
      <c r="BM227" s="203" t="s">
        <v>280</v>
      </c>
      <c r="BN227" s="238" t="s">
        <v>274</v>
      </c>
      <c r="BO227" s="204">
        <v>2.5</v>
      </c>
      <c r="BP227" s="925"/>
      <c r="BQ227" s="920"/>
      <c r="BR227" s="902"/>
      <c r="BS227" s="916"/>
      <c r="BT227" s="904"/>
      <c r="BU227" s="904"/>
      <c r="BV227" s="901"/>
      <c r="BW227" s="906"/>
      <c r="BX227" s="901"/>
      <c r="BY227" s="908"/>
      <c r="BZ227" s="902"/>
      <c r="CA227" s="918"/>
      <c r="CB227" s="902"/>
      <c r="CC227" s="916"/>
      <c r="CD227" s="901"/>
      <c r="CE227" s="904"/>
      <c r="CF227" s="901"/>
      <c r="CG227" s="906"/>
      <c r="CH227" s="901"/>
      <c r="CI227" s="910"/>
      <c r="CJ227" s="912"/>
      <c r="CK227" s="902"/>
      <c r="CL227" s="914"/>
      <c r="CM227" s="902"/>
      <c r="CN227" s="916"/>
      <c r="CO227" s="904"/>
      <c r="CP227" s="904"/>
      <c r="CQ227" s="901"/>
      <c r="CR227" s="906"/>
      <c r="CS227" s="901"/>
      <c r="CT227" s="908"/>
      <c r="CU227" s="902"/>
      <c r="CV227" s="239" t="s">
        <v>315</v>
      </c>
      <c r="CW227" s="902"/>
      <c r="CX227" s="239" t="s">
        <v>290</v>
      </c>
      <c r="CY227" s="902"/>
      <c r="CZ227" s="240">
        <v>95.2</v>
      </c>
      <c r="DA227" s="902"/>
      <c r="DB227" s="239" t="s">
        <v>315</v>
      </c>
      <c r="DC227" s="902"/>
      <c r="DD227" s="239" t="s">
        <v>290</v>
      </c>
      <c r="DE227" s="902"/>
      <c r="DF227" s="240">
        <v>17.600000000000001</v>
      </c>
      <c r="DG227" s="937"/>
      <c r="DH227" s="939"/>
      <c r="DI227" s="937"/>
      <c r="DJ227" s="241" t="s">
        <v>291</v>
      </c>
      <c r="DK227" s="897"/>
      <c r="DL227" s="899"/>
      <c r="DM227" s="901"/>
      <c r="DN227" s="936"/>
      <c r="DO227" s="901"/>
      <c r="DP227" s="904"/>
      <c r="DQ227" s="901"/>
      <c r="DR227" s="906"/>
      <c r="DS227" s="901"/>
      <c r="DT227" s="910"/>
      <c r="DU227" s="927"/>
      <c r="DV227" s="912"/>
      <c r="DW227" s="246"/>
      <c r="DX227" s="949"/>
      <c r="DY227" s="247"/>
      <c r="DZ227" s="216">
        <v>43</v>
      </c>
      <c r="EA227" s="216">
        <v>44</v>
      </c>
      <c r="EB227" s="928"/>
    </row>
    <row r="228" spans="1:132" s="214" customFormat="1" ht="34.15" customHeight="1">
      <c r="A228" s="271" t="s">
        <v>542</v>
      </c>
      <c r="B228" s="950" t="s">
        <v>319</v>
      </c>
      <c r="C228" s="943" t="s">
        <v>272</v>
      </c>
      <c r="D228" s="945" t="s">
        <v>273</v>
      </c>
      <c r="E228" s="179" t="s">
        <v>48</v>
      </c>
      <c r="F228" s="180"/>
      <c r="G228" s="181">
        <v>116580</v>
      </c>
      <c r="H228" s="182">
        <v>125010</v>
      </c>
      <c r="I228" s="183" t="s">
        <v>274</v>
      </c>
      <c r="J228" s="184">
        <v>1140</v>
      </c>
      <c r="K228" s="185">
        <v>1230</v>
      </c>
      <c r="L228" s="186" t="s">
        <v>275</v>
      </c>
      <c r="M228" s="187" t="s">
        <v>276</v>
      </c>
      <c r="N228" s="188" t="s">
        <v>274</v>
      </c>
      <c r="O228" s="189" t="s">
        <v>277</v>
      </c>
      <c r="P228" s="188" t="s">
        <v>274</v>
      </c>
      <c r="Q228" s="190">
        <v>2.4</v>
      </c>
      <c r="R228" s="191">
        <v>2.4</v>
      </c>
      <c r="S228" s="902" t="s">
        <v>274</v>
      </c>
      <c r="T228" s="913">
        <v>5460</v>
      </c>
      <c r="U228" s="902" t="s">
        <v>274</v>
      </c>
      <c r="V228" s="933">
        <v>50</v>
      </c>
      <c r="W228" s="921" t="s">
        <v>278</v>
      </c>
      <c r="X228" s="903" t="s">
        <v>276</v>
      </c>
      <c r="Y228" s="921" t="s">
        <v>274</v>
      </c>
      <c r="Z228" s="923" t="s">
        <v>279</v>
      </c>
      <c r="AA228" s="183" t="s">
        <v>274</v>
      </c>
      <c r="AB228" s="192">
        <v>8430</v>
      </c>
      <c r="AC228" s="902" t="s">
        <v>274</v>
      </c>
      <c r="AD228" s="193">
        <v>80</v>
      </c>
      <c r="AE228" s="194" t="s">
        <v>278</v>
      </c>
      <c r="AF228" s="187" t="s">
        <v>276</v>
      </c>
      <c r="AG228" s="195" t="s">
        <v>274</v>
      </c>
      <c r="AH228" s="189" t="s">
        <v>280</v>
      </c>
      <c r="AI228" s="195" t="s">
        <v>274</v>
      </c>
      <c r="AJ228" s="196">
        <v>2.9</v>
      </c>
      <c r="AK228" s="197" t="s">
        <v>281</v>
      </c>
      <c r="AL228" s="198" t="s">
        <v>282</v>
      </c>
      <c r="AM228" s="199">
        <v>3370</v>
      </c>
      <c r="AN228" s="198" t="s">
        <v>282</v>
      </c>
      <c r="AO228" s="200">
        <v>30</v>
      </c>
      <c r="AP228" s="201" t="s">
        <v>275</v>
      </c>
      <c r="AQ228" s="202" t="s">
        <v>276</v>
      </c>
      <c r="AR228" s="201" t="s">
        <v>274</v>
      </c>
      <c r="AS228" s="203" t="s">
        <v>280</v>
      </c>
      <c r="AT228" s="201" t="s">
        <v>274</v>
      </c>
      <c r="AU228" s="204">
        <v>3.9</v>
      </c>
      <c r="AV228" s="205"/>
      <c r="AW228" s="206"/>
      <c r="AX228" s="205"/>
      <c r="AY228" s="207"/>
      <c r="AZ228" s="208"/>
      <c r="BA228" s="208"/>
      <c r="BB228" s="209"/>
      <c r="BC228" s="208"/>
      <c r="BD228" s="209"/>
      <c r="BE228" s="208"/>
      <c r="BF228" s="205"/>
      <c r="BG228" s="285" t="s">
        <v>283</v>
      </c>
      <c r="BH228" s="205"/>
      <c r="BI228" s="210"/>
      <c r="BJ228" s="208"/>
      <c r="BK228" s="208"/>
      <c r="BL228" s="208"/>
      <c r="BM228" s="208"/>
      <c r="BN228" s="208"/>
      <c r="BO228" s="208"/>
      <c r="BP228" s="925" t="s">
        <v>274</v>
      </c>
      <c r="BQ228" s="919">
        <v>6010</v>
      </c>
      <c r="BR228" s="902" t="s">
        <v>284</v>
      </c>
      <c r="BS228" s="915">
        <v>60</v>
      </c>
      <c r="BT228" s="903" t="s">
        <v>275</v>
      </c>
      <c r="BU228" s="903" t="s">
        <v>276</v>
      </c>
      <c r="BV228" s="900" t="s">
        <v>274</v>
      </c>
      <c r="BW228" s="905" t="s">
        <v>280</v>
      </c>
      <c r="BX228" s="900" t="s">
        <v>274</v>
      </c>
      <c r="BY228" s="907">
        <v>9</v>
      </c>
      <c r="BZ228" s="902" t="s">
        <v>284</v>
      </c>
      <c r="CA228" s="917">
        <v>33710</v>
      </c>
      <c r="CB228" s="902" t="s">
        <v>284</v>
      </c>
      <c r="CC228" s="915">
        <v>330</v>
      </c>
      <c r="CD228" s="900" t="s">
        <v>275</v>
      </c>
      <c r="CE228" s="903" t="s">
        <v>276</v>
      </c>
      <c r="CF228" s="900" t="s">
        <v>274</v>
      </c>
      <c r="CG228" s="905" t="s">
        <v>280</v>
      </c>
      <c r="CH228" s="900" t="s">
        <v>274</v>
      </c>
      <c r="CI228" s="909">
        <v>2.6</v>
      </c>
      <c r="CJ228" s="911" t="s">
        <v>285</v>
      </c>
      <c r="CK228" s="902" t="s">
        <v>284</v>
      </c>
      <c r="CL228" s="913">
        <v>3790</v>
      </c>
      <c r="CM228" s="902" t="s">
        <v>274</v>
      </c>
      <c r="CN228" s="915">
        <v>30</v>
      </c>
      <c r="CO228" s="903" t="s">
        <v>275</v>
      </c>
      <c r="CP228" s="903" t="s">
        <v>276</v>
      </c>
      <c r="CQ228" s="900" t="s">
        <v>274</v>
      </c>
      <c r="CR228" s="905" t="s">
        <v>280</v>
      </c>
      <c r="CS228" s="900" t="s">
        <v>274</v>
      </c>
      <c r="CT228" s="907">
        <v>18.100000000000001</v>
      </c>
      <c r="CU228" s="902" t="s">
        <v>284</v>
      </c>
      <c r="CV228" s="211">
        <v>2840</v>
      </c>
      <c r="CW228" s="902" t="s">
        <v>284</v>
      </c>
      <c r="CX228" s="212">
        <v>20</v>
      </c>
      <c r="CY228" s="902" t="s">
        <v>284</v>
      </c>
      <c r="CZ228" s="212">
        <v>20</v>
      </c>
      <c r="DA228" s="902" t="s">
        <v>284</v>
      </c>
      <c r="DB228" s="211">
        <v>500</v>
      </c>
      <c r="DC228" s="902" t="s">
        <v>284</v>
      </c>
      <c r="DD228" s="212">
        <v>5</v>
      </c>
      <c r="DE228" s="902" t="s">
        <v>284</v>
      </c>
      <c r="DF228" s="212">
        <v>5</v>
      </c>
      <c r="DG228" s="937" t="s">
        <v>282</v>
      </c>
      <c r="DH228" s="938">
        <v>27330</v>
      </c>
      <c r="DI228" s="937" t="s">
        <v>282</v>
      </c>
      <c r="DJ228" s="213">
        <v>245</v>
      </c>
      <c r="DK228" s="897" t="s">
        <v>286</v>
      </c>
      <c r="DL228" s="898">
        <v>33720</v>
      </c>
      <c r="DM228" s="900" t="s">
        <v>274</v>
      </c>
      <c r="DN228" s="935">
        <v>330</v>
      </c>
      <c r="DO228" s="900" t="s">
        <v>275</v>
      </c>
      <c r="DP228" s="903" t="s">
        <v>276</v>
      </c>
      <c r="DQ228" s="900" t="s">
        <v>274</v>
      </c>
      <c r="DR228" s="905" t="s">
        <v>280</v>
      </c>
      <c r="DS228" s="900" t="s">
        <v>274</v>
      </c>
      <c r="DT228" s="909">
        <v>2.6</v>
      </c>
      <c r="DU228" s="926" t="s">
        <v>281</v>
      </c>
      <c r="DV228" s="911" t="s">
        <v>287</v>
      </c>
      <c r="DW228" s="242"/>
      <c r="DX228" s="947" t="s">
        <v>288</v>
      </c>
      <c r="DY228" s="215">
        <v>15</v>
      </c>
      <c r="DZ228" s="216">
        <v>1</v>
      </c>
      <c r="EA228" s="216">
        <v>2</v>
      </c>
      <c r="EB228" s="928">
        <v>1</v>
      </c>
    </row>
    <row r="229" spans="1:132" s="214" customFormat="1" ht="34.15" customHeight="1">
      <c r="A229" s="271" t="s">
        <v>543</v>
      </c>
      <c r="B229" s="950"/>
      <c r="C229" s="944"/>
      <c r="D229" s="946"/>
      <c r="E229" s="217" t="s">
        <v>49</v>
      </c>
      <c r="F229" s="180"/>
      <c r="G229" s="218">
        <v>125010</v>
      </c>
      <c r="H229" s="219"/>
      <c r="I229" s="183" t="s">
        <v>274</v>
      </c>
      <c r="J229" s="220">
        <v>1230</v>
      </c>
      <c r="K229" s="221"/>
      <c r="L229" s="222" t="s">
        <v>275</v>
      </c>
      <c r="M229" s="223" t="s">
        <v>276</v>
      </c>
      <c r="N229" s="224" t="s">
        <v>274</v>
      </c>
      <c r="O229" s="225" t="s">
        <v>280</v>
      </c>
      <c r="P229" s="224" t="s">
        <v>274</v>
      </c>
      <c r="Q229" s="226">
        <v>2.4</v>
      </c>
      <c r="R229" s="227"/>
      <c r="S229" s="902"/>
      <c r="T229" s="914"/>
      <c r="U229" s="902"/>
      <c r="V229" s="934"/>
      <c r="W229" s="922"/>
      <c r="X229" s="904"/>
      <c r="Y229" s="922"/>
      <c r="Z229" s="924"/>
      <c r="AA229" s="183" t="s">
        <v>274</v>
      </c>
      <c r="AB229" s="220">
        <v>8430</v>
      </c>
      <c r="AC229" s="902"/>
      <c r="AD229" s="228">
        <v>80</v>
      </c>
      <c r="AE229" s="229" t="s">
        <v>275</v>
      </c>
      <c r="AF229" s="223" t="s">
        <v>276</v>
      </c>
      <c r="AG229" s="230" t="s">
        <v>274</v>
      </c>
      <c r="AH229" s="231" t="s">
        <v>280</v>
      </c>
      <c r="AI229" s="230" t="s">
        <v>274</v>
      </c>
      <c r="AJ229" s="232">
        <v>2.9</v>
      </c>
      <c r="AK229" s="233"/>
      <c r="AL229" s="198"/>
      <c r="AM229" s="234"/>
      <c r="AN229" s="205"/>
      <c r="AO229" s="235"/>
      <c r="AP229" s="236"/>
      <c r="AR229" s="236"/>
      <c r="AT229" s="236"/>
      <c r="AV229" s="237" t="s">
        <v>274</v>
      </c>
      <c r="AW229" s="199">
        <v>59010</v>
      </c>
      <c r="AX229" s="205" t="s">
        <v>274</v>
      </c>
      <c r="AY229" s="200">
        <v>590</v>
      </c>
      <c r="AZ229" s="238" t="s">
        <v>275</v>
      </c>
      <c r="BA229" s="202" t="s">
        <v>276</v>
      </c>
      <c r="BB229" s="201" t="s">
        <v>274</v>
      </c>
      <c r="BC229" s="203" t="s">
        <v>280</v>
      </c>
      <c r="BD229" s="201" t="s">
        <v>274</v>
      </c>
      <c r="BE229" s="204">
        <v>2.6</v>
      </c>
      <c r="BF229" s="237" t="s">
        <v>274</v>
      </c>
      <c r="BG229" s="286">
        <v>50580</v>
      </c>
      <c r="BH229" s="237" t="s">
        <v>284</v>
      </c>
      <c r="BI229" s="200">
        <v>500</v>
      </c>
      <c r="BJ229" s="238" t="s">
        <v>275</v>
      </c>
      <c r="BK229" s="202" t="s">
        <v>276</v>
      </c>
      <c r="BL229" s="238" t="s">
        <v>274</v>
      </c>
      <c r="BM229" s="203" t="s">
        <v>280</v>
      </c>
      <c r="BN229" s="238" t="s">
        <v>274</v>
      </c>
      <c r="BO229" s="204">
        <v>2.6</v>
      </c>
      <c r="BP229" s="925"/>
      <c r="BQ229" s="920"/>
      <c r="BR229" s="902"/>
      <c r="BS229" s="916"/>
      <c r="BT229" s="904"/>
      <c r="BU229" s="904"/>
      <c r="BV229" s="901"/>
      <c r="BW229" s="906"/>
      <c r="BX229" s="901"/>
      <c r="BY229" s="908"/>
      <c r="BZ229" s="902"/>
      <c r="CA229" s="918"/>
      <c r="CB229" s="902"/>
      <c r="CC229" s="916"/>
      <c r="CD229" s="901"/>
      <c r="CE229" s="904"/>
      <c r="CF229" s="901"/>
      <c r="CG229" s="906"/>
      <c r="CH229" s="901"/>
      <c r="CI229" s="910"/>
      <c r="CJ229" s="912"/>
      <c r="CK229" s="902"/>
      <c r="CL229" s="914"/>
      <c r="CM229" s="902"/>
      <c r="CN229" s="916"/>
      <c r="CO229" s="904"/>
      <c r="CP229" s="904"/>
      <c r="CQ229" s="901"/>
      <c r="CR229" s="906"/>
      <c r="CS229" s="901"/>
      <c r="CT229" s="908"/>
      <c r="CU229" s="902"/>
      <c r="CV229" s="239" t="s">
        <v>289</v>
      </c>
      <c r="CW229" s="902"/>
      <c r="CX229" s="239" t="s">
        <v>290</v>
      </c>
      <c r="CY229" s="902"/>
      <c r="CZ229" s="240">
        <v>69.8</v>
      </c>
      <c r="DA229" s="902"/>
      <c r="DB229" s="239" t="s">
        <v>289</v>
      </c>
      <c r="DC229" s="902"/>
      <c r="DD229" s="239" t="s">
        <v>290</v>
      </c>
      <c r="DE229" s="902"/>
      <c r="DF229" s="240">
        <v>46.5</v>
      </c>
      <c r="DG229" s="937"/>
      <c r="DH229" s="939"/>
      <c r="DI229" s="937"/>
      <c r="DJ229" s="241" t="s">
        <v>291</v>
      </c>
      <c r="DK229" s="897"/>
      <c r="DL229" s="899"/>
      <c r="DM229" s="901"/>
      <c r="DN229" s="936"/>
      <c r="DO229" s="901"/>
      <c r="DP229" s="904"/>
      <c r="DQ229" s="901"/>
      <c r="DR229" s="906"/>
      <c r="DS229" s="901"/>
      <c r="DT229" s="910"/>
      <c r="DU229" s="927"/>
      <c r="DV229" s="912"/>
      <c r="DW229" s="242"/>
      <c r="DX229" s="948"/>
      <c r="DY229" s="215"/>
      <c r="DZ229" s="216">
        <v>1</v>
      </c>
      <c r="EA229" s="216">
        <v>2</v>
      </c>
      <c r="EB229" s="928"/>
    </row>
    <row r="230" spans="1:132" s="214" customFormat="1" ht="34.15" customHeight="1">
      <c r="A230" s="271" t="s">
        <v>544</v>
      </c>
      <c r="B230" s="950"/>
      <c r="C230" s="943" t="s">
        <v>292</v>
      </c>
      <c r="D230" s="945" t="s">
        <v>273</v>
      </c>
      <c r="E230" s="179" t="s">
        <v>48</v>
      </c>
      <c r="F230" s="180"/>
      <c r="G230" s="181">
        <v>88580</v>
      </c>
      <c r="H230" s="182">
        <v>97010</v>
      </c>
      <c r="I230" s="183" t="s">
        <v>274</v>
      </c>
      <c r="J230" s="184">
        <v>860</v>
      </c>
      <c r="K230" s="185">
        <v>950</v>
      </c>
      <c r="L230" s="186" t="s">
        <v>275</v>
      </c>
      <c r="M230" s="187" t="s">
        <v>276</v>
      </c>
      <c r="N230" s="188" t="s">
        <v>274</v>
      </c>
      <c r="O230" s="189" t="s">
        <v>277</v>
      </c>
      <c r="P230" s="188" t="s">
        <v>274</v>
      </c>
      <c r="Q230" s="190">
        <v>2.4</v>
      </c>
      <c r="R230" s="191">
        <v>2.4</v>
      </c>
      <c r="S230" s="902" t="s">
        <v>274</v>
      </c>
      <c r="T230" s="913">
        <v>4090</v>
      </c>
      <c r="U230" s="902" t="s">
        <v>274</v>
      </c>
      <c r="V230" s="933">
        <v>40</v>
      </c>
      <c r="W230" s="921" t="s">
        <v>278</v>
      </c>
      <c r="X230" s="903" t="s">
        <v>276</v>
      </c>
      <c r="Y230" s="921" t="s">
        <v>274</v>
      </c>
      <c r="Z230" s="923" t="s">
        <v>279</v>
      </c>
      <c r="AA230" s="183" t="s">
        <v>274</v>
      </c>
      <c r="AB230" s="192">
        <v>8430</v>
      </c>
      <c r="AC230" s="902" t="s">
        <v>274</v>
      </c>
      <c r="AD230" s="193">
        <v>80</v>
      </c>
      <c r="AE230" s="194" t="s">
        <v>278</v>
      </c>
      <c r="AF230" s="187" t="s">
        <v>276</v>
      </c>
      <c r="AG230" s="195" t="s">
        <v>274</v>
      </c>
      <c r="AH230" s="189" t="s">
        <v>280</v>
      </c>
      <c r="AI230" s="195" t="s">
        <v>274</v>
      </c>
      <c r="AJ230" s="196">
        <v>2.9</v>
      </c>
      <c r="AK230" s="197" t="s">
        <v>281</v>
      </c>
      <c r="AL230" s="198" t="s">
        <v>282</v>
      </c>
      <c r="AM230" s="199">
        <v>3370</v>
      </c>
      <c r="AN230" s="198" t="s">
        <v>282</v>
      </c>
      <c r="AO230" s="200">
        <v>30</v>
      </c>
      <c r="AP230" s="201" t="s">
        <v>275</v>
      </c>
      <c r="AQ230" s="202" t="s">
        <v>276</v>
      </c>
      <c r="AR230" s="201" t="s">
        <v>274</v>
      </c>
      <c r="AS230" s="203" t="s">
        <v>280</v>
      </c>
      <c r="AT230" s="201" t="s">
        <v>274</v>
      </c>
      <c r="AU230" s="204">
        <v>3.9</v>
      </c>
      <c r="AV230" s="205"/>
      <c r="AW230" s="206"/>
      <c r="AX230" s="205"/>
      <c r="AY230" s="207"/>
      <c r="AZ230" s="208"/>
      <c r="BA230" s="208"/>
      <c r="BB230" s="209"/>
      <c r="BC230" s="208"/>
      <c r="BD230" s="209"/>
      <c r="BE230" s="208"/>
      <c r="BF230" s="205"/>
      <c r="BG230" s="285" t="s">
        <v>283</v>
      </c>
      <c r="BH230" s="205"/>
      <c r="BI230" s="210"/>
      <c r="BJ230" s="208"/>
      <c r="BK230" s="208"/>
      <c r="BL230" s="208"/>
      <c r="BM230" s="208"/>
      <c r="BN230" s="208"/>
      <c r="BO230" s="208"/>
      <c r="BP230" s="925" t="s">
        <v>274</v>
      </c>
      <c r="BQ230" s="919">
        <v>4510</v>
      </c>
      <c r="BR230" s="902" t="s">
        <v>284</v>
      </c>
      <c r="BS230" s="915">
        <v>40</v>
      </c>
      <c r="BT230" s="903" t="s">
        <v>275</v>
      </c>
      <c r="BU230" s="903" t="s">
        <v>276</v>
      </c>
      <c r="BV230" s="900" t="s">
        <v>274</v>
      </c>
      <c r="BW230" s="905" t="s">
        <v>280</v>
      </c>
      <c r="BX230" s="900" t="s">
        <v>274</v>
      </c>
      <c r="BY230" s="907">
        <v>10.199999999999999</v>
      </c>
      <c r="BZ230" s="902" t="s">
        <v>284</v>
      </c>
      <c r="CA230" s="917">
        <v>25280</v>
      </c>
      <c r="CB230" s="902" t="s">
        <v>284</v>
      </c>
      <c r="CC230" s="915">
        <v>250</v>
      </c>
      <c r="CD230" s="900" t="s">
        <v>275</v>
      </c>
      <c r="CE230" s="903" t="s">
        <v>276</v>
      </c>
      <c r="CF230" s="900" t="s">
        <v>274</v>
      </c>
      <c r="CG230" s="905" t="s">
        <v>280</v>
      </c>
      <c r="CH230" s="900" t="s">
        <v>274</v>
      </c>
      <c r="CI230" s="909">
        <v>2.6</v>
      </c>
      <c r="CJ230" s="911" t="s">
        <v>285</v>
      </c>
      <c r="CK230" s="902" t="s">
        <v>284</v>
      </c>
      <c r="CL230" s="913">
        <v>3050</v>
      </c>
      <c r="CM230" s="902" t="s">
        <v>274</v>
      </c>
      <c r="CN230" s="915">
        <v>30</v>
      </c>
      <c r="CO230" s="903" t="s">
        <v>275</v>
      </c>
      <c r="CP230" s="903" t="s">
        <v>276</v>
      </c>
      <c r="CQ230" s="900" t="s">
        <v>274</v>
      </c>
      <c r="CR230" s="905" t="s">
        <v>280</v>
      </c>
      <c r="CS230" s="900" t="s">
        <v>274</v>
      </c>
      <c r="CT230" s="907">
        <v>13.6</v>
      </c>
      <c r="CU230" s="902" t="s">
        <v>284</v>
      </c>
      <c r="CV230" s="211">
        <v>2130</v>
      </c>
      <c r="CW230" s="902" t="s">
        <v>284</v>
      </c>
      <c r="CX230" s="212">
        <v>20</v>
      </c>
      <c r="CY230" s="902" t="s">
        <v>284</v>
      </c>
      <c r="CZ230" s="212">
        <v>20</v>
      </c>
      <c r="DA230" s="902" t="s">
        <v>284</v>
      </c>
      <c r="DB230" s="211">
        <v>380</v>
      </c>
      <c r="DC230" s="902" t="s">
        <v>284</v>
      </c>
      <c r="DD230" s="212">
        <v>3</v>
      </c>
      <c r="DE230" s="902" t="s">
        <v>284</v>
      </c>
      <c r="DF230" s="212">
        <v>3</v>
      </c>
      <c r="DG230" s="937" t="s">
        <v>282</v>
      </c>
      <c r="DH230" s="938">
        <v>20750</v>
      </c>
      <c r="DI230" s="937" t="s">
        <v>282</v>
      </c>
      <c r="DJ230" s="213">
        <v>245</v>
      </c>
      <c r="DK230" s="897" t="s">
        <v>286</v>
      </c>
      <c r="DL230" s="898">
        <v>25290</v>
      </c>
      <c r="DM230" s="900" t="s">
        <v>274</v>
      </c>
      <c r="DN230" s="935">
        <v>250</v>
      </c>
      <c r="DO230" s="900" t="s">
        <v>275</v>
      </c>
      <c r="DP230" s="903" t="s">
        <v>276</v>
      </c>
      <c r="DQ230" s="900" t="s">
        <v>274</v>
      </c>
      <c r="DR230" s="905" t="s">
        <v>280</v>
      </c>
      <c r="DS230" s="900" t="s">
        <v>274</v>
      </c>
      <c r="DT230" s="909">
        <v>2.6</v>
      </c>
      <c r="DU230" s="926" t="s">
        <v>281</v>
      </c>
      <c r="DV230" s="911" t="s">
        <v>287</v>
      </c>
      <c r="DW230" s="242"/>
      <c r="DX230" s="948"/>
      <c r="DY230" s="215">
        <v>20</v>
      </c>
      <c r="DZ230" s="216">
        <v>3</v>
      </c>
      <c r="EA230" s="216">
        <v>4</v>
      </c>
      <c r="EB230" s="928">
        <v>2</v>
      </c>
    </row>
    <row r="231" spans="1:132" s="214" customFormat="1" ht="34.15" customHeight="1">
      <c r="A231" s="271" t="s">
        <v>545</v>
      </c>
      <c r="B231" s="950"/>
      <c r="C231" s="944"/>
      <c r="D231" s="946"/>
      <c r="E231" s="217" t="s">
        <v>49</v>
      </c>
      <c r="F231" s="180"/>
      <c r="G231" s="218">
        <v>97010</v>
      </c>
      <c r="H231" s="219"/>
      <c r="I231" s="183" t="s">
        <v>274</v>
      </c>
      <c r="J231" s="220">
        <v>950</v>
      </c>
      <c r="K231" s="221"/>
      <c r="L231" s="222" t="s">
        <v>275</v>
      </c>
      <c r="M231" s="223" t="s">
        <v>276</v>
      </c>
      <c r="N231" s="224" t="s">
        <v>274</v>
      </c>
      <c r="O231" s="225" t="s">
        <v>280</v>
      </c>
      <c r="P231" s="224" t="s">
        <v>274</v>
      </c>
      <c r="Q231" s="226">
        <v>2.4</v>
      </c>
      <c r="R231" s="227"/>
      <c r="S231" s="902"/>
      <c r="T231" s="914"/>
      <c r="U231" s="902"/>
      <c r="V231" s="934"/>
      <c r="W231" s="922"/>
      <c r="X231" s="904"/>
      <c r="Y231" s="922"/>
      <c r="Z231" s="924"/>
      <c r="AA231" s="183" t="s">
        <v>274</v>
      </c>
      <c r="AB231" s="220">
        <v>8430</v>
      </c>
      <c r="AC231" s="902"/>
      <c r="AD231" s="228">
        <v>80</v>
      </c>
      <c r="AE231" s="229" t="s">
        <v>275</v>
      </c>
      <c r="AF231" s="223" t="s">
        <v>276</v>
      </c>
      <c r="AG231" s="230" t="s">
        <v>274</v>
      </c>
      <c r="AH231" s="231" t="s">
        <v>280</v>
      </c>
      <c r="AI231" s="230" t="s">
        <v>274</v>
      </c>
      <c r="AJ231" s="232">
        <v>2.9</v>
      </c>
      <c r="AK231" s="233"/>
      <c r="AL231" s="198"/>
      <c r="AM231" s="234"/>
      <c r="AN231" s="205"/>
      <c r="AO231" s="235"/>
      <c r="AP231" s="236"/>
      <c r="AR231" s="236"/>
      <c r="AT231" s="236"/>
      <c r="AV231" s="237" t="s">
        <v>274</v>
      </c>
      <c r="AW231" s="199">
        <v>59010</v>
      </c>
      <c r="AX231" s="205" t="s">
        <v>274</v>
      </c>
      <c r="AY231" s="200">
        <v>590</v>
      </c>
      <c r="AZ231" s="238" t="s">
        <v>275</v>
      </c>
      <c r="BA231" s="202" t="s">
        <v>276</v>
      </c>
      <c r="BB231" s="201" t="s">
        <v>274</v>
      </c>
      <c r="BC231" s="203" t="s">
        <v>280</v>
      </c>
      <c r="BD231" s="201" t="s">
        <v>274</v>
      </c>
      <c r="BE231" s="204">
        <v>2.6</v>
      </c>
      <c r="BF231" s="237" t="s">
        <v>274</v>
      </c>
      <c r="BG231" s="286">
        <v>50580</v>
      </c>
      <c r="BH231" s="237" t="s">
        <v>284</v>
      </c>
      <c r="BI231" s="200">
        <v>500</v>
      </c>
      <c r="BJ231" s="238" t="s">
        <v>275</v>
      </c>
      <c r="BK231" s="202" t="s">
        <v>276</v>
      </c>
      <c r="BL231" s="238" t="s">
        <v>274</v>
      </c>
      <c r="BM231" s="203" t="s">
        <v>280</v>
      </c>
      <c r="BN231" s="238" t="s">
        <v>274</v>
      </c>
      <c r="BO231" s="204">
        <v>2.6</v>
      </c>
      <c r="BP231" s="925"/>
      <c r="BQ231" s="920"/>
      <c r="BR231" s="902"/>
      <c r="BS231" s="916"/>
      <c r="BT231" s="904"/>
      <c r="BU231" s="904"/>
      <c r="BV231" s="901"/>
      <c r="BW231" s="906"/>
      <c r="BX231" s="901"/>
      <c r="BY231" s="908"/>
      <c r="BZ231" s="902"/>
      <c r="CA231" s="918"/>
      <c r="CB231" s="902"/>
      <c r="CC231" s="916"/>
      <c r="CD231" s="901"/>
      <c r="CE231" s="904"/>
      <c r="CF231" s="901"/>
      <c r="CG231" s="906"/>
      <c r="CH231" s="901"/>
      <c r="CI231" s="910"/>
      <c r="CJ231" s="912"/>
      <c r="CK231" s="902"/>
      <c r="CL231" s="914"/>
      <c r="CM231" s="902"/>
      <c r="CN231" s="916"/>
      <c r="CO231" s="904"/>
      <c r="CP231" s="904"/>
      <c r="CQ231" s="901"/>
      <c r="CR231" s="906"/>
      <c r="CS231" s="901"/>
      <c r="CT231" s="908"/>
      <c r="CU231" s="902"/>
      <c r="CV231" s="239" t="s">
        <v>289</v>
      </c>
      <c r="CW231" s="902"/>
      <c r="CX231" s="239" t="s">
        <v>290</v>
      </c>
      <c r="CY231" s="902"/>
      <c r="CZ231" s="240">
        <v>52.3</v>
      </c>
      <c r="DA231" s="902"/>
      <c r="DB231" s="239" t="s">
        <v>289</v>
      </c>
      <c r="DC231" s="902"/>
      <c r="DD231" s="239" t="s">
        <v>290</v>
      </c>
      <c r="DE231" s="902"/>
      <c r="DF231" s="240">
        <v>58.2</v>
      </c>
      <c r="DG231" s="937"/>
      <c r="DH231" s="939"/>
      <c r="DI231" s="937"/>
      <c r="DJ231" s="241" t="s">
        <v>291</v>
      </c>
      <c r="DK231" s="897"/>
      <c r="DL231" s="899"/>
      <c r="DM231" s="901"/>
      <c r="DN231" s="936"/>
      <c r="DO231" s="901"/>
      <c r="DP231" s="904"/>
      <c r="DQ231" s="901"/>
      <c r="DR231" s="906"/>
      <c r="DS231" s="901"/>
      <c r="DT231" s="910"/>
      <c r="DU231" s="927"/>
      <c r="DV231" s="912"/>
      <c r="DW231" s="242"/>
      <c r="DX231" s="948"/>
      <c r="DY231" s="215"/>
      <c r="DZ231" s="216">
        <v>3</v>
      </c>
      <c r="EA231" s="216">
        <v>4</v>
      </c>
      <c r="EB231" s="928"/>
    </row>
    <row r="232" spans="1:132" s="214" customFormat="1" ht="34.15" customHeight="1">
      <c r="A232" s="271" t="s">
        <v>546</v>
      </c>
      <c r="B232" s="950"/>
      <c r="C232" s="943" t="s">
        <v>293</v>
      </c>
      <c r="D232" s="945" t="s">
        <v>273</v>
      </c>
      <c r="E232" s="179" t="s">
        <v>48</v>
      </c>
      <c r="F232" s="180"/>
      <c r="G232" s="181">
        <v>71780</v>
      </c>
      <c r="H232" s="182">
        <v>80210</v>
      </c>
      <c r="I232" s="183" t="s">
        <v>274</v>
      </c>
      <c r="J232" s="184">
        <v>690</v>
      </c>
      <c r="K232" s="185">
        <v>780</v>
      </c>
      <c r="L232" s="186" t="s">
        <v>275</v>
      </c>
      <c r="M232" s="187" t="s">
        <v>276</v>
      </c>
      <c r="N232" s="188" t="s">
        <v>274</v>
      </c>
      <c r="O232" s="189" t="s">
        <v>277</v>
      </c>
      <c r="P232" s="188" t="s">
        <v>274</v>
      </c>
      <c r="Q232" s="190">
        <v>2.4</v>
      </c>
      <c r="R232" s="191">
        <v>2.4</v>
      </c>
      <c r="S232" s="902" t="s">
        <v>274</v>
      </c>
      <c r="T232" s="913">
        <v>3270</v>
      </c>
      <c r="U232" s="902" t="s">
        <v>274</v>
      </c>
      <c r="V232" s="933">
        <v>30</v>
      </c>
      <c r="W232" s="921" t="s">
        <v>278</v>
      </c>
      <c r="X232" s="903" t="s">
        <v>276</v>
      </c>
      <c r="Y232" s="921" t="s">
        <v>274</v>
      </c>
      <c r="Z232" s="923" t="s">
        <v>279</v>
      </c>
      <c r="AA232" s="183" t="s">
        <v>274</v>
      </c>
      <c r="AB232" s="192">
        <v>8430</v>
      </c>
      <c r="AC232" s="902" t="s">
        <v>274</v>
      </c>
      <c r="AD232" s="193">
        <v>80</v>
      </c>
      <c r="AE232" s="194" t="s">
        <v>278</v>
      </c>
      <c r="AF232" s="187" t="s">
        <v>276</v>
      </c>
      <c r="AG232" s="195" t="s">
        <v>274</v>
      </c>
      <c r="AH232" s="189" t="s">
        <v>280</v>
      </c>
      <c r="AI232" s="195" t="s">
        <v>274</v>
      </c>
      <c r="AJ232" s="196">
        <v>2.9</v>
      </c>
      <c r="AK232" s="197" t="s">
        <v>281</v>
      </c>
      <c r="AL232" s="198" t="s">
        <v>282</v>
      </c>
      <c r="AM232" s="199">
        <v>3370</v>
      </c>
      <c r="AN232" s="198" t="s">
        <v>282</v>
      </c>
      <c r="AO232" s="200">
        <v>30</v>
      </c>
      <c r="AP232" s="201" t="s">
        <v>275</v>
      </c>
      <c r="AQ232" s="202" t="s">
        <v>276</v>
      </c>
      <c r="AR232" s="201" t="s">
        <v>274</v>
      </c>
      <c r="AS232" s="203" t="s">
        <v>280</v>
      </c>
      <c r="AT232" s="201" t="s">
        <v>274</v>
      </c>
      <c r="AU232" s="204">
        <v>3.9</v>
      </c>
      <c r="AV232" s="205"/>
      <c r="AW232" s="206"/>
      <c r="AX232" s="205"/>
      <c r="AY232" s="207"/>
      <c r="AZ232" s="208"/>
      <c r="BA232" s="208"/>
      <c r="BB232" s="209"/>
      <c r="BC232" s="208"/>
      <c r="BD232" s="209"/>
      <c r="BE232" s="208"/>
      <c r="BF232" s="205"/>
      <c r="BG232" s="285" t="s">
        <v>283</v>
      </c>
      <c r="BH232" s="205"/>
      <c r="BI232" s="210"/>
      <c r="BJ232" s="208"/>
      <c r="BK232" s="208"/>
      <c r="BL232" s="208"/>
      <c r="BM232" s="208"/>
      <c r="BN232" s="208"/>
      <c r="BO232" s="208"/>
      <c r="BP232" s="925" t="s">
        <v>274</v>
      </c>
      <c r="BQ232" s="919">
        <v>3600</v>
      </c>
      <c r="BR232" s="902" t="s">
        <v>274</v>
      </c>
      <c r="BS232" s="915">
        <v>30</v>
      </c>
      <c r="BT232" s="903" t="s">
        <v>275</v>
      </c>
      <c r="BU232" s="903" t="s">
        <v>276</v>
      </c>
      <c r="BV232" s="900" t="s">
        <v>274</v>
      </c>
      <c r="BW232" s="905" t="s">
        <v>280</v>
      </c>
      <c r="BX232" s="900" t="s">
        <v>274</v>
      </c>
      <c r="BY232" s="907">
        <v>10.9</v>
      </c>
      <c r="BZ232" s="902" t="s">
        <v>284</v>
      </c>
      <c r="CA232" s="917">
        <v>20230</v>
      </c>
      <c r="CB232" s="902" t="s">
        <v>274</v>
      </c>
      <c r="CC232" s="915">
        <v>200</v>
      </c>
      <c r="CD232" s="900" t="s">
        <v>275</v>
      </c>
      <c r="CE232" s="903" t="s">
        <v>276</v>
      </c>
      <c r="CF232" s="900" t="s">
        <v>274</v>
      </c>
      <c r="CG232" s="905" t="s">
        <v>280</v>
      </c>
      <c r="CH232" s="900" t="s">
        <v>274</v>
      </c>
      <c r="CI232" s="909">
        <v>2.6</v>
      </c>
      <c r="CJ232" s="911" t="s">
        <v>285</v>
      </c>
      <c r="CK232" s="902" t="s">
        <v>284</v>
      </c>
      <c r="CL232" s="913">
        <v>2600</v>
      </c>
      <c r="CM232" s="902" t="s">
        <v>274</v>
      </c>
      <c r="CN232" s="915">
        <v>20</v>
      </c>
      <c r="CO232" s="903" t="s">
        <v>275</v>
      </c>
      <c r="CP232" s="903" t="s">
        <v>276</v>
      </c>
      <c r="CQ232" s="900" t="s">
        <v>274</v>
      </c>
      <c r="CR232" s="905" t="s">
        <v>280</v>
      </c>
      <c r="CS232" s="900" t="s">
        <v>274</v>
      </c>
      <c r="CT232" s="907">
        <v>16.3</v>
      </c>
      <c r="CU232" s="902" t="s">
        <v>284</v>
      </c>
      <c r="CV232" s="211">
        <v>1700</v>
      </c>
      <c r="CW232" s="902" t="s">
        <v>284</v>
      </c>
      <c r="CX232" s="212">
        <v>10</v>
      </c>
      <c r="CY232" s="902" t="s">
        <v>284</v>
      </c>
      <c r="CZ232" s="212">
        <v>10</v>
      </c>
      <c r="DA232" s="902" t="s">
        <v>284</v>
      </c>
      <c r="DB232" s="211">
        <v>300</v>
      </c>
      <c r="DC232" s="902" t="s">
        <v>284</v>
      </c>
      <c r="DD232" s="212">
        <v>3</v>
      </c>
      <c r="DE232" s="902" t="s">
        <v>284</v>
      </c>
      <c r="DF232" s="212">
        <v>3</v>
      </c>
      <c r="DG232" s="937" t="s">
        <v>282</v>
      </c>
      <c r="DH232" s="938">
        <v>16800</v>
      </c>
      <c r="DI232" s="937" t="s">
        <v>282</v>
      </c>
      <c r="DJ232" s="213">
        <v>245</v>
      </c>
      <c r="DK232" s="897" t="s">
        <v>286</v>
      </c>
      <c r="DL232" s="898">
        <v>20230</v>
      </c>
      <c r="DM232" s="900" t="s">
        <v>274</v>
      </c>
      <c r="DN232" s="935">
        <v>200</v>
      </c>
      <c r="DO232" s="900" t="s">
        <v>275</v>
      </c>
      <c r="DP232" s="903" t="s">
        <v>276</v>
      </c>
      <c r="DQ232" s="900" t="s">
        <v>274</v>
      </c>
      <c r="DR232" s="905" t="s">
        <v>280</v>
      </c>
      <c r="DS232" s="900" t="s">
        <v>274</v>
      </c>
      <c r="DT232" s="909">
        <v>2.6</v>
      </c>
      <c r="DU232" s="926" t="s">
        <v>281</v>
      </c>
      <c r="DV232" s="911" t="s">
        <v>287</v>
      </c>
      <c r="DW232" s="242"/>
      <c r="DX232" s="948"/>
      <c r="DY232" s="215">
        <v>25</v>
      </c>
      <c r="DZ232" s="216">
        <v>5</v>
      </c>
      <c r="EA232" s="216">
        <v>6</v>
      </c>
      <c r="EB232" s="928">
        <v>3</v>
      </c>
    </row>
    <row r="233" spans="1:132" s="214" customFormat="1" ht="34.15" customHeight="1">
      <c r="A233" s="271" t="s">
        <v>547</v>
      </c>
      <c r="B233" s="950"/>
      <c r="C233" s="944"/>
      <c r="D233" s="946"/>
      <c r="E233" s="217" t="s">
        <v>49</v>
      </c>
      <c r="F233" s="180"/>
      <c r="G233" s="218">
        <v>80210</v>
      </c>
      <c r="H233" s="219"/>
      <c r="I233" s="183" t="s">
        <v>274</v>
      </c>
      <c r="J233" s="220">
        <v>780</v>
      </c>
      <c r="K233" s="221"/>
      <c r="L233" s="222" t="s">
        <v>275</v>
      </c>
      <c r="M233" s="223" t="s">
        <v>276</v>
      </c>
      <c r="N233" s="224" t="s">
        <v>274</v>
      </c>
      <c r="O233" s="225" t="s">
        <v>280</v>
      </c>
      <c r="P233" s="224" t="s">
        <v>274</v>
      </c>
      <c r="Q233" s="226">
        <v>2.4</v>
      </c>
      <c r="R233" s="227"/>
      <c r="S233" s="902"/>
      <c r="T233" s="914"/>
      <c r="U233" s="902"/>
      <c r="V233" s="934"/>
      <c r="W233" s="922"/>
      <c r="X233" s="904"/>
      <c r="Y233" s="922"/>
      <c r="Z233" s="924"/>
      <c r="AA233" s="183" t="s">
        <v>274</v>
      </c>
      <c r="AB233" s="220">
        <v>8430</v>
      </c>
      <c r="AC233" s="902"/>
      <c r="AD233" s="228">
        <v>80</v>
      </c>
      <c r="AE233" s="229" t="s">
        <v>275</v>
      </c>
      <c r="AF233" s="223" t="s">
        <v>276</v>
      </c>
      <c r="AG233" s="230" t="s">
        <v>274</v>
      </c>
      <c r="AH233" s="231" t="s">
        <v>280</v>
      </c>
      <c r="AI233" s="230" t="s">
        <v>274</v>
      </c>
      <c r="AJ233" s="232">
        <v>2.9</v>
      </c>
      <c r="AK233" s="233"/>
      <c r="AL233" s="198"/>
      <c r="AM233" s="234"/>
      <c r="AN233" s="205"/>
      <c r="AO233" s="235"/>
      <c r="AP233" s="236"/>
      <c r="AR233" s="236"/>
      <c r="AT233" s="236"/>
      <c r="AV233" s="237" t="s">
        <v>274</v>
      </c>
      <c r="AW233" s="199">
        <v>59010</v>
      </c>
      <c r="AX233" s="205" t="s">
        <v>274</v>
      </c>
      <c r="AY233" s="200">
        <v>590</v>
      </c>
      <c r="AZ233" s="238" t="s">
        <v>275</v>
      </c>
      <c r="BA233" s="202" t="s">
        <v>276</v>
      </c>
      <c r="BB233" s="201" t="s">
        <v>274</v>
      </c>
      <c r="BC233" s="203" t="s">
        <v>280</v>
      </c>
      <c r="BD233" s="201" t="s">
        <v>274</v>
      </c>
      <c r="BE233" s="204">
        <v>2.6</v>
      </c>
      <c r="BF233" s="237" t="s">
        <v>274</v>
      </c>
      <c r="BG233" s="286">
        <v>50580</v>
      </c>
      <c r="BH233" s="237" t="s">
        <v>284</v>
      </c>
      <c r="BI233" s="200">
        <v>500</v>
      </c>
      <c r="BJ233" s="238" t="s">
        <v>275</v>
      </c>
      <c r="BK233" s="202" t="s">
        <v>276</v>
      </c>
      <c r="BL233" s="238" t="s">
        <v>274</v>
      </c>
      <c r="BM233" s="203" t="s">
        <v>280</v>
      </c>
      <c r="BN233" s="238" t="s">
        <v>274</v>
      </c>
      <c r="BO233" s="204">
        <v>2.6</v>
      </c>
      <c r="BP233" s="925"/>
      <c r="BQ233" s="920"/>
      <c r="BR233" s="902"/>
      <c r="BS233" s="916"/>
      <c r="BT233" s="904"/>
      <c r="BU233" s="904"/>
      <c r="BV233" s="901"/>
      <c r="BW233" s="906"/>
      <c r="BX233" s="901"/>
      <c r="BY233" s="908"/>
      <c r="BZ233" s="902"/>
      <c r="CA233" s="918"/>
      <c r="CB233" s="902"/>
      <c r="CC233" s="916"/>
      <c r="CD233" s="901"/>
      <c r="CE233" s="904"/>
      <c r="CF233" s="901"/>
      <c r="CG233" s="906"/>
      <c r="CH233" s="901"/>
      <c r="CI233" s="910"/>
      <c r="CJ233" s="912"/>
      <c r="CK233" s="902"/>
      <c r="CL233" s="914"/>
      <c r="CM233" s="902"/>
      <c r="CN233" s="916"/>
      <c r="CO233" s="904"/>
      <c r="CP233" s="904"/>
      <c r="CQ233" s="901"/>
      <c r="CR233" s="906"/>
      <c r="CS233" s="901"/>
      <c r="CT233" s="908"/>
      <c r="CU233" s="902"/>
      <c r="CV233" s="239" t="s">
        <v>315</v>
      </c>
      <c r="CW233" s="902"/>
      <c r="CX233" s="239" t="s">
        <v>290</v>
      </c>
      <c r="CY233" s="902"/>
      <c r="CZ233" s="240">
        <v>83.7</v>
      </c>
      <c r="DA233" s="902"/>
      <c r="DB233" s="239" t="s">
        <v>315</v>
      </c>
      <c r="DC233" s="902"/>
      <c r="DD233" s="239" t="s">
        <v>290</v>
      </c>
      <c r="DE233" s="902"/>
      <c r="DF233" s="240">
        <v>46.5</v>
      </c>
      <c r="DG233" s="937"/>
      <c r="DH233" s="939"/>
      <c r="DI233" s="937"/>
      <c r="DJ233" s="241" t="s">
        <v>291</v>
      </c>
      <c r="DK233" s="897"/>
      <c r="DL233" s="899"/>
      <c r="DM233" s="901"/>
      <c r="DN233" s="936"/>
      <c r="DO233" s="901"/>
      <c r="DP233" s="904"/>
      <c r="DQ233" s="901"/>
      <c r="DR233" s="906"/>
      <c r="DS233" s="901"/>
      <c r="DT233" s="910"/>
      <c r="DU233" s="927"/>
      <c r="DV233" s="912"/>
      <c r="DW233" s="242"/>
      <c r="DX233" s="948"/>
      <c r="DY233" s="215"/>
      <c r="DZ233" s="216">
        <v>5</v>
      </c>
      <c r="EA233" s="216">
        <v>6</v>
      </c>
      <c r="EB233" s="928"/>
    </row>
    <row r="234" spans="1:132" s="214" customFormat="1" ht="34.15" customHeight="1">
      <c r="A234" s="271" t="s">
        <v>548</v>
      </c>
      <c r="B234" s="950"/>
      <c r="C234" s="943" t="s">
        <v>294</v>
      </c>
      <c r="D234" s="945" t="s">
        <v>273</v>
      </c>
      <c r="E234" s="179" t="s">
        <v>48</v>
      </c>
      <c r="F234" s="180"/>
      <c r="G234" s="181">
        <v>60580</v>
      </c>
      <c r="H234" s="182">
        <v>69010</v>
      </c>
      <c r="I234" s="183" t="s">
        <v>274</v>
      </c>
      <c r="J234" s="184">
        <v>580</v>
      </c>
      <c r="K234" s="185">
        <v>670</v>
      </c>
      <c r="L234" s="186" t="s">
        <v>275</v>
      </c>
      <c r="M234" s="187" t="s">
        <v>276</v>
      </c>
      <c r="N234" s="188" t="s">
        <v>274</v>
      </c>
      <c r="O234" s="189" t="s">
        <v>277</v>
      </c>
      <c r="P234" s="188" t="s">
        <v>274</v>
      </c>
      <c r="Q234" s="190">
        <v>2.2999999999999998</v>
      </c>
      <c r="R234" s="191">
        <v>2.4</v>
      </c>
      <c r="S234" s="902" t="s">
        <v>274</v>
      </c>
      <c r="T234" s="913">
        <v>2730</v>
      </c>
      <c r="U234" s="902" t="s">
        <v>274</v>
      </c>
      <c r="V234" s="933">
        <v>20</v>
      </c>
      <c r="W234" s="921" t="s">
        <v>278</v>
      </c>
      <c r="X234" s="903" t="s">
        <v>276</v>
      </c>
      <c r="Y234" s="921" t="s">
        <v>274</v>
      </c>
      <c r="Z234" s="923" t="s">
        <v>279</v>
      </c>
      <c r="AA234" s="183" t="s">
        <v>274</v>
      </c>
      <c r="AB234" s="192">
        <v>8430</v>
      </c>
      <c r="AC234" s="902" t="s">
        <v>274</v>
      </c>
      <c r="AD234" s="193">
        <v>80</v>
      </c>
      <c r="AE234" s="194" t="s">
        <v>278</v>
      </c>
      <c r="AF234" s="187" t="s">
        <v>276</v>
      </c>
      <c r="AG234" s="195" t="s">
        <v>274</v>
      </c>
      <c r="AH234" s="189" t="s">
        <v>280</v>
      </c>
      <c r="AI234" s="195" t="s">
        <v>274</v>
      </c>
      <c r="AJ234" s="196">
        <v>2.9</v>
      </c>
      <c r="AK234" s="197" t="s">
        <v>281</v>
      </c>
      <c r="AL234" s="198" t="s">
        <v>282</v>
      </c>
      <c r="AM234" s="199">
        <v>3370</v>
      </c>
      <c r="AN234" s="198" t="s">
        <v>282</v>
      </c>
      <c r="AO234" s="200">
        <v>30</v>
      </c>
      <c r="AP234" s="201" t="s">
        <v>275</v>
      </c>
      <c r="AQ234" s="202" t="s">
        <v>276</v>
      </c>
      <c r="AR234" s="201" t="s">
        <v>274</v>
      </c>
      <c r="AS234" s="203" t="s">
        <v>280</v>
      </c>
      <c r="AT234" s="201" t="s">
        <v>274</v>
      </c>
      <c r="AU234" s="204">
        <v>3.9</v>
      </c>
      <c r="AV234" s="205"/>
      <c r="AW234" s="206"/>
      <c r="AX234" s="205"/>
      <c r="AY234" s="207"/>
      <c r="AZ234" s="208"/>
      <c r="BA234" s="208"/>
      <c r="BB234" s="209"/>
      <c r="BC234" s="208"/>
      <c r="BD234" s="209"/>
      <c r="BE234" s="208"/>
      <c r="BF234" s="205"/>
      <c r="BG234" s="285" t="s">
        <v>283</v>
      </c>
      <c r="BH234" s="205"/>
      <c r="BI234" s="210"/>
      <c r="BJ234" s="208"/>
      <c r="BK234" s="208"/>
      <c r="BL234" s="208"/>
      <c r="BM234" s="208"/>
      <c r="BN234" s="208"/>
      <c r="BO234" s="208"/>
      <c r="BP234" s="925" t="s">
        <v>274</v>
      </c>
      <c r="BQ234" s="919">
        <v>3000</v>
      </c>
      <c r="BR234" s="902" t="s">
        <v>284</v>
      </c>
      <c r="BS234" s="915">
        <v>30</v>
      </c>
      <c r="BT234" s="903" t="s">
        <v>275</v>
      </c>
      <c r="BU234" s="903" t="s">
        <v>276</v>
      </c>
      <c r="BV234" s="900" t="s">
        <v>274</v>
      </c>
      <c r="BW234" s="905" t="s">
        <v>280</v>
      </c>
      <c r="BX234" s="900" t="s">
        <v>274</v>
      </c>
      <c r="BY234" s="907">
        <v>9</v>
      </c>
      <c r="BZ234" s="902" t="s">
        <v>284</v>
      </c>
      <c r="CA234" s="917">
        <v>16850</v>
      </c>
      <c r="CB234" s="902" t="s">
        <v>284</v>
      </c>
      <c r="CC234" s="915">
        <v>160</v>
      </c>
      <c r="CD234" s="900" t="s">
        <v>275</v>
      </c>
      <c r="CE234" s="903" t="s">
        <v>276</v>
      </c>
      <c r="CF234" s="900" t="s">
        <v>274</v>
      </c>
      <c r="CG234" s="905" t="s">
        <v>280</v>
      </c>
      <c r="CH234" s="900" t="s">
        <v>274</v>
      </c>
      <c r="CI234" s="909">
        <v>2.7</v>
      </c>
      <c r="CJ234" s="911" t="s">
        <v>285</v>
      </c>
      <c r="CK234" s="902" t="s">
        <v>284</v>
      </c>
      <c r="CL234" s="913">
        <v>2300</v>
      </c>
      <c r="CM234" s="902" t="s">
        <v>274</v>
      </c>
      <c r="CN234" s="915">
        <v>20</v>
      </c>
      <c r="CO234" s="903" t="s">
        <v>275</v>
      </c>
      <c r="CP234" s="903" t="s">
        <v>276</v>
      </c>
      <c r="CQ234" s="900" t="s">
        <v>274</v>
      </c>
      <c r="CR234" s="905" t="s">
        <v>280</v>
      </c>
      <c r="CS234" s="900" t="s">
        <v>274</v>
      </c>
      <c r="CT234" s="907">
        <v>13.6</v>
      </c>
      <c r="CU234" s="902" t="s">
        <v>284</v>
      </c>
      <c r="CV234" s="211">
        <v>1420</v>
      </c>
      <c r="CW234" s="902" t="s">
        <v>284</v>
      </c>
      <c r="CX234" s="212">
        <v>10</v>
      </c>
      <c r="CY234" s="902" t="s">
        <v>284</v>
      </c>
      <c r="CZ234" s="212">
        <v>10</v>
      </c>
      <c r="DA234" s="902" t="s">
        <v>284</v>
      </c>
      <c r="DB234" s="211">
        <v>250</v>
      </c>
      <c r="DC234" s="902" t="s">
        <v>284</v>
      </c>
      <c r="DD234" s="212">
        <v>2</v>
      </c>
      <c r="DE234" s="902" t="s">
        <v>284</v>
      </c>
      <c r="DF234" s="212">
        <v>2</v>
      </c>
      <c r="DG234" s="937" t="s">
        <v>282</v>
      </c>
      <c r="DH234" s="938">
        <v>14160</v>
      </c>
      <c r="DI234" s="937" t="s">
        <v>282</v>
      </c>
      <c r="DJ234" s="213">
        <v>245</v>
      </c>
      <c r="DK234" s="897" t="s">
        <v>286</v>
      </c>
      <c r="DL234" s="898">
        <v>16860</v>
      </c>
      <c r="DM234" s="900" t="s">
        <v>274</v>
      </c>
      <c r="DN234" s="935">
        <v>160</v>
      </c>
      <c r="DO234" s="900" t="s">
        <v>275</v>
      </c>
      <c r="DP234" s="903" t="s">
        <v>276</v>
      </c>
      <c r="DQ234" s="900" t="s">
        <v>274</v>
      </c>
      <c r="DR234" s="905" t="s">
        <v>280</v>
      </c>
      <c r="DS234" s="900" t="s">
        <v>274</v>
      </c>
      <c r="DT234" s="909">
        <v>2.7</v>
      </c>
      <c r="DU234" s="926" t="s">
        <v>281</v>
      </c>
      <c r="DV234" s="911" t="s">
        <v>287</v>
      </c>
      <c r="DW234" s="242"/>
      <c r="DX234" s="948"/>
      <c r="DY234" s="215">
        <v>30</v>
      </c>
      <c r="DZ234" s="216">
        <v>7</v>
      </c>
      <c r="EA234" s="216">
        <v>8</v>
      </c>
      <c r="EB234" s="928">
        <v>4</v>
      </c>
    </row>
    <row r="235" spans="1:132" s="214" customFormat="1" ht="34.15" customHeight="1">
      <c r="A235" s="271" t="s">
        <v>549</v>
      </c>
      <c r="B235" s="950"/>
      <c r="C235" s="944"/>
      <c r="D235" s="946"/>
      <c r="E235" s="217" t="s">
        <v>49</v>
      </c>
      <c r="F235" s="180"/>
      <c r="G235" s="218">
        <v>69010</v>
      </c>
      <c r="H235" s="219"/>
      <c r="I235" s="183" t="s">
        <v>274</v>
      </c>
      <c r="J235" s="220">
        <v>670</v>
      </c>
      <c r="K235" s="221"/>
      <c r="L235" s="222" t="s">
        <v>275</v>
      </c>
      <c r="M235" s="223" t="s">
        <v>276</v>
      </c>
      <c r="N235" s="224" t="s">
        <v>274</v>
      </c>
      <c r="O235" s="225" t="s">
        <v>280</v>
      </c>
      <c r="P235" s="224" t="s">
        <v>274</v>
      </c>
      <c r="Q235" s="226">
        <v>2.4</v>
      </c>
      <c r="R235" s="227"/>
      <c r="S235" s="902"/>
      <c r="T235" s="914"/>
      <c r="U235" s="902"/>
      <c r="V235" s="934"/>
      <c r="W235" s="922"/>
      <c r="X235" s="904"/>
      <c r="Y235" s="922"/>
      <c r="Z235" s="924"/>
      <c r="AA235" s="183" t="s">
        <v>274</v>
      </c>
      <c r="AB235" s="220">
        <v>8430</v>
      </c>
      <c r="AC235" s="902"/>
      <c r="AD235" s="228">
        <v>80</v>
      </c>
      <c r="AE235" s="229" t="s">
        <v>275</v>
      </c>
      <c r="AF235" s="223" t="s">
        <v>276</v>
      </c>
      <c r="AG235" s="230" t="s">
        <v>274</v>
      </c>
      <c r="AH235" s="231" t="s">
        <v>280</v>
      </c>
      <c r="AI235" s="230" t="s">
        <v>274</v>
      </c>
      <c r="AJ235" s="232">
        <v>2.9</v>
      </c>
      <c r="AK235" s="233"/>
      <c r="AL235" s="198"/>
      <c r="AM235" s="234"/>
      <c r="AN235" s="205"/>
      <c r="AO235" s="235"/>
      <c r="AP235" s="236"/>
      <c r="AR235" s="236"/>
      <c r="AT235" s="236"/>
      <c r="AV235" s="237" t="s">
        <v>274</v>
      </c>
      <c r="AW235" s="199">
        <v>59010</v>
      </c>
      <c r="AX235" s="205" t="s">
        <v>274</v>
      </c>
      <c r="AY235" s="200">
        <v>590</v>
      </c>
      <c r="AZ235" s="238" t="s">
        <v>275</v>
      </c>
      <c r="BA235" s="202" t="s">
        <v>276</v>
      </c>
      <c r="BB235" s="201" t="s">
        <v>274</v>
      </c>
      <c r="BC235" s="203" t="s">
        <v>280</v>
      </c>
      <c r="BD235" s="201" t="s">
        <v>274</v>
      </c>
      <c r="BE235" s="204">
        <v>2.6</v>
      </c>
      <c r="BF235" s="237" t="s">
        <v>274</v>
      </c>
      <c r="BG235" s="286">
        <v>50580</v>
      </c>
      <c r="BH235" s="237" t="s">
        <v>284</v>
      </c>
      <c r="BI235" s="200">
        <v>500</v>
      </c>
      <c r="BJ235" s="238" t="s">
        <v>275</v>
      </c>
      <c r="BK235" s="202" t="s">
        <v>276</v>
      </c>
      <c r="BL235" s="238" t="s">
        <v>274</v>
      </c>
      <c r="BM235" s="203" t="s">
        <v>280</v>
      </c>
      <c r="BN235" s="238" t="s">
        <v>274</v>
      </c>
      <c r="BO235" s="204">
        <v>2.6</v>
      </c>
      <c r="BP235" s="925"/>
      <c r="BQ235" s="920"/>
      <c r="BR235" s="902"/>
      <c r="BS235" s="916"/>
      <c r="BT235" s="904"/>
      <c r="BU235" s="904"/>
      <c r="BV235" s="901"/>
      <c r="BW235" s="906"/>
      <c r="BX235" s="901"/>
      <c r="BY235" s="908"/>
      <c r="BZ235" s="902"/>
      <c r="CA235" s="918"/>
      <c r="CB235" s="902"/>
      <c r="CC235" s="916"/>
      <c r="CD235" s="901"/>
      <c r="CE235" s="904"/>
      <c r="CF235" s="901"/>
      <c r="CG235" s="906"/>
      <c r="CH235" s="901"/>
      <c r="CI235" s="910"/>
      <c r="CJ235" s="912"/>
      <c r="CK235" s="902"/>
      <c r="CL235" s="914"/>
      <c r="CM235" s="902"/>
      <c r="CN235" s="916"/>
      <c r="CO235" s="904"/>
      <c r="CP235" s="904"/>
      <c r="CQ235" s="901"/>
      <c r="CR235" s="906"/>
      <c r="CS235" s="901"/>
      <c r="CT235" s="908"/>
      <c r="CU235" s="902"/>
      <c r="CV235" s="239" t="s">
        <v>289</v>
      </c>
      <c r="CW235" s="902"/>
      <c r="CX235" s="239" t="s">
        <v>290</v>
      </c>
      <c r="CY235" s="902"/>
      <c r="CZ235" s="240">
        <v>69.8</v>
      </c>
      <c r="DA235" s="902"/>
      <c r="DB235" s="239" t="s">
        <v>289</v>
      </c>
      <c r="DC235" s="902"/>
      <c r="DD235" s="239" t="s">
        <v>290</v>
      </c>
      <c r="DE235" s="902"/>
      <c r="DF235" s="240">
        <v>58.2</v>
      </c>
      <c r="DG235" s="937"/>
      <c r="DH235" s="939"/>
      <c r="DI235" s="937"/>
      <c r="DJ235" s="241" t="s">
        <v>291</v>
      </c>
      <c r="DK235" s="897"/>
      <c r="DL235" s="899"/>
      <c r="DM235" s="901"/>
      <c r="DN235" s="936"/>
      <c r="DO235" s="901"/>
      <c r="DP235" s="904"/>
      <c r="DQ235" s="901"/>
      <c r="DR235" s="906"/>
      <c r="DS235" s="901"/>
      <c r="DT235" s="910"/>
      <c r="DU235" s="927"/>
      <c r="DV235" s="912"/>
      <c r="DW235" s="242"/>
      <c r="DX235" s="948"/>
      <c r="DY235" s="215"/>
      <c r="DZ235" s="216">
        <v>7</v>
      </c>
      <c r="EA235" s="216">
        <v>8</v>
      </c>
      <c r="EB235" s="928"/>
    </row>
    <row r="236" spans="1:132" s="214" customFormat="1" ht="34.15" customHeight="1">
      <c r="A236" s="271" t="s">
        <v>550</v>
      </c>
      <c r="B236" s="950"/>
      <c r="C236" s="943" t="s">
        <v>295</v>
      </c>
      <c r="D236" s="945" t="s">
        <v>273</v>
      </c>
      <c r="E236" s="179" t="s">
        <v>48</v>
      </c>
      <c r="F236" s="180"/>
      <c r="G236" s="181">
        <v>52580</v>
      </c>
      <c r="H236" s="182">
        <v>61010</v>
      </c>
      <c r="I236" s="183" t="s">
        <v>274</v>
      </c>
      <c r="J236" s="184">
        <v>500</v>
      </c>
      <c r="K236" s="185">
        <v>590</v>
      </c>
      <c r="L236" s="186" t="s">
        <v>275</v>
      </c>
      <c r="M236" s="187" t="s">
        <v>276</v>
      </c>
      <c r="N236" s="188" t="s">
        <v>274</v>
      </c>
      <c r="O236" s="189" t="s">
        <v>277</v>
      </c>
      <c r="P236" s="188" t="s">
        <v>274</v>
      </c>
      <c r="Q236" s="190">
        <v>2.2999999999999998</v>
      </c>
      <c r="R236" s="191">
        <v>2.4</v>
      </c>
      <c r="S236" s="902" t="s">
        <v>274</v>
      </c>
      <c r="T236" s="913">
        <v>2340</v>
      </c>
      <c r="U236" s="902" t="s">
        <v>274</v>
      </c>
      <c r="V236" s="933">
        <v>20</v>
      </c>
      <c r="W236" s="921" t="s">
        <v>278</v>
      </c>
      <c r="X236" s="903" t="s">
        <v>276</v>
      </c>
      <c r="Y236" s="921" t="s">
        <v>274</v>
      </c>
      <c r="Z236" s="923" t="s">
        <v>279</v>
      </c>
      <c r="AA236" s="183" t="s">
        <v>274</v>
      </c>
      <c r="AB236" s="192">
        <v>8430</v>
      </c>
      <c r="AC236" s="902" t="s">
        <v>274</v>
      </c>
      <c r="AD236" s="193">
        <v>80</v>
      </c>
      <c r="AE236" s="194" t="s">
        <v>278</v>
      </c>
      <c r="AF236" s="187" t="s">
        <v>276</v>
      </c>
      <c r="AG236" s="195" t="s">
        <v>274</v>
      </c>
      <c r="AH236" s="189" t="s">
        <v>280</v>
      </c>
      <c r="AI236" s="195" t="s">
        <v>274</v>
      </c>
      <c r="AJ236" s="196">
        <v>2.9</v>
      </c>
      <c r="AK236" s="197" t="s">
        <v>281</v>
      </c>
      <c r="AL236" s="198" t="s">
        <v>282</v>
      </c>
      <c r="AM236" s="199">
        <v>3370</v>
      </c>
      <c r="AN236" s="198" t="s">
        <v>282</v>
      </c>
      <c r="AO236" s="200">
        <v>30</v>
      </c>
      <c r="AP236" s="201" t="s">
        <v>275</v>
      </c>
      <c r="AQ236" s="202" t="s">
        <v>276</v>
      </c>
      <c r="AR236" s="201" t="s">
        <v>274</v>
      </c>
      <c r="AS236" s="203" t="s">
        <v>280</v>
      </c>
      <c r="AT236" s="201" t="s">
        <v>274</v>
      </c>
      <c r="AU236" s="204">
        <v>3.9</v>
      </c>
      <c r="AV236" s="205"/>
      <c r="AW236" s="206"/>
      <c r="AX236" s="205"/>
      <c r="AY236" s="207"/>
      <c r="AZ236" s="208"/>
      <c r="BA236" s="208"/>
      <c r="BB236" s="209"/>
      <c r="BC236" s="208"/>
      <c r="BD236" s="209"/>
      <c r="BE236" s="208"/>
      <c r="BF236" s="205"/>
      <c r="BG236" s="285" t="s">
        <v>283</v>
      </c>
      <c r="BH236" s="205"/>
      <c r="BI236" s="210"/>
      <c r="BJ236" s="208"/>
      <c r="BK236" s="208"/>
      <c r="BL236" s="208"/>
      <c r="BM236" s="208"/>
      <c r="BN236" s="208"/>
      <c r="BO236" s="208"/>
      <c r="BP236" s="925" t="s">
        <v>274</v>
      </c>
      <c r="BQ236" s="919">
        <v>2570</v>
      </c>
      <c r="BR236" s="902" t="s">
        <v>274</v>
      </c>
      <c r="BS236" s="915">
        <v>20</v>
      </c>
      <c r="BT236" s="903" t="s">
        <v>275</v>
      </c>
      <c r="BU236" s="903" t="s">
        <v>276</v>
      </c>
      <c r="BV236" s="900" t="s">
        <v>274</v>
      </c>
      <c r="BW236" s="905" t="s">
        <v>280</v>
      </c>
      <c r="BX236" s="900" t="s">
        <v>274</v>
      </c>
      <c r="BY236" s="907">
        <v>11.6</v>
      </c>
      <c r="BZ236" s="902" t="s">
        <v>284</v>
      </c>
      <c r="CA236" s="917">
        <v>14450</v>
      </c>
      <c r="CB236" s="902" t="s">
        <v>274</v>
      </c>
      <c r="CC236" s="915">
        <v>140</v>
      </c>
      <c r="CD236" s="900" t="s">
        <v>275</v>
      </c>
      <c r="CE236" s="903" t="s">
        <v>276</v>
      </c>
      <c r="CF236" s="900" t="s">
        <v>274</v>
      </c>
      <c r="CG236" s="905" t="s">
        <v>280</v>
      </c>
      <c r="CH236" s="900" t="s">
        <v>274</v>
      </c>
      <c r="CI236" s="909">
        <v>2.6</v>
      </c>
      <c r="CJ236" s="911" t="s">
        <v>285</v>
      </c>
      <c r="CK236" s="902" t="s">
        <v>284</v>
      </c>
      <c r="CL236" s="913">
        <v>2090</v>
      </c>
      <c r="CM236" s="902" t="s">
        <v>274</v>
      </c>
      <c r="CN236" s="915">
        <v>20</v>
      </c>
      <c r="CO236" s="903" t="s">
        <v>275</v>
      </c>
      <c r="CP236" s="903" t="s">
        <v>276</v>
      </c>
      <c r="CQ236" s="900" t="s">
        <v>274</v>
      </c>
      <c r="CR236" s="905" t="s">
        <v>280</v>
      </c>
      <c r="CS236" s="900" t="s">
        <v>274</v>
      </c>
      <c r="CT236" s="907">
        <v>11.6</v>
      </c>
      <c r="CU236" s="902" t="s">
        <v>284</v>
      </c>
      <c r="CV236" s="211">
        <v>1220</v>
      </c>
      <c r="CW236" s="902" t="s">
        <v>284</v>
      </c>
      <c r="CX236" s="212">
        <v>10</v>
      </c>
      <c r="CY236" s="902" t="s">
        <v>284</v>
      </c>
      <c r="CZ236" s="212">
        <v>10</v>
      </c>
      <c r="DA236" s="902" t="s">
        <v>284</v>
      </c>
      <c r="DB236" s="211">
        <v>210</v>
      </c>
      <c r="DC236" s="902" t="s">
        <v>284</v>
      </c>
      <c r="DD236" s="212">
        <v>2</v>
      </c>
      <c r="DE236" s="902" t="s">
        <v>284</v>
      </c>
      <c r="DF236" s="212">
        <v>2</v>
      </c>
      <c r="DG236" s="937" t="s">
        <v>282</v>
      </c>
      <c r="DH236" s="938">
        <v>12280</v>
      </c>
      <c r="DI236" s="937" t="s">
        <v>282</v>
      </c>
      <c r="DJ236" s="213">
        <v>245</v>
      </c>
      <c r="DK236" s="897" t="s">
        <v>286</v>
      </c>
      <c r="DL236" s="898">
        <v>14450</v>
      </c>
      <c r="DM236" s="900" t="s">
        <v>274</v>
      </c>
      <c r="DN236" s="935">
        <v>140</v>
      </c>
      <c r="DO236" s="900" t="s">
        <v>275</v>
      </c>
      <c r="DP236" s="903" t="s">
        <v>276</v>
      </c>
      <c r="DQ236" s="900" t="s">
        <v>274</v>
      </c>
      <c r="DR236" s="905" t="s">
        <v>280</v>
      </c>
      <c r="DS236" s="900" t="s">
        <v>274</v>
      </c>
      <c r="DT236" s="909">
        <v>2.6</v>
      </c>
      <c r="DU236" s="926" t="s">
        <v>281</v>
      </c>
      <c r="DV236" s="911" t="s">
        <v>287</v>
      </c>
      <c r="DW236" s="242"/>
      <c r="DX236" s="948"/>
      <c r="DY236" s="215">
        <v>35</v>
      </c>
      <c r="DZ236" s="216">
        <v>9</v>
      </c>
      <c r="EA236" s="216">
        <v>10</v>
      </c>
      <c r="EB236" s="928">
        <v>5</v>
      </c>
    </row>
    <row r="237" spans="1:132" s="214" customFormat="1" ht="34.15" customHeight="1">
      <c r="A237" s="271" t="s">
        <v>551</v>
      </c>
      <c r="B237" s="950"/>
      <c r="C237" s="944"/>
      <c r="D237" s="946"/>
      <c r="E237" s="217" t="s">
        <v>49</v>
      </c>
      <c r="F237" s="180"/>
      <c r="G237" s="218">
        <v>61010</v>
      </c>
      <c r="H237" s="219"/>
      <c r="I237" s="183" t="s">
        <v>274</v>
      </c>
      <c r="J237" s="220">
        <v>590</v>
      </c>
      <c r="K237" s="221"/>
      <c r="L237" s="222" t="s">
        <v>275</v>
      </c>
      <c r="M237" s="223" t="s">
        <v>276</v>
      </c>
      <c r="N237" s="224" t="s">
        <v>274</v>
      </c>
      <c r="O237" s="225" t="s">
        <v>280</v>
      </c>
      <c r="P237" s="224" t="s">
        <v>274</v>
      </c>
      <c r="Q237" s="226">
        <v>2.4</v>
      </c>
      <c r="R237" s="227"/>
      <c r="S237" s="902"/>
      <c r="T237" s="914"/>
      <c r="U237" s="902"/>
      <c r="V237" s="934"/>
      <c r="W237" s="922"/>
      <c r="X237" s="904"/>
      <c r="Y237" s="922"/>
      <c r="Z237" s="924"/>
      <c r="AA237" s="183" t="s">
        <v>274</v>
      </c>
      <c r="AB237" s="220">
        <v>8430</v>
      </c>
      <c r="AC237" s="902"/>
      <c r="AD237" s="228">
        <v>80</v>
      </c>
      <c r="AE237" s="229" t="s">
        <v>275</v>
      </c>
      <c r="AF237" s="223" t="s">
        <v>276</v>
      </c>
      <c r="AG237" s="230" t="s">
        <v>274</v>
      </c>
      <c r="AH237" s="231" t="s">
        <v>280</v>
      </c>
      <c r="AI237" s="230" t="s">
        <v>274</v>
      </c>
      <c r="AJ237" s="232">
        <v>2.9</v>
      </c>
      <c r="AK237" s="233"/>
      <c r="AL237" s="198"/>
      <c r="AM237" s="234"/>
      <c r="AN237" s="205"/>
      <c r="AO237" s="235"/>
      <c r="AP237" s="236"/>
      <c r="AR237" s="236"/>
      <c r="AT237" s="236"/>
      <c r="AV237" s="237" t="s">
        <v>274</v>
      </c>
      <c r="AW237" s="199">
        <v>59010</v>
      </c>
      <c r="AX237" s="205" t="s">
        <v>274</v>
      </c>
      <c r="AY237" s="200">
        <v>590</v>
      </c>
      <c r="AZ237" s="238" t="s">
        <v>275</v>
      </c>
      <c r="BA237" s="202" t="s">
        <v>276</v>
      </c>
      <c r="BB237" s="201" t="s">
        <v>274</v>
      </c>
      <c r="BC237" s="203" t="s">
        <v>280</v>
      </c>
      <c r="BD237" s="201" t="s">
        <v>274</v>
      </c>
      <c r="BE237" s="204">
        <v>2.6</v>
      </c>
      <c r="BF237" s="237" t="s">
        <v>274</v>
      </c>
      <c r="BG237" s="286">
        <v>50580</v>
      </c>
      <c r="BH237" s="237" t="s">
        <v>284</v>
      </c>
      <c r="BI237" s="200">
        <v>500</v>
      </c>
      <c r="BJ237" s="238" t="s">
        <v>275</v>
      </c>
      <c r="BK237" s="202" t="s">
        <v>276</v>
      </c>
      <c r="BL237" s="238" t="s">
        <v>274</v>
      </c>
      <c r="BM237" s="203" t="s">
        <v>280</v>
      </c>
      <c r="BN237" s="238" t="s">
        <v>274</v>
      </c>
      <c r="BO237" s="204">
        <v>2.6</v>
      </c>
      <c r="BP237" s="925"/>
      <c r="BQ237" s="920"/>
      <c r="BR237" s="902"/>
      <c r="BS237" s="916"/>
      <c r="BT237" s="904"/>
      <c r="BU237" s="904"/>
      <c r="BV237" s="901"/>
      <c r="BW237" s="906"/>
      <c r="BX237" s="901"/>
      <c r="BY237" s="908"/>
      <c r="BZ237" s="902"/>
      <c r="CA237" s="918"/>
      <c r="CB237" s="902"/>
      <c r="CC237" s="916"/>
      <c r="CD237" s="901"/>
      <c r="CE237" s="904"/>
      <c r="CF237" s="901"/>
      <c r="CG237" s="906"/>
      <c r="CH237" s="901"/>
      <c r="CI237" s="910"/>
      <c r="CJ237" s="912"/>
      <c r="CK237" s="902"/>
      <c r="CL237" s="914"/>
      <c r="CM237" s="902"/>
      <c r="CN237" s="916"/>
      <c r="CO237" s="904"/>
      <c r="CP237" s="904"/>
      <c r="CQ237" s="901"/>
      <c r="CR237" s="906"/>
      <c r="CS237" s="901"/>
      <c r="CT237" s="908"/>
      <c r="CU237" s="902"/>
      <c r="CV237" s="239" t="s">
        <v>315</v>
      </c>
      <c r="CW237" s="902"/>
      <c r="CX237" s="239" t="s">
        <v>290</v>
      </c>
      <c r="CY237" s="902"/>
      <c r="CZ237" s="240">
        <v>59.8</v>
      </c>
      <c r="DA237" s="902"/>
      <c r="DB237" s="239" t="s">
        <v>315</v>
      </c>
      <c r="DC237" s="902"/>
      <c r="DD237" s="239" t="s">
        <v>290</v>
      </c>
      <c r="DE237" s="902"/>
      <c r="DF237" s="240">
        <v>49.8</v>
      </c>
      <c r="DG237" s="937"/>
      <c r="DH237" s="939"/>
      <c r="DI237" s="937"/>
      <c r="DJ237" s="241" t="s">
        <v>291</v>
      </c>
      <c r="DK237" s="897"/>
      <c r="DL237" s="899"/>
      <c r="DM237" s="901"/>
      <c r="DN237" s="936"/>
      <c r="DO237" s="901"/>
      <c r="DP237" s="904"/>
      <c r="DQ237" s="901"/>
      <c r="DR237" s="906"/>
      <c r="DS237" s="901"/>
      <c r="DT237" s="910"/>
      <c r="DU237" s="927"/>
      <c r="DV237" s="912"/>
      <c r="DW237" s="242"/>
      <c r="DX237" s="948"/>
      <c r="DY237" s="215"/>
      <c r="DZ237" s="216">
        <v>9</v>
      </c>
      <c r="EA237" s="216">
        <v>10</v>
      </c>
      <c r="EB237" s="928"/>
    </row>
    <row r="238" spans="1:132" s="214" customFormat="1" ht="34.15" customHeight="1">
      <c r="A238" s="271" t="s">
        <v>552</v>
      </c>
      <c r="B238" s="950"/>
      <c r="C238" s="943" t="s">
        <v>296</v>
      </c>
      <c r="D238" s="945" t="s">
        <v>273</v>
      </c>
      <c r="E238" s="179" t="s">
        <v>48</v>
      </c>
      <c r="F238" s="180"/>
      <c r="G238" s="181">
        <v>59300</v>
      </c>
      <c r="H238" s="182">
        <v>67730</v>
      </c>
      <c r="I238" s="183" t="s">
        <v>274</v>
      </c>
      <c r="J238" s="184">
        <v>570</v>
      </c>
      <c r="K238" s="185">
        <v>650</v>
      </c>
      <c r="L238" s="186" t="s">
        <v>275</v>
      </c>
      <c r="M238" s="187" t="s">
        <v>276</v>
      </c>
      <c r="N238" s="188" t="s">
        <v>274</v>
      </c>
      <c r="O238" s="189" t="s">
        <v>277</v>
      </c>
      <c r="P238" s="188" t="s">
        <v>274</v>
      </c>
      <c r="Q238" s="190">
        <v>2.2999999999999998</v>
      </c>
      <c r="R238" s="191">
        <v>2.4</v>
      </c>
      <c r="S238" s="902" t="s">
        <v>274</v>
      </c>
      <c r="T238" s="913">
        <v>2040</v>
      </c>
      <c r="U238" s="902" t="s">
        <v>274</v>
      </c>
      <c r="V238" s="933">
        <v>20</v>
      </c>
      <c r="W238" s="921" t="s">
        <v>278</v>
      </c>
      <c r="X238" s="903" t="s">
        <v>276</v>
      </c>
      <c r="Y238" s="921" t="s">
        <v>274</v>
      </c>
      <c r="Z238" s="923" t="s">
        <v>279</v>
      </c>
      <c r="AA238" s="183" t="s">
        <v>274</v>
      </c>
      <c r="AB238" s="192">
        <v>8430</v>
      </c>
      <c r="AC238" s="902" t="s">
        <v>274</v>
      </c>
      <c r="AD238" s="193">
        <v>80</v>
      </c>
      <c r="AE238" s="194" t="s">
        <v>278</v>
      </c>
      <c r="AF238" s="187" t="s">
        <v>276</v>
      </c>
      <c r="AG238" s="195" t="s">
        <v>274</v>
      </c>
      <c r="AH238" s="189" t="s">
        <v>280</v>
      </c>
      <c r="AI238" s="195" t="s">
        <v>274</v>
      </c>
      <c r="AJ238" s="196">
        <v>2.9</v>
      </c>
      <c r="AK238" s="197" t="s">
        <v>281</v>
      </c>
      <c r="AL238" s="198" t="s">
        <v>282</v>
      </c>
      <c r="AM238" s="199">
        <v>3370</v>
      </c>
      <c r="AN238" s="198" t="s">
        <v>282</v>
      </c>
      <c r="AO238" s="200">
        <v>30</v>
      </c>
      <c r="AP238" s="201" t="s">
        <v>275</v>
      </c>
      <c r="AQ238" s="202" t="s">
        <v>276</v>
      </c>
      <c r="AR238" s="201" t="s">
        <v>274</v>
      </c>
      <c r="AS238" s="203" t="s">
        <v>280</v>
      </c>
      <c r="AT238" s="201" t="s">
        <v>274</v>
      </c>
      <c r="AU238" s="204">
        <v>3.9</v>
      </c>
      <c r="AV238" s="205"/>
      <c r="AW238" s="206"/>
      <c r="AX238" s="205"/>
      <c r="AY238" s="207"/>
      <c r="AZ238" s="208"/>
      <c r="BA238" s="208"/>
      <c r="BB238" s="209"/>
      <c r="BC238" s="208"/>
      <c r="BD238" s="209"/>
      <c r="BE238" s="208"/>
      <c r="BF238" s="205"/>
      <c r="BG238" s="285" t="s">
        <v>283</v>
      </c>
      <c r="BH238" s="205"/>
      <c r="BI238" s="210"/>
      <c r="BJ238" s="208"/>
      <c r="BK238" s="208"/>
      <c r="BL238" s="208"/>
      <c r="BM238" s="208"/>
      <c r="BN238" s="208"/>
      <c r="BO238" s="208"/>
      <c r="BP238" s="925" t="s">
        <v>274</v>
      </c>
      <c r="BQ238" s="919" t="s">
        <v>297</v>
      </c>
      <c r="BR238" s="902" t="s">
        <v>274</v>
      </c>
      <c r="BS238" s="915"/>
      <c r="BT238" s="903"/>
      <c r="BU238" s="903"/>
      <c r="BV238" s="900"/>
      <c r="BW238" s="905"/>
      <c r="BX238" s="900"/>
      <c r="BY238" s="941" t="s">
        <v>203</v>
      </c>
      <c r="BZ238" s="902" t="s">
        <v>284</v>
      </c>
      <c r="CA238" s="917">
        <v>12640</v>
      </c>
      <c r="CB238" s="902" t="s">
        <v>284</v>
      </c>
      <c r="CC238" s="915">
        <v>120</v>
      </c>
      <c r="CD238" s="900" t="s">
        <v>275</v>
      </c>
      <c r="CE238" s="903" t="s">
        <v>276</v>
      </c>
      <c r="CF238" s="900" t="s">
        <v>274</v>
      </c>
      <c r="CG238" s="905" t="s">
        <v>280</v>
      </c>
      <c r="CH238" s="900" t="s">
        <v>274</v>
      </c>
      <c r="CI238" s="909">
        <v>2.7</v>
      </c>
      <c r="CJ238" s="911" t="s">
        <v>285</v>
      </c>
      <c r="CK238" s="902" t="s">
        <v>284</v>
      </c>
      <c r="CL238" s="913">
        <v>1930</v>
      </c>
      <c r="CM238" s="902" t="s">
        <v>274</v>
      </c>
      <c r="CN238" s="915">
        <v>10</v>
      </c>
      <c r="CO238" s="903" t="s">
        <v>275</v>
      </c>
      <c r="CP238" s="903" t="s">
        <v>276</v>
      </c>
      <c r="CQ238" s="900" t="s">
        <v>274</v>
      </c>
      <c r="CR238" s="905" t="s">
        <v>280</v>
      </c>
      <c r="CS238" s="900" t="s">
        <v>274</v>
      </c>
      <c r="CT238" s="907">
        <v>20.399999999999999</v>
      </c>
      <c r="CU238" s="902" t="s">
        <v>284</v>
      </c>
      <c r="CV238" s="211">
        <v>1060</v>
      </c>
      <c r="CW238" s="902" t="s">
        <v>284</v>
      </c>
      <c r="CX238" s="212">
        <v>10</v>
      </c>
      <c r="CY238" s="902" t="s">
        <v>284</v>
      </c>
      <c r="CZ238" s="212">
        <v>10</v>
      </c>
      <c r="DA238" s="902" t="s">
        <v>284</v>
      </c>
      <c r="DB238" s="211">
        <v>190</v>
      </c>
      <c r="DC238" s="902" t="s">
        <v>284</v>
      </c>
      <c r="DD238" s="212">
        <v>1</v>
      </c>
      <c r="DE238" s="902" t="s">
        <v>284</v>
      </c>
      <c r="DF238" s="212">
        <v>1</v>
      </c>
      <c r="DG238" s="937" t="s">
        <v>282</v>
      </c>
      <c r="DH238" s="938">
        <v>10870</v>
      </c>
      <c r="DI238" s="937" t="s">
        <v>282</v>
      </c>
      <c r="DJ238" s="213">
        <v>245</v>
      </c>
      <c r="DK238" s="897" t="s">
        <v>286</v>
      </c>
      <c r="DL238" s="898">
        <v>12640</v>
      </c>
      <c r="DM238" s="900" t="s">
        <v>274</v>
      </c>
      <c r="DN238" s="935">
        <v>120</v>
      </c>
      <c r="DO238" s="900" t="s">
        <v>275</v>
      </c>
      <c r="DP238" s="903" t="s">
        <v>276</v>
      </c>
      <c r="DQ238" s="900" t="s">
        <v>274</v>
      </c>
      <c r="DR238" s="905" t="s">
        <v>280</v>
      </c>
      <c r="DS238" s="900" t="s">
        <v>274</v>
      </c>
      <c r="DT238" s="909">
        <v>2.7</v>
      </c>
      <c r="DU238" s="926" t="s">
        <v>281</v>
      </c>
      <c r="DV238" s="911" t="s">
        <v>287</v>
      </c>
      <c r="DW238" s="242"/>
      <c r="DX238" s="948"/>
      <c r="DY238" s="215">
        <v>40</v>
      </c>
      <c r="DZ238" s="216">
        <v>11</v>
      </c>
      <c r="EA238" s="216">
        <v>12</v>
      </c>
      <c r="EB238" s="928">
        <v>6</v>
      </c>
    </row>
    <row r="239" spans="1:132" s="214" customFormat="1" ht="34.15" customHeight="1">
      <c r="A239" s="271" t="s">
        <v>553</v>
      </c>
      <c r="B239" s="950"/>
      <c r="C239" s="944"/>
      <c r="D239" s="946"/>
      <c r="E239" s="217" t="s">
        <v>49</v>
      </c>
      <c r="F239" s="180"/>
      <c r="G239" s="218">
        <v>67730</v>
      </c>
      <c r="H239" s="219"/>
      <c r="I239" s="183" t="s">
        <v>274</v>
      </c>
      <c r="J239" s="220">
        <v>650</v>
      </c>
      <c r="K239" s="221"/>
      <c r="L239" s="222" t="s">
        <v>275</v>
      </c>
      <c r="M239" s="223" t="s">
        <v>276</v>
      </c>
      <c r="N239" s="224" t="s">
        <v>274</v>
      </c>
      <c r="O239" s="225" t="s">
        <v>280</v>
      </c>
      <c r="P239" s="224" t="s">
        <v>274</v>
      </c>
      <c r="Q239" s="226">
        <v>2.4</v>
      </c>
      <c r="R239" s="227"/>
      <c r="S239" s="902"/>
      <c r="T239" s="914"/>
      <c r="U239" s="902"/>
      <c r="V239" s="934"/>
      <c r="W239" s="922"/>
      <c r="X239" s="904"/>
      <c r="Y239" s="922"/>
      <c r="Z239" s="924"/>
      <c r="AA239" s="183" t="s">
        <v>274</v>
      </c>
      <c r="AB239" s="220">
        <v>8430</v>
      </c>
      <c r="AC239" s="902"/>
      <c r="AD239" s="228">
        <v>80</v>
      </c>
      <c r="AE239" s="229" t="s">
        <v>275</v>
      </c>
      <c r="AF239" s="223" t="s">
        <v>276</v>
      </c>
      <c r="AG239" s="230" t="s">
        <v>274</v>
      </c>
      <c r="AH239" s="231" t="s">
        <v>280</v>
      </c>
      <c r="AI239" s="230" t="s">
        <v>274</v>
      </c>
      <c r="AJ239" s="232">
        <v>2.9</v>
      </c>
      <c r="AK239" s="233"/>
      <c r="AL239" s="198"/>
      <c r="AM239" s="234"/>
      <c r="AN239" s="205"/>
      <c r="AO239" s="235"/>
      <c r="AP239" s="236"/>
      <c r="AR239" s="236"/>
      <c r="AT239" s="236"/>
      <c r="AV239" s="237" t="s">
        <v>274</v>
      </c>
      <c r="AW239" s="199">
        <v>59010</v>
      </c>
      <c r="AX239" s="205" t="s">
        <v>274</v>
      </c>
      <c r="AY239" s="200">
        <v>590</v>
      </c>
      <c r="AZ239" s="238" t="s">
        <v>275</v>
      </c>
      <c r="BA239" s="202" t="s">
        <v>276</v>
      </c>
      <c r="BB239" s="201" t="s">
        <v>274</v>
      </c>
      <c r="BC239" s="203" t="s">
        <v>280</v>
      </c>
      <c r="BD239" s="201" t="s">
        <v>274</v>
      </c>
      <c r="BE239" s="204">
        <v>2.6</v>
      </c>
      <c r="BF239" s="237" t="s">
        <v>274</v>
      </c>
      <c r="BG239" s="286">
        <v>50580</v>
      </c>
      <c r="BH239" s="237" t="s">
        <v>284</v>
      </c>
      <c r="BI239" s="200">
        <v>500</v>
      </c>
      <c r="BJ239" s="238" t="s">
        <v>275</v>
      </c>
      <c r="BK239" s="202" t="s">
        <v>276</v>
      </c>
      <c r="BL239" s="238" t="s">
        <v>274</v>
      </c>
      <c r="BM239" s="203" t="s">
        <v>280</v>
      </c>
      <c r="BN239" s="238" t="s">
        <v>274</v>
      </c>
      <c r="BO239" s="204">
        <v>2.6</v>
      </c>
      <c r="BP239" s="925"/>
      <c r="BQ239" s="920"/>
      <c r="BR239" s="902"/>
      <c r="BS239" s="916"/>
      <c r="BT239" s="904"/>
      <c r="BU239" s="904"/>
      <c r="BV239" s="901"/>
      <c r="BW239" s="906"/>
      <c r="BX239" s="901"/>
      <c r="BY239" s="942"/>
      <c r="BZ239" s="902"/>
      <c r="CA239" s="918"/>
      <c r="CB239" s="902"/>
      <c r="CC239" s="916"/>
      <c r="CD239" s="901"/>
      <c r="CE239" s="904"/>
      <c r="CF239" s="901"/>
      <c r="CG239" s="906"/>
      <c r="CH239" s="901"/>
      <c r="CI239" s="910"/>
      <c r="CJ239" s="912"/>
      <c r="CK239" s="902"/>
      <c r="CL239" s="914"/>
      <c r="CM239" s="902"/>
      <c r="CN239" s="916"/>
      <c r="CO239" s="904"/>
      <c r="CP239" s="904"/>
      <c r="CQ239" s="901"/>
      <c r="CR239" s="906"/>
      <c r="CS239" s="901"/>
      <c r="CT239" s="908"/>
      <c r="CU239" s="902"/>
      <c r="CV239" s="239" t="s">
        <v>289</v>
      </c>
      <c r="CW239" s="902"/>
      <c r="CX239" s="239" t="s">
        <v>290</v>
      </c>
      <c r="CY239" s="902"/>
      <c r="CZ239" s="240">
        <v>52.3</v>
      </c>
      <c r="DA239" s="902"/>
      <c r="DB239" s="239" t="s">
        <v>289</v>
      </c>
      <c r="DC239" s="902"/>
      <c r="DD239" s="239" t="s">
        <v>290</v>
      </c>
      <c r="DE239" s="902"/>
      <c r="DF239" s="240">
        <v>87.2</v>
      </c>
      <c r="DG239" s="937"/>
      <c r="DH239" s="939"/>
      <c r="DI239" s="937"/>
      <c r="DJ239" s="241" t="s">
        <v>291</v>
      </c>
      <c r="DK239" s="897"/>
      <c r="DL239" s="899"/>
      <c r="DM239" s="901"/>
      <c r="DN239" s="936"/>
      <c r="DO239" s="901"/>
      <c r="DP239" s="904"/>
      <c r="DQ239" s="901"/>
      <c r="DR239" s="906"/>
      <c r="DS239" s="901"/>
      <c r="DT239" s="910"/>
      <c r="DU239" s="927"/>
      <c r="DV239" s="912"/>
      <c r="DW239" s="242"/>
      <c r="DX239" s="948"/>
      <c r="DY239" s="215"/>
      <c r="DZ239" s="216">
        <v>11</v>
      </c>
      <c r="EA239" s="216">
        <v>12</v>
      </c>
      <c r="EB239" s="928"/>
    </row>
    <row r="240" spans="1:132" s="214" customFormat="1" ht="34.15" customHeight="1">
      <c r="A240" s="271" t="s">
        <v>554</v>
      </c>
      <c r="B240" s="950"/>
      <c r="C240" s="943" t="s">
        <v>298</v>
      </c>
      <c r="D240" s="945" t="s">
        <v>273</v>
      </c>
      <c r="E240" s="179" t="s">
        <v>48</v>
      </c>
      <c r="F240" s="180"/>
      <c r="G240" s="181">
        <v>53220</v>
      </c>
      <c r="H240" s="182">
        <v>61650</v>
      </c>
      <c r="I240" s="183" t="s">
        <v>274</v>
      </c>
      <c r="J240" s="184">
        <v>510</v>
      </c>
      <c r="K240" s="185">
        <v>590</v>
      </c>
      <c r="L240" s="186" t="s">
        <v>275</v>
      </c>
      <c r="M240" s="187" t="s">
        <v>276</v>
      </c>
      <c r="N240" s="188" t="s">
        <v>274</v>
      </c>
      <c r="O240" s="189" t="s">
        <v>277</v>
      </c>
      <c r="P240" s="188" t="s">
        <v>274</v>
      </c>
      <c r="Q240" s="190">
        <v>2.2999999999999998</v>
      </c>
      <c r="R240" s="191">
        <v>2.4</v>
      </c>
      <c r="S240" s="902" t="s">
        <v>274</v>
      </c>
      <c r="T240" s="913">
        <v>1820</v>
      </c>
      <c r="U240" s="902" t="s">
        <v>274</v>
      </c>
      <c r="V240" s="933">
        <v>10</v>
      </c>
      <c r="W240" s="921" t="s">
        <v>278</v>
      </c>
      <c r="X240" s="903" t="s">
        <v>276</v>
      </c>
      <c r="Y240" s="921" t="s">
        <v>274</v>
      </c>
      <c r="Z240" s="923" t="s">
        <v>279</v>
      </c>
      <c r="AA240" s="183" t="s">
        <v>274</v>
      </c>
      <c r="AB240" s="192">
        <v>8430</v>
      </c>
      <c r="AC240" s="902" t="s">
        <v>274</v>
      </c>
      <c r="AD240" s="193">
        <v>80</v>
      </c>
      <c r="AE240" s="194" t="s">
        <v>278</v>
      </c>
      <c r="AF240" s="187" t="s">
        <v>276</v>
      </c>
      <c r="AG240" s="195" t="s">
        <v>274</v>
      </c>
      <c r="AH240" s="189" t="s">
        <v>280</v>
      </c>
      <c r="AI240" s="195" t="s">
        <v>274</v>
      </c>
      <c r="AJ240" s="196">
        <v>2.9</v>
      </c>
      <c r="AK240" s="197" t="s">
        <v>281</v>
      </c>
      <c r="AL240" s="198" t="s">
        <v>282</v>
      </c>
      <c r="AM240" s="199">
        <v>3370</v>
      </c>
      <c r="AN240" s="198" t="s">
        <v>282</v>
      </c>
      <c r="AO240" s="200">
        <v>30</v>
      </c>
      <c r="AP240" s="201" t="s">
        <v>275</v>
      </c>
      <c r="AQ240" s="202" t="s">
        <v>276</v>
      </c>
      <c r="AR240" s="201" t="s">
        <v>274</v>
      </c>
      <c r="AS240" s="203" t="s">
        <v>280</v>
      </c>
      <c r="AT240" s="201" t="s">
        <v>274</v>
      </c>
      <c r="AU240" s="204">
        <v>3.9</v>
      </c>
      <c r="AV240" s="205"/>
      <c r="AW240" s="206"/>
      <c r="AX240" s="205"/>
      <c r="AY240" s="207"/>
      <c r="AZ240" s="208"/>
      <c r="BA240" s="208"/>
      <c r="BB240" s="209"/>
      <c r="BC240" s="208"/>
      <c r="BD240" s="209"/>
      <c r="BE240" s="208"/>
      <c r="BF240" s="205"/>
      <c r="BG240" s="285" t="s">
        <v>283</v>
      </c>
      <c r="BH240" s="205"/>
      <c r="BI240" s="210"/>
      <c r="BJ240" s="208"/>
      <c r="BK240" s="208"/>
      <c r="BL240" s="208"/>
      <c r="BM240" s="208"/>
      <c r="BN240" s="208"/>
      <c r="BO240" s="208"/>
      <c r="BP240" s="925" t="s">
        <v>274</v>
      </c>
      <c r="BQ240" s="919" t="s">
        <v>297</v>
      </c>
      <c r="BR240" s="902" t="s">
        <v>274</v>
      </c>
      <c r="BS240" s="915"/>
      <c r="BT240" s="903"/>
      <c r="BU240" s="903"/>
      <c r="BV240" s="900"/>
      <c r="BW240" s="905"/>
      <c r="BX240" s="900"/>
      <c r="BY240" s="941" t="s">
        <v>203</v>
      </c>
      <c r="BZ240" s="902" t="s">
        <v>284</v>
      </c>
      <c r="CA240" s="917">
        <v>11230</v>
      </c>
      <c r="CB240" s="902" t="s">
        <v>274</v>
      </c>
      <c r="CC240" s="915">
        <v>110</v>
      </c>
      <c r="CD240" s="900" t="s">
        <v>275</v>
      </c>
      <c r="CE240" s="903" t="s">
        <v>276</v>
      </c>
      <c r="CF240" s="900" t="s">
        <v>274</v>
      </c>
      <c r="CG240" s="905" t="s">
        <v>280</v>
      </c>
      <c r="CH240" s="900" t="s">
        <v>274</v>
      </c>
      <c r="CI240" s="909">
        <v>2.6</v>
      </c>
      <c r="CJ240" s="911" t="s">
        <v>285</v>
      </c>
      <c r="CK240" s="902" t="s">
        <v>284</v>
      </c>
      <c r="CL240" s="913">
        <v>1800</v>
      </c>
      <c r="CM240" s="902" t="s">
        <v>274</v>
      </c>
      <c r="CN240" s="915">
        <v>10</v>
      </c>
      <c r="CO240" s="903" t="s">
        <v>275</v>
      </c>
      <c r="CP240" s="903" t="s">
        <v>276</v>
      </c>
      <c r="CQ240" s="900" t="s">
        <v>274</v>
      </c>
      <c r="CR240" s="905" t="s">
        <v>280</v>
      </c>
      <c r="CS240" s="900" t="s">
        <v>274</v>
      </c>
      <c r="CT240" s="907">
        <v>18.100000000000001</v>
      </c>
      <c r="CU240" s="902" t="s">
        <v>284</v>
      </c>
      <c r="CV240" s="211">
        <v>950</v>
      </c>
      <c r="CW240" s="902" t="s">
        <v>284</v>
      </c>
      <c r="CX240" s="212">
        <v>9</v>
      </c>
      <c r="CY240" s="902" t="s">
        <v>284</v>
      </c>
      <c r="CZ240" s="212">
        <v>9</v>
      </c>
      <c r="DA240" s="902" t="s">
        <v>284</v>
      </c>
      <c r="DB240" s="211">
        <v>170</v>
      </c>
      <c r="DC240" s="902" t="s">
        <v>284</v>
      </c>
      <c r="DD240" s="212">
        <v>1</v>
      </c>
      <c r="DE240" s="902" t="s">
        <v>284</v>
      </c>
      <c r="DF240" s="212">
        <v>1</v>
      </c>
      <c r="DG240" s="937" t="s">
        <v>282</v>
      </c>
      <c r="DH240" s="938">
        <v>9770</v>
      </c>
      <c r="DI240" s="937" t="s">
        <v>282</v>
      </c>
      <c r="DJ240" s="213">
        <v>245</v>
      </c>
      <c r="DK240" s="897" t="s">
        <v>286</v>
      </c>
      <c r="DL240" s="898">
        <v>11240</v>
      </c>
      <c r="DM240" s="900" t="s">
        <v>274</v>
      </c>
      <c r="DN240" s="935">
        <v>110</v>
      </c>
      <c r="DO240" s="900" t="s">
        <v>275</v>
      </c>
      <c r="DP240" s="903" t="s">
        <v>276</v>
      </c>
      <c r="DQ240" s="900" t="s">
        <v>274</v>
      </c>
      <c r="DR240" s="905" t="s">
        <v>280</v>
      </c>
      <c r="DS240" s="900" t="s">
        <v>274</v>
      </c>
      <c r="DT240" s="909">
        <v>2.6</v>
      </c>
      <c r="DU240" s="926" t="s">
        <v>281</v>
      </c>
      <c r="DV240" s="911" t="s">
        <v>287</v>
      </c>
      <c r="DW240" s="242"/>
      <c r="DX240" s="948"/>
      <c r="DY240" s="215">
        <v>45</v>
      </c>
      <c r="DZ240" s="216">
        <v>13</v>
      </c>
      <c r="EA240" s="216">
        <v>14</v>
      </c>
      <c r="EB240" s="928">
        <v>7</v>
      </c>
    </row>
    <row r="241" spans="1:132" s="214" customFormat="1" ht="34.15" customHeight="1">
      <c r="A241" s="271" t="s">
        <v>555</v>
      </c>
      <c r="B241" s="950"/>
      <c r="C241" s="944"/>
      <c r="D241" s="946"/>
      <c r="E241" s="217" t="s">
        <v>49</v>
      </c>
      <c r="F241" s="180"/>
      <c r="G241" s="218">
        <v>61650</v>
      </c>
      <c r="H241" s="219"/>
      <c r="I241" s="183" t="s">
        <v>274</v>
      </c>
      <c r="J241" s="220">
        <v>590</v>
      </c>
      <c r="K241" s="221"/>
      <c r="L241" s="222" t="s">
        <v>275</v>
      </c>
      <c r="M241" s="223" t="s">
        <v>276</v>
      </c>
      <c r="N241" s="224" t="s">
        <v>274</v>
      </c>
      <c r="O241" s="225" t="s">
        <v>280</v>
      </c>
      <c r="P241" s="224" t="s">
        <v>274</v>
      </c>
      <c r="Q241" s="226">
        <v>2.4</v>
      </c>
      <c r="R241" s="227"/>
      <c r="S241" s="902"/>
      <c r="T241" s="914"/>
      <c r="U241" s="902"/>
      <c r="V241" s="934"/>
      <c r="W241" s="922"/>
      <c r="X241" s="904"/>
      <c r="Y241" s="922"/>
      <c r="Z241" s="924"/>
      <c r="AA241" s="183" t="s">
        <v>274</v>
      </c>
      <c r="AB241" s="220">
        <v>8430</v>
      </c>
      <c r="AC241" s="902"/>
      <c r="AD241" s="228">
        <v>80</v>
      </c>
      <c r="AE241" s="229" t="s">
        <v>275</v>
      </c>
      <c r="AF241" s="223" t="s">
        <v>276</v>
      </c>
      <c r="AG241" s="230" t="s">
        <v>274</v>
      </c>
      <c r="AH241" s="231" t="s">
        <v>280</v>
      </c>
      <c r="AI241" s="230" t="s">
        <v>274</v>
      </c>
      <c r="AJ241" s="232">
        <v>2.9</v>
      </c>
      <c r="AK241" s="233"/>
      <c r="AL241" s="198"/>
      <c r="AM241" s="234"/>
      <c r="AN241" s="205"/>
      <c r="AO241" s="235"/>
      <c r="AP241" s="236"/>
      <c r="AR241" s="236"/>
      <c r="AT241" s="236"/>
      <c r="AV241" s="237" t="s">
        <v>274</v>
      </c>
      <c r="AW241" s="199">
        <v>59010</v>
      </c>
      <c r="AX241" s="205" t="s">
        <v>274</v>
      </c>
      <c r="AY241" s="200">
        <v>590</v>
      </c>
      <c r="AZ241" s="238" t="s">
        <v>275</v>
      </c>
      <c r="BA241" s="202" t="s">
        <v>276</v>
      </c>
      <c r="BB241" s="201" t="s">
        <v>274</v>
      </c>
      <c r="BC241" s="203" t="s">
        <v>280</v>
      </c>
      <c r="BD241" s="201" t="s">
        <v>274</v>
      </c>
      <c r="BE241" s="204">
        <v>2.6</v>
      </c>
      <c r="BF241" s="237" t="s">
        <v>274</v>
      </c>
      <c r="BG241" s="286">
        <v>50580</v>
      </c>
      <c r="BH241" s="237" t="s">
        <v>284</v>
      </c>
      <c r="BI241" s="200">
        <v>500</v>
      </c>
      <c r="BJ241" s="238" t="s">
        <v>275</v>
      </c>
      <c r="BK241" s="202" t="s">
        <v>276</v>
      </c>
      <c r="BL241" s="238" t="s">
        <v>274</v>
      </c>
      <c r="BM241" s="203" t="s">
        <v>280</v>
      </c>
      <c r="BN241" s="238" t="s">
        <v>274</v>
      </c>
      <c r="BO241" s="204">
        <v>2.6</v>
      </c>
      <c r="BP241" s="925"/>
      <c r="BQ241" s="920"/>
      <c r="BR241" s="902"/>
      <c r="BS241" s="916"/>
      <c r="BT241" s="904"/>
      <c r="BU241" s="904"/>
      <c r="BV241" s="901"/>
      <c r="BW241" s="906"/>
      <c r="BX241" s="901"/>
      <c r="BY241" s="942"/>
      <c r="BZ241" s="902"/>
      <c r="CA241" s="918"/>
      <c r="CB241" s="902"/>
      <c r="CC241" s="916"/>
      <c r="CD241" s="901"/>
      <c r="CE241" s="904"/>
      <c r="CF241" s="901"/>
      <c r="CG241" s="906"/>
      <c r="CH241" s="901"/>
      <c r="CI241" s="910"/>
      <c r="CJ241" s="912"/>
      <c r="CK241" s="902"/>
      <c r="CL241" s="914"/>
      <c r="CM241" s="902"/>
      <c r="CN241" s="916"/>
      <c r="CO241" s="904"/>
      <c r="CP241" s="904"/>
      <c r="CQ241" s="901"/>
      <c r="CR241" s="906"/>
      <c r="CS241" s="901"/>
      <c r="CT241" s="908"/>
      <c r="CU241" s="902"/>
      <c r="CV241" s="239" t="s">
        <v>315</v>
      </c>
      <c r="CW241" s="902"/>
      <c r="CX241" s="239" t="s">
        <v>290</v>
      </c>
      <c r="CY241" s="902"/>
      <c r="CZ241" s="240">
        <v>51.7</v>
      </c>
      <c r="DA241" s="902"/>
      <c r="DB241" s="239" t="s">
        <v>315</v>
      </c>
      <c r="DC241" s="902"/>
      <c r="DD241" s="239" t="s">
        <v>290</v>
      </c>
      <c r="DE241" s="902"/>
      <c r="DF241" s="240">
        <v>77.5</v>
      </c>
      <c r="DG241" s="937"/>
      <c r="DH241" s="939"/>
      <c r="DI241" s="937"/>
      <c r="DJ241" s="241" t="s">
        <v>291</v>
      </c>
      <c r="DK241" s="897"/>
      <c r="DL241" s="899"/>
      <c r="DM241" s="901"/>
      <c r="DN241" s="936"/>
      <c r="DO241" s="901"/>
      <c r="DP241" s="904"/>
      <c r="DQ241" s="901"/>
      <c r="DR241" s="906"/>
      <c r="DS241" s="901"/>
      <c r="DT241" s="910"/>
      <c r="DU241" s="927"/>
      <c r="DV241" s="912"/>
      <c r="DW241" s="242"/>
      <c r="DX241" s="948"/>
      <c r="DY241" s="215"/>
      <c r="DZ241" s="216">
        <v>13</v>
      </c>
      <c r="EA241" s="216">
        <v>14</v>
      </c>
      <c r="EB241" s="928"/>
    </row>
    <row r="242" spans="1:132" s="214" customFormat="1" ht="34.15" customHeight="1">
      <c r="A242" s="271" t="s">
        <v>556</v>
      </c>
      <c r="B242" s="950"/>
      <c r="C242" s="943" t="s">
        <v>299</v>
      </c>
      <c r="D242" s="945" t="s">
        <v>273</v>
      </c>
      <c r="E242" s="179" t="s">
        <v>48</v>
      </c>
      <c r="F242" s="180"/>
      <c r="G242" s="181">
        <v>51690</v>
      </c>
      <c r="H242" s="182">
        <v>60120</v>
      </c>
      <c r="I242" s="183" t="s">
        <v>274</v>
      </c>
      <c r="J242" s="184">
        <v>490</v>
      </c>
      <c r="K242" s="185">
        <v>580</v>
      </c>
      <c r="L242" s="186" t="s">
        <v>275</v>
      </c>
      <c r="M242" s="187" t="s">
        <v>276</v>
      </c>
      <c r="N242" s="188" t="s">
        <v>274</v>
      </c>
      <c r="O242" s="189" t="s">
        <v>277</v>
      </c>
      <c r="P242" s="188" t="s">
        <v>274</v>
      </c>
      <c r="Q242" s="190">
        <v>2.4</v>
      </c>
      <c r="R242" s="191">
        <v>2.4</v>
      </c>
      <c r="S242" s="902" t="s">
        <v>274</v>
      </c>
      <c r="T242" s="913">
        <v>1630</v>
      </c>
      <c r="U242" s="902" t="s">
        <v>274</v>
      </c>
      <c r="V242" s="933">
        <v>10</v>
      </c>
      <c r="W242" s="921" t="s">
        <v>278</v>
      </c>
      <c r="X242" s="903" t="s">
        <v>276</v>
      </c>
      <c r="Y242" s="921" t="s">
        <v>274</v>
      </c>
      <c r="Z242" s="923" t="s">
        <v>279</v>
      </c>
      <c r="AA242" s="183" t="s">
        <v>274</v>
      </c>
      <c r="AB242" s="192">
        <v>8430</v>
      </c>
      <c r="AC242" s="902" t="s">
        <v>274</v>
      </c>
      <c r="AD242" s="193">
        <v>80</v>
      </c>
      <c r="AE242" s="194" t="s">
        <v>278</v>
      </c>
      <c r="AF242" s="187" t="s">
        <v>276</v>
      </c>
      <c r="AG242" s="195" t="s">
        <v>274</v>
      </c>
      <c r="AH242" s="189" t="s">
        <v>280</v>
      </c>
      <c r="AI242" s="195" t="s">
        <v>274</v>
      </c>
      <c r="AJ242" s="196">
        <v>2.9</v>
      </c>
      <c r="AK242" s="197" t="s">
        <v>281</v>
      </c>
      <c r="AL242" s="198" t="s">
        <v>282</v>
      </c>
      <c r="AM242" s="199">
        <v>3370</v>
      </c>
      <c r="AN242" s="198" t="s">
        <v>282</v>
      </c>
      <c r="AO242" s="200">
        <v>30</v>
      </c>
      <c r="AP242" s="201" t="s">
        <v>275</v>
      </c>
      <c r="AQ242" s="202" t="s">
        <v>276</v>
      </c>
      <c r="AR242" s="201" t="s">
        <v>274</v>
      </c>
      <c r="AS242" s="203" t="s">
        <v>280</v>
      </c>
      <c r="AT242" s="201" t="s">
        <v>274</v>
      </c>
      <c r="AU242" s="204">
        <v>3.9</v>
      </c>
      <c r="AV242" s="205"/>
      <c r="AW242" s="206"/>
      <c r="AX242" s="205"/>
      <c r="AY242" s="207"/>
      <c r="AZ242" s="208"/>
      <c r="BA242" s="208"/>
      <c r="BB242" s="209"/>
      <c r="BC242" s="208"/>
      <c r="BD242" s="209"/>
      <c r="BE242" s="208"/>
      <c r="BF242" s="205"/>
      <c r="BG242" s="285" t="s">
        <v>283</v>
      </c>
      <c r="BH242" s="205"/>
      <c r="BI242" s="210"/>
      <c r="BJ242" s="208"/>
      <c r="BK242" s="208"/>
      <c r="BL242" s="208"/>
      <c r="BM242" s="208"/>
      <c r="BN242" s="208"/>
      <c r="BO242" s="208"/>
      <c r="BP242" s="925" t="s">
        <v>274</v>
      </c>
      <c r="BQ242" s="919" t="s">
        <v>297</v>
      </c>
      <c r="BR242" s="902" t="s">
        <v>274</v>
      </c>
      <c r="BS242" s="915"/>
      <c r="BT242" s="903"/>
      <c r="BU242" s="903"/>
      <c r="BV242" s="900"/>
      <c r="BW242" s="905"/>
      <c r="BX242" s="900"/>
      <c r="BY242" s="941" t="s">
        <v>203</v>
      </c>
      <c r="BZ242" s="902" t="s">
        <v>284</v>
      </c>
      <c r="CA242" s="917">
        <v>10110</v>
      </c>
      <c r="CB242" s="902" t="s">
        <v>284</v>
      </c>
      <c r="CC242" s="915">
        <v>100</v>
      </c>
      <c r="CD242" s="900" t="s">
        <v>275</v>
      </c>
      <c r="CE242" s="903" t="s">
        <v>276</v>
      </c>
      <c r="CF242" s="900" t="s">
        <v>274</v>
      </c>
      <c r="CG242" s="905" t="s">
        <v>280</v>
      </c>
      <c r="CH242" s="900" t="s">
        <v>274</v>
      </c>
      <c r="CI242" s="909">
        <v>2.6</v>
      </c>
      <c r="CJ242" s="911" t="s">
        <v>285</v>
      </c>
      <c r="CK242" s="902" t="s">
        <v>284</v>
      </c>
      <c r="CL242" s="913">
        <v>1620</v>
      </c>
      <c r="CM242" s="902" t="s">
        <v>274</v>
      </c>
      <c r="CN242" s="915">
        <v>10</v>
      </c>
      <c r="CO242" s="903" t="s">
        <v>275</v>
      </c>
      <c r="CP242" s="903" t="s">
        <v>276</v>
      </c>
      <c r="CQ242" s="900" t="s">
        <v>274</v>
      </c>
      <c r="CR242" s="905" t="s">
        <v>280</v>
      </c>
      <c r="CS242" s="900" t="s">
        <v>274</v>
      </c>
      <c r="CT242" s="907">
        <v>16.3</v>
      </c>
      <c r="CU242" s="902" t="s">
        <v>284</v>
      </c>
      <c r="CV242" s="211">
        <v>850</v>
      </c>
      <c r="CW242" s="902" t="s">
        <v>284</v>
      </c>
      <c r="CX242" s="212">
        <v>8</v>
      </c>
      <c r="CY242" s="902" t="s">
        <v>284</v>
      </c>
      <c r="CZ242" s="212">
        <v>8</v>
      </c>
      <c r="DA242" s="902" t="s">
        <v>284</v>
      </c>
      <c r="DB242" s="211">
        <v>150</v>
      </c>
      <c r="DC242" s="902" t="s">
        <v>284</v>
      </c>
      <c r="DD242" s="212">
        <v>1</v>
      </c>
      <c r="DE242" s="902" t="s">
        <v>284</v>
      </c>
      <c r="DF242" s="212">
        <v>1</v>
      </c>
      <c r="DG242" s="937" t="s">
        <v>282</v>
      </c>
      <c r="DH242" s="938">
        <v>8860</v>
      </c>
      <c r="DI242" s="937" t="s">
        <v>282</v>
      </c>
      <c r="DJ242" s="213">
        <v>245</v>
      </c>
      <c r="DK242" s="897" t="s">
        <v>286</v>
      </c>
      <c r="DL242" s="898">
        <v>10110</v>
      </c>
      <c r="DM242" s="900" t="s">
        <v>274</v>
      </c>
      <c r="DN242" s="935">
        <v>100</v>
      </c>
      <c r="DO242" s="900" t="s">
        <v>275</v>
      </c>
      <c r="DP242" s="903" t="s">
        <v>276</v>
      </c>
      <c r="DQ242" s="900" t="s">
        <v>274</v>
      </c>
      <c r="DR242" s="905" t="s">
        <v>280</v>
      </c>
      <c r="DS242" s="900" t="s">
        <v>274</v>
      </c>
      <c r="DT242" s="909">
        <v>2.6</v>
      </c>
      <c r="DU242" s="926" t="s">
        <v>281</v>
      </c>
      <c r="DV242" s="911" t="s">
        <v>287</v>
      </c>
      <c r="DW242" s="242"/>
      <c r="DX242" s="948"/>
      <c r="DY242" s="215">
        <v>50</v>
      </c>
      <c r="DZ242" s="216">
        <v>15</v>
      </c>
      <c r="EA242" s="216">
        <v>16</v>
      </c>
      <c r="EB242" s="928">
        <v>8</v>
      </c>
    </row>
    <row r="243" spans="1:132" s="214" customFormat="1" ht="34.15" customHeight="1">
      <c r="A243" s="271" t="s">
        <v>557</v>
      </c>
      <c r="B243" s="950"/>
      <c r="C243" s="944"/>
      <c r="D243" s="946"/>
      <c r="E243" s="217" t="s">
        <v>49</v>
      </c>
      <c r="F243" s="180"/>
      <c r="G243" s="218">
        <v>60120</v>
      </c>
      <c r="H243" s="219"/>
      <c r="I243" s="183" t="s">
        <v>274</v>
      </c>
      <c r="J243" s="220">
        <v>580</v>
      </c>
      <c r="K243" s="221"/>
      <c r="L243" s="222" t="s">
        <v>275</v>
      </c>
      <c r="M243" s="223" t="s">
        <v>276</v>
      </c>
      <c r="N243" s="224" t="s">
        <v>274</v>
      </c>
      <c r="O243" s="225" t="s">
        <v>280</v>
      </c>
      <c r="P243" s="224" t="s">
        <v>274</v>
      </c>
      <c r="Q243" s="226">
        <v>2.4</v>
      </c>
      <c r="R243" s="227"/>
      <c r="S243" s="902"/>
      <c r="T243" s="914"/>
      <c r="U243" s="902"/>
      <c r="V243" s="934"/>
      <c r="W243" s="922"/>
      <c r="X243" s="904"/>
      <c r="Y243" s="922"/>
      <c r="Z243" s="924"/>
      <c r="AA243" s="183" t="s">
        <v>274</v>
      </c>
      <c r="AB243" s="220">
        <v>8430</v>
      </c>
      <c r="AC243" s="902"/>
      <c r="AD243" s="228">
        <v>80</v>
      </c>
      <c r="AE243" s="229" t="s">
        <v>275</v>
      </c>
      <c r="AF243" s="223" t="s">
        <v>276</v>
      </c>
      <c r="AG243" s="230" t="s">
        <v>274</v>
      </c>
      <c r="AH243" s="231" t="s">
        <v>280</v>
      </c>
      <c r="AI243" s="230" t="s">
        <v>274</v>
      </c>
      <c r="AJ243" s="232">
        <v>2.9</v>
      </c>
      <c r="AK243" s="233"/>
      <c r="AL243" s="198"/>
      <c r="AM243" s="234"/>
      <c r="AN243" s="205"/>
      <c r="AO243" s="235"/>
      <c r="AP243" s="236"/>
      <c r="AR243" s="236"/>
      <c r="AT243" s="236"/>
      <c r="AV243" s="237" t="s">
        <v>274</v>
      </c>
      <c r="AW243" s="199">
        <v>59010</v>
      </c>
      <c r="AX243" s="205" t="s">
        <v>274</v>
      </c>
      <c r="AY243" s="200">
        <v>590</v>
      </c>
      <c r="AZ243" s="238" t="s">
        <v>275</v>
      </c>
      <c r="BA243" s="202" t="s">
        <v>276</v>
      </c>
      <c r="BB243" s="201" t="s">
        <v>274</v>
      </c>
      <c r="BC243" s="203" t="s">
        <v>280</v>
      </c>
      <c r="BD243" s="201" t="s">
        <v>274</v>
      </c>
      <c r="BE243" s="204">
        <v>2.6</v>
      </c>
      <c r="BF243" s="237" t="s">
        <v>274</v>
      </c>
      <c r="BG243" s="286">
        <v>50580</v>
      </c>
      <c r="BH243" s="237" t="s">
        <v>284</v>
      </c>
      <c r="BI243" s="200">
        <v>500</v>
      </c>
      <c r="BJ243" s="238" t="s">
        <v>275</v>
      </c>
      <c r="BK243" s="202" t="s">
        <v>276</v>
      </c>
      <c r="BL243" s="238" t="s">
        <v>274</v>
      </c>
      <c r="BM243" s="203" t="s">
        <v>280</v>
      </c>
      <c r="BN243" s="238" t="s">
        <v>274</v>
      </c>
      <c r="BO243" s="204">
        <v>2.6</v>
      </c>
      <c r="BP243" s="925"/>
      <c r="BQ243" s="920"/>
      <c r="BR243" s="902"/>
      <c r="BS243" s="916"/>
      <c r="BT243" s="904"/>
      <c r="BU243" s="904"/>
      <c r="BV243" s="901"/>
      <c r="BW243" s="906"/>
      <c r="BX243" s="901"/>
      <c r="BY243" s="942"/>
      <c r="BZ243" s="902"/>
      <c r="CA243" s="918"/>
      <c r="CB243" s="902"/>
      <c r="CC243" s="916"/>
      <c r="CD243" s="901"/>
      <c r="CE243" s="904"/>
      <c r="CF243" s="901"/>
      <c r="CG243" s="906"/>
      <c r="CH243" s="901"/>
      <c r="CI243" s="910"/>
      <c r="CJ243" s="912"/>
      <c r="CK243" s="902"/>
      <c r="CL243" s="914"/>
      <c r="CM243" s="902"/>
      <c r="CN243" s="916"/>
      <c r="CO243" s="904"/>
      <c r="CP243" s="904"/>
      <c r="CQ243" s="901"/>
      <c r="CR243" s="906"/>
      <c r="CS243" s="901"/>
      <c r="CT243" s="908"/>
      <c r="CU243" s="902"/>
      <c r="CV243" s="239" t="s">
        <v>289</v>
      </c>
      <c r="CW243" s="902"/>
      <c r="CX243" s="239" t="s">
        <v>290</v>
      </c>
      <c r="CY243" s="902"/>
      <c r="CZ243" s="240">
        <v>52.3</v>
      </c>
      <c r="DA243" s="902"/>
      <c r="DB243" s="239" t="s">
        <v>289</v>
      </c>
      <c r="DC243" s="902"/>
      <c r="DD243" s="239" t="s">
        <v>290</v>
      </c>
      <c r="DE243" s="902"/>
      <c r="DF243" s="240">
        <v>69.8</v>
      </c>
      <c r="DG243" s="937"/>
      <c r="DH243" s="939"/>
      <c r="DI243" s="937"/>
      <c r="DJ243" s="241" t="s">
        <v>291</v>
      </c>
      <c r="DK243" s="897"/>
      <c r="DL243" s="899"/>
      <c r="DM243" s="901"/>
      <c r="DN243" s="936"/>
      <c r="DO243" s="901"/>
      <c r="DP243" s="904"/>
      <c r="DQ243" s="901"/>
      <c r="DR243" s="906"/>
      <c r="DS243" s="901"/>
      <c r="DT243" s="910"/>
      <c r="DU243" s="927"/>
      <c r="DV243" s="912"/>
      <c r="DW243" s="242"/>
      <c r="DX243" s="948"/>
      <c r="DY243" s="215"/>
      <c r="DZ243" s="216">
        <v>15</v>
      </c>
      <c r="EA243" s="216">
        <v>16</v>
      </c>
      <c r="EB243" s="928"/>
    </row>
    <row r="244" spans="1:132" s="214" customFormat="1" ht="34.15" customHeight="1">
      <c r="A244" s="271" t="s">
        <v>558</v>
      </c>
      <c r="B244" s="950"/>
      <c r="C244" s="943" t="s">
        <v>300</v>
      </c>
      <c r="D244" s="945" t="s">
        <v>273</v>
      </c>
      <c r="E244" s="179" t="s">
        <v>48</v>
      </c>
      <c r="F244" s="180"/>
      <c r="G244" s="181">
        <v>50520</v>
      </c>
      <c r="H244" s="182">
        <v>58950</v>
      </c>
      <c r="I244" s="183" t="s">
        <v>274</v>
      </c>
      <c r="J244" s="184">
        <v>480</v>
      </c>
      <c r="K244" s="185">
        <v>560</v>
      </c>
      <c r="L244" s="186" t="s">
        <v>275</v>
      </c>
      <c r="M244" s="187" t="s">
        <v>276</v>
      </c>
      <c r="N244" s="188" t="s">
        <v>274</v>
      </c>
      <c r="O244" s="189" t="s">
        <v>277</v>
      </c>
      <c r="P244" s="188" t="s">
        <v>274</v>
      </c>
      <c r="Q244" s="190">
        <v>2.4</v>
      </c>
      <c r="R244" s="191">
        <v>2.4</v>
      </c>
      <c r="S244" s="902" t="s">
        <v>274</v>
      </c>
      <c r="T244" s="913">
        <v>1480</v>
      </c>
      <c r="U244" s="902" t="s">
        <v>274</v>
      </c>
      <c r="V244" s="933">
        <v>10</v>
      </c>
      <c r="W244" s="921" t="s">
        <v>278</v>
      </c>
      <c r="X244" s="903" t="s">
        <v>276</v>
      </c>
      <c r="Y244" s="921" t="s">
        <v>274</v>
      </c>
      <c r="Z244" s="923" t="s">
        <v>279</v>
      </c>
      <c r="AA244" s="183" t="s">
        <v>274</v>
      </c>
      <c r="AB244" s="192">
        <v>8430</v>
      </c>
      <c r="AC244" s="902" t="s">
        <v>274</v>
      </c>
      <c r="AD244" s="193">
        <v>80</v>
      </c>
      <c r="AE244" s="194" t="s">
        <v>278</v>
      </c>
      <c r="AF244" s="187" t="s">
        <v>276</v>
      </c>
      <c r="AG244" s="195" t="s">
        <v>274</v>
      </c>
      <c r="AH244" s="189" t="s">
        <v>280</v>
      </c>
      <c r="AI244" s="195" t="s">
        <v>274</v>
      </c>
      <c r="AJ244" s="196">
        <v>2.9</v>
      </c>
      <c r="AK244" s="197" t="s">
        <v>281</v>
      </c>
      <c r="AL244" s="198" t="s">
        <v>282</v>
      </c>
      <c r="AM244" s="199">
        <v>3370</v>
      </c>
      <c r="AN244" s="198" t="s">
        <v>282</v>
      </c>
      <c r="AO244" s="200">
        <v>30</v>
      </c>
      <c r="AP244" s="201" t="s">
        <v>275</v>
      </c>
      <c r="AQ244" s="202" t="s">
        <v>276</v>
      </c>
      <c r="AR244" s="201" t="s">
        <v>274</v>
      </c>
      <c r="AS244" s="203" t="s">
        <v>280</v>
      </c>
      <c r="AT244" s="201" t="s">
        <v>274</v>
      </c>
      <c r="AU244" s="204">
        <v>3.9</v>
      </c>
      <c r="AV244" s="205"/>
      <c r="AW244" s="206"/>
      <c r="AX244" s="205"/>
      <c r="AY244" s="207"/>
      <c r="AZ244" s="208"/>
      <c r="BA244" s="208"/>
      <c r="BB244" s="209"/>
      <c r="BC244" s="208"/>
      <c r="BD244" s="209"/>
      <c r="BE244" s="208"/>
      <c r="BF244" s="205"/>
      <c r="BG244" s="285" t="s">
        <v>283</v>
      </c>
      <c r="BH244" s="205"/>
      <c r="BI244" s="210"/>
      <c r="BJ244" s="208"/>
      <c r="BK244" s="208"/>
      <c r="BL244" s="208"/>
      <c r="BM244" s="208"/>
      <c r="BN244" s="208"/>
      <c r="BO244" s="208"/>
      <c r="BP244" s="925" t="s">
        <v>274</v>
      </c>
      <c r="BQ244" s="919" t="s">
        <v>297</v>
      </c>
      <c r="BR244" s="902" t="s">
        <v>274</v>
      </c>
      <c r="BS244" s="915"/>
      <c r="BT244" s="903"/>
      <c r="BU244" s="903"/>
      <c r="BV244" s="900"/>
      <c r="BW244" s="905"/>
      <c r="BX244" s="900"/>
      <c r="BY244" s="941" t="s">
        <v>203</v>
      </c>
      <c r="BZ244" s="902" t="s">
        <v>284</v>
      </c>
      <c r="CA244" s="917">
        <v>9190</v>
      </c>
      <c r="CB244" s="902" t="s">
        <v>284</v>
      </c>
      <c r="CC244" s="915">
        <v>90</v>
      </c>
      <c r="CD244" s="900" t="s">
        <v>275</v>
      </c>
      <c r="CE244" s="903" t="s">
        <v>276</v>
      </c>
      <c r="CF244" s="900" t="s">
        <v>274</v>
      </c>
      <c r="CG244" s="905" t="s">
        <v>280</v>
      </c>
      <c r="CH244" s="900" t="s">
        <v>274</v>
      </c>
      <c r="CI244" s="909">
        <v>2.6</v>
      </c>
      <c r="CJ244" s="911" t="s">
        <v>285</v>
      </c>
      <c r="CK244" s="902" t="s">
        <v>284</v>
      </c>
      <c r="CL244" s="913">
        <v>1480</v>
      </c>
      <c r="CM244" s="902" t="s">
        <v>274</v>
      </c>
      <c r="CN244" s="915">
        <v>10</v>
      </c>
      <c r="CO244" s="903" t="s">
        <v>275</v>
      </c>
      <c r="CP244" s="903" t="s">
        <v>276</v>
      </c>
      <c r="CQ244" s="900" t="s">
        <v>274</v>
      </c>
      <c r="CR244" s="905" t="s">
        <v>280</v>
      </c>
      <c r="CS244" s="900" t="s">
        <v>274</v>
      </c>
      <c r="CT244" s="907">
        <v>14.8</v>
      </c>
      <c r="CU244" s="902" t="s">
        <v>284</v>
      </c>
      <c r="CV244" s="211">
        <v>770</v>
      </c>
      <c r="CW244" s="902" t="s">
        <v>284</v>
      </c>
      <c r="CX244" s="212">
        <v>7</v>
      </c>
      <c r="CY244" s="902" t="s">
        <v>284</v>
      </c>
      <c r="CZ244" s="212">
        <v>7</v>
      </c>
      <c r="DA244" s="902" t="s">
        <v>284</v>
      </c>
      <c r="DB244" s="211">
        <v>130</v>
      </c>
      <c r="DC244" s="902" t="s">
        <v>284</v>
      </c>
      <c r="DD244" s="212">
        <v>1</v>
      </c>
      <c r="DE244" s="902" t="s">
        <v>284</v>
      </c>
      <c r="DF244" s="212">
        <v>1</v>
      </c>
      <c r="DG244" s="937" t="s">
        <v>282</v>
      </c>
      <c r="DH244" s="938">
        <v>8120</v>
      </c>
      <c r="DI244" s="937" t="s">
        <v>282</v>
      </c>
      <c r="DJ244" s="213">
        <v>245</v>
      </c>
      <c r="DK244" s="897" t="s">
        <v>286</v>
      </c>
      <c r="DL244" s="898">
        <v>9190</v>
      </c>
      <c r="DM244" s="900" t="s">
        <v>274</v>
      </c>
      <c r="DN244" s="935">
        <v>90</v>
      </c>
      <c r="DO244" s="900" t="s">
        <v>275</v>
      </c>
      <c r="DP244" s="903" t="s">
        <v>276</v>
      </c>
      <c r="DQ244" s="900" t="s">
        <v>274</v>
      </c>
      <c r="DR244" s="905" t="s">
        <v>280</v>
      </c>
      <c r="DS244" s="900" t="s">
        <v>274</v>
      </c>
      <c r="DT244" s="909">
        <v>2.6</v>
      </c>
      <c r="DU244" s="926" t="s">
        <v>281</v>
      </c>
      <c r="DV244" s="911" t="s">
        <v>287</v>
      </c>
      <c r="DW244" s="242"/>
      <c r="DX244" s="948"/>
      <c r="DY244" s="215">
        <v>55</v>
      </c>
      <c r="DZ244" s="216">
        <v>17</v>
      </c>
      <c r="EA244" s="216">
        <v>18</v>
      </c>
      <c r="EB244" s="928">
        <v>9</v>
      </c>
    </row>
    <row r="245" spans="1:132" s="214" customFormat="1" ht="34.15" customHeight="1">
      <c r="A245" s="271" t="s">
        <v>559</v>
      </c>
      <c r="B245" s="950"/>
      <c r="C245" s="944"/>
      <c r="D245" s="946"/>
      <c r="E245" s="217" t="s">
        <v>49</v>
      </c>
      <c r="F245" s="180"/>
      <c r="G245" s="218">
        <v>58950</v>
      </c>
      <c r="H245" s="219"/>
      <c r="I245" s="183" t="s">
        <v>274</v>
      </c>
      <c r="J245" s="220">
        <v>560</v>
      </c>
      <c r="K245" s="221"/>
      <c r="L245" s="222" t="s">
        <v>275</v>
      </c>
      <c r="M245" s="223" t="s">
        <v>276</v>
      </c>
      <c r="N245" s="224" t="s">
        <v>274</v>
      </c>
      <c r="O245" s="225" t="s">
        <v>280</v>
      </c>
      <c r="P245" s="224" t="s">
        <v>274</v>
      </c>
      <c r="Q245" s="226">
        <v>2.4</v>
      </c>
      <c r="R245" s="227"/>
      <c r="S245" s="902"/>
      <c r="T245" s="914"/>
      <c r="U245" s="902"/>
      <c r="V245" s="934"/>
      <c r="W245" s="922"/>
      <c r="X245" s="904"/>
      <c r="Y245" s="922"/>
      <c r="Z245" s="924"/>
      <c r="AA245" s="183" t="s">
        <v>274</v>
      </c>
      <c r="AB245" s="220">
        <v>8430</v>
      </c>
      <c r="AC245" s="902"/>
      <c r="AD245" s="228">
        <v>80</v>
      </c>
      <c r="AE245" s="229" t="s">
        <v>275</v>
      </c>
      <c r="AF245" s="223" t="s">
        <v>276</v>
      </c>
      <c r="AG245" s="230" t="s">
        <v>274</v>
      </c>
      <c r="AH245" s="231" t="s">
        <v>280</v>
      </c>
      <c r="AI245" s="230" t="s">
        <v>274</v>
      </c>
      <c r="AJ245" s="232">
        <v>2.9</v>
      </c>
      <c r="AK245" s="233"/>
      <c r="AL245" s="198"/>
      <c r="AM245" s="234"/>
      <c r="AN245" s="205"/>
      <c r="AO245" s="235"/>
      <c r="AP245" s="236"/>
      <c r="AR245" s="236"/>
      <c r="AT245" s="236"/>
      <c r="AV245" s="237" t="s">
        <v>274</v>
      </c>
      <c r="AW245" s="199">
        <v>59010</v>
      </c>
      <c r="AX245" s="205" t="s">
        <v>274</v>
      </c>
      <c r="AY245" s="200">
        <v>590</v>
      </c>
      <c r="AZ245" s="238" t="s">
        <v>275</v>
      </c>
      <c r="BA245" s="202" t="s">
        <v>276</v>
      </c>
      <c r="BB245" s="201" t="s">
        <v>274</v>
      </c>
      <c r="BC245" s="203" t="s">
        <v>280</v>
      </c>
      <c r="BD245" s="201" t="s">
        <v>274</v>
      </c>
      <c r="BE245" s="204">
        <v>2.6</v>
      </c>
      <c r="BF245" s="237" t="s">
        <v>274</v>
      </c>
      <c r="BG245" s="286">
        <v>50580</v>
      </c>
      <c r="BH245" s="237" t="s">
        <v>284</v>
      </c>
      <c r="BI245" s="200">
        <v>500</v>
      </c>
      <c r="BJ245" s="238" t="s">
        <v>275</v>
      </c>
      <c r="BK245" s="202" t="s">
        <v>276</v>
      </c>
      <c r="BL245" s="238" t="s">
        <v>274</v>
      </c>
      <c r="BM245" s="203" t="s">
        <v>280</v>
      </c>
      <c r="BN245" s="238" t="s">
        <v>274</v>
      </c>
      <c r="BO245" s="204">
        <v>2.6</v>
      </c>
      <c r="BP245" s="925"/>
      <c r="BQ245" s="920"/>
      <c r="BR245" s="902"/>
      <c r="BS245" s="916"/>
      <c r="BT245" s="904"/>
      <c r="BU245" s="904"/>
      <c r="BV245" s="901"/>
      <c r="BW245" s="906"/>
      <c r="BX245" s="901"/>
      <c r="BY245" s="942"/>
      <c r="BZ245" s="902"/>
      <c r="CA245" s="918"/>
      <c r="CB245" s="902"/>
      <c r="CC245" s="916"/>
      <c r="CD245" s="901"/>
      <c r="CE245" s="904"/>
      <c r="CF245" s="901"/>
      <c r="CG245" s="906"/>
      <c r="CH245" s="901"/>
      <c r="CI245" s="910"/>
      <c r="CJ245" s="912"/>
      <c r="CK245" s="902"/>
      <c r="CL245" s="914"/>
      <c r="CM245" s="902"/>
      <c r="CN245" s="916"/>
      <c r="CO245" s="904"/>
      <c r="CP245" s="904"/>
      <c r="CQ245" s="901"/>
      <c r="CR245" s="906"/>
      <c r="CS245" s="901"/>
      <c r="CT245" s="908"/>
      <c r="CU245" s="902"/>
      <c r="CV245" s="239" t="s">
        <v>289</v>
      </c>
      <c r="CW245" s="902"/>
      <c r="CX245" s="239" t="s">
        <v>290</v>
      </c>
      <c r="CY245" s="902"/>
      <c r="CZ245" s="240">
        <v>54.4</v>
      </c>
      <c r="DA245" s="902"/>
      <c r="DB245" s="239" t="s">
        <v>289</v>
      </c>
      <c r="DC245" s="902"/>
      <c r="DD245" s="239" t="s">
        <v>290</v>
      </c>
      <c r="DE245" s="902"/>
      <c r="DF245" s="240">
        <v>63.4</v>
      </c>
      <c r="DG245" s="937"/>
      <c r="DH245" s="939"/>
      <c r="DI245" s="937"/>
      <c r="DJ245" s="241" t="s">
        <v>291</v>
      </c>
      <c r="DK245" s="897"/>
      <c r="DL245" s="899"/>
      <c r="DM245" s="901"/>
      <c r="DN245" s="936"/>
      <c r="DO245" s="901"/>
      <c r="DP245" s="904"/>
      <c r="DQ245" s="901"/>
      <c r="DR245" s="906"/>
      <c r="DS245" s="901"/>
      <c r="DT245" s="910"/>
      <c r="DU245" s="927"/>
      <c r="DV245" s="912"/>
      <c r="DW245" s="242"/>
      <c r="DX245" s="948"/>
      <c r="DY245" s="215"/>
      <c r="DZ245" s="216">
        <v>17</v>
      </c>
      <c r="EA245" s="216">
        <v>18</v>
      </c>
      <c r="EB245" s="928"/>
    </row>
    <row r="246" spans="1:132" s="214" customFormat="1" ht="34.15" customHeight="1">
      <c r="A246" s="271" t="s">
        <v>560</v>
      </c>
      <c r="B246" s="950"/>
      <c r="C246" s="943" t="s">
        <v>301</v>
      </c>
      <c r="D246" s="945" t="s">
        <v>273</v>
      </c>
      <c r="E246" s="179" t="s">
        <v>48</v>
      </c>
      <c r="F246" s="180"/>
      <c r="G246" s="181">
        <v>49460</v>
      </c>
      <c r="H246" s="182">
        <v>57890</v>
      </c>
      <c r="I246" s="183" t="s">
        <v>274</v>
      </c>
      <c r="J246" s="184">
        <v>470</v>
      </c>
      <c r="K246" s="185">
        <v>550</v>
      </c>
      <c r="L246" s="186" t="s">
        <v>275</v>
      </c>
      <c r="M246" s="187" t="s">
        <v>276</v>
      </c>
      <c r="N246" s="188" t="s">
        <v>274</v>
      </c>
      <c r="O246" s="189" t="s">
        <v>277</v>
      </c>
      <c r="P246" s="188" t="s">
        <v>274</v>
      </c>
      <c r="Q246" s="190">
        <v>2.4</v>
      </c>
      <c r="R246" s="191">
        <v>2.4</v>
      </c>
      <c r="S246" s="902" t="s">
        <v>274</v>
      </c>
      <c r="T246" s="913">
        <v>1360</v>
      </c>
      <c r="U246" s="902" t="s">
        <v>274</v>
      </c>
      <c r="V246" s="933">
        <v>10</v>
      </c>
      <c r="W246" s="921" t="s">
        <v>278</v>
      </c>
      <c r="X246" s="903" t="s">
        <v>276</v>
      </c>
      <c r="Y246" s="921" t="s">
        <v>274</v>
      </c>
      <c r="Z246" s="923" t="s">
        <v>279</v>
      </c>
      <c r="AA246" s="183" t="s">
        <v>274</v>
      </c>
      <c r="AB246" s="192">
        <v>8430</v>
      </c>
      <c r="AC246" s="902" t="s">
        <v>274</v>
      </c>
      <c r="AD246" s="193">
        <v>80</v>
      </c>
      <c r="AE246" s="194" t="s">
        <v>278</v>
      </c>
      <c r="AF246" s="187" t="s">
        <v>276</v>
      </c>
      <c r="AG246" s="195" t="s">
        <v>274</v>
      </c>
      <c r="AH246" s="189" t="s">
        <v>280</v>
      </c>
      <c r="AI246" s="195" t="s">
        <v>274</v>
      </c>
      <c r="AJ246" s="196">
        <v>2.9</v>
      </c>
      <c r="AK246" s="197" t="s">
        <v>281</v>
      </c>
      <c r="AL246" s="198" t="s">
        <v>282</v>
      </c>
      <c r="AM246" s="199">
        <v>3370</v>
      </c>
      <c r="AN246" s="198" t="s">
        <v>282</v>
      </c>
      <c r="AO246" s="200">
        <v>30</v>
      </c>
      <c r="AP246" s="201" t="s">
        <v>275</v>
      </c>
      <c r="AQ246" s="202" t="s">
        <v>276</v>
      </c>
      <c r="AR246" s="201" t="s">
        <v>274</v>
      </c>
      <c r="AS246" s="203" t="s">
        <v>280</v>
      </c>
      <c r="AT246" s="201" t="s">
        <v>274</v>
      </c>
      <c r="AU246" s="204">
        <v>3.9</v>
      </c>
      <c r="AV246" s="205"/>
      <c r="AW246" s="206"/>
      <c r="AX246" s="205"/>
      <c r="AY246" s="207"/>
      <c r="AZ246" s="208"/>
      <c r="BA246" s="208"/>
      <c r="BB246" s="209"/>
      <c r="BC246" s="208"/>
      <c r="BD246" s="209"/>
      <c r="BE246" s="208"/>
      <c r="BF246" s="205"/>
      <c r="BG246" s="285" t="s">
        <v>283</v>
      </c>
      <c r="BH246" s="205"/>
      <c r="BI246" s="210"/>
      <c r="BJ246" s="208"/>
      <c r="BK246" s="208"/>
      <c r="BL246" s="208"/>
      <c r="BM246" s="208"/>
      <c r="BN246" s="208"/>
      <c r="BO246" s="208"/>
      <c r="BP246" s="925" t="s">
        <v>274</v>
      </c>
      <c r="BQ246" s="919" t="s">
        <v>203</v>
      </c>
      <c r="BR246" s="902" t="s">
        <v>274</v>
      </c>
      <c r="BS246" s="915"/>
      <c r="BT246" s="903"/>
      <c r="BU246" s="903"/>
      <c r="BV246" s="900"/>
      <c r="BW246" s="905"/>
      <c r="BX246" s="900"/>
      <c r="BY246" s="941" t="s">
        <v>203</v>
      </c>
      <c r="BZ246" s="902" t="s">
        <v>284</v>
      </c>
      <c r="CA246" s="917">
        <v>8420</v>
      </c>
      <c r="CB246" s="902" t="s">
        <v>274</v>
      </c>
      <c r="CC246" s="915">
        <v>80</v>
      </c>
      <c r="CD246" s="900" t="s">
        <v>275</v>
      </c>
      <c r="CE246" s="903" t="s">
        <v>276</v>
      </c>
      <c r="CF246" s="900" t="s">
        <v>274</v>
      </c>
      <c r="CG246" s="905" t="s">
        <v>280</v>
      </c>
      <c r="CH246" s="900" t="s">
        <v>274</v>
      </c>
      <c r="CI246" s="909">
        <v>2.7</v>
      </c>
      <c r="CJ246" s="911" t="s">
        <v>285</v>
      </c>
      <c r="CK246" s="902" t="s">
        <v>284</v>
      </c>
      <c r="CL246" s="913">
        <v>1350</v>
      </c>
      <c r="CM246" s="902" t="s">
        <v>274</v>
      </c>
      <c r="CN246" s="915">
        <v>10</v>
      </c>
      <c r="CO246" s="903" t="s">
        <v>275</v>
      </c>
      <c r="CP246" s="903" t="s">
        <v>276</v>
      </c>
      <c r="CQ246" s="900" t="s">
        <v>274</v>
      </c>
      <c r="CR246" s="905" t="s">
        <v>280</v>
      </c>
      <c r="CS246" s="900" t="s">
        <v>274</v>
      </c>
      <c r="CT246" s="907">
        <v>13.6</v>
      </c>
      <c r="CU246" s="902" t="s">
        <v>284</v>
      </c>
      <c r="CV246" s="211">
        <v>710</v>
      </c>
      <c r="CW246" s="902" t="s">
        <v>284</v>
      </c>
      <c r="CX246" s="212">
        <v>7</v>
      </c>
      <c r="CY246" s="902" t="s">
        <v>284</v>
      </c>
      <c r="CZ246" s="212">
        <v>7</v>
      </c>
      <c r="DA246" s="902" t="s">
        <v>284</v>
      </c>
      <c r="DB246" s="211">
        <v>120</v>
      </c>
      <c r="DC246" s="902" t="s">
        <v>284</v>
      </c>
      <c r="DD246" s="212">
        <v>1</v>
      </c>
      <c r="DE246" s="902" t="s">
        <v>284</v>
      </c>
      <c r="DF246" s="212">
        <v>1</v>
      </c>
      <c r="DG246" s="937" t="s">
        <v>282</v>
      </c>
      <c r="DH246" s="938">
        <v>7500</v>
      </c>
      <c r="DI246" s="937" t="s">
        <v>282</v>
      </c>
      <c r="DJ246" s="213">
        <v>245</v>
      </c>
      <c r="DK246" s="897" t="s">
        <v>286</v>
      </c>
      <c r="DL246" s="898">
        <v>8430</v>
      </c>
      <c r="DM246" s="900" t="s">
        <v>274</v>
      </c>
      <c r="DN246" s="935">
        <v>80</v>
      </c>
      <c r="DO246" s="900" t="s">
        <v>275</v>
      </c>
      <c r="DP246" s="903" t="s">
        <v>276</v>
      </c>
      <c r="DQ246" s="900" t="s">
        <v>274</v>
      </c>
      <c r="DR246" s="905" t="s">
        <v>280</v>
      </c>
      <c r="DS246" s="900" t="s">
        <v>274</v>
      </c>
      <c r="DT246" s="909">
        <v>2.7</v>
      </c>
      <c r="DU246" s="926" t="s">
        <v>281</v>
      </c>
      <c r="DV246" s="911" t="s">
        <v>287</v>
      </c>
      <c r="DW246" s="242"/>
      <c r="DX246" s="948"/>
      <c r="DY246" s="215">
        <v>60</v>
      </c>
      <c r="DZ246" s="216">
        <v>19</v>
      </c>
      <c r="EA246" s="216">
        <v>20</v>
      </c>
      <c r="EB246" s="928">
        <v>10</v>
      </c>
    </row>
    <row r="247" spans="1:132" s="214" customFormat="1" ht="34.15" customHeight="1">
      <c r="A247" s="271" t="s">
        <v>561</v>
      </c>
      <c r="B247" s="950"/>
      <c r="C247" s="944"/>
      <c r="D247" s="946"/>
      <c r="E247" s="217" t="s">
        <v>49</v>
      </c>
      <c r="F247" s="180"/>
      <c r="G247" s="218">
        <v>57890</v>
      </c>
      <c r="H247" s="219"/>
      <c r="I247" s="183" t="s">
        <v>274</v>
      </c>
      <c r="J247" s="220">
        <v>550</v>
      </c>
      <c r="K247" s="221"/>
      <c r="L247" s="222" t="s">
        <v>275</v>
      </c>
      <c r="M247" s="223" t="s">
        <v>276</v>
      </c>
      <c r="N247" s="224" t="s">
        <v>274</v>
      </c>
      <c r="O247" s="225" t="s">
        <v>280</v>
      </c>
      <c r="P247" s="224" t="s">
        <v>274</v>
      </c>
      <c r="Q247" s="226">
        <v>2.4</v>
      </c>
      <c r="R247" s="227"/>
      <c r="S247" s="902"/>
      <c r="T247" s="914"/>
      <c r="U247" s="902"/>
      <c r="V247" s="934"/>
      <c r="W247" s="922"/>
      <c r="X247" s="904"/>
      <c r="Y247" s="922"/>
      <c r="Z247" s="924"/>
      <c r="AA247" s="183" t="s">
        <v>274</v>
      </c>
      <c r="AB247" s="220">
        <v>8430</v>
      </c>
      <c r="AC247" s="902"/>
      <c r="AD247" s="228">
        <v>80</v>
      </c>
      <c r="AE247" s="229" t="s">
        <v>275</v>
      </c>
      <c r="AF247" s="223" t="s">
        <v>276</v>
      </c>
      <c r="AG247" s="230" t="s">
        <v>274</v>
      </c>
      <c r="AH247" s="231" t="s">
        <v>280</v>
      </c>
      <c r="AI247" s="230" t="s">
        <v>274</v>
      </c>
      <c r="AJ247" s="232">
        <v>2.9</v>
      </c>
      <c r="AK247" s="233"/>
      <c r="AL247" s="198"/>
      <c r="AM247" s="234"/>
      <c r="AN247" s="205"/>
      <c r="AO247" s="235"/>
      <c r="AP247" s="236"/>
      <c r="AR247" s="236"/>
      <c r="AT247" s="236"/>
      <c r="AV247" s="237" t="s">
        <v>274</v>
      </c>
      <c r="AW247" s="199">
        <v>59010</v>
      </c>
      <c r="AX247" s="205" t="s">
        <v>274</v>
      </c>
      <c r="AY247" s="200">
        <v>590</v>
      </c>
      <c r="AZ247" s="238" t="s">
        <v>275</v>
      </c>
      <c r="BA247" s="202" t="s">
        <v>276</v>
      </c>
      <c r="BB247" s="201" t="s">
        <v>274</v>
      </c>
      <c r="BC247" s="203" t="s">
        <v>280</v>
      </c>
      <c r="BD247" s="201" t="s">
        <v>274</v>
      </c>
      <c r="BE247" s="204">
        <v>2.6</v>
      </c>
      <c r="BF247" s="237" t="s">
        <v>274</v>
      </c>
      <c r="BG247" s="286">
        <v>50580</v>
      </c>
      <c r="BH247" s="237" t="s">
        <v>284</v>
      </c>
      <c r="BI247" s="200">
        <v>500</v>
      </c>
      <c r="BJ247" s="238" t="s">
        <v>275</v>
      </c>
      <c r="BK247" s="202" t="s">
        <v>276</v>
      </c>
      <c r="BL247" s="238" t="s">
        <v>274</v>
      </c>
      <c r="BM247" s="203" t="s">
        <v>280</v>
      </c>
      <c r="BN247" s="238" t="s">
        <v>274</v>
      </c>
      <c r="BO247" s="204">
        <v>2.6</v>
      </c>
      <c r="BP247" s="925"/>
      <c r="BQ247" s="920"/>
      <c r="BR247" s="902"/>
      <c r="BS247" s="916"/>
      <c r="BT247" s="904"/>
      <c r="BU247" s="904"/>
      <c r="BV247" s="901"/>
      <c r="BW247" s="906"/>
      <c r="BX247" s="901"/>
      <c r="BY247" s="942"/>
      <c r="BZ247" s="902"/>
      <c r="CA247" s="918"/>
      <c r="CB247" s="902"/>
      <c r="CC247" s="916"/>
      <c r="CD247" s="901"/>
      <c r="CE247" s="904"/>
      <c r="CF247" s="901"/>
      <c r="CG247" s="906"/>
      <c r="CH247" s="901"/>
      <c r="CI247" s="910"/>
      <c r="CJ247" s="912"/>
      <c r="CK247" s="902"/>
      <c r="CL247" s="914"/>
      <c r="CM247" s="902"/>
      <c r="CN247" s="916"/>
      <c r="CO247" s="904"/>
      <c r="CP247" s="904"/>
      <c r="CQ247" s="901"/>
      <c r="CR247" s="906"/>
      <c r="CS247" s="901"/>
      <c r="CT247" s="908"/>
      <c r="CU247" s="902"/>
      <c r="CV247" s="239" t="s">
        <v>315</v>
      </c>
      <c r="CW247" s="902"/>
      <c r="CX247" s="239" t="s">
        <v>290</v>
      </c>
      <c r="CY247" s="902"/>
      <c r="CZ247" s="240">
        <v>49.8</v>
      </c>
      <c r="DA247" s="902"/>
      <c r="DB247" s="239" t="s">
        <v>315</v>
      </c>
      <c r="DC247" s="902"/>
      <c r="DD247" s="239" t="s">
        <v>290</v>
      </c>
      <c r="DE247" s="902"/>
      <c r="DF247" s="240">
        <v>58.2</v>
      </c>
      <c r="DG247" s="937"/>
      <c r="DH247" s="939"/>
      <c r="DI247" s="937"/>
      <c r="DJ247" s="241" t="s">
        <v>291</v>
      </c>
      <c r="DK247" s="897"/>
      <c r="DL247" s="899"/>
      <c r="DM247" s="901"/>
      <c r="DN247" s="936"/>
      <c r="DO247" s="901"/>
      <c r="DP247" s="904"/>
      <c r="DQ247" s="901"/>
      <c r="DR247" s="906"/>
      <c r="DS247" s="901"/>
      <c r="DT247" s="910"/>
      <c r="DU247" s="927"/>
      <c r="DV247" s="912"/>
      <c r="DW247" s="242"/>
      <c r="DX247" s="948"/>
      <c r="DY247" s="215"/>
      <c r="DZ247" s="216">
        <v>19</v>
      </c>
      <c r="EA247" s="216">
        <v>20</v>
      </c>
      <c r="EB247" s="928"/>
    </row>
    <row r="248" spans="1:132" s="214" customFormat="1" ht="34.15" customHeight="1">
      <c r="A248" s="271" t="s">
        <v>562</v>
      </c>
      <c r="B248" s="950"/>
      <c r="C248" s="929" t="s">
        <v>302</v>
      </c>
      <c r="D248" s="931" t="s">
        <v>273</v>
      </c>
      <c r="E248" s="243" t="s">
        <v>48</v>
      </c>
      <c r="F248" s="180"/>
      <c r="G248" s="181">
        <v>43890</v>
      </c>
      <c r="H248" s="182">
        <v>52320</v>
      </c>
      <c r="I248" s="183" t="s">
        <v>274</v>
      </c>
      <c r="J248" s="184">
        <v>410</v>
      </c>
      <c r="K248" s="185">
        <v>500</v>
      </c>
      <c r="L248" s="186" t="s">
        <v>275</v>
      </c>
      <c r="M248" s="187" t="s">
        <v>276</v>
      </c>
      <c r="N248" s="188" t="s">
        <v>274</v>
      </c>
      <c r="O248" s="189" t="s">
        <v>277</v>
      </c>
      <c r="P248" s="188" t="s">
        <v>274</v>
      </c>
      <c r="Q248" s="190">
        <v>2.4</v>
      </c>
      <c r="R248" s="191">
        <v>2.4</v>
      </c>
      <c r="S248" s="902" t="s">
        <v>274</v>
      </c>
      <c r="T248" s="913">
        <v>1090</v>
      </c>
      <c r="U248" s="902" t="s">
        <v>274</v>
      </c>
      <c r="V248" s="933">
        <v>10</v>
      </c>
      <c r="W248" s="921" t="s">
        <v>278</v>
      </c>
      <c r="X248" s="903" t="s">
        <v>276</v>
      </c>
      <c r="Y248" s="921" t="s">
        <v>274</v>
      </c>
      <c r="Z248" s="923" t="s">
        <v>279</v>
      </c>
      <c r="AA248" s="183" t="s">
        <v>274</v>
      </c>
      <c r="AB248" s="192">
        <v>8430</v>
      </c>
      <c r="AC248" s="902" t="s">
        <v>274</v>
      </c>
      <c r="AD248" s="193">
        <v>80</v>
      </c>
      <c r="AE248" s="194" t="s">
        <v>278</v>
      </c>
      <c r="AF248" s="187" t="s">
        <v>276</v>
      </c>
      <c r="AG248" s="195" t="s">
        <v>274</v>
      </c>
      <c r="AH248" s="189" t="s">
        <v>280</v>
      </c>
      <c r="AI248" s="195" t="s">
        <v>274</v>
      </c>
      <c r="AJ248" s="196">
        <v>2.9</v>
      </c>
      <c r="AK248" s="197" t="s">
        <v>281</v>
      </c>
      <c r="AL248" s="198" t="s">
        <v>282</v>
      </c>
      <c r="AM248" s="199">
        <v>3370</v>
      </c>
      <c r="AN248" s="198" t="s">
        <v>282</v>
      </c>
      <c r="AO248" s="200">
        <v>30</v>
      </c>
      <c r="AP248" s="201" t="s">
        <v>275</v>
      </c>
      <c r="AQ248" s="202" t="s">
        <v>276</v>
      </c>
      <c r="AR248" s="201" t="s">
        <v>274</v>
      </c>
      <c r="AS248" s="203" t="s">
        <v>280</v>
      </c>
      <c r="AT248" s="201" t="s">
        <v>274</v>
      </c>
      <c r="AU248" s="204">
        <v>3.9</v>
      </c>
      <c r="AV248" s="205"/>
      <c r="AW248" s="206"/>
      <c r="AX248" s="205"/>
      <c r="AY248" s="207"/>
      <c r="AZ248" s="208"/>
      <c r="BA248" s="208"/>
      <c r="BB248" s="209"/>
      <c r="BC248" s="208"/>
      <c r="BD248" s="209"/>
      <c r="BE248" s="208"/>
      <c r="BF248" s="205"/>
      <c r="BG248" s="285" t="s">
        <v>283</v>
      </c>
      <c r="BH248" s="205"/>
      <c r="BI248" s="210"/>
      <c r="BJ248" s="208"/>
      <c r="BK248" s="208"/>
      <c r="BL248" s="208"/>
      <c r="BM248" s="208"/>
      <c r="BN248" s="208"/>
      <c r="BO248" s="208"/>
      <c r="BP248" s="925" t="s">
        <v>274</v>
      </c>
      <c r="BQ248" s="919" t="s">
        <v>203</v>
      </c>
      <c r="BR248" s="902" t="s">
        <v>274</v>
      </c>
      <c r="BS248" s="915"/>
      <c r="BT248" s="903"/>
      <c r="BU248" s="903"/>
      <c r="BV248" s="900"/>
      <c r="BW248" s="905"/>
      <c r="BX248" s="900"/>
      <c r="BY248" s="941" t="s">
        <v>203</v>
      </c>
      <c r="BZ248" s="902" t="s">
        <v>284</v>
      </c>
      <c r="CA248" s="917">
        <v>6740</v>
      </c>
      <c r="CB248" s="902" t="s">
        <v>274</v>
      </c>
      <c r="CC248" s="915">
        <v>60</v>
      </c>
      <c r="CD248" s="900" t="s">
        <v>275</v>
      </c>
      <c r="CE248" s="903" t="s">
        <v>276</v>
      </c>
      <c r="CF248" s="900" t="s">
        <v>274</v>
      </c>
      <c r="CG248" s="905" t="s">
        <v>280</v>
      </c>
      <c r="CH248" s="900" t="s">
        <v>274</v>
      </c>
      <c r="CI248" s="909">
        <v>2.8</v>
      </c>
      <c r="CJ248" s="911" t="s">
        <v>285</v>
      </c>
      <c r="CK248" s="902" t="s">
        <v>284</v>
      </c>
      <c r="CL248" s="913">
        <v>1080</v>
      </c>
      <c r="CM248" s="902" t="s">
        <v>274</v>
      </c>
      <c r="CN248" s="915">
        <v>10</v>
      </c>
      <c r="CO248" s="903" t="s">
        <v>275</v>
      </c>
      <c r="CP248" s="903" t="s">
        <v>276</v>
      </c>
      <c r="CQ248" s="900" t="s">
        <v>274</v>
      </c>
      <c r="CR248" s="905" t="s">
        <v>280</v>
      </c>
      <c r="CS248" s="900" t="s">
        <v>274</v>
      </c>
      <c r="CT248" s="907">
        <v>10.9</v>
      </c>
      <c r="CU248" s="902" t="s">
        <v>284</v>
      </c>
      <c r="CV248" s="211">
        <v>590</v>
      </c>
      <c r="CW248" s="902" t="s">
        <v>284</v>
      </c>
      <c r="CX248" s="212">
        <v>5</v>
      </c>
      <c r="CY248" s="902" t="s">
        <v>284</v>
      </c>
      <c r="CZ248" s="212">
        <v>5</v>
      </c>
      <c r="DA248" s="902" t="s">
        <v>284</v>
      </c>
      <c r="DB248" s="211">
        <v>100</v>
      </c>
      <c r="DC248" s="902" t="s">
        <v>284</v>
      </c>
      <c r="DD248" s="212">
        <v>1</v>
      </c>
      <c r="DE248" s="902" t="s">
        <v>284</v>
      </c>
      <c r="DF248" s="212">
        <v>1</v>
      </c>
      <c r="DG248" s="937" t="s">
        <v>282</v>
      </c>
      <c r="DH248" s="938">
        <v>6130</v>
      </c>
      <c r="DI248" s="937" t="s">
        <v>282</v>
      </c>
      <c r="DJ248" s="213">
        <v>245</v>
      </c>
      <c r="DK248" s="897" t="s">
        <v>286</v>
      </c>
      <c r="DL248" s="898">
        <v>6740</v>
      </c>
      <c r="DM248" s="900" t="s">
        <v>274</v>
      </c>
      <c r="DN248" s="935">
        <v>60</v>
      </c>
      <c r="DO248" s="900" t="s">
        <v>275</v>
      </c>
      <c r="DP248" s="903" t="s">
        <v>276</v>
      </c>
      <c r="DQ248" s="900" t="s">
        <v>274</v>
      </c>
      <c r="DR248" s="905" t="s">
        <v>280</v>
      </c>
      <c r="DS248" s="900" t="s">
        <v>274</v>
      </c>
      <c r="DT248" s="909">
        <v>2.8</v>
      </c>
      <c r="DU248" s="926" t="s">
        <v>281</v>
      </c>
      <c r="DV248" s="911" t="s">
        <v>287</v>
      </c>
      <c r="DW248" s="242"/>
      <c r="DX248" s="948"/>
      <c r="DY248" s="215">
        <v>75</v>
      </c>
      <c r="DZ248" s="216">
        <v>21</v>
      </c>
      <c r="EA248" s="216">
        <v>22</v>
      </c>
      <c r="EB248" s="928">
        <v>11</v>
      </c>
    </row>
    <row r="249" spans="1:132" s="214" customFormat="1" ht="34.15" customHeight="1">
      <c r="A249" s="271" t="s">
        <v>563</v>
      </c>
      <c r="B249" s="950"/>
      <c r="C249" s="930"/>
      <c r="D249" s="940"/>
      <c r="E249" s="244" t="s">
        <v>49</v>
      </c>
      <c r="F249" s="180"/>
      <c r="G249" s="218">
        <v>52320</v>
      </c>
      <c r="H249" s="219"/>
      <c r="I249" s="183" t="s">
        <v>274</v>
      </c>
      <c r="J249" s="220">
        <v>500</v>
      </c>
      <c r="K249" s="221"/>
      <c r="L249" s="222" t="s">
        <v>275</v>
      </c>
      <c r="M249" s="223" t="s">
        <v>276</v>
      </c>
      <c r="N249" s="224" t="s">
        <v>274</v>
      </c>
      <c r="O249" s="225" t="s">
        <v>280</v>
      </c>
      <c r="P249" s="224" t="s">
        <v>274</v>
      </c>
      <c r="Q249" s="226">
        <v>2.4</v>
      </c>
      <c r="R249" s="227"/>
      <c r="S249" s="902"/>
      <c r="T249" s="914"/>
      <c r="U249" s="902"/>
      <c r="V249" s="934"/>
      <c r="W249" s="922"/>
      <c r="X249" s="904"/>
      <c r="Y249" s="922"/>
      <c r="Z249" s="924"/>
      <c r="AA249" s="183" t="s">
        <v>274</v>
      </c>
      <c r="AB249" s="220">
        <v>8430</v>
      </c>
      <c r="AC249" s="902"/>
      <c r="AD249" s="228">
        <v>80</v>
      </c>
      <c r="AE249" s="229" t="s">
        <v>275</v>
      </c>
      <c r="AF249" s="223" t="s">
        <v>276</v>
      </c>
      <c r="AG249" s="230" t="s">
        <v>274</v>
      </c>
      <c r="AH249" s="231" t="s">
        <v>280</v>
      </c>
      <c r="AI249" s="230" t="s">
        <v>274</v>
      </c>
      <c r="AJ249" s="232">
        <v>2.9</v>
      </c>
      <c r="AK249" s="233"/>
      <c r="AL249" s="198"/>
      <c r="AM249" s="234"/>
      <c r="AN249" s="205"/>
      <c r="AO249" s="235"/>
      <c r="AP249" s="236"/>
      <c r="AR249" s="236"/>
      <c r="AT249" s="236"/>
      <c r="AV249" s="237" t="s">
        <v>274</v>
      </c>
      <c r="AW249" s="199">
        <v>59010</v>
      </c>
      <c r="AX249" s="205" t="s">
        <v>274</v>
      </c>
      <c r="AY249" s="200">
        <v>590</v>
      </c>
      <c r="AZ249" s="238" t="s">
        <v>275</v>
      </c>
      <c r="BA249" s="202" t="s">
        <v>276</v>
      </c>
      <c r="BB249" s="201" t="s">
        <v>274</v>
      </c>
      <c r="BC249" s="203" t="s">
        <v>280</v>
      </c>
      <c r="BD249" s="201" t="s">
        <v>274</v>
      </c>
      <c r="BE249" s="204">
        <v>2.6</v>
      </c>
      <c r="BF249" s="237" t="s">
        <v>274</v>
      </c>
      <c r="BG249" s="286">
        <v>50580</v>
      </c>
      <c r="BH249" s="237" t="s">
        <v>284</v>
      </c>
      <c r="BI249" s="200">
        <v>500</v>
      </c>
      <c r="BJ249" s="238" t="s">
        <v>275</v>
      </c>
      <c r="BK249" s="202" t="s">
        <v>276</v>
      </c>
      <c r="BL249" s="238" t="s">
        <v>274</v>
      </c>
      <c r="BM249" s="203" t="s">
        <v>280</v>
      </c>
      <c r="BN249" s="238" t="s">
        <v>274</v>
      </c>
      <c r="BO249" s="204">
        <v>2.6</v>
      </c>
      <c r="BP249" s="925"/>
      <c r="BQ249" s="920"/>
      <c r="BR249" s="902"/>
      <c r="BS249" s="916"/>
      <c r="BT249" s="904"/>
      <c r="BU249" s="904"/>
      <c r="BV249" s="901"/>
      <c r="BW249" s="906"/>
      <c r="BX249" s="901"/>
      <c r="BY249" s="942"/>
      <c r="BZ249" s="902"/>
      <c r="CA249" s="918"/>
      <c r="CB249" s="902"/>
      <c r="CC249" s="916"/>
      <c r="CD249" s="901"/>
      <c r="CE249" s="904"/>
      <c r="CF249" s="901"/>
      <c r="CG249" s="906"/>
      <c r="CH249" s="901"/>
      <c r="CI249" s="910"/>
      <c r="CJ249" s="912"/>
      <c r="CK249" s="902"/>
      <c r="CL249" s="914"/>
      <c r="CM249" s="902"/>
      <c r="CN249" s="916"/>
      <c r="CO249" s="904"/>
      <c r="CP249" s="904"/>
      <c r="CQ249" s="901"/>
      <c r="CR249" s="906"/>
      <c r="CS249" s="901"/>
      <c r="CT249" s="908"/>
      <c r="CU249" s="902"/>
      <c r="CV249" s="239" t="s">
        <v>315</v>
      </c>
      <c r="CW249" s="902"/>
      <c r="CX249" s="239" t="s">
        <v>290</v>
      </c>
      <c r="CY249" s="902"/>
      <c r="CZ249" s="240">
        <v>55.8</v>
      </c>
      <c r="DA249" s="902"/>
      <c r="DB249" s="239" t="s">
        <v>315</v>
      </c>
      <c r="DC249" s="902"/>
      <c r="DD249" s="239" t="s">
        <v>290</v>
      </c>
      <c r="DE249" s="902"/>
      <c r="DF249" s="240">
        <v>46.5</v>
      </c>
      <c r="DG249" s="937"/>
      <c r="DH249" s="939"/>
      <c r="DI249" s="937"/>
      <c r="DJ249" s="241" t="s">
        <v>291</v>
      </c>
      <c r="DK249" s="897"/>
      <c r="DL249" s="899"/>
      <c r="DM249" s="901"/>
      <c r="DN249" s="936"/>
      <c r="DO249" s="901"/>
      <c r="DP249" s="904"/>
      <c r="DQ249" s="901"/>
      <c r="DR249" s="906"/>
      <c r="DS249" s="901"/>
      <c r="DT249" s="910"/>
      <c r="DU249" s="927"/>
      <c r="DV249" s="912"/>
      <c r="DX249" s="948"/>
      <c r="DY249" s="245"/>
      <c r="DZ249" s="216">
        <v>21</v>
      </c>
      <c r="EA249" s="216">
        <v>22</v>
      </c>
      <c r="EB249" s="928"/>
    </row>
    <row r="250" spans="1:132" s="248" customFormat="1" ht="34.15" customHeight="1">
      <c r="A250" s="272" t="s">
        <v>564</v>
      </c>
      <c r="B250" s="950"/>
      <c r="C250" s="929" t="s">
        <v>303</v>
      </c>
      <c r="D250" s="931" t="s">
        <v>273</v>
      </c>
      <c r="E250" s="243" t="s">
        <v>48</v>
      </c>
      <c r="F250" s="180"/>
      <c r="G250" s="181">
        <v>40140</v>
      </c>
      <c r="H250" s="182">
        <v>48570</v>
      </c>
      <c r="I250" s="183" t="s">
        <v>274</v>
      </c>
      <c r="J250" s="184">
        <v>380</v>
      </c>
      <c r="K250" s="185">
        <v>460</v>
      </c>
      <c r="L250" s="186" t="s">
        <v>275</v>
      </c>
      <c r="M250" s="187" t="s">
        <v>276</v>
      </c>
      <c r="N250" s="188" t="s">
        <v>274</v>
      </c>
      <c r="O250" s="189" t="s">
        <v>277</v>
      </c>
      <c r="P250" s="188" t="s">
        <v>274</v>
      </c>
      <c r="Q250" s="190">
        <v>2.2999999999999998</v>
      </c>
      <c r="R250" s="191">
        <v>2.4</v>
      </c>
      <c r="S250" s="902" t="s">
        <v>274</v>
      </c>
      <c r="T250" s="913">
        <v>910</v>
      </c>
      <c r="U250" s="902" t="s">
        <v>274</v>
      </c>
      <c r="V250" s="933">
        <v>9</v>
      </c>
      <c r="W250" s="921" t="s">
        <v>278</v>
      </c>
      <c r="X250" s="903" t="s">
        <v>276</v>
      </c>
      <c r="Y250" s="921" t="s">
        <v>274</v>
      </c>
      <c r="Z250" s="923" t="s">
        <v>279</v>
      </c>
      <c r="AA250" s="183" t="s">
        <v>274</v>
      </c>
      <c r="AB250" s="192">
        <v>8430</v>
      </c>
      <c r="AC250" s="902" t="s">
        <v>274</v>
      </c>
      <c r="AD250" s="193">
        <v>80</v>
      </c>
      <c r="AE250" s="194" t="s">
        <v>278</v>
      </c>
      <c r="AF250" s="187" t="s">
        <v>276</v>
      </c>
      <c r="AG250" s="195" t="s">
        <v>274</v>
      </c>
      <c r="AH250" s="189" t="s">
        <v>280</v>
      </c>
      <c r="AI250" s="195" t="s">
        <v>274</v>
      </c>
      <c r="AJ250" s="196">
        <v>2.9</v>
      </c>
      <c r="AK250" s="197" t="s">
        <v>281</v>
      </c>
      <c r="AL250" s="198" t="s">
        <v>282</v>
      </c>
      <c r="AM250" s="199">
        <v>3370</v>
      </c>
      <c r="AN250" s="198" t="s">
        <v>282</v>
      </c>
      <c r="AO250" s="200">
        <v>30</v>
      </c>
      <c r="AP250" s="201" t="s">
        <v>275</v>
      </c>
      <c r="AQ250" s="202" t="s">
        <v>276</v>
      </c>
      <c r="AR250" s="201" t="s">
        <v>274</v>
      </c>
      <c r="AS250" s="203" t="s">
        <v>280</v>
      </c>
      <c r="AT250" s="201" t="s">
        <v>274</v>
      </c>
      <c r="AU250" s="204">
        <v>3.9</v>
      </c>
      <c r="AV250" s="205"/>
      <c r="AW250" s="206"/>
      <c r="AX250" s="205"/>
      <c r="AY250" s="207"/>
      <c r="AZ250" s="208"/>
      <c r="BA250" s="208"/>
      <c r="BB250" s="209"/>
      <c r="BC250" s="208"/>
      <c r="BD250" s="209"/>
      <c r="BE250" s="208"/>
      <c r="BF250" s="205"/>
      <c r="BG250" s="285" t="s">
        <v>283</v>
      </c>
      <c r="BH250" s="205"/>
      <c r="BI250" s="210"/>
      <c r="BJ250" s="208"/>
      <c r="BK250" s="208"/>
      <c r="BL250" s="208"/>
      <c r="BM250" s="208"/>
      <c r="BN250" s="208"/>
      <c r="BO250" s="208"/>
      <c r="BP250" s="925" t="s">
        <v>274</v>
      </c>
      <c r="BQ250" s="919" t="s">
        <v>203</v>
      </c>
      <c r="BR250" s="902" t="s">
        <v>274</v>
      </c>
      <c r="BS250" s="915"/>
      <c r="BT250" s="903"/>
      <c r="BU250" s="903"/>
      <c r="BV250" s="900"/>
      <c r="BW250" s="905"/>
      <c r="BX250" s="900"/>
      <c r="BY250" s="941" t="s">
        <v>203</v>
      </c>
      <c r="BZ250" s="902" t="s">
        <v>284</v>
      </c>
      <c r="CA250" s="917">
        <v>5610</v>
      </c>
      <c r="CB250" s="902" t="s">
        <v>274</v>
      </c>
      <c r="CC250" s="915">
        <v>50</v>
      </c>
      <c r="CD250" s="900" t="s">
        <v>275</v>
      </c>
      <c r="CE250" s="903" t="s">
        <v>276</v>
      </c>
      <c r="CF250" s="900" t="s">
        <v>274</v>
      </c>
      <c r="CG250" s="905" t="s">
        <v>280</v>
      </c>
      <c r="CH250" s="900" t="s">
        <v>274</v>
      </c>
      <c r="CI250" s="909">
        <v>2.8</v>
      </c>
      <c r="CJ250" s="911" t="s">
        <v>285</v>
      </c>
      <c r="CK250" s="902" t="s">
        <v>284</v>
      </c>
      <c r="CL250" s="913">
        <v>900</v>
      </c>
      <c r="CM250" s="902" t="s">
        <v>274</v>
      </c>
      <c r="CN250" s="915">
        <v>9</v>
      </c>
      <c r="CO250" s="903" t="s">
        <v>275</v>
      </c>
      <c r="CP250" s="903" t="s">
        <v>276</v>
      </c>
      <c r="CQ250" s="900" t="s">
        <v>274</v>
      </c>
      <c r="CR250" s="905" t="s">
        <v>280</v>
      </c>
      <c r="CS250" s="900" t="s">
        <v>274</v>
      </c>
      <c r="CT250" s="907">
        <v>10.1</v>
      </c>
      <c r="CU250" s="902" t="s">
        <v>284</v>
      </c>
      <c r="CV250" s="211">
        <v>520</v>
      </c>
      <c r="CW250" s="902" t="s">
        <v>284</v>
      </c>
      <c r="CX250" s="212">
        <v>5</v>
      </c>
      <c r="CY250" s="902" t="s">
        <v>284</v>
      </c>
      <c r="CZ250" s="212">
        <v>5</v>
      </c>
      <c r="DA250" s="902" t="s">
        <v>284</v>
      </c>
      <c r="DB250" s="211">
        <v>90</v>
      </c>
      <c r="DC250" s="902" t="s">
        <v>284</v>
      </c>
      <c r="DD250" s="212">
        <v>1</v>
      </c>
      <c r="DE250" s="902" t="s">
        <v>284</v>
      </c>
      <c r="DF250" s="212">
        <v>1</v>
      </c>
      <c r="DG250" s="937" t="s">
        <v>282</v>
      </c>
      <c r="DH250" s="938">
        <v>5220</v>
      </c>
      <c r="DI250" s="937" t="s">
        <v>282</v>
      </c>
      <c r="DJ250" s="213">
        <v>245</v>
      </c>
      <c r="DK250" s="897" t="s">
        <v>286</v>
      </c>
      <c r="DL250" s="898">
        <v>5620</v>
      </c>
      <c r="DM250" s="900" t="s">
        <v>274</v>
      </c>
      <c r="DN250" s="935">
        <v>50</v>
      </c>
      <c r="DO250" s="900" t="s">
        <v>275</v>
      </c>
      <c r="DP250" s="903" t="s">
        <v>276</v>
      </c>
      <c r="DQ250" s="900" t="s">
        <v>274</v>
      </c>
      <c r="DR250" s="905" t="s">
        <v>280</v>
      </c>
      <c r="DS250" s="900" t="s">
        <v>274</v>
      </c>
      <c r="DT250" s="909">
        <v>2.8</v>
      </c>
      <c r="DU250" s="926" t="s">
        <v>281</v>
      </c>
      <c r="DV250" s="911" t="s">
        <v>287</v>
      </c>
      <c r="DW250" s="246"/>
      <c r="DX250" s="948"/>
      <c r="DY250" s="247">
        <v>90</v>
      </c>
      <c r="DZ250" s="216">
        <v>23</v>
      </c>
      <c r="EA250" s="216">
        <v>24</v>
      </c>
      <c r="EB250" s="928">
        <v>12</v>
      </c>
    </row>
    <row r="251" spans="1:132" s="248" customFormat="1" ht="34.15" customHeight="1">
      <c r="A251" s="272" t="s">
        <v>565</v>
      </c>
      <c r="B251" s="950"/>
      <c r="C251" s="930"/>
      <c r="D251" s="940"/>
      <c r="E251" s="244" t="s">
        <v>49</v>
      </c>
      <c r="F251" s="180"/>
      <c r="G251" s="218">
        <v>48570</v>
      </c>
      <c r="H251" s="219"/>
      <c r="I251" s="183" t="s">
        <v>274</v>
      </c>
      <c r="J251" s="220">
        <v>460</v>
      </c>
      <c r="K251" s="221"/>
      <c r="L251" s="222" t="s">
        <v>275</v>
      </c>
      <c r="M251" s="223" t="s">
        <v>276</v>
      </c>
      <c r="N251" s="224" t="s">
        <v>274</v>
      </c>
      <c r="O251" s="225" t="s">
        <v>280</v>
      </c>
      <c r="P251" s="224" t="s">
        <v>274</v>
      </c>
      <c r="Q251" s="226">
        <v>2.4</v>
      </c>
      <c r="R251" s="227"/>
      <c r="S251" s="902"/>
      <c r="T251" s="914"/>
      <c r="U251" s="902"/>
      <c r="V251" s="934"/>
      <c r="W251" s="922"/>
      <c r="X251" s="904"/>
      <c r="Y251" s="922"/>
      <c r="Z251" s="924"/>
      <c r="AA251" s="183" t="s">
        <v>274</v>
      </c>
      <c r="AB251" s="220">
        <v>8430</v>
      </c>
      <c r="AC251" s="902"/>
      <c r="AD251" s="228">
        <v>80</v>
      </c>
      <c r="AE251" s="229" t="s">
        <v>275</v>
      </c>
      <c r="AF251" s="223" t="s">
        <v>276</v>
      </c>
      <c r="AG251" s="230" t="s">
        <v>274</v>
      </c>
      <c r="AH251" s="231" t="s">
        <v>280</v>
      </c>
      <c r="AI251" s="230" t="s">
        <v>274</v>
      </c>
      <c r="AJ251" s="232">
        <v>2.9</v>
      </c>
      <c r="AK251" s="233"/>
      <c r="AL251" s="198"/>
      <c r="AM251" s="234"/>
      <c r="AN251" s="205"/>
      <c r="AO251" s="235"/>
      <c r="AP251" s="236"/>
      <c r="AQ251" s="214"/>
      <c r="AR251" s="236"/>
      <c r="AS251" s="214"/>
      <c r="AT251" s="236"/>
      <c r="AU251" s="214"/>
      <c r="AV251" s="237" t="s">
        <v>274</v>
      </c>
      <c r="AW251" s="199">
        <v>59010</v>
      </c>
      <c r="AX251" s="205" t="s">
        <v>274</v>
      </c>
      <c r="AY251" s="200">
        <v>590</v>
      </c>
      <c r="AZ251" s="238" t="s">
        <v>275</v>
      </c>
      <c r="BA251" s="202" t="s">
        <v>276</v>
      </c>
      <c r="BB251" s="201" t="s">
        <v>274</v>
      </c>
      <c r="BC251" s="203" t="s">
        <v>280</v>
      </c>
      <c r="BD251" s="201" t="s">
        <v>274</v>
      </c>
      <c r="BE251" s="204">
        <v>2.6</v>
      </c>
      <c r="BF251" s="237" t="s">
        <v>274</v>
      </c>
      <c r="BG251" s="286">
        <v>50580</v>
      </c>
      <c r="BH251" s="237" t="s">
        <v>284</v>
      </c>
      <c r="BI251" s="200">
        <v>500</v>
      </c>
      <c r="BJ251" s="238" t="s">
        <v>275</v>
      </c>
      <c r="BK251" s="202" t="s">
        <v>276</v>
      </c>
      <c r="BL251" s="238" t="s">
        <v>274</v>
      </c>
      <c r="BM251" s="203" t="s">
        <v>280</v>
      </c>
      <c r="BN251" s="238" t="s">
        <v>274</v>
      </c>
      <c r="BO251" s="204">
        <v>2.6</v>
      </c>
      <c r="BP251" s="925"/>
      <c r="BQ251" s="920"/>
      <c r="BR251" s="902"/>
      <c r="BS251" s="916"/>
      <c r="BT251" s="904"/>
      <c r="BU251" s="904"/>
      <c r="BV251" s="901"/>
      <c r="BW251" s="906"/>
      <c r="BX251" s="901"/>
      <c r="BY251" s="942"/>
      <c r="BZ251" s="902"/>
      <c r="CA251" s="918"/>
      <c r="CB251" s="902"/>
      <c r="CC251" s="916"/>
      <c r="CD251" s="901"/>
      <c r="CE251" s="904"/>
      <c r="CF251" s="901"/>
      <c r="CG251" s="906"/>
      <c r="CH251" s="901"/>
      <c r="CI251" s="910"/>
      <c r="CJ251" s="912"/>
      <c r="CK251" s="902"/>
      <c r="CL251" s="914"/>
      <c r="CM251" s="902"/>
      <c r="CN251" s="916"/>
      <c r="CO251" s="904"/>
      <c r="CP251" s="904"/>
      <c r="CQ251" s="901"/>
      <c r="CR251" s="906"/>
      <c r="CS251" s="901"/>
      <c r="CT251" s="908"/>
      <c r="CU251" s="902"/>
      <c r="CV251" s="239" t="s">
        <v>315</v>
      </c>
      <c r="CW251" s="902"/>
      <c r="CX251" s="239" t="s">
        <v>290</v>
      </c>
      <c r="CY251" s="902"/>
      <c r="CZ251" s="240">
        <v>46.5</v>
      </c>
      <c r="DA251" s="902"/>
      <c r="DB251" s="239" t="s">
        <v>315</v>
      </c>
      <c r="DC251" s="902"/>
      <c r="DD251" s="239" t="s">
        <v>290</v>
      </c>
      <c r="DE251" s="902"/>
      <c r="DF251" s="240">
        <v>38.799999999999997</v>
      </c>
      <c r="DG251" s="937"/>
      <c r="DH251" s="939"/>
      <c r="DI251" s="937"/>
      <c r="DJ251" s="241" t="s">
        <v>291</v>
      </c>
      <c r="DK251" s="897"/>
      <c r="DL251" s="899"/>
      <c r="DM251" s="901"/>
      <c r="DN251" s="936"/>
      <c r="DO251" s="901"/>
      <c r="DP251" s="904"/>
      <c r="DQ251" s="901"/>
      <c r="DR251" s="906"/>
      <c r="DS251" s="901"/>
      <c r="DT251" s="910"/>
      <c r="DU251" s="927"/>
      <c r="DV251" s="912"/>
      <c r="DW251" s="246"/>
      <c r="DX251" s="948"/>
      <c r="DY251" s="247"/>
      <c r="DZ251" s="216">
        <v>23</v>
      </c>
      <c r="EA251" s="216">
        <v>24</v>
      </c>
      <c r="EB251" s="928"/>
    </row>
    <row r="252" spans="1:132" s="248" customFormat="1" ht="34.15" customHeight="1">
      <c r="A252" s="272" t="s">
        <v>566</v>
      </c>
      <c r="B252" s="950"/>
      <c r="C252" s="929" t="s">
        <v>304</v>
      </c>
      <c r="D252" s="931" t="s">
        <v>273</v>
      </c>
      <c r="E252" s="243" t="s">
        <v>48</v>
      </c>
      <c r="F252" s="180"/>
      <c r="G252" s="181">
        <v>37460</v>
      </c>
      <c r="H252" s="182">
        <v>45890</v>
      </c>
      <c r="I252" s="183" t="s">
        <v>274</v>
      </c>
      <c r="J252" s="184">
        <v>350</v>
      </c>
      <c r="K252" s="185">
        <v>430</v>
      </c>
      <c r="L252" s="186" t="s">
        <v>275</v>
      </c>
      <c r="M252" s="187" t="s">
        <v>276</v>
      </c>
      <c r="N252" s="188" t="s">
        <v>274</v>
      </c>
      <c r="O252" s="189" t="s">
        <v>277</v>
      </c>
      <c r="P252" s="188" t="s">
        <v>274</v>
      </c>
      <c r="Q252" s="190">
        <v>2.2999999999999998</v>
      </c>
      <c r="R252" s="191">
        <v>2.4</v>
      </c>
      <c r="S252" s="902" t="s">
        <v>274</v>
      </c>
      <c r="T252" s="913">
        <v>780</v>
      </c>
      <c r="U252" s="902" t="s">
        <v>274</v>
      </c>
      <c r="V252" s="933">
        <v>7</v>
      </c>
      <c r="W252" s="921" t="s">
        <v>278</v>
      </c>
      <c r="X252" s="903" t="s">
        <v>276</v>
      </c>
      <c r="Y252" s="921" t="s">
        <v>274</v>
      </c>
      <c r="Z252" s="923" t="s">
        <v>279</v>
      </c>
      <c r="AA252" s="183" t="s">
        <v>274</v>
      </c>
      <c r="AB252" s="192">
        <v>8430</v>
      </c>
      <c r="AC252" s="902" t="s">
        <v>274</v>
      </c>
      <c r="AD252" s="193">
        <v>80</v>
      </c>
      <c r="AE252" s="194" t="s">
        <v>278</v>
      </c>
      <c r="AF252" s="187" t="s">
        <v>276</v>
      </c>
      <c r="AG252" s="195" t="s">
        <v>274</v>
      </c>
      <c r="AH252" s="189" t="s">
        <v>280</v>
      </c>
      <c r="AI252" s="195" t="s">
        <v>274</v>
      </c>
      <c r="AJ252" s="196">
        <v>2.9</v>
      </c>
      <c r="AK252" s="197" t="s">
        <v>281</v>
      </c>
      <c r="AL252" s="198" t="s">
        <v>282</v>
      </c>
      <c r="AM252" s="199">
        <v>3370</v>
      </c>
      <c r="AN252" s="198" t="s">
        <v>282</v>
      </c>
      <c r="AO252" s="200">
        <v>30</v>
      </c>
      <c r="AP252" s="201" t="s">
        <v>275</v>
      </c>
      <c r="AQ252" s="202" t="s">
        <v>276</v>
      </c>
      <c r="AR252" s="201" t="s">
        <v>274</v>
      </c>
      <c r="AS252" s="203" t="s">
        <v>280</v>
      </c>
      <c r="AT252" s="201" t="s">
        <v>274</v>
      </c>
      <c r="AU252" s="204">
        <v>3.9</v>
      </c>
      <c r="AV252" s="205"/>
      <c r="AW252" s="206"/>
      <c r="AX252" s="205"/>
      <c r="AY252" s="207"/>
      <c r="AZ252" s="208"/>
      <c r="BA252" s="208"/>
      <c r="BB252" s="209"/>
      <c r="BC252" s="208"/>
      <c r="BD252" s="209"/>
      <c r="BE252" s="208"/>
      <c r="BF252" s="205"/>
      <c r="BG252" s="285" t="s">
        <v>283</v>
      </c>
      <c r="BH252" s="205"/>
      <c r="BI252" s="210"/>
      <c r="BJ252" s="208"/>
      <c r="BK252" s="208"/>
      <c r="BL252" s="208"/>
      <c r="BM252" s="208"/>
      <c r="BN252" s="208"/>
      <c r="BO252" s="208"/>
      <c r="BP252" s="925" t="s">
        <v>274</v>
      </c>
      <c r="BQ252" s="919" t="s">
        <v>203</v>
      </c>
      <c r="BR252" s="902" t="s">
        <v>274</v>
      </c>
      <c r="BS252" s="915"/>
      <c r="BT252" s="903"/>
      <c r="BU252" s="903"/>
      <c r="BV252" s="900"/>
      <c r="BW252" s="905"/>
      <c r="BX252" s="900"/>
      <c r="BY252" s="941" t="s">
        <v>203</v>
      </c>
      <c r="BZ252" s="902" t="s">
        <v>284</v>
      </c>
      <c r="CA252" s="917">
        <v>4810</v>
      </c>
      <c r="CB252" s="902" t="s">
        <v>274</v>
      </c>
      <c r="CC252" s="915">
        <v>40</v>
      </c>
      <c r="CD252" s="900" t="s">
        <v>275</v>
      </c>
      <c r="CE252" s="903" t="s">
        <v>276</v>
      </c>
      <c r="CF252" s="900" t="s">
        <v>274</v>
      </c>
      <c r="CG252" s="905" t="s">
        <v>280</v>
      </c>
      <c r="CH252" s="900" t="s">
        <v>274</v>
      </c>
      <c r="CI252" s="909">
        <v>3</v>
      </c>
      <c r="CJ252" s="911" t="s">
        <v>285</v>
      </c>
      <c r="CK252" s="902" t="s">
        <v>284</v>
      </c>
      <c r="CL252" s="913">
        <v>770</v>
      </c>
      <c r="CM252" s="902" t="s">
        <v>274</v>
      </c>
      <c r="CN252" s="915">
        <v>7</v>
      </c>
      <c r="CO252" s="903" t="s">
        <v>275</v>
      </c>
      <c r="CP252" s="903" t="s">
        <v>276</v>
      </c>
      <c r="CQ252" s="900" t="s">
        <v>274</v>
      </c>
      <c r="CR252" s="905" t="s">
        <v>280</v>
      </c>
      <c r="CS252" s="900" t="s">
        <v>274</v>
      </c>
      <c r="CT252" s="907">
        <v>11.1</v>
      </c>
      <c r="CU252" s="902" t="s">
        <v>284</v>
      </c>
      <c r="CV252" s="211">
        <v>460</v>
      </c>
      <c r="CW252" s="902" t="s">
        <v>284</v>
      </c>
      <c r="CX252" s="212">
        <v>4</v>
      </c>
      <c r="CY252" s="902" t="s">
        <v>284</v>
      </c>
      <c r="CZ252" s="212">
        <v>4</v>
      </c>
      <c r="DA252" s="902" t="s">
        <v>284</v>
      </c>
      <c r="DB252" s="211">
        <v>80</v>
      </c>
      <c r="DC252" s="902" t="s">
        <v>284</v>
      </c>
      <c r="DD252" s="212">
        <v>1</v>
      </c>
      <c r="DE252" s="902" t="s">
        <v>284</v>
      </c>
      <c r="DF252" s="212">
        <v>1</v>
      </c>
      <c r="DG252" s="937" t="s">
        <v>282</v>
      </c>
      <c r="DH252" s="938">
        <v>4660</v>
      </c>
      <c r="DI252" s="937" t="s">
        <v>282</v>
      </c>
      <c r="DJ252" s="213">
        <v>245</v>
      </c>
      <c r="DK252" s="897" t="s">
        <v>286</v>
      </c>
      <c r="DL252" s="898">
        <v>4810</v>
      </c>
      <c r="DM252" s="900" t="s">
        <v>274</v>
      </c>
      <c r="DN252" s="935">
        <v>40</v>
      </c>
      <c r="DO252" s="900" t="s">
        <v>275</v>
      </c>
      <c r="DP252" s="903" t="s">
        <v>276</v>
      </c>
      <c r="DQ252" s="900" t="s">
        <v>274</v>
      </c>
      <c r="DR252" s="905" t="s">
        <v>280</v>
      </c>
      <c r="DS252" s="900" t="s">
        <v>274</v>
      </c>
      <c r="DT252" s="909">
        <v>3</v>
      </c>
      <c r="DU252" s="926" t="s">
        <v>281</v>
      </c>
      <c r="DV252" s="911" t="s">
        <v>287</v>
      </c>
      <c r="DW252" s="246"/>
      <c r="DX252" s="948"/>
      <c r="DY252" s="247">
        <v>105</v>
      </c>
      <c r="DZ252" s="216">
        <v>25</v>
      </c>
      <c r="EA252" s="216">
        <v>26</v>
      </c>
      <c r="EB252" s="928">
        <v>13</v>
      </c>
    </row>
    <row r="253" spans="1:132" s="248" customFormat="1" ht="34.15" customHeight="1">
      <c r="A253" s="272" t="s">
        <v>567</v>
      </c>
      <c r="B253" s="950"/>
      <c r="C253" s="930"/>
      <c r="D253" s="940"/>
      <c r="E253" s="244" t="s">
        <v>49</v>
      </c>
      <c r="F253" s="180"/>
      <c r="G253" s="218">
        <v>45890</v>
      </c>
      <c r="H253" s="219"/>
      <c r="I253" s="183" t="s">
        <v>274</v>
      </c>
      <c r="J253" s="220">
        <v>430</v>
      </c>
      <c r="K253" s="221"/>
      <c r="L253" s="222" t="s">
        <v>275</v>
      </c>
      <c r="M253" s="223" t="s">
        <v>276</v>
      </c>
      <c r="N253" s="224" t="s">
        <v>274</v>
      </c>
      <c r="O253" s="225" t="s">
        <v>280</v>
      </c>
      <c r="P253" s="224" t="s">
        <v>274</v>
      </c>
      <c r="Q253" s="226">
        <v>2.4</v>
      </c>
      <c r="R253" s="227"/>
      <c r="S253" s="902"/>
      <c r="T253" s="914"/>
      <c r="U253" s="902"/>
      <c r="V253" s="934"/>
      <c r="W253" s="922"/>
      <c r="X253" s="904"/>
      <c r="Y253" s="922"/>
      <c r="Z253" s="924"/>
      <c r="AA253" s="183" t="s">
        <v>274</v>
      </c>
      <c r="AB253" s="220">
        <v>8430</v>
      </c>
      <c r="AC253" s="902"/>
      <c r="AD253" s="228">
        <v>80</v>
      </c>
      <c r="AE253" s="229" t="s">
        <v>275</v>
      </c>
      <c r="AF253" s="223" t="s">
        <v>276</v>
      </c>
      <c r="AG253" s="230" t="s">
        <v>274</v>
      </c>
      <c r="AH253" s="231" t="s">
        <v>280</v>
      </c>
      <c r="AI253" s="230" t="s">
        <v>274</v>
      </c>
      <c r="AJ253" s="232">
        <v>2.9</v>
      </c>
      <c r="AK253" s="233"/>
      <c r="AL253" s="198"/>
      <c r="AM253" s="234"/>
      <c r="AN253" s="205"/>
      <c r="AO253" s="235"/>
      <c r="AP253" s="236"/>
      <c r="AQ253" s="214"/>
      <c r="AR253" s="236"/>
      <c r="AS253" s="214"/>
      <c r="AT253" s="236"/>
      <c r="AU253" s="214"/>
      <c r="AV253" s="237" t="s">
        <v>274</v>
      </c>
      <c r="AW253" s="199">
        <v>59010</v>
      </c>
      <c r="AX253" s="205" t="s">
        <v>274</v>
      </c>
      <c r="AY253" s="200">
        <v>590</v>
      </c>
      <c r="AZ253" s="238" t="s">
        <v>275</v>
      </c>
      <c r="BA253" s="202" t="s">
        <v>276</v>
      </c>
      <c r="BB253" s="201" t="s">
        <v>274</v>
      </c>
      <c r="BC253" s="203" t="s">
        <v>280</v>
      </c>
      <c r="BD253" s="201" t="s">
        <v>274</v>
      </c>
      <c r="BE253" s="204">
        <v>2.6</v>
      </c>
      <c r="BF253" s="237" t="s">
        <v>274</v>
      </c>
      <c r="BG253" s="286">
        <v>50580</v>
      </c>
      <c r="BH253" s="237" t="s">
        <v>284</v>
      </c>
      <c r="BI253" s="200">
        <v>500</v>
      </c>
      <c r="BJ253" s="238" t="s">
        <v>275</v>
      </c>
      <c r="BK253" s="202" t="s">
        <v>276</v>
      </c>
      <c r="BL253" s="238" t="s">
        <v>274</v>
      </c>
      <c r="BM253" s="203" t="s">
        <v>280</v>
      </c>
      <c r="BN253" s="238" t="s">
        <v>274</v>
      </c>
      <c r="BO253" s="204">
        <v>2.6</v>
      </c>
      <c r="BP253" s="925"/>
      <c r="BQ253" s="920"/>
      <c r="BR253" s="902"/>
      <c r="BS253" s="916"/>
      <c r="BT253" s="904"/>
      <c r="BU253" s="904"/>
      <c r="BV253" s="901"/>
      <c r="BW253" s="906"/>
      <c r="BX253" s="901"/>
      <c r="BY253" s="942"/>
      <c r="BZ253" s="902"/>
      <c r="CA253" s="918"/>
      <c r="CB253" s="902"/>
      <c r="CC253" s="916"/>
      <c r="CD253" s="901"/>
      <c r="CE253" s="904"/>
      <c r="CF253" s="901"/>
      <c r="CG253" s="906"/>
      <c r="CH253" s="901"/>
      <c r="CI253" s="910"/>
      <c r="CJ253" s="912"/>
      <c r="CK253" s="902"/>
      <c r="CL253" s="914"/>
      <c r="CM253" s="902"/>
      <c r="CN253" s="916"/>
      <c r="CO253" s="904"/>
      <c r="CP253" s="904"/>
      <c r="CQ253" s="901"/>
      <c r="CR253" s="906"/>
      <c r="CS253" s="901"/>
      <c r="CT253" s="908"/>
      <c r="CU253" s="902"/>
      <c r="CV253" s="239" t="s">
        <v>315</v>
      </c>
      <c r="CW253" s="902"/>
      <c r="CX253" s="239" t="s">
        <v>290</v>
      </c>
      <c r="CY253" s="902"/>
      <c r="CZ253" s="240">
        <v>49.8</v>
      </c>
      <c r="DA253" s="902"/>
      <c r="DB253" s="239" t="s">
        <v>315</v>
      </c>
      <c r="DC253" s="902"/>
      <c r="DD253" s="239" t="s">
        <v>290</v>
      </c>
      <c r="DE253" s="902"/>
      <c r="DF253" s="240">
        <v>33.200000000000003</v>
      </c>
      <c r="DG253" s="937"/>
      <c r="DH253" s="939"/>
      <c r="DI253" s="937"/>
      <c r="DJ253" s="241" t="s">
        <v>291</v>
      </c>
      <c r="DK253" s="897"/>
      <c r="DL253" s="899"/>
      <c r="DM253" s="901"/>
      <c r="DN253" s="936"/>
      <c r="DO253" s="901"/>
      <c r="DP253" s="904"/>
      <c r="DQ253" s="901"/>
      <c r="DR253" s="906"/>
      <c r="DS253" s="901"/>
      <c r="DT253" s="910"/>
      <c r="DU253" s="927"/>
      <c r="DV253" s="912"/>
      <c r="DW253" s="246"/>
      <c r="DX253" s="948"/>
      <c r="DY253" s="247"/>
      <c r="DZ253" s="216">
        <v>25</v>
      </c>
      <c r="EA253" s="216">
        <v>26</v>
      </c>
      <c r="EB253" s="928"/>
    </row>
    <row r="254" spans="1:132" s="248" customFormat="1" ht="34.15" customHeight="1">
      <c r="A254" s="272" t="s">
        <v>568</v>
      </c>
      <c r="B254" s="950"/>
      <c r="C254" s="929" t="s">
        <v>305</v>
      </c>
      <c r="D254" s="931" t="s">
        <v>273</v>
      </c>
      <c r="E254" s="243" t="s">
        <v>48</v>
      </c>
      <c r="F254" s="180"/>
      <c r="G254" s="181">
        <v>35480</v>
      </c>
      <c r="H254" s="182">
        <v>43910</v>
      </c>
      <c r="I254" s="183" t="s">
        <v>274</v>
      </c>
      <c r="J254" s="184">
        <v>330</v>
      </c>
      <c r="K254" s="185">
        <v>410</v>
      </c>
      <c r="L254" s="186" t="s">
        <v>275</v>
      </c>
      <c r="M254" s="187" t="s">
        <v>276</v>
      </c>
      <c r="N254" s="188" t="s">
        <v>274</v>
      </c>
      <c r="O254" s="189" t="s">
        <v>277</v>
      </c>
      <c r="P254" s="188" t="s">
        <v>274</v>
      </c>
      <c r="Q254" s="190">
        <v>2.2999999999999998</v>
      </c>
      <c r="R254" s="191">
        <v>2.4</v>
      </c>
      <c r="S254" s="902" t="s">
        <v>274</v>
      </c>
      <c r="T254" s="913">
        <v>680</v>
      </c>
      <c r="U254" s="902" t="s">
        <v>274</v>
      </c>
      <c r="V254" s="933">
        <v>6</v>
      </c>
      <c r="W254" s="921" t="s">
        <v>278</v>
      </c>
      <c r="X254" s="903" t="s">
        <v>276</v>
      </c>
      <c r="Y254" s="921" t="s">
        <v>274</v>
      </c>
      <c r="Z254" s="923" t="s">
        <v>279</v>
      </c>
      <c r="AA254" s="183" t="s">
        <v>274</v>
      </c>
      <c r="AB254" s="192">
        <v>8430</v>
      </c>
      <c r="AC254" s="902" t="s">
        <v>274</v>
      </c>
      <c r="AD254" s="193">
        <v>80</v>
      </c>
      <c r="AE254" s="194" t="s">
        <v>278</v>
      </c>
      <c r="AF254" s="187" t="s">
        <v>276</v>
      </c>
      <c r="AG254" s="195" t="s">
        <v>274</v>
      </c>
      <c r="AH254" s="189" t="s">
        <v>280</v>
      </c>
      <c r="AI254" s="195" t="s">
        <v>274</v>
      </c>
      <c r="AJ254" s="196">
        <v>2.9</v>
      </c>
      <c r="AK254" s="197" t="s">
        <v>281</v>
      </c>
      <c r="AL254" s="198" t="s">
        <v>282</v>
      </c>
      <c r="AM254" s="199">
        <v>3370</v>
      </c>
      <c r="AN254" s="198" t="s">
        <v>282</v>
      </c>
      <c r="AO254" s="200">
        <v>30</v>
      </c>
      <c r="AP254" s="201" t="s">
        <v>275</v>
      </c>
      <c r="AQ254" s="202" t="s">
        <v>276</v>
      </c>
      <c r="AR254" s="201" t="s">
        <v>274</v>
      </c>
      <c r="AS254" s="203" t="s">
        <v>280</v>
      </c>
      <c r="AT254" s="201" t="s">
        <v>274</v>
      </c>
      <c r="AU254" s="204">
        <v>3.9</v>
      </c>
      <c r="AV254" s="205"/>
      <c r="AW254" s="206"/>
      <c r="AX254" s="205"/>
      <c r="AY254" s="207"/>
      <c r="AZ254" s="208"/>
      <c r="BA254" s="208"/>
      <c r="BB254" s="209"/>
      <c r="BC254" s="208"/>
      <c r="BD254" s="209"/>
      <c r="BE254" s="208"/>
      <c r="BF254" s="205"/>
      <c r="BG254" s="285" t="s">
        <v>283</v>
      </c>
      <c r="BH254" s="205"/>
      <c r="BI254" s="210"/>
      <c r="BJ254" s="208"/>
      <c r="BK254" s="208"/>
      <c r="BL254" s="208"/>
      <c r="BM254" s="208"/>
      <c r="BN254" s="208"/>
      <c r="BO254" s="208"/>
      <c r="BP254" s="925" t="s">
        <v>274</v>
      </c>
      <c r="BQ254" s="919" t="s">
        <v>203</v>
      </c>
      <c r="BR254" s="902" t="s">
        <v>274</v>
      </c>
      <c r="BS254" s="915"/>
      <c r="BT254" s="903"/>
      <c r="BU254" s="903"/>
      <c r="BV254" s="900"/>
      <c r="BW254" s="905"/>
      <c r="BX254" s="900"/>
      <c r="BY254" s="941" t="s">
        <v>203</v>
      </c>
      <c r="BZ254" s="902" t="s">
        <v>284</v>
      </c>
      <c r="CA254" s="917">
        <v>4210</v>
      </c>
      <c r="CB254" s="902" t="s">
        <v>274</v>
      </c>
      <c r="CC254" s="915">
        <v>40</v>
      </c>
      <c r="CD254" s="900" t="s">
        <v>275</v>
      </c>
      <c r="CE254" s="903" t="s">
        <v>276</v>
      </c>
      <c r="CF254" s="900" t="s">
        <v>274</v>
      </c>
      <c r="CG254" s="905" t="s">
        <v>280</v>
      </c>
      <c r="CH254" s="900" t="s">
        <v>274</v>
      </c>
      <c r="CI254" s="909">
        <v>2.7</v>
      </c>
      <c r="CJ254" s="911" t="s">
        <v>285</v>
      </c>
      <c r="CK254" s="902" t="s">
        <v>284</v>
      </c>
      <c r="CL254" s="913">
        <v>670</v>
      </c>
      <c r="CM254" s="902" t="s">
        <v>274</v>
      </c>
      <c r="CN254" s="915">
        <v>6</v>
      </c>
      <c r="CO254" s="903" t="s">
        <v>275</v>
      </c>
      <c r="CP254" s="903" t="s">
        <v>276</v>
      </c>
      <c r="CQ254" s="900" t="s">
        <v>274</v>
      </c>
      <c r="CR254" s="905" t="s">
        <v>280</v>
      </c>
      <c r="CS254" s="900" t="s">
        <v>274</v>
      </c>
      <c r="CT254" s="907">
        <v>11.3</v>
      </c>
      <c r="CU254" s="902" t="s">
        <v>284</v>
      </c>
      <c r="CV254" s="211">
        <v>420</v>
      </c>
      <c r="CW254" s="902" t="s">
        <v>284</v>
      </c>
      <c r="CX254" s="212">
        <v>4</v>
      </c>
      <c r="CY254" s="902" t="s">
        <v>284</v>
      </c>
      <c r="CZ254" s="212">
        <v>4</v>
      </c>
      <c r="DA254" s="902" t="s">
        <v>284</v>
      </c>
      <c r="DB254" s="211">
        <v>70</v>
      </c>
      <c r="DC254" s="902" t="s">
        <v>284</v>
      </c>
      <c r="DD254" s="212">
        <v>1</v>
      </c>
      <c r="DE254" s="902" t="s">
        <v>284</v>
      </c>
      <c r="DF254" s="212">
        <v>1</v>
      </c>
      <c r="DG254" s="937" t="s">
        <v>282</v>
      </c>
      <c r="DH254" s="938">
        <v>4250</v>
      </c>
      <c r="DI254" s="937" t="s">
        <v>282</v>
      </c>
      <c r="DJ254" s="213">
        <v>245</v>
      </c>
      <c r="DK254" s="897" t="s">
        <v>286</v>
      </c>
      <c r="DL254" s="898">
        <v>4210</v>
      </c>
      <c r="DM254" s="900" t="s">
        <v>274</v>
      </c>
      <c r="DN254" s="935">
        <v>40</v>
      </c>
      <c r="DO254" s="900" t="s">
        <v>275</v>
      </c>
      <c r="DP254" s="903" t="s">
        <v>276</v>
      </c>
      <c r="DQ254" s="900" t="s">
        <v>274</v>
      </c>
      <c r="DR254" s="905" t="s">
        <v>280</v>
      </c>
      <c r="DS254" s="900" t="s">
        <v>274</v>
      </c>
      <c r="DT254" s="909">
        <v>2.7</v>
      </c>
      <c r="DU254" s="926" t="s">
        <v>281</v>
      </c>
      <c r="DV254" s="911" t="s">
        <v>287</v>
      </c>
      <c r="DW254" s="246"/>
      <c r="DX254" s="948"/>
      <c r="DY254" s="247">
        <v>120</v>
      </c>
      <c r="DZ254" s="216">
        <v>27</v>
      </c>
      <c r="EA254" s="216">
        <v>28</v>
      </c>
      <c r="EB254" s="928">
        <v>14</v>
      </c>
    </row>
    <row r="255" spans="1:132" s="248" customFormat="1" ht="34.15" customHeight="1">
      <c r="A255" s="272" t="s">
        <v>569</v>
      </c>
      <c r="B255" s="950"/>
      <c r="C255" s="930"/>
      <c r="D255" s="940"/>
      <c r="E255" s="244" t="s">
        <v>49</v>
      </c>
      <c r="F255" s="180"/>
      <c r="G255" s="218">
        <v>43910</v>
      </c>
      <c r="H255" s="219"/>
      <c r="I255" s="183" t="s">
        <v>274</v>
      </c>
      <c r="J255" s="220">
        <v>410</v>
      </c>
      <c r="K255" s="221"/>
      <c r="L255" s="222" t="s">
        <v>275</v>
      </c>
      <c r="M255" s="223" t="s">
        <v>276</v>
      </c>
      <c r="N255" s="224" t="s">
        <v>274</v>
      </c>
      <c r="O255" s="225" t="s">
        <v>280</v>
      </c>
      <c r="P255" s="224" t="s">
        <v>274</v>
      </c>
      <c r="Q255" s="226">
        <v>2.4</v>
      </c>
      <c r="R255" s="227"/>
      <c r="S255" s="902"/>
      <c r="T255" s="914"/>
      <c r="U255" s="902"/>
      <c r="V255" s="934"/>
      <c r="W255" s="922"/>
      <c r="X255" s="904"/>
      <c r="Y255" s="922"/>
      <c r="Z255" s="924"/>
      <c r="AA255" s="183" t="s">
        <v>274</v>
      </c>
      <c r="AB255" s="220">
        <v>8430</v>
      </c>
      <c r="AC255" s="902"/>
      <c r="AD255" s="228">
        <v>80</v>
      </c>
      <c r="AE255" s="229" t="s">
        <v>275</v>
      </c>
      <c r="AF255" s="223" t="s">
        <v>276</v>
      </c>
      <c r="AG255" s="230" t="s">
        <v>274</v>
      </c>
      <c r="AH255" s="231" t="s">
        <v>280</v>
      </c>
      <c r="AI255" s="230" t="s">
        <v>274</v>
      </c>
      <c r="AJ255" s="232">
        <v>2.9</v>
      </c>
      <c r="AK255" s="233"/>
      <c r="AL255" s="198"/>
      <c r="AM255" s="234"/>
      <c r="AN255" s="205"/>
      <c r="AO255" s="235"/>
      <c r="AP255" s="236"/>
      <c r="AQ255" s="214"/>
      <c r="AR255" s="236"/>
      <c r="AS255" s="214"/>
      <c r="AT255" s="236"/>
      <c r="AU255" s="214"/>
      <c r="AV255" s="237" t="s">
        <v>274</v>
      </c>
      <c r="AW255" s="199">
        <v>59010</v>
      </c>
      <c r="AX255" s="205" t="s">
        <v>274</v>
      </c>
      <c r="AY255" s="200">
        <v>590</v>
      </c>
      <c r="AZ255" s="238" t="s">
        <v>275</v>
      </c>
      <c r="BA255" s="202" t="s">
        <v>276</v>
      </c>
      <c r="BB255" s="201" t="s">
        <v>274</v>
      </c>
      <c r="BC255" s="203" t="s">
        <v>280</v>
      </c>
      <c r="BD255" s="201" t="s">
        <v>274</v>
      </c>
      <c r="BE255" s="204">
        <v>2.6</v>
      </c>
      <c r="BF255" s="237" t="s">
        <v>274</v>
      </c>
      <c r="BG255" s="286">
        <v>50580</v>
      </c>
      <c r="BH255" s="237" t="s">
        <v>284</v>
      </c>
      <c r="BI255" s="200">
        <v>500</v>
      </c>
      <c r="BJ255" s="238" t="s">
        <v>275</v>
      </c>
      <c r="BK255" s="202" t="s">
        <v>276</v>
      </c>
      <c r="BL255" s="238" t="s">
        <v>274</v>
      </c>
      <c r="BM255" s="203" t="s">
        <v>280</v>
      </c>
      <c r="BN255" s="238" t="s">
        <v>274</v>
      </c>
      <c r="BO255" s="204">
        <v>2.6</v>
      </c>
      <c r="BP255" s="925"/>
      <c r="BQ255" s="920"/>
      <c r="BR255" s="902"/>
      <c r="BS255" s="916"/>
      <c r="BT255" s="904"/>
      <c r="BU255" s="904"/>
      <c r="BV255" s="901"/>
      <c r="BW255" s="906"/>
      <c r="BX255" s="901"/>
      <c r="BY255" s="942"/>
      <c r="BZ255" s="902"/>
      <c r="CA255" s="918"/>
      <c r="CB255" s="902"/>
      <c r="CC255" s="916"/>
      <c r="CD255" s="901"/>
      <c r="CE255" s="904"/>
      <c r="CF255" s="901"/>
      <c r="CG255" s="906"/>
      <c r="CH255" s="901"/>
      <c r="CI255" s="910"/>
      <c r="CJ255" s="912"/>
      <c r="CK255" s="902"/>
      <c r="CL255" s="914"/>
      <c r="CM255" s="902"/>
      <c r="CN255" s="916"/>
      <c r="CO255" s="904"/>
      <c r="CP255" s="904"/>
      <c r="CQ255" s="901"/>
      <c r="CR255" s="906"/>
      <c r="CS255" s="901"/>
      <c r="CT255" s="908"/>
      <c r="CU255" s="902"/>
      <c r="CV255" s="239" t="s">
        <v>315</v>
      </c>
      <c r="CW255" s="902"/>
      <c r="CX255" s="239" t="s">
        <v>290</v>
      </c>
      <c r="CY255" s="902"/>
      <c r="CZ255" s="240">
        <v>43.6</v>
      </c>
      <c r="DA255" s="902"/>
      <c r="DB255" s="239" t="s">
        <v>315</v>
      </c>
      <c r="DC255" s="902"/>
      <c r="DD255" s="239" t="s">
        <v>290</v>
      </c>
      <c r="DE255" s="902"/>
      <c r="DF255" s="240">
        <v>29.1</v>
      </c>
      <c r="DG255" s="937"/>
      <c r="DH255" s="939"/>
      <c r="DI255" s="937"/>
      <c r="DJ255" s="241" t="s">
        <v>291</v>
      </c>
      <c r="DK255" s="897"/>
      <c r="DL255" s="899"/>
      <c r="DM255" s="901"/>
      <c r="DN255" s="936"/>
      <c r="DO255" s="901"/>
      <c r="DP255" s="904"/>
      <c r="DQ255" s="901"/>
      <c r="DR255" s="906"/>
      <c r="DS255" s="901"/>
      <c r="DT255" s="910"/>
      <c r="DU255" s="927"/>
      <c r="DV255" s="912"/>
      <c r="DW255" s="246"/>
      <c r="DX255" s="948"/>
      <c r="DY255" s="247"/>
      <c r="DZ255" s="216">
        <v>27</v>
      </c>
      <c r="EA255" s="216">
        <v>28</v>
      </c>
      <c r="EB255" s="928"/>
    </row>
    <row r="256" spans="1:132" s="248" customFormat="1" ht="34.15" customHeight="1">
      <c r="A256" s="272" t="s">
        <v>570</v>
      </c>
      <c r="B256" s="950"/>
      <c r="C256" s="929" t="s">
        <v>306</v>
      </c>
      <c r="D256" s="931" t="s">
        <v>273</v>
      </c>
      <c r="E256" s="243" t="s">
        <v>48</v>
      </c>
      <c r="F256" s="180"/>
      <c r="G256" s="181">
        <v>33920</v>
      </c>
      <c r="H256" s="182">
        <v>42350</v>
      </c>
      <c r="I256" s="183" t="s">
        <v>274</v>
      </c>
      <c r="J256" s="184">
        <v>310</v>
      </c>
      <c r="K256" s="185">
        <v>400</v>
      </c>
      <c r="L256" s="186" t="s">
        <v>275</v>
      </c>
      <c r="M256" s="187" t="s">
        <v>276</v>
      </c>
      <c r="N256" s="188" t="s">
        <v>274</v>
      </c>
      <c r="O256" s="189" t="s">
        <v>277</v>
      </c>
      <c r="P256" s="188" t="s">
        <v>274</v>
      </c>
      <c r="Q256" s="190">
        <v>2.2999999999999998</v>
      </c>
      <c r="R256" s="191">
        <v>2.4</v>
      </c>
      <c r="S256" s="902" t="s">
        <v>274</v>
      </c>
      <c r="T256" s="913">
        <v>600</v>
      </c>
      <c r="U256" s="902" t="s">
        <v>274</v>
      </c>
      <c r="V256" s="933">
        <v>6</v>
      </c>
      <c r="W256" s="921" t="s">
        <v>278</v>
      </c>
      <c r="X256" s="903" t="s">
        <v>276</v>
      </c>
      <c r="Y256" s="921" t="s">
        <v>274</v>
      </c>
      <c r="Z256" s="923" t="s">
        <v>279</v>
      </c>
      <c r="AA256" s="183" t="s">
        <v>274</v>
      </c>
      <c r="AB256" s="192">
        <v>8430</v>
      </c>
      <c r="AC256" s="902" t="s">
        <v>274</v>
      </c>
      <c r="AD256" s="193">
        <v>80</v>
      </c>
      <c r="AE256" s="194" t="s">
        <v>278</v>
      </c>
      <c r="AF256" s="187" t="s">
        <v>276</v>
      </c>
      <c r="AG256" s="195" t="s">
        <v>274</v>
      </c>
      <c r="AH256" s="189" t="s">
        <v>280</v>
      </c>
      <c r="AI256" s="195" t="s">
        <v>274</v>
      </c>
      <c r="AJ256" s="196">
        <v>2.9</v>
      </c>
      <c r="AK256" s="197" t="s">
        <v>281</v>
      </c>
      <c r="AL256" s="198" t="s">
        <v>282</v>
      </c>
      <c r="AM256" s="199">
        <v>3370</v>
      </c>
      <c r="AN256" s="198" t="s">
        <v>282</v>
      </c>
      <c r="AO256" s="200">
        <v>30</v>
      </c>
      <c r="AP256" s="201" t="s">
        <v>275</v>
      </c>
      <c r="AQ256" s="202" t="s">
        <v>276</v>
      </c>
      <c r="AR256" s="201" t="s">
        <v>274</v>
      </c>
      <c r="AS256" s="203" t="s">
        <v>280</v>
      </c>
      <c r="AT256" s="201" t="s">
        <v>274</v>
      </c>
      <c r="AU256" s="204">
        <v>3.9</v>
      </c>
      <c r="AV256" s="205"/>
      <c r="AW256" s="206"/>
      <c r="AX256" s="205"/>
      <c r="AY256" s="207"/>
      <c r="AZ256" s="208"/>
      <c r="BA256" s="208"/>
      <c r="BB256" s="209"/>
      <c r="BC256" s="208"/>
      <c r="BD256" s="209"/>
      <c r="BE256" s="208"/>
      <c r="BF256" s="205"/>
      <c r="BG256" s="285" t="s">
        <v>283</v>
      </c>
      <c r="BH256" s="205"/>
      <c r="BI256" s="210"/>
      <c r="BJ256" s="208"/>
      <c r="BK256" s="208"/>
      <c r="BL256" s="208"/>
      <c r="BM256" s="208"/>
      <c r="BN256" s="208"/>
      <c r="BO256" s="208"/>
      <c r="BP256" s="925" t="s">
        <v>274</v>
      </c>
      <c r="BQ256" s="919">
        <v>660</v>
      </c>
      <c r="BR256" s="902" t="s">
        <v>274</v>
      </c>
      <c r="BS256" s="915">
        <v>6</v>
      </c>
      <c r="BT256" s="903" t="s">
        <v>275</v>
      </c>
      <c r="BU256" s="903" t="s">
        <v>276</v>
      </c>
      <c r="BV256" s="900" t="s">
        <v>274</v>
      </c>
      <c r="BW256" s="905" t="s">
        <v>280</v>
      </c>
      <c r="BX256" s="900" t="s">
        <v>274</v>
      </c>
      <c r="BY256" s="907">
        <v>10.1</v>
      </c>
      <c r="BZ256" s="902" t="s">
        <v>284</v>
      </c>
      <c r="CA256" s="917">
        <v>3740</v>
      </c>
      <c r="CB256" s="902" t="s">
        <v>274</v>
      </c>
      <c r="CC256" s="915">
        <v>30</v>
      </c>
      <c r="CD256" s="900" t="s">
        <v>275</v>
      </c>
      <c r="CE256" s="903" t="s">
        <v>276</v>
      </c>
      <c r="CF256" s="900" t="s">
        <v>274</v>
      </c>
      <c r="CG256" s="905" t="s">
        <v>280</v>
      </c>
      <c r="CH256" s="900" t="s">
        <v>274</v>
      </c>
      <c r="CI256" s="909">
        <v>3.2</v>
      </c>
      <c r="CJ256" s="911" t="s">
        <v>285</v>
      </c>
      <c r="CK256" s="902" t="s">
        <v>284</v>
      </c>
      <c r="CL256" s="913">
        <v>600</v>
      </c>
      <c r="CM256" s="902" t="s">
        <v>274</v>
      </c>
      <c r="CN256" s="915">
        <v>6</v>
      </c>
      <c r="CO256" s="903" t="s">
        <v>275</v>
      </c>
      <c r="CP256" s="903" t="s">
        <v>276</v>
      </c>
      <c r="CQ256" s="900" t="s">
        <v>274</v>
      </c>
      <c r="CR256" s="905" t="s">
        <v>280</v>
      </c>
      <c r="CS256" s="900" t="s">
        <v>274</v>
      </c>
      <c r="CT256" s="907">
        <v>10.1</v>
      </c>
      <c r="CU256" s="902" t="s">
        <v>284</v>
      </c>
      <c r="CV256" s="211">
        <v>390</v>
      </c>
      <c r="CW256" s="902" t="s">
        <v>284</v>
      </c>
      <c r="CX256" s="212">
        <v>3</v>
      </c>
      <c r="CY256" s="902" t="s">
        <v>284</v>
      </c>
      <c r="CZ256" s="212">
        <v>3</v>
      </c>
      <c r="DA256" s="902" t="s">
        <v>284</v>
      </c>
      <c r="DB256" s="211">
        <v>70</v>
      </c>
      <c r="DC256" s="902" t="s">
        <v>284</v>
      </c>
      <c r="DD256" s="212">
        <v>1</v>
      </c>
      <c r="DE256" s="902" t="s">
        <v>284</v>
      </c>
      <c r="DF256" s="212">
        <v>1</v>
      </c>
      <c r="DG256" s="937" t="s">
        <v>282</v>
      </c>
      <c r="DH256" s="938">
        <v>3920</v>
      </c>
      <c r="DI256" s="937" t="s">
        <v>282</v>
      </c>
      <c r="DJ256" s="213">
        <v>245</v>
      </c>
      <c r="DK256" s="897" t="s">
        <v>286</v>
      </c>
      <c r="DL256" s="898">
        <v>3740</v>
      </c>
      <c r="DM256" s="900" t="s">
        <v>274</v>
      </c>
      <c r="DN256" s="935">
        <v>30</v>
      </c>
      <c r="DO256" s="900" t="s">
        <v>275</v>
      </c>
      <c r="DP256" s="903" t="s">
        <v>276</v>
      </c>
      <c r="DQ256" s="900" t="s">
        <v>274</v>
      </c>
      <c r="DR256" s="905" t="s">
        <v>280</v>
      </c>
      <c r="DS256" s="900" t="s">
        <v>274</v>
      </c>
      <c r="DT256" s="909">
        <v>3.2</v>
      </c>
      <c r="DU256" s="926" t="s">
        <v>281</v>
      </c>
      <c r="DV256" s="911" t="s">
        <v>287</v>
      </c>
      <c r="DW256" s="246"/>
      <c r="DX256" s="948"/>
      <c r="DY256" s="247">
        <v>135</v>
      </c>
      <c r="DZ256" s="216">
        <v>29</v>
      </c>
      <c r="EA256" s="216">
        <v>30</v>
      </c>
      <c r="EB256" s="928">
        <v>15</v>
      </c>
    </row>
    <row r="257" spans="1:132" s="248" customFormat="1" ht="34.15" customHeight="1">
      <c r="A257" s="272" t="s">
        <v>571</v>
      </c>
      <c r="B257" s="950"/>
      <c r="C257" s="930"/>
      <c r="D257" s="940"/>
      <c r="E257" s="244" t="s">
        <v>49</v>
      </c>
      <c r="F257" s="180"/>
      <c r="G257" s="218">
        <v>42350</v>
      </c>
      <c r="H257" s="219"/>
      <c r="I257" s="183" t="s">
        <v>274</v>
      </c>
      <c r="J257" s="220">
        <v>400</v>
      </c>
      <c r="K257" s="221"/>
      <c r="L257" s="222" t="s">
        <v>275</v>
      </c>
      <c r="M257" s="223" t="s">
        <v>276</v>
      </c>
      <c r="N257" s="224" t="s">
        <v>274</v>
      </c>
      <c r="O257" s="225" t="s">
        <v>280</v>
      </c>
      <c r="P257" s="224" t="s">
        <v>274</v>
      </c>
      <c r="Q257" s="226">
        <v>2.4</v>
      </c>
      <c r="R257" s="227"/>
      <c r="S257" s="902"/>
      <c r="T257" s="914"/>
      <c r="U257" s="902"/>
      <c r="V257" s="934"/>
      <c r="W257" s="922"/>
      <c r="X257" s="904"/>
      <c r="Y257" s="922"/>
      <c r="Z257" s="924"/>
      <c r="AA257" s="183" t="s">
        <v>274</v>
      </c>
      <c r="AB257" s="220">
        <v>8430</v>
      </c>
      <c r="AC257" s="902"/>
      <c r="AD257" s="228">
        <v>80</v>
      </c>
      <c r="AE257" s="229" t="s">
        <v>275</v>
      </c>
      <c r="AF257" s="223" t="s">
        <v>276</v>
      </c>
      <c r="AG257" s="230" t="s">
        <v>274</v>
      </c>
      <c r="AH257" s="231" t="s">
        <v>280</v>
      </c>
      <c r="AI257" s="230" t="s">
        <v>274</v>
      </c>
      <c r="AJ257" s="232">
        <v>2.9</v>
      </c>
      <c r="AK257" s="233"/>
      <c r="AL257" s="198"/>
      <c r="AM257" s="234"/>
      <c r="AN257" s="205"/>
      <c r="AO257" s="235"/>
      <c r="AP257" s="236"/>
      <c r="AQ257" s="214"/>
      <c r="AR257" s="236"/>
      <c r="AS257" s="214"/>
      <c r="AT257" s="236"/>
      <c r="AU257" s="214"/>
      <c r="AV257" s="237" t="s">
        <v>274</v>
      </c>
      <c r="AW257" s="199">
        <v>59010</v>
      </c>
      <c r="AX257" s="205" t="s">
        <v>274</v>
      </c>
      <c r="AY257" s="200">
        <v>590</v>
      </c>
      <c r="AZ257" s="238" t="s">
        <v>275</v>
      </c>
      <c r="BA257" s="202" t="s">
        <v>276</v>
      </c>
      <c r="BB257" s="201" t="s">
        <v>274</v>
      </c>
      <c r="BC257" s="203" t="s">
        <v>280</v>
      </c>
      <c r="BD257" s="201" t="s">
        <v>274</v>
      </c>
      <c r="BE257" s="204">
        <v>2.6</v>
      </c>
      <c r="BF257" s="237" t="s">
        <v>274</v>
      </c>
      <c r="BG257" s="286">
        <v>50580</v>
      </c>
      <c r="BH257" s="237" t="s">
        <v>284</v>
      </c>
      <c r="BI257" s="200">
        <v>500</v>
      </c>
      <c r="BJ257" s="238" t="s">
        <v>275</v>
      </c>
      <c r="BK257" s="202" t="s">
        <v>276</v>
      </c>
      <c r="BL257" s="238" t="s">
        <v>274</v>
      </c>
      <c r="BM257" s="203" t="s">
        <v>280</v>
      </c>
      <c r="BN257" s="238" t="s">
        <v>274</v>
      </c>
      <c r="BO257" s="204">
        <v>2.6</v>
      </c>
      <c r="BP257" s="925"/>
      <c r="BQ257" s="920"/>
      <c r="BR257" s="902"/>
      <c r="BS257" s="916"/>
      <c r="BT257" s="904"/>
      <c r="BU257" s="904"/>
      <c r="BV257" s="901"/>
      <c r="BW257" s="906"/>
      <c r="BX257" s="901"/>
      <c r="BY257" s="908"/>
      <c r="BZ257" s="902"/>
      <c r="CA257" s="918"/>
      <c r="CB257" s="902"/>
      <c r="CC257" s="916"/>
      <c r="CD257" s="901"/>
      <c r="CE257" s="904"/>
      <c r="CF257" s="901"/>
      <c r="CG257" s="906"/>
      <c r="CH257" s="901"/>
      <c r="CI257" s="910"/>
      <c r="CJ257" s="912"/>
      <c r="CK257" s="902"/>
      <c r="CL257" s="914"/>
      <c r="CM257" s="902"/>
      <c r="CN257" s="916"/>
      <c r="CO257" s="904"/>
      <c r="CP257" s="904"/>
      <c r="CQ257" s="901"/>
      <c r="CR257" s="906"/>
      <c r="CS257" s="901"/>
      <c r="CT257" s="908"/>
      <c r="CU257" s="902"/>
      <c r="CV257" s="239" t="s">
        <v>315</v>
      </c>
      <c r="CW257" s="902"/>
      <c r="CX257" s="239" t="s">
        <v>290</v>
      </c>
      <c r="CY257" s="902"/>
      <c r="CZ257" s="240">
        <v>51.7</v>
      </c>
      <c r="DA257" s="902"/>
      <c r="DB257" s="239" t="s">
        <v>315</v>
      </c>
      <c r="DC257" s="902"/>
      <c r="DD257" s="239" t="s">
        <v>290</v>
      </c>
      <c r="DE257" s="902"/>
      <c r="DF257" s="240">
        <v>25.8</v>
      </c>
      <c r="DG257" s="937"/>
      <c r="DH257" s="939"/>
      <c r="DI257" s="937"/>
      <c r="DJ257" s="241" t="s">
        <v>291</v>
      </c>
      <c r="DK257" s="897"/>
      <c r="DL257" s="899"/>
      <c r="DM257" s="901"/>
      <c r="DN257" s="936"/>
      <c r="DO257" s="901"/>
      <c r="DP257" s="904"/>
      <c r="DQ257" s="901"/>
      <c r="DR257" s="906"/>
      <c r="DS257" s="901"/>
      <c r="DT257" s="910"/>
      <c r="DU257" s="927"/>
      <c r="DV257" s="912"/>
      <c r="DW257" s="246"/>
      <c r="DX257" s="948"/>
      <c r="DY257" s="247"/>
      <c r="DZ257" s="216">
        <v>29</v>
      </c>
      <c r="EA257" s="216">
        <v>30</v>
      </c>
      <c r="EB257" s="928"/>
    </row>
    <row r="258" spans="1:132" s="248" customFormat="1" ht="34.15" customHeight="1">
      <c r="A258" s="272" t="s">
        <v>572</v>
      </c>
      <c r="B258" s="950"/>
      <c r="C258" s="929" t="s">
        <v>307</v>
      </c>
      <c r="D258" s="931" t="s">
        <v>273</v>
      </c>
      <c r="E258" s="243" t="s">
        <v>48</v>
      </c>
      <c r="F258" s="180"/>
      <c r="G258" s="181">
        <v>32690</v>
      </c>
      <c r="H258" s="182">
        <v>41120</v>
      </c>
      <c r="I258" s="183" t="s">
        <v>274</v>
      </c>
      <c r="J258" s="184">
        <v>300</v>
      </c>
      <c r="K258" s="185">
        <v>390</v>
      </c>
      <c r="L258" s="186" t="s">
        <v>275</v>
      </c>
      <c r="M258" s="187" t="s">
        <v>276</v>
      </c>
      <c r="N258" s="188" t="s">
        <v>274</v>
      </c>
      <c r="O258" s="189" t="s">
        <v>277</v>
      </c>
      <c r="P258" s="188" t="s">
        <v>274</v>
      </c>
      <c r="Q258" s="190">
        <v>2.2999999999999998</v>
      </c>
      <c r="R258" s="191">
        <v>2.4</v>
      </c>
      <c r="S258" s="902" t="s">
        <v>274</v>
      </c>
      <c r="T258" s="913">
        <v>540</v>
      </c>
      <c r="U258" s="902" t="s">
        <v>274</v>
      </c>
      <c r="V258" s="933">
        <v>5</v>
      </c>
      <c r="W258" s="921" t="s">
        <v>278</v>
      </c>
      <c r="X258" s="903" t="s">
        <v>276</v>
      </c>
      <c r="Y258" s="921" t="s">
        <v>274</v>
      </c>
      <c r="Z258" s="923" t="s">
        <v>279</v>
      </c>
      <c r="AA258" s="183" t="s">
        <v>274</v>
      </c>
      <c r="AB258" s="192">
        <v>8430</v>
      </c>
      <c r="AC258" s="902" t="s">
        <v>274</v>
      </c>
      <c r="AD258" s="193">
        <v>80</v>
      </c>
      <c r="AE258" s="194" t="s">
        <v>278</v>
      </c>
      <c r="AF258" s="187" t="s">
        <v>276</v>
      </c>
      <c r="AG258" s="195" t="s">
        <v>274</v>
      </c>
      <c r="AH258" s="189" t="s">
        <v>280</v>
      </c>
      <c r="AI258" s="195" t="s">
        <v>274</v>
      </c>
      <c r="AJ258" s="196">
        <v>2.9</v>
      </c>
      <c r="AK258" s="197" t="s">
        <v>281</v>
      </c>
      <c r="AL258" s="198" t="s">
        <v>282</v>
      </c>
      <c r="AM258" s="199">
        <v>3370</v>
      </c>
      <c r="AN258" s="198" t="s">
        <v>282</v>
      </c>
      <c r="AO258" s="200">
        <v>30</v>
      </c>
      <c r="AP258" s="201" t="s">
        <v>275</v>
      </c>
      <c r="AQ258" s="202" t="s">
        <v>276</v>
      </c>
      <c r="AR258" s="201" t="s">
        <v>274</v>
      </c>
      <c r="AS258" s="203" t="s">
        <v>280</v>
      </c>
      <c r="AT258" s="201" t="s">
        <v>274</v>
      </c>
      <c r="AU258" s="204">
        <v>3.9</v>
      </c>
      <c r="AV258" s="205"/>
      <c r="AW258" s="206"/>
      <c r="AX258" s="205"/>
      <c r="AY258" s="207"/>
      <c r="AZ258" s="208"/>
      <c r="BA258" s="208"/>
      <c r="BB258" s="209"/>
      <c r="BC258" s="208"/>
      <c r="BD258" s="209"/>
      <c r="BE258" s="208"/>
      <c r="BF258" s="205"/>
      <c r="BG258" s="285" t="s">
        <v>283</v>
      </c>
      <c r="BH258" s="205"/>
      <c r="BI258" s="210"/>
      <c r="BJ258" s="208"/>
      <c r="BK258" s="208"/>
      <c r="BL258" s="208"/>
      <c r="BM258" s="208"/>
      <c r="BN258" s="208"/>
      <c r="BO258" s="208"/>
      <c r="BP258" s="925" t="s">
        <v>274</v>
      </c>
      <c r="BQ258" s="919">
        <v>600</v>
      </c>
      <c r="BR258" s="902" t="s">
        <v>274</v>
      </c>
      <c r="BS258" s="915">
        <v>6</v>
      </c>
      <c r="BT258" s="903" t="s">
        <v>275</v>
      </c>
      <c r="BU258" s="903" t="s">
        <v>276</v>
      </c>
      <c r="BV258" s="900" t="s">
        <v>274</v>
      </c>
      <c r="BW258" s="905" t="s">
        <v>280</v>
      </c>
      <c r="BX258" s="900" t="s">
        <v>274</v>
      </c>
      <c r="BY258" s="907">
        <v>9</v>
      </c>
      <c r="BZ258" s="902" t="s">
        <v>284</v>
      </c>
      <c r="CA258" s="917">
        <v>3370</v>
      </c>
      <c r="CB258" s="902" t="s">
        <v>274</v>
      </c>
      <c r="CC258" s="915">
        <v>30</v>
      </c>
      <c r="CD258" s="900" t="s">
        <v>275</v>
      </c>
      <c r="CE258" s="903" t="s">
        <v>276</v>
      </c>
      <c r="CF258" s="900" t="s">
        <v>274</v>
      </c>
      <c r="CG258" s="905" t="s">
        <v>280</v>
      </c>
      <c r="CH258" s="900" t="s">
        <v>274</v>
      </c>
      <c r="CI258" s="909">
        <v>2.8</v>
      </c>
      <c r="CJ258" s="911" t="s">
        <v>285</v>
      </c>
      <c r="CK258" s="902" t="s">
        <v>284</v>
      </c>
      <c r="CL258" s="913">
        <v>540</v>
      </c>
      <c r="CM258" s="902" t="s">
        <v>274</v>
      </c>
      <c r="CN258" s="915">
        <v>5</v>
      </c>
      <c r="CO258" s="903" t="s">
        <v>275</v>
      </c>
      <c r="CP258" s="903" t="s">
        <v>276</v>
      </c>
      <c r="CQ258" s="900" t="s">
        <v>274</v>
      </c>
      <c r="CR258" s="905" t="s">
        <v>280</v>
      </c>
      <c r="CS258" s="900" t="s">
        <v>274</v>
      </c>
      <c r="CT258" s="907">
        <v>10.9</v>
      </c>
      <c r="CU258" s="902" t="s">
        <v>284</v>
      </c>
      <c r="CV258" s="211">
        <v>370</v>
      </c>
      <c r="CW258" s="902" t="s">
        <v>284</v>
      </c>
      <c r="CX258" s="212">
        <v>3</v>
      </c>
      <c r="CY258" s="902" t="s">
        <v>284</v>
      </c>
      <c r="CZ258" s="212">
        <v>3</v>
      </c>
      <c r="DA258" s="902" t="s">
        <v>284</v>
      </c>
      <c r="DB258" s="211">
        <v>60</v>
      </c>
      <c r="DC258" s="902" t="s">
        <v>284</v>
      </c>
      <c r="DD258" s="212">
        <v>1</v>
      </c>
      <c r="DE258" s="902" t="s">
        <v>284</v>
      </c>
      <c r="DF258" s="212">
        <v>1</v>
      </c>
      <c r="DG258" s="937" t="s">
        <v>282</v>
      </c>
      <c r="DH258" s="938">
        <v>3660</v>
      </c>
      <c r="DI258" s="937" t="s">
        <v>282</v>
      </c>
      <c r="DJ258" s="213">
        <v>245</v>
      </c>
      <c r="DK258" s="897" t="s">
        <v>286</v>
      </c>
      <c r="DL258" s="898">
        <v>3370</v>
      </c>
      <c r="DM258" s="900" t="s">
        <v>274</v>
      </c>
      <c r="DN258" s="935">
        <v>30</v>
      </c>
      <c r="DO258" s="900" t="s">
        <v>275</v>
      </c>
      <c r="DP258" s="903" t="s">
        <v>276</v>
      </c>
      <c r="DQ258" s="900" t="s">
        <v>274</v>
      </c>
      <c r="DR258" s="905" t="s">
        <v>280</v>
      </c>
      <c r="DS258" s="900" t="s">
        <v>274</v>
      </c>
      <c r="DT258" s="909">
        <v>2.8</v>
      </c>
      <c r="DU258" s="926" t="s">
        <v>281</v>
      </c>
      <c r="DV258" s="911" t="s">
        <v>287</v>
      </c>
      <c r="DW258" s="246"/>
      <c r="DX258" s="948"/>
      <c r="DY258" s="247">
        <v>150</v>
      </c>
      <c r="DZ258" s="216">
        <v>31</v>
      </c>
      <c r="EA258" s="216">
        <v>32</v>
      </c>
      <c r="EB258" s="928">
        <v>16</v>
      </c>
    </row>
    <row r="259" spans="1:132" s="248" customFormat="1" ht="34.15" customHeight="1">
      <c r="A259" s="272" t="s">
        <v>573</v>
      </c>
      <c r="B259" s="950"/>
      <c r="C259" s="930"/>
      <c r="D259" s="940"/>
      <c r="E259" s="244" t="s">
        <v>49</v>
      </c>
      <c r="F259" s="180"/>
      <c r="G259" s="218">
        <v>41120</v>
      </c>
      <c r="H259" s="219"/>
      <c r="I259" s="183" t="s">
        <v>274</v>
      </c>
      <c r="J259" s="220">
        <v>390</v>
      </c>
      <c r="K259" s="221"/>
      <c r="L259" s="222" t="s">
        <v>275</v>
      </c>
      <c r="M259" s="223" t="s">
        <v>276</v>
      </c>
      <c r="N259" s="224" t="s">
        <v>274</v>
      </c>
      <c r="O259" s="225" t="s">
        <v>280</v>
      </c>
      <c r="P259" s="224" t="s">
        <v>274</v>
      </c>
      <c r="Q259" s="226">
        <v>2.4</v>
      </c>
      <c r="R259" s="227"/>
      <c r="S259" s="902"/>
      <c r="T259" s="914"/>
      <c r="U259" s="902"/>
      <c r="V259" s="934"/>
      <c r="W259" s="922"/>
      <c r="X259" s="904"/>
      <c r="Y259" s="922"/>
      <c r="Z259" s="924"/>
      <c r="AA259" s="183" t="s">
        <v>274</v>
      </c>
      <c r="AB259" s="220">
        <v>8430</v>
      </c>
      <c r="AC259" s="902"/>
      <c r="AD259" s="228">
        <v>80</v>
      </c>
      <c r="AE259" s="229" t="s">
        <v>275</v>
      </c>
      <c r="AF259" s="223" t="s">
        <v>276</v>
      </c>
      <c r="AG259" s="230" t="s">
        <v>274</v>
      </c>
      <c r="AH259" s="231" t="s">
        <v>280</v>
      </c>
      <c r="AI259" s="230" t="s">
        <v>274</v>
      </c>
      <c r="AJ259" s="232">
        <v>2.9</v>
      </c>
      <c r="AK259" s="233"/>
      <c r="AL259" s="198"/>
      <c r="AM259" s="234"/>
      <c r="AN259" s="205"/>
      <c r="AO259" s="235"/>
      <c r="AP259" s="236"/>
      <c r="AQ259" s="214"/>
      <c r="AR259" s="236"/>
      <c r="AS259" s="214"/>
      <c r="AT259" s="236"/>
      <c r="AU259" s="214"/>
      <c r="AV259" s="237" t="s">
        <v>274</v>
      </c>
      <c r="AW259" s="199">
        <v>59010</v>
      </c>
      <c r="AX259" s="205" t="s">
        <v>274</v>
      </c>
      <c r="AY259" s="200">
        <v>590</v>
      </c>
      <c r="AZ259" s="238" t="s">
        <v>275</v>
      </c>
      <c r="BA259" s="202" t="s">
        <v>276</v>
      </c>
      <c r="BB259" s="201" t="s">
        <v>274</v>
      </c>
      <c r="BC259" s="203" t="s">
        <v>280</v>
      </c>
      <c r="BD259" s="201" t="s">
        <v>274</v>
      </c>
      <c r="BE259" s="204">
        <v>2.6</v>
      </c>
      <c r="BF259" s="237" t="s">
        <v>274</v>
      </c>
      <c r="BG259" s="286">
        <v>50580</v>
      </c>
      <c r="BH259" s="237" t="s">
        <v>284</v>
      </c>
      <c r="BI259" s="200">
        <v>500</v>
      </c>
      <c r="BJ259" s="238" t="s">
        <v>275</v>
      </c>
      <c r="BK259" s="202" t="s">
        <v>276</v>
      </c>
      <c r="BL259" s="238" t="s">
        <v>274</v>
      </c>
      <c r="BM259" s="203" t="s">
        <v>280</v>
      </c>
      <c r="BN259" s="238" t="s">
        <v>274</v>
      </c>
      <c r="BO259" s="204">
        <v>2.6</v>
      </c>
      <c r="BP259" s="925"/>
      <c r="BQ259" s="920"/>
      <c r="BR259" s="902"/>
      <c r="BS259" s="916"/>
      <c r="BT259" s="904"/>
      <c r="BU259" s="904"/>
      <c r="BV259" s="901"/>
      <c r="BW259" s="906"/>
      <c r="BX259" s="901"/>
      <c r="BY259" s="908"/>
      <c r="BZ259" s="902"/>
      <c r="CA259" s="918"/>
      <c r="CB259" s="902"/>
      <c r="CC259" s="916"/>
      <c r="CD259" s="901"/>
      <c r="CE259" s="904"/>
      <c r="CF259" s="901"/>
      <c r="CG259" s="906"/>
      <c r="CH259" s="901"/>
      <c r="CI259" s="910"/>
      <c r="CJ259" s="912"/>
      <c r="CK259" s="902"/>
      <c r="CL259" s="914"/>
      <c r="CM259" s="902"/>
      <c r="CN259" s="916"/>
      <c r="CO259" s="904"/>
      <c r="CP259" s="904"/>
      <c r="CQ259" s="901"/>
      <c r="CR259" s="906"/>
      <c r="CS259" s="901"/>
      <c r="CT259" s="908"/>
      <c r="CU259" s="902"/>
      <c r="CV259" s="239" t="s">
        <v>315</v>
      </c>
      <c r="CW259" s="902"/>
      <c r="CX259" s="239" t="s">
        <v>290</v>
      </c>
      <c r="CY259" s="902"/>
      <c r="CZ259" s="240">
        <v>46.5</v>
      </c>
      <c r="DA259" s="902"/>
      <c r="DB259" s="239" t="s">
        <v>315</v>
      </c>
      <c r="DC259" s="902"/>
      <c r="DD259" s="239" t="s">
        <v>290</v>
      </c>
      <c r="DE259" s="902"/>
      <c r="DF259" s="240">
        <v>23.3</v>
      </c>
      <c r="DG259" s="937"/>
      <c r="DH259" s="939"/>
      <c r="DI259" s="937"/>
      <c r="DJ259" s="241" t="s">
        <v>291</v>
      </c>
      <c r="DK259" s="897"/>
      <c r="DL259" s="899"/>
      <c r="DM259" s="901"/>
      <c r="DN259" s="936"/>
      <c r="DO259" s="901"/>
      <c r="DP259" s="904"/>
      <c r="DQ259" s="901"/>
      <c r="DR259" s="906"/>
      <c r="DS259" s="901"/>
      <c r="DT259" s="910"/>
      <c r="DU259" s="927"/>
      <c r="DV259" s="912"/>
      <c r="DW259" s="246"/>
      <c r="DX259" s="948"/>
      <c r="DY259" s="247"/>
      <c r="DZ259" s="216">
        <v>31</v>
      </c>
      <c r="EA259" s="216">
        <v>32</v>
      </c>
      <c r="EB259" s="928"/>
    </row>
    <row r="260" spans="1:132" s="248" customFormat="1" ht="34.15" customHeight="1">
      <c r="A260" s="272" t="s">
        <v>574</v>
      </c>
      <c r="B260" s="950"/>
      <c r="C260" s="929" t="s">
        <v>308</v>
      </c>
      <c r="D260" s="931" t="s">
        <v>273</v>
      </c>
      <c r="E260" s="243" t="s">
        <v>48</v>
      </c>
      <c r="F260" s="180"/>
      <c r="G260" s="181">
        <v>30820</v>
      </c>
      <c r="H260" s="182">
        <v>39250</v>
      </c>
      <c r="I260" s="183" t="s">
        <v>274</v>
      </c>
      <c r="J260" s="184">
        <v>280</v>
      </c>
      <c r="K260" s="185">
        <v>370</v>
      </c>
      <c r="L260" s="186" t="s">
        <v>275</v>
      </c>
      <c r="M260" s="187" t="s">
        <v>276</v>
      </c>
      <c r="N260" s="188" t="s">
        <v>274</v>
      </c>
      <c r="O260" s="189" t="s">
        <v>277</v>
      </c>
      <c r="P260" s="188" t="s">
        <v>274</v>
      </c>
      <c r="Q260" s="190">
        <v>2.2999999999999998</v>
      </c>
      <c r="R260" s="191">
        <v>2.4</v>
      </c>
      <c r="S260" s="902" t="s">
        <v>274</v>
      </c>
      <c r="T260" s="913">
        <v>450</v>
      </c>
      <c r="U260" s="902" t="s">
        <v>274</v>
      </c>
      <c r="V260" s="933">
        <v>4</v>
      </c>
      <c r="W260" s="921" t="s">
        <v>278</v>
      </c>
      <c r="X260" s="903" t="s">
        <v>276</v>
      </c>
      <c r="Y260" s="921" t="s">
        <v>274</v>
      </c>
      <c r="Z260" s="923" t="s">
        <v>279</v>
      </c>
      <c r="AA260" s="183" t="s">
        <v>274</v>
      </c>
      <c r="AB260" s="192">
        <v>8430</v>
      </c>
      <c r="AC260" s="902" t="s">
        <v>274</v>
      </c>
      <c r="AD260" s="193">
        <v>80</v>
      </c>
      <c r="AE260" s="194" t="s">
        <v>278</v>
      </c>
      <c r="AF260" s="187" t="s">
        <v>276</v>
      </c>
      <c r="AG260" s="195" t="s">
        <v>274</v>
      </c>
      <c r="AH260" s="189" t="s">
        <v>280</v>
      </c>
      <c r="AI260" s="195" t="s">
        <v>274</v>
      </c>
      <c r="AJ260" s="196">
        <v>2.9</v>
      </c>
      <c r="AK260" s="197" t="s">
        <v>281</v>
      </c>
      <c r="AL260" s="198" t="s">
        <v>282</v>
      </c>
      <c r="AM260" s="199">
        <v>3370</v>
      </c>
      <c r="AN260" s="198" t="s">
        <v>282</v>
      </c>
      <c r="AO260" s="200">
        <v>30</v>
      </c>
      <c r="AP260" s="201" t="s">
        <v>275</v>
      </c>
      <c r="AQ260" s="202" t="s">
        <v>276</v>
      </c>
      <c r="AR260" s="201" t="s">
        <v>274</v>
      </c>
      <c r="AS260" s="203" t="s">
        <v>280</v>
      </c>
      <c r="AT260" s="201" t="s">
        <v>274</v>
      </c>
      <c r="AU260" s="204">
        <v>3.9</v>
      </c>
      <c r="AV260" s="205"/>
      <c r="AW260" s="206"/>
      <c r="AX260" s="205"/>
      <c r="AY260" s="207"/>
      <c r="AZ260" s="208"/>
      <c r="BA260" s="208"/>
      <c r="BB260" s="209"/>
      <c r="BC260" s="208"/>
      <c r="BD260" s="209"/>
      <c r="BE260" s="208"/>
      <c r="BF260" s="205"/>
      <c r="BG260" s="285" t="s">
        <v>283</v>
      </c>
      <c r="BH260" s="205"/>
      <c r="BI260" s="210"/>
      <c r="BJ260" s="208"/>
      <c r="BK260" s="208"/>
      <c r="BL260" s="208"/>
      <c r="BM260" s="208"/>
      <c r="BN260" s="208"/>
      <c r="BO260" s="208"/>
      <c r="BP260" s="925" t="s">
        <v>274</v>
      </c>
      <c r="BQ260" s="919">
        <v>500</v>
      </c>
      <c r="BR260" s="902" t="s">
        <v>274</v>
      </c>
      <c r="BS260" s="915">
        <v>5</v>
      </c>
      <c r="BT260" s="903" t="s">
        <v>275</v>
      </c>
      <c r="BU260" s="903" t="s">
        <v>276</v>
      </c>
      <c r="BV260" s="900" t="s">
        <v>274</v>
      </c>
      <c r="BW260" s="905" t="s">
        <v>280</v>
      </c>
      <c r="BX260" s="900" t="s">
        <v>274</v>
      </c>
      <c r="BY260" s="907">
        <v>9</v>
      </c>
      <c r="BZ260" s="902" t="s">
        <v>284</v>
      </c>
      <c r="CA260" s="917">
        <v>2800</v>
      </c>
      <c r="CB260" s="902" t="s">
        <v>274</v>
      </c>
      <c r="CC260" s="915">
        <v>20</v>
      </c>
      <c r="CD260" s="900" t="s">
        <v>275</v>
      </c>
      <c r="CE260" s="903" t="s">
        <v>276</v>
      </c>
      <c r="CF260" s="900" t="s">
        <v>274</v>
      </c>
      <c r="CG260" s="905" t="s">
        <v>280</v>
      </c>
      <c r="CH260" s="900" t="s">
        <v>274</v>
      </c>
      <c r="CI260" s="909">
        <v>3.6</v>
      </c>
      <c r="CJ260" s="911" t="s">
        <v>285</v>
      </c>
      <c r="CK260" s="902" t="s">
        <v>284</v>
      </c>
      <c r="CL260" s="913">
        <v>520</v>
      </c>
      <c r="CM260" s="902" t="s">
        <v>274</v>
      </c>
      <c r="CN260" s="915">
        <v>5</v>
      </c>
      <c r="CO260" s="903" t="s">
        <v>275</v>
      </c>
      <c r="CP260" s="903" t="s">
        <v>276</v>
      </c>
      <c r="CQ260" s="900" t="s">
        <v>274</v>
      </c>
      <c r="CR260" s="905" t="s">
        <v>280</v>
      </c>
      <c r="CS260" s="900" t="s">
        <v>274</v>
      </c>
      <c r="CT260" s="907">
        <v>16.8</v>
      </c>
      <c r="CU260" s="902" t="s">
        <v>284</v>
      </c>
      <c r="CV260" s="211">
        <v>320</v>
      </c>
      <c r="CW260" s="902" t="s">
        <v>284</v>
      </c>
      <c r="CX260" s="212">
        <v>3</v>
      </c>
      <c r="CY260" s="902" t="s">
        <v>284</v>
      </c>
      <c r="CZ260" s="212">
        <v>3</v>
      </c>
      <c r="DA260" s="902" t="s">
        <v>284</v>
      </c>
      <c r="DB260" s="211">
        <v>50</v>
      </c>
      <c r="DC260" s="902" t="s">
        <v>284</v>
      </c>
      <c r="DD260" s="212">
        <v>1</v>
      </c>
      <c r="DE260" s="902" t="s">
        <v>284</v>
      </c>
      <c r="DF260" s="212">
        <v>1</v>
      </c>
      <c r="DG260" s="937" t="s">
        <v>282</v>
      </c>
      <c r="DH260" s="938">
        <v>3160</v>
      </c>
      <c r="DI260" s="937" t="s">
        <v>282</v>
      </c>
      <c r="DJ260" s="213">
        <v>245</v>
      </c>
      <c r="DK260" s="897" t="s">
        <v>286</v>
      </c>
      <c r="DL260" s="898">
        <v>2810</v>
      </c>
      <c r="DM260" s="900" t="s">
        <v>274</v>
      </c>
      <c r="DN260" s="935">
        <v>20</v>
      </c>
      <c r="DO260" s="900" t="s">
        <v>275</v>
      </c>
      <c r="DP260" s="903" t="s">
        <v>276</v>
      </c>
      <c r="DQ260" s="900" t="s">
        <v>274</v>
      </c>
      <c r="DR260" s="905" t="s">
        <v>280</v>
      </c>
      <c r="DS260" s="900" t="s">
        <v>274</v>
      </c>
      <c r="DT260" s="909">
        <v>3.6</v>
      </c>
      <c r="DU260" s="926" t="s">
        <v>281</v>
      </c>
      <c r="DV260" s="911" t="s">
        <v>287</v>
      </c>
      <c r="DW260" s="246"/>
      <c r="DX260" s="948"/>
      <c r="DY260" s="247">
        <v>180</v>
      </c>
      <c r="DZ260" s="216">
        <v>33</v>
      </c>
      <c r="EA260" s="216">
        <v>34</v>
      </c>
      <c r="EB260" s="928">
        <v>17</v>
      </c>
    </row>
    <row r="261" spans="1:132" s="248" customFormat="1" ht="34.15" customHeight="1">
      <c r="A261" s="272" t="s">
        <v>575</v>
      </c>
      <c r="B261" s="950"/>
      <c r="C261" s="930"/>
      <c r="D261" s="940"/>
      <c r="E261" s="244" t="s">
        <v>49</v>
      </c>
      <c r="F261" s="180"/>
      <c r="G261" s="218">
        <v>39250</v>
      </c>
      <c r="H261" s="219"/>
      <c r="I261" s="183" t="s">
        <v>274</v>
      </c>
      <c r="J261" s="220">
        <v>370</v>
      </c>
      <c r="K261" s="221"/>
      <c r="L261" s="222" t="s">
        <v>275</v>
      </c>
      <c r="M261" s="223" t="s">
        <v>276</v>
      </c>
      <c r="N261" s="224" t="s">
        <v>274</v>
      </c>
      <c r="O261" s="225" t="s">
        <v>280</v>
      </c>
      <c r="P261" s="224" t="s">
        <v>274</v>
      </c>
      <c r="Q261" s="226">
        <v>2.4</v>
      </c>
      <c r="R261" s="227"/>
      <c r="S261" s="902"/>
      <c r="T261" s="914"/>
      <c r="U261" s="902"/>
      <c r="V261" s="934"/>
      <c r="W261" s="922"/>
      <c r="X261" s="904"/>
      <c r="Y261" s="922"/>
      <c r="Z261" s="924"/>
      <c r="AA261" s="183" t="s">
        <v>274</v>
      </c>
      <c r="AB261" s="220">
        <v>8430</v>
      </c>
      <c r="AC261" s="902"/>
      <c r="AD261" s="228">
        <v>80</v>
      </c>
      <c r="AE261" s="229" t="s">
        <v>275</v>
      </c>
      <c r="AF261" s="223" t="s">
        <v>276</v>
      </c>
      <c r="AG261" s="230" t="s">
        <v>274</v>
      </c>
      <c r="AH261" s="231" t="s">
        <v>280</v>
      </c>
      <c r="AI261" s="230" t="s">
        <v>274</v>
      </c>
      <c r="AJ261" s="232">
        <v>2.9</v>
      </c>
      <c r="AK261" s="233"/>
      <c r="AL261" s="198"/>
      <c r="AM261" s="234"/>
      <c r="AN261" s="205"/>
      <c r="AO261" s="235"/>
      <c r="AP261" s="236"/>
      <c r="AQ261" s="214"/>
      <c r="AR261" s="236"/>
      <c r="AS261" s="214"/>
      <c r="AT261" s="236"/>
      <c r="AU261" s="214"/>
      <c r="AV261" s="237" t="s">
        <v>274</v>
      </c>
      <c r="AW261" s="199">
        <v>59010</v>
      </c>
      <c r="AX261" s="205" t="s">
        <v>274</v>
      </c>
      <c r="AY261" s="200">
        <v>590</v>
      </c>
      <c r="AZ261" s="238" t="s">
        <v>275</v>
      </c>
      <c r="BA261" s="202" t="s">
        <v>276</v>
      </c>
      <c r="BB261" s="201" t="s">
        <v>274</v>
      </c>
      <c r="BC261" s="203" t="s">
        <v>280</v>
      </c>
      <c r="BD261" s="201" t="s">
        <v>274</v>
      </c>
      <c r="BE261" s="204">
        <v>2.6</v>
      </c>
      <c r="BF261" s="237" t="s">
        <v>274</v>
      </c>
      <c r="BG261" s="286">
        <v>50580</v>
      </c>
      <c r="BH261" s="237" t="s">
        <v>284</v>
      </c>
      <c r="BI261" s="200">
        <v>500</v>
      </c>
      <c r="BJ261" s="238" t="s">
        <v>275</v>
      </c>
      <c r="BK261" s="202" t="s">
        <v>276</v>
      </c>
      <c r="BL261" s="238" t="s">
        <v>274</v>
      </c>
      <c r="BM261" s="203" t="s">
        <v>280</v>
      </c>
      <c r="BN261" s="238" t="s">
        <v>274</v>
      </c>
      <c r="BO261" s="204">
        <v>2.6</v>
      </c>
      <c r="BP261" s="925"/>
      <c r="BQ261" s="920"/>
      <c r="BR261" s="902"/>
      <c r="BS261" s="916"/>
      <c r="BT261" s="904"/>
      <c r="BU261" s="904"/>
      <c r="BV261" s="901"/>
      <c r="BW261" s="906"/>
      <c r="BX261" s="901"/>
      <c r="BY261" s="908"/>
      <c r="BZ261" s="902"/>
      <c r="CA261" s="918"/>
      <c r="CB261" s="902"/>
      <c r="CC261" s="916"/>
      <c r="CD261" s="901"/>
      <c r="CE261" s="904"/>
      <c r="CF261" s="901"/>
      <c r="CG261" s="906"/>
      <c r="CH261" s="901"/>
      <c r="CI261" s="910"/>
      <c r="CJ261" s="912"/>
      <c r="CK261" s="902"/>
      <c r="CL261" s="914"/>
      <c r="CM261" s="902"/>
      <c r="CN261" s="916"/>
      <c r="CO261" s="904"/>
      <c r="CP261" s="904"/>
      <c r="CQ261" s="901"/>
      <c r="CR261" s="906"/>
      <c r="CS261" s="901"/>
      <c r="CT261" s="908"/>
      <c r="CU261" s="902"/>
      <c r="CV261" s="239" t="s">
        <v>315</v>
      </c>
      <c r="CW261" s="902"/>
      <c r="CX261" s="239" t="s">
        <v>290</v>
      </c>
      <c r="CY261" s="902"/>
      <c r="CZ261" s="240">
        <v>58.2</v>
      </c>
      <c r="DA261" s="902"/>
      <c r="DB261" s="239" t="s">
        <v>315</v>
      </c>
      <c r="DC261" s="902"/>
      <c r="DD261" s="239" t="s">
        <v>290</v>
      </c>
      <c r="DE261" s="902"/>
      <c r="DF261" s="240">
        <v>32.299999999999997</v>
      </c>
      <c r="DG261" s="937"/>
      <c r="DH261" s="939"/>
      <c r="DI261" s="937"/>
      <c r="DJ261" s="241" t="s">
        <v>291</v>
      </c>
      <c r="DK261" s="897"/>
      <c r="DL261" s="899"/>
      <c r="DM261" s="901"/>
      <c r="DN261" s="936"/>
      <c r="DO261" s="901"/>
      <c r="DP261" s="904"/>
      <c r="DQ261" s="901"/>
      <c r="DR261" s="906"/>
      <c r="DS261" s="901"/>
      <c r="DT261" s="910"/>
      <c r="DU261" s="927"/>
      <c r="DV261" s="912"/>
      <c r="DW261" s="246"/>
      <c r="DX261" s="948"/>
      <c r="DY261" s="247"/>
      <c r="DZ261" s="216">
        <v>33</v>
      </c>
      <c r="EA261" s="216">
        <v>34</v>
      </c>
      <c r="EB261" s="928"/>
    </row>
    <row r="262" spans="1:132" s="248" customFormat="1" ht="34.15" customHeight="1">
      <c r="A262" s="272" t="s">
        <v>576</v>
      </c>
      <c r="B262" s="950"/>
      <c r="C262" s="929" t="s">
        <v>309</v>
      </c>
      <c r="D262" s="931" t="s">
        <v>273</v>
      </c>
      <c r="E262" s="243" t="s">
        <v>48</v>
      </c>
      <c r="F262" s="180"/>
      <c r="G262" s="181">
        <v>29470</v>
      </c>
      <c r="H262" s="182">
        <v>37900</v>
      </c>
      <c r="I262" s="183" t="s">
        <v>274</v>
      </c>
      <c r="J262" s="184">
        <v>270</v>
      </c>
      <c r="K262" s="185">
        <v>350</v>
      </c>
      <c r="L262" s="186" t="s">
        <v>275</v>
      </c>
      <c r="M262" s="187" t="s">
        <v>276</v>
      </c>
      <c r="N262" s="188" t="s">
        <v>274</v>
      </c>
      <c r="O262" s="189" t="s">
        <v>277</v>
      </c>
      <c r="P262" s="188" t="s">
        <v>274</v>
      </c>
      <c r="Q262" s="190">
        <v>2.2999999999999998</v>
      </c>
      <c r="R262" s="191">
        <v>2.4</v>
      </c>
      <c r="S262" s="902" t="s">
        <v>274</v>
      </c>
      <c r="T262" s="913">
        <v>390</v>
      </c>
      <c r="U262" s="902" t="s">
        <v>274</v>
      </c>
      <c r="V262" s="933">
        <v>3</v>
      </c>
      <c r="W262" s="921" t="s">
        <v>278</v>
      </c>
      <c r="X262" s="903" t="s">
        <v>276</v>
      </c>
      <c r="Y262" s="921" t="s">
        <v>274</v>
      </c>
      <c r="Z262" s="923" t="s">
        <v>279</v>
      </c>
      <c r="AA262" s="183" t="s">
        <v>274</v>
      </c>
      <c r="AB262" s="192">
        <v>8430</v>
      </c>
      <c r="AC262" s="902" t="s">
        <v>274</v>
      </c>
      <c r="AD262" s="193">
        <v>80</v>
      </c>
      <c r="AE262" s="194" t="s">
        <v>278</v>
      </c>
      <c r="AF262" s="187" t="s">
        <v>276</v>
      </c>
      <c r="AG262" s="195" t="s">
        <v>274</v>
      </c>
      <c r="AH262" s="189" t="s">
        <v>280</v>
      </c>
      <c r="AI262" s="195" t="s">
        <v>274</v>
      </c>
      <c r="AJ262" s="196">
        <v>2.9</v>
      </c>
      <c r="AK262" s="197" t="s">
        <v>281</v>
      </c>
      <c r="AL262" s="198" t="s">
        <v>282</v>
      </c>
      <c r="AM262" s="199">
        <v>3370</v>
      </c>
      <c r="AN262" s="198" t="s">
        <v>282</v>
      </c>
      <c r="AO262" s="200">
        <v>30</v>
      </c>
      <c r="AP262" s="201" t="s">
        <v>275</v>
      </c>
      <c r="AQ262" s="202" t="s">
        <v>276</v>
      </c>
      <c r="AR262" s="201" t="s">
        <v>274</v>
      </c>
      <c r="AS262" s="203" t="s">
        <v>280</v>
      </c>
      <c r="AT262" s="201" t="s">
        <v>274</v>
      </c>
      <c r="AU262" s="204">
        <v>3.9</v>
      </c>
      <c r="AV262" s="205"/>
      <c r="AW262" s="206"/>
      <c r="AX262" s="205"/>
      <c r="AY262" s="207"/>
      <c r="AZ262" s="208"/>
      <c r="BA262" s="208"/>
      <c r="BB262" s="209"/>
      <c r="BC262" s="208"/>
      <c r="BD262" s="209"/>
      <c r="BE262" s="208"/>
      <c r="BF262" s="205"/>
      <c r="BG262" s="285" t="s">
        <v>283</v>
      </c>
      <c r="BH262" s="205"/>
      <c r="BI262" s="210"/>
      <c r="BJ262" s="208"/>
      <c r="BK262" s="208"/>
      <c r="BL262" s="208"/>
      <c r="BM262" s="208"/>
      <c r="BN262" s="208"/>
      <c r="BO262" s="208"/>
      <c r="BP262" s="925" t="s">
        <v>274</v>
      </c>
      <c r="BQ262" s="919">
        <v>430</v>
      </c>
      <c r="BR262" s="902" t="s">
        <v>274</v>
      </c>
      <c r="BS262" s="915">
        <v>4</v>
      </c>
      <c r="BT262" s="903" t="s">
        <v>275</v>
      </c>
      <c r="BU262" s="903" t="s">
        <v>276</v>
      </c>
      <c r="BV262" s="900" t="s">
        <v>274</v>
      </c>
      <c r="BW262" s="905" t="s">
        <v>280</v>
      </c>
      <c r="BX262" s="900" t="s">
        <v>274</v>
      </c>
      <c r="BY262" s="907">
        <v>9.6999999999999993</v>
      </c>
      <c r="BZ262" s="902" t="s">
        <v>284</v>
      </c>
      <c r="CA262" s="917">
        <v>2400</v>
      </c>
      <c r="CB262" s="902" t="s">
        <v>274</v>
      </c>
      <c r="CC262" s="915">
        <v>20</v>
      </c>
      <c r="CD262" s="900" t="s">
        <v>275</v>
      </c>
      <c r="CE262" s="903" t="s">
        <v>276</v>
      </c>
      <c r="CF262" s="900" t="s">
        <v>274</v>
      </c>
      <c r="CG262" s="905" t="s">
        <v>280</v>
      </c>
      <c r="CH262" s="900" t="s">
        <v>274</v>
      </c>
      <c r="CI262" s="909">
        <v>3</v>
      </c>
      <c r="CJ262" s="911" t="s">
        <v>285</v>
      </c>
      <c r="CK262" s="902" t="s">
        <v>284</v>
      </c>
      <c r="CL262" s="913">
        <v>520</v>
      </c>
      <c r="CM262" s="902" t="s">
        <v>274</v>
      </c>
      <c r="CN262" s="915">
        <v>5</v>
      </c>
      <c r="CO262" s="903" t="s">
        <v>275</v>
      </c>
      <c r="CP262" s="903" t="s">
        <v>276</v>
      </c>
      <c r="CQ262" s="900" t="s">
        <v>274</v>
      </c>
      <c r="CR262" s="905" t="s">
        <v>280</v>
      </c>
      <c r="CS262" s="900" t="s">
        <v>274</v>
      </c>
      <c r="CT262" s="907">
        <v>14.4</v>
      </c>
      <c r="CU262" s="902" t="s">
        <v>284</v>
      </c>
      <c r="CV262" s="211">
        <v>280</v>
      </c>
      <c r="CW262" s="902" t="s">
        <v>284</v>
      </c>
      <c r="CX262" s="212">
        <v>2</v>
      </c>
      <c r="CY262" s="902" t="s">
        <v>284</v>
      </c>
      <c r="CZ262" s="212">
        <v>2</v>
      </c>
      <c r="DA262" s="902" t="s">
        <v>284</v>
      </c>
      <c r="DB262" s="211">
        <v>50</v>
      </c>
      <c r="DC262" s="902" t="s">
        <v>284</v>
      </c>
      <c r="DD262" s="212">
        <v>1</v>
      </c>
      <c r="DE262" s="902" t="s">
        <v>284</v>
      </c>
      <c r="DF262" s="212">
        <v>1</v>
      </c>
      <c r="DG262" s="937" t="s">
        <v>282</v>
      </c>
      <c r="DH262" s="938">
        <v>2810</v>
      </c>
      <c r="DI262" s="937" t="s">
        <v>282</v>
      </c>
      <c r="DJ262" s="213">
        <v>245</v>
      </c>
      <c r="DK262" s="897" t="s">
        <v>286</v>
      </c>
      <c r="DL262" s="898">
        <v>2400</v>
      </c>
      <c r="DM262" s="900" t="s">
        <v>274</v>
      </c>
      <c r="DN262" s="935">
        <v>20</v>
      </c>
      <c r="DO262" s="900" t="s">
        <v>275</v>
      </c>
      <c r="DP262" s="903" t="s">
        <v>276</v>
      </c>
      <c r="DQ262" s="900" t="s">
        <v>274</v>
      </c>
      <c r="DR262" s="905" t="s">
        <v>280</v>
      </c>
      <c r="DS262" s="900" t="s">
        <v>274</v>
      </c>
      <c r="DT262" s="909">
        <v>3</v>
      </c>
      <c r="DU262" s="926" t="s">
        <v>281</v>
      </c>
      <c r="DV262" s="911" t="s">
        <v>287</v>
      </c>
      <c r="DW262" s="246"/>
      <c r="DX262" s="948"/>
      <c r="DY262" s="247">
        <v>210</v>
      </c>
      <c r="DZ262" s="216">
        <v>35</v>
      </c>
      <c r="EA262" s="216">
        <v>36</v>
      </c>
      <c r="EB262" s="928">
        <v>18</v>
      </c>
    </row>
    <row r="263" spans="1:132" s="248" customFormat="1" ht="34.15" customHeight="1">
      <c r="A263" s="272" t="s">
        <v>577</v>
      </c>
      <c r="B263" s="950"/>
      <c r="C263" s="930"/>
      <c r="D263" s="940"/>
      <c r="E263" s="244" t="s">
        <v>49</v>
      </c>
      <c r="F263" s="180"/>
      <c r="G263" s="218">
        <v>37900</v>
      </c>
      <c r="H263" s="219"/>
      <c r="I263" s="183" t="s">
        <v>274</v>
      </c>
      <c r="J263" s="220">
        <v>350</v>
      </c>
      <c r="K263" s="221"/>
      <c r="L263" s="222" t="s">
        <v>275</v>
      </c>
      <c r="M263" s="223" t="s">
        <v>276</v>
      </c>
      <c r="N263" s="224" t="s">
        <v>274</v>
      </c>
      <c r="O263" s="225" t="s">
        <v>280</v>
      </c>
      <c r="P263" s="224" t="s">
        <v>274</v>
      </c>
      <c r="Q263" s="226">
        <v>2.4</v>
      </c>
      <c r="R263" s="227"/>
      <c r="S263" s="902"/>
      <c r="T263" s="914"/>
      <c r="U263" s="902"/>
      <c r="V263" s="934"/>
      <c r="W263" s="922"/>
      <c r="X263" s="904"/>
      <c r="Y263" s="922"/>
      <c r="Z263" s="924"/>
      <c r="AA263" s="183" t="s">
        <v>274</v>
      </c>
      <c r="AB263" s="220">
        <v>8430</v>
      </c>
      <c r="AC263" s="902"/>
      <c r="AD263" s="228">
        <v>80</v>
      </c>
      <c r="AE263" s="229" t="s">
        <v>275</v>
      </c>
      <c r="AF263" s="223" t="s">
        <v>276</v>
      </c>
      <c r="AG263" s="230" t="s">
        <v>274</v>
      </c>
      <c r="AH263" s="231" t="s">
        <v>280</v>
      </c>
      <c r="AI263" s="230" t="s">
        <v>274</v>
      </c>
      <c r="AJ263" s="232">
        <v>2.9</v>
      </c>
      <c r="AK263" s="233"/>
      <c r="AL263" s="198"/>
      <c r="AM263" s="234"/>
      <c r="AN263" s="205"/>
      <c r="AO263" s="235"/>
      <c r="AP263" s="236"/>
      <c r="AQ263" s="214"/>
      <c r="AR263" s="236"/>
      <c r="AS263" s="214"/>
      <c r="AT263" s="236"/>
      <c r="AU263" s="214"/>
      <c r="AV263" s="237" t="s">
        <v>274</v>
      </c>
      <c r="AW263" s="199">
        <v>59010</v>
      </c>
      <c r="AX263" s="205" t="s">
        <v>274</v>
      </c>
      <c r="AY263" s="200">
        <v>590</v>
      </c>
      <c r="AZ263" s="238" t="s">
        <v>275</v>
      </c>
      <c r="BA263" s="202" t="s">
        <v>276</v>
      </c>
      <c r="BB263" s="201" t="s">
        <v>274</v>
      </c>
      <c r="BC263" s="203" t="s">
        <v>280</v>
      </c>
      <c r="BD263" s="201" t="s">
        <v>274</v>
      </c>
      <c r="BE263" s="204">
        <v>2.6</v>
      </c>
      <c r="BF263" s="237" t="s">
        <v>274</v>
      </c>
      <c r="BG263" s="286">
        <v>50580</v>
      </c>
      <c r="BH263" s="237" t="s">
        <v>284</v>
      </c>
      <c r="BI263" s="200">
        <v>500</v>
      </c>
      <c r="BJ263" s="238" t="s">
        <v>275</v>
      </c>
      <c r="BK263" s="202" t="s">
        <v>276</v>
      </c>
      <c r="BL263" s="238" t="s">
        <v>274</v>
      </c>
      <c r="BM263" s="203" t="s">
        <v>280</v>
      </c>
      <c r="BN263" s="238" t="s">
        <v>274</v>
      </c>
      <c r="BO263" s="204">
        <v>2.6</v>
      </c>
      <c r="BP263" s="925"/>
      <c r="BQ263" s="920"/>
      <c r="BR263" s="902"/>
      <c r="BS263" s="916"/>
      <c r="BT263" s="904"/>
      <c r="BU263" s="904"/>
      <c r="BV263" s="901"/>
      <c r="BW263" s="906"/>
      <c r="BX263" s="901"/>
      <c r="BY263" s="908"/>
      <c r="BZ263" s="902"/>
      <c r="CA263" s="918"/>
      <c r="CB263" s="902"/>
      <c r="CC263" s="916"/>
      <c r="CD263" s="901"/>
      <c r="CE263" s="904"/>
      <c r="CF263" s="901"/>
      <c r="CG263" s="906"/>
      <c r="CH263" s="901"/>
      <c r="CI263" s="910"/>
      <c r="CJ263" s="912"/>
      <c r="CK263" s="902"/>
      <c r="CL263" s="914"/>
      <c r="CM263" s="902"/>
      <c r="CN263" s="916"/>
      <c r="CO263" s="904"/>
      <c r="CP263" s="904"/>
      <c r="CQ263" s="901"/>
      <c r="CR263" s="906"/>
      <c r="CS263" s="901"/>
      <c r="CT263" s="908"/>
      <c r="CU263" s="902"/>
      <c r="CV263" s="239" t="s">
        <v>315</v>
      </c>
      <c r="CW263" s="902"/>
      <c r="CX263" s="239" t="s">
        <v>290</v>
      </c>
      <c r="CY263" s="902"/>
      <c r="CZ263" s="240">
        <v>74.8</v>
      </c>
      <c r="DA263" s="902"/>
      <c r="DB263" s="239" t="s">
        <v>315</v>
      </c>
      <c r="DC263" s="902"/>
      <c r="DD263" s="239" t="s">
        <v>290</v>
      </c>
      <c r="DE263" s="902"/>
      <c r="DF263" s="240">
        <v>27.7</v>
      </c>
      <c r="DG263" s="937"/>
      <c r="DH263" s="939"/>
      <c r="DI263" s="937"/>
      <c r="DJ263" s="241" t="s">
        <v>291</v>
      </c>
      <c r="DK263" s="897"/>
      <c r="DL263" s="899"/>
      <c r="DM263" s="901"/>
      <c r="DN263" s="936"/>
      <c r="DO263" s="901"/>
      <c r="DP263" s="904"/>
      <c r="DQ263" s="901"/>
      <c r="DR263" s="906"/>
      <c r="DS263" s="901"/>
      <c r="DT263" s="910"/>
      <c r="DU263" s="927"/>
      <c r="DV263" s="912"/>
      <c r="DW263" s="246"/>
      <c r="DX263" s="948"/>
      <c r="DY263" s="247"/>
      <c r="DZ263" s="216">
        <v>35</v>
      </c>
      <c r="EA263" s="216">
        <v>36</v>
      </c>
      <c r="EB263" s="928"/>
    </row>
    <row r="264" spans="1:132" s="248" customFormat="1" ht="34.15" customHeight="1">
      <c r="A264" s="272" t="s">
        <v>578</v>
      </c>
      <c r="B264" s="950"/>
      <c r="C264" s="929" t="s">
        <v>310</v>
      </c>
      <c r="D264" s="931" t="s">
        <v>273</v>
      </c>
      <c r="E264" s="243" t="s">
        <v>48</v>
      </c>
      <c r="F264" s="180"/>
      <c r="G264" s="181">
        <v>28480</v>
      </c>
      <c r="H264" s="182">
        <v>36910</v>
      </c>
      <c r="I264" s="183" t="s">
        <v>274</v>
      </c>
      <c r="J264" s="184">
        <v>260</v>
      </c>
      <c r="K264" s="185">
        <v>340</v>
      </c>
      <c r="L264" s="186" t="s">
        <v>275</v>
      </c>
      <c r="M264" s="187" t="s">
        <v>276</v>
      </c>
      <c r="N264" s="188" t="s">
        <v>274</v>
      </c>
      <c r="O264" s="189" t="s">
        <v>277</v>
      </c>
      <c r="P264" s="188" t="s">
        <v>274</v>
      </c>
      <c r="Q264" s="190">
        <v>2.2999999999999998</v>
      </c>
      <c r="R264" s="191">
        <v>2.4</v>
      </c>
      <c r="S264" s="902" t="s">
        <v>274</v>
      </c>
      <c r="T264" s="913">
        <v>340</v>
      </c>
      <c r="U264" s="902" t="s">
        <v>274</v>
      </c>
      <c r="V264" s="933">
        <v>3</v>
      </c>
      <c r="W264" s="921" t="s">
        <v>278</v>
      </c>
      <c r="X264" s="903" t="s">
        <v>276</v>
      </c>
      <c r="Y264" s="921" t="s">
        <v>274</v>
      </c>
      <c r="Z264" s="923" t="s">
        <v>279</v>
      </c>
      <c r="AA264" s="183" t="s">
        <v>274</v>
      </c>
      <c r="AB264" s="192">
        <v>8430</v>
      </c>
      <c r="AC264" s="902" t="s">
        <v>274</v>
      </c>
      <c r="AD264" s="193">
        <v>80</v>
      </c>
      <c r="AE264" s="194" t="s">
        <v>278</v>
      </c>
      <c r="AF264" s="187" t="s">
        <v>276</v>
      </c>
      <c r="AG264" s="195" t="s">
        <v>274</v>
      </c>
      <c r="AH264" s="189" t="s">
        <v>280</v>
      </c>
      <c r="AI264" s="195" t="s">
        <v>274</v>
      </c>
      <c r="AJ264" s="196">
        <v>2.9</v>
      </c>
      <c r="AK264" s="197" t="s">
        <v>281</v>
      </c>
      <c r="AL264" s="198" t="s">
        <v>282</v>
      </c>
      <c r="AM264" s="199">
        <v>3370</v>
      </c>
      <c r="AN264" s="198" t="s">
        <v>282</v>
      </c>
      <c r="AO264" s="200">
        <v>30</v>
      </c>
      <c r="AP264" s="201" t="s">
        <v>275</v>
      </c>
      <c r="AQ264" s="202" t="s">
        <v>276</v>
      </c>
      <c r="AR264" s="201" t="s">
        <v>274</v>
      </c>
      <c r="AS264" s="203" t="s">
        <v>280</v>
      </c>
      <c r="AT264" s="201" t="s">
        <v>274</v>
      </c>
      <c r="AU264" s="204">
        <v>3.9</v>
      </c>
      <c r="AV264" s="205"/>
      <c r="AW264" s="206"/>
      <c r="AX264" s="205"/>
      <c r="AY264" s="207"/>
      <c r="AZ264" s="208"/>
      <c r="BA264" s="208"/>
      <c r="BB264" s="209"/>
      <c r="BC264" s="208"/>
      <c r="BD264" s="209"/>
      <c r="BE264" s="208"/>
      <c r="BF264" s="205"/>
      <c r="BG264" s="285" t="s">
        <v>283</v>
      </c>
      <c r="BH264" s="205"/>
      <c r="BI264" s="210"/>
      <c r="BJ264" s="208"/>
      <c r="BK264" s="208"/>
      <c r="BL264" s="208"/>
      <c r="BM264" s="208"/>
      <c r="BN264" s="208"/>
      <c r="BO264" s="208"/>
      <c r="BP264" s="925" t="s">
        <v>274</v>
      </c>
      <c r="BQ264" s="919">
        <v>370</v>
      </c>
      <c r="BR264" s="902" t="s">
        <v>274</v>
      </c>
      <c r="BS264" s="915">
        <v>3</v>
      </c>
      <c r="BT264" s="903" t="s">
        <v>275</v>
      </c>
      <c r="BU264" s="903" t="s">
        <v>276</v>
      </c>
      <c r="BV264" s="900" t="s">
        <v>274</v>
      </c>
      <c r="BW264" s="905" t="s">
        <v>280</v>
      </c>
      <c r="BX264" s="900" t="s">
        <v>274</v>
      </c>
      <c r="BY264" s="907">
        <v>11.3</v>
      </c>
      <c r="BZ264" s="902" t="s">
        <v>284</v>
      </c>
      <c r="CA264" s="917">
        <v>2100</v>
      </c>
      <c r="CB264" s="902" t="s">
        <v>274</v>
      </c>
      <c r="CC264" s="915">
        <v>20</v>
      </c>
      <c r="CD264" s="900" t="s">
        <v>275</v>
      </c>
      <c r="CE264" s="903" t="s">
        <v>276</v>
      </c>
      <c r="CF264" s="900" t="s">
        <v>274</v>
      </c>
      <c r="CG264" s="905" t="s">
        <v>280</v>
      </c>
      <c r="CH264" s="900" t="s">
        <v>274</v>
      </c>
      <c r="CI264" s="909">
        <v>2.7</v>
      </c>
      <c r="CJ264" s="911" t="s">
        <v>285</v>
      </c>
      <c r="CK264" s="902" t="s">
        <v>284</v>
      </c>
      <c r="CL264" s="913">
        <v>520</v>
      </c>
      <c r="CM264" s="902" t="s">
        <v>274</v>
      </c>
      <c r="CN264" s="915">
        <v>5</v>
      </c>
      <c r="CO264" s="903" t="s">
        <v>275</v>
      </c>
      <c r="CP264" s="903" t="s">
        <v>276</v>
      </c>
      <c r="CQ264" s="900" t="s">
        <v>274</v>
      </c>
      <c r="CR264" s="905" t="s">
        <v>280</v>
      </c>
      <c r="CS264" s="900" t="s">
        <v>274</v>
      </c>
      <c r="CT264" s="907">
        <v>12.6</v>
      </c>
      <c r="CU264" s="902" t="s">
        <v>284</v>
      </c>
      <c r="CV264" s="211">
        <v>260</v>
      </c>
      <c r="CW264" s="902" t="s">
        <v>284</v>
      </c>
      <c r="CX264" s="212">
        <v>2</v>
      </c>
      <c r="CY264" s="902" t="s">
        <v>284</v>
      </c>
      <c r="CZ264" s="212">
        <v>2</v>
      </c>
      <c r="DA264" s="902" t="s">
        <v>284</v>
      </c>
      <c r="DB264" s="211">
        <v>40</v>
      </c>
      <c r="DC264" s="902" t="s">
        <v>284</v>
      </c>
      <c r="DD264" s="212">
        <v>1</v>
      </c>
      <c r="DE264" s="902" t="s">
        <v>284</v>
      </c>
      <c r="DF264" s="212">
        <v>1</v>
      </c>
      <c r="DG264" s="937" t="s">
        <v>282</v>
      </c>
      <c r="DH264" s="938">
        <v>2540</v>
      </c>
      <c r="DI264" s="937" t="s">
        <v>282</v>
      </c>
      <c r="DJ264" s="213">
        <v>245</v>
      </c>
      <c r="DK264" s="897" t="s">
        <v>286</v>
      </c>
      <c r="DL264" s="898">
        <v>2100</v>
      </c>
      <c r="DM264" s="900" t="s">
        <v>274</v>
      </c>
      <c r="DN264" s="935">
        <v>20</v>
      </c>
      <c r="DO264" s="900" t="s">
        <v>275</v>
      </c>
      <c r="DP264" s="903" t="s">
        <v>276</v>
      </c>
      <c r="DQ264" s="900" t="s">
        <v>274</v>
      </c>
      <c r="DR264" s="905" t="s">
        <v>280</v>
      </c>
      <c r="DS264" s="900" t="s">
        <v>274</v>
      </c>
      <c r="DT264" s="909">
        <v>2.7</v>
      </c>
      <c r="DU264" s="926" t="s">
        <v>281</v>
      </c>
      <c r="DV264" s="911" t="s">
        <v>287</v>
      </c>
      <c r="DW264" s="246"/>
      <c r="DX264" s="948"/>
      <c r="DY264" s="247">
        <v>240</v>
      </c>
      <c r="DZ264" s="216">
        <v>37</v>
      </c>
      <c r="EA264" s="216">
        <v>38</v>
      </c>
      <c r="EB264" s="928">
        <v>19</v>
      </c>
    </row>
    <row r="265" spans="1:132" s="248" customFormat="1" ht="34.15" customHeight="1">
      <c r="A265" s="272" t="s">
        <v>579</v>
      </c>
      <c r="B265" s="950"/>
      <c r="C265" s="930"/>
      <c r="D265" s="940"/>
      <c r="E265" s="244" t="s">
        <v>49</v>
      </c>
      <c r="F265" s="180"/>
      <c r="G265" s="218">
        <v>36910</v>
      </c>
      <c r="H265" s="219"/>
      <c r="I265" s="183" t="s">
        <v>274</v>
      </c>
      <c r="J265" s="220">
        <v>340</v>
      </c>
      <c r="K265" s="221"/>
      <c r="L265" s="222" t="s">
        <v>275</v>
      </c>
      <c r="M265" s="223" t="s">
        <v>276</v>
      </c>
      <c r="N265" s="224" t="s">
        <v>274</v>
      </c>
      <c r="O265" s="225" t="s">
        <v>280</v>
      </c>
      <c r="P265" s="224" t="s">
        <v>274</v>
      </c>
      <c r="Q265" s="226">
        <v>2.4</v>
      </c>
      <c r="R265" s="227"/>
      <c r="S265" s="902"/>
      <c r="T265" s="914"/>
      <c r="U265" s="902"/>
      <c r="V265" s="934"/>
      <c r="W265" s="922"/>
      <c r="X265" s="904"/>
      <c r="Y265" s="922"/>
      <c r="Z265" s="924"/>
      <c r="AA265" s="183" t="s">
        <v>274</v>
      </c>
      <c r="AB265" s="220">
        <v>8430</v>
      </c>
      <c r="AC265" s="902"/>
      <c r="AD265" s="228">
        <v>80</v>
      </c>
      <c r="AE265" s="229" t="s">
        <v>275</v>
      </c>
      <c r="AF265" s="223" t="s">
        <v>276</v>
      </c>
      <c r="AG265" s="230" t="s">
        <v>274</v>
      </c>
      <c r="AH265" s="231" t="s">
        <v>280</v>
      </c>
      <c r="AI265" s="230" t="s">
        <v>274</v>
      </c>
      <c r="AJ265" s="232">
        <v>2.9</v>
      </c>
      <c r="AK265" s="233"/>
      <c r="AL265" s="198"/>
      <c r="AM265" s="234"/>
      <c r="AN265" s="205"/>
      <c r="AO265" s="235"/>
      <c r="AP265" s="236"/>
      <c r="AQ265" s="214"/>
      <c r="AR265" s="236"/>
      <c r="AS265" s="214"/>
      <c r="AT265" s="236"/>
      <c r="AU265" s="214"/>
      <c r="AV265" s="237" t="s">
        <v>274</v>
      </c>
      <c r="AW265" s="199">
        <v>59010</v>
      </c>
      <c r="AX265" s="205" t="s">
        <v>274</v>
      </c>
      <c r="AY265" s="200">
        <v>590</v>
      </c>
      <c r="AZ265" s="238" t="s">
        <v>275</v>
      </c>
      <c r="BA265" s="202" t="s">
        <v>276</v>
      </c>
      <c r="BB265" s="201" t="s">
        <v>274</v>
      </c>
      <c r="BC265" s="203" t="s">
        <v>280</v>
      </c>
      <c r="BD265" s="201" t="s">
        <v>274</v>
      </c>
      <c r="BE265" s="204">
        <v>2.6</v>
      </c>
      <c r="BF265" s="237" t="s">
        <v>274</v>
      </c>
      <c r="BG265" s="286">
        <v>50580</v>
      </c>
      <c r="BH265" s="237" t="s">
        <v>284</v>
      </c>
      <c r="BI265" s="200">
        <v>500</v>
      </c>
      <c r="BJ265" s="238" t="s">
        <v>275</v>
      </c>
      <c r="BK265" s="202" t="s">
        <v>276</v>
      </c>
      <c r="BL265" s="238" t="s">
        <v>274</v>
      </c>
      <c r="BM265" s="203" t="s">
        <v>280</v>
      </c>
      <c r="BN265" s="238" t="s">
        <v>274</v>
      </c>
      <c r="BO265" s="204">
        <v>2.6</v>
      </c>
      <c r="BP265" s="925"/>
      <c r="BQ265" s="920"/>
      <c r="BR265" s="902"/>
      <c r="BS265" s="916"/>
      <c r="BT265" s="904"/>
      <c r="BU265" s="904"/>
      <c r="BV265" s="901"/>
      <c r="BW265" s="906"/>
      <c r="BX265" s="901"/>
      <c r="BY265" s="908"/>
      <c r="BZ265" s="902"/>
      <c r="CA265" s="918"/>
      <c r="CB265" s="902"/>
      <c r="CC265" s="916"/>
      <c r="CD265" s="901"/>
      <c r="CE265" s="904"/>
      <c r="CF265" s="901"/>
      <c r="CG265" s="906"/>
      <c r="CH265" s="901"/>
      <c r="CI265" s="910"/>
      <c r="CJ265" s="912"/>
      <c r="CK265" s="902"/>
      <c r="CL265" s="914"/>
      <c r="CM265" s="902"/>
      <c r="CN265" s="916"/>
      <c r="CO265" s="904"/>
      <c r="CP265" s="904"/>
      <c r="CQ265" s="901"/>
      <c r="CR265" s="906"/>
      <c r="CS265" s="901"/>
      <c r="CT265" s="908"/>
      <c r="CU265" s="902"/>
      <c r="CV265" s="239" t="s">
        <v>315</v>
      </c>
      <c r="CW265" s="902"/>
      <c r="CX265" s="239" t="s">
        <v>290</v>
      </c>
      <c r="CY265" s="902"/>
      <c r="CZ265" s="240">
        <v>65.400000000000006</v>
      </c>
      <c r="DA265" s="902"/>
      <c r="DB265" s="239" t="s">
        <v>315</v>
      </c>
      <c r="DC265" s="902"/>
      <c r="DD265" s="239" t="s">
        <v>290</v>
      </c>
      <c r="DE265" s="902"/>
      <c r="DF265" s="240">
        <v>24.2</v>
      </c>
      <c r="DG265" s="937"/>
      <c r="DH265" s="939"/>
      <c r="DI265" s="937"/>
      <c r="DJ265" s="241" t="s">
        <v>291</v>
      </c>
      <c r="DK265" s="897"/>
      <c r="DL265" s="899"/>
      <c r="DM265" s="901"/>
      <c r="DN265" s="936"/>
      <c r="DO265" s="901"/>
      <c r="DP265" s="904"/>
      <c r="DQ265" s="901"/>
      <c r="DR265" s="906"/>
      <c r="DS265" s="901"/>
      <c r="DT265" s="910"/>
      <c r="DU265" s="927"/>
      <c r="DV265" s="912"/>
      <c r="DW265" s="246"/>
      <c r="DX265" s="948"/>
      <c r="DY265" s="247"/>
      <c r="DZ265" s="216">
        <v>37</v>
      </c>
      <c r="EA265" s="216">
        <v>38</v>
      </c>
      <c r="EB265" s="928"/>
    </row>
    <row r="266" spans="1:132" s="248" customFormat="1" ht="34.15" customHeight="1">
      <c r="A266" s="272" t="s">
        <v>580</v>
      </c>
      <c r="B266" s="950"/>
      <c r="C266" s="929" t="s">
        <v>311</v>
      </c>
      <c r="D266" s="931" t="s">
        <v>273</v>
      </c>
      <c r="E266" s="243" t="s">
        <v>48</v>
      </c>
      <c r="F266" s="180"/>
      <c r="G266" s="181">
        <v>27700</v>
      </c>
      <c r="H266" s="182">
        <v>36130</v>
      </c>
      <c r="I266" s="183" t="s">
        <v>274</v>
      </c>
      <c r="J266" s="184">
        <v>250</v>
      </c>
      <c r="K266" s="185">
        <v>340</v>
      </c>
      <c r="L266" s="186" t="s">
        <v>275</v>
      </c>
      <c r="M266" s="187" t="s">
        <v>276</v>
      </c>
      <c r="N266" s="188" t="s">
        <v>274</v>
      </c>
      <c r="O266" s="189" t="s">
        <v>277</v>
      </c>
      <c r="P266" s="188" t="s">
        <v>274</v>
      </c>
      <c r="Q266" s="190">
        <v>2.2999999999999998</v>
      </c>
      <c r="R266" s="191">
        <v>2.4</v>
      </c>
      <c r="S266" s="902" t="s">
        <v>274</v>
      </c>
      <c r="T266" s="913">
        <v>300</v>
      </c>
      <c r="U266" s="902" t="s">
        <v>274</v>
      </c>
      <c r="V266" s="933">
        <v>3</v>
      </c>
      <c r="W266" s="921" t="s">
        <v>278</v>
      </c>
      <c r="X266" s="903" t="s">
        <v>276</v>
      </c>
      <c r="Y266" s="921" t="s">
        <v>274</v>
      </c>
      <c r="Z266" s="923" t="s">
        <v>279</v>
      </c>
      <c r="AA266" s="183" t="s">
        <v>274</v>
      </c>
      <c r="AB266" s="192">
        <v>8430</v>
      </c>
      <c r="AC266" s="902" t="s">
        <v>274</v>
      </c>
      <c r="AD266" s="193">
        <v>80</v>
      </c>
      <c r="AE266" s="194" t="s">
        <v>278</v>
      </c>
      <c r="AF266" s="187" t="s">
        <v>276</v>
      </c>
      <c r="AG266" s="195" t="s">
        <v>274</v>
      </c>
      <c r="AH266" s="189" t="s">
        <v>280</v>
      </c>
      <c r="AI266" s="195" t="s">
        <v>274</v>
      </c>
      <c r="AJ266" s="196">
        <v>2.9</v>
      </c>
      <c r="AK266" s="197" t="s">
        <v>281</v>
      </c>
      <c r="AL266" s="198" t="s">
        <v>282</v>
      </c>
      <c r="AM266" s="199">
        <v>3370</v>
      </c>
      <c r="AN266" s="198" t="s">
        <v>282</v>
      </c>
      <c r="AO266" s="200">
        <v>30</v>
      </c>
      <c r="AP266" s="201" t="s">
        <v>275</v>
      </c>
      <c r="AQ266" s="202" t="s">
        <v>276</v>
      </c>
      <c r="AR266" s="201" t="s">
        <v>274</v>
      </c>
      <c r="AS266" s="203" t="s">
        <v>280</v>
      </c>
      <c r="AT266" s="201" t="s">
        <v>274</v>
      </c>
      <c r="AU266" s="204">
        <v>3.9</v>
      </c>
      <c r="AV266" s="205"/>
      <c r="AW266" s="206"/>
      <c r="AX266" s="205"/>
      <c r="AY266" s="207"/>
      <c r="AZ266" s="208"/>
      <c r="BA266" s="208"/>
      <c r="BB266" s="209"/>
      <c r="BC266" s="208"/>
      <c r="BD266" s="209"/>
      <c r="BE266" s="208"/>
      <c r="BF266" s="205"/>
      <c r="BG266" s="285" t="s">
        <v>283</v>
      </c>
      <c r="BH266" s="205"/>
      <c r="BI266" s="210"/>
      <c r="BJ266" s="208"/>
      <c r="BK266" s="208"/>
      <c r="BL266" s="208"/>
      <c r="BM266" s="208"/>
      <c r="BN266" s="208"/>
      <c r="BO266" s="208"/>
      <c r="BP266" s="925" t="s">
        <v>274</v>
      </c>
      <c r="BQ266" s="919">
        <v>330</v>
      </c>
      <c r="BR266" s="902" t="s">
        <v>274</v>
      </c>
      <c r="BS266" s="915">
        <v>3</v>
      </c>
      <c r="BT266" s="903" t="s">
        <v>275</v>
      </c>
      <c r="BU266" s="903" t="s">
        <v>276</v>
      </c>
      <c r="BV266" s="900" t="s">
        <v>274</v>
      </c>
      <c r="BW266" s="905" t="s">
        <v>280</v>
      </c>
      <c r="BX266" s="900" t="s">
        <v>274</v>
      </c>
      <c r="BY266" s="907">
        <v>10.1</v>
      </c>
      <c r="BZ266" s="902" t="s">
        <v>284</v>
      </c>
      <c r="CA266" s="917">
        <v>1870</v>
      </c>
      <c r="CB266" s="902" t="s">
        <v>274</v>
      </c>
      <c r="CC266" s="915">
        <v>10</v>
      </c>
      <c r="CD266" s="900" t="s">
        <v>275</v>
      </c>
      <c r="CE266" s="903" t="s">
        <v>276</v>
      </c>
      <c r="CF266" s="900" t="s">
        <v>274</v>
      </c>
      <c r="CG266" s="905" t="s">
        <v>280</v>
      </c>
      <c r="CH266" s="900" t="s">
        <v>274</v>
      </c>
      <c r="CI266" s="909">
        <v>4.7</v>
      </c>
      <c r="CJ266" s="911" t="s">
        <v>285</v>
      </c>
      <c r="CK266" s="902" t="s">
        <v>284</v>
      </c>
      <c r="CL266" s="913">
        <v>520</v>
      </c>
      <c r="CM266" s="902" t="s">
        <v>274</v>
      </c>
      <c r="CN266" s="915">
        <v>5</v>
      </c>
      <c r="CO266" s="903" t="s">
        <v>275</v>
      </c>
      <c r="CP266" s="903" t="s">
        <v>276</v>
      </c>
      <c r="CQ266" s="900" t="s">
        <v>274</v>
      </c>
      <c r="CR266" s="905" t="s">
        <v>280</v>
      </c>
      <c r="CS266" s="900" t="s">
        <v>274</v>
      </c>
      <c r="CT266" s="907">
        <v>11.2</v>
      </c>
      <c r="CU266" s="902" t="s">
        <v>284</v>
      </c>
      <c r="CV266" s="211">
        <v>230</v>
      </c>
      <c r="CW266" s="902" t="s">
        <v>284</v>
      </c>
      <c r="CX266" s="212">
        <v>2</v>
      </c>
      <c r="CY266" s="902" t="s">
        <v>284</v>
      </c>
      <c r="CZ266" s="212">
        <v>2</v>
      </c>
      <c r="DA266" s="902" t="s">
        <v>284</v>
      </c>
      <c r="DB266" s="211">
        <v>40</v>
      </c>
      <c r="DC266" s="902" t="s">
        <v>284</v>
      </c>
      <c r="DD266" s="212">
        <v>1</v>
      </c>
      <c r="DE266" s="902" t="s">
        <v>284</v>
      </c>
      <c r="DF266" s="212">
        <v>1</v>
      </c>
      <c r="DG266" s="937" t="s">
        <v>282</v>
      </c>
      <c r="DH266" s="938">
        <v>2440</v>
      </c>
      <c r="DI266" s="937" t="s">
        <v>282</v>
      </c>
      <c r="DJ266" s="213">
        <v>245</v>
      </c>
      <c r="DK266" s="897" t="s">
        <v>286</v>
      </c>
      <c r="DL266" s="898">
        <v>1870</v>
      </c>
      <c r="DM266" s="900" t="s">
        <v>274</v>
      </c>
      <c r="DN266" s="935">
        <v>10</v>
      </c>
      <c r="DO266" s="900" t="s">
        <v>275</v>
      </c>
      <c r="DP266" s="903" t="s">
        <v>276</v>
      </c>
      <c r="DQ266" s="900" t="s">
        <v>274</v>
      </c>
      <c r="DR266" s="905" t="s">
        <v>280</v>
      </c>
      <c r="DS266" s="900" t="s">
        <v>274</v>
      </c>
      <c r="DT266" s="909">
        <v>4.7</v>
      </c>
      <c r="DU266" s="926" t="s">
        <v>281</v>
      </c>
      <c r="DV266" s="911" t="s">
        <v>287</v>
      </c>
      <c r="DW266" s="246"/>
      <c r="DX266" s="948"/>
      <c r="DY266" s="247">
        <v>270</v>
      </c>
      <c r="DZ266" s="216">
        <v>39</v>
      </c>
      <c r="EA266" s="216">
        <v>40</v>
      </c>
      <c r="EB266" s="928">
        <v>20</v>
      </c>
    </row>
    <row r="267" spans="1:132" s="248" customFormat="1" ht="34.15" customHeight="1">
      <c r="A267" s="272" t="s">
        <v>581</v>
      </c>
      <c r="B267" s="950"/>
      <c r="C267" s="930"/>
      <c r="D267" s="940"/>
      <c r="E267" s="244" t="s">
        <v>49</v>
      </c>
      <c r="F267" s="180"/>
      <c r="G267" s="218">
        <v>36130</v>
      </c>
      <c r="H267" s="219"/>
      <c r="I267" s="183" t="s">
        <v>274</v>
      </c>
      <c r="J267" s="220">
        <v>340</v>
      </c>
      <c r="K267" s="221"/>
      <c r="L267" s="222" t="s">
        <v>275</v>
      </c>
      <c r="M267" s="223" t="s">
        <v>276</v>
      </c>
      <c r="N267" s="224" t="s">
        <v>274</v>
      </c>
      <c r="O267" s="225" t="s">
        <v>280</v>
      </c>
      <c r="P267" s="224" t="s">
        <v>274</v>
      </c>
      <c r="Q267" s="226">
        <v>2.4</v>
      </c>
      <c r="R267" s="227"/>
      <c r="S267" s="902"/>
      <c r="T267" s="914"/>
      <c r="U267" s="902"/>
      <c r="V267" s="934"/>
      <c r="W267" s="922"/>
      <c r="X267" s="904"/>
      <c r="Y267" s="922"/>
      <c r="Z267" s="924"/>
      <c r="AA267" s="183" t="s">
        <v>274</v>
      </c>
      <c r="AB267" s="220">
        <v>8430</v>
      </c>
      <c r="AC267" s="902"/>
      <c r="AD267" s="228">
        <v>80</v>
      </c>
      <c r="AE267" s="229" t="s">
        <v>275</v>
      </c>
      <c r="AF267" s="223" t="s">
        <v>276</v>
      </c>
      <c r="AG267" s="230" t="s">
        <v>274</v>
      </c>
      <c r="AH267" s="231" t="s">
        <v>280</v>
      </c>
      <c r="AI267" s="230" t="s">
        <v>274</v>
      </c>
      <c r="AJ267" s="232">
        <v>2.9</v>
      </c>
      <c r="AK267" s="233"/>
      <c r="AL267" s="198"/>
      <c r="AM267" s="234"/>
      <c r="AN267" s="205"/>
      <c r="AO267" s="235"/>
      <c r="AP267" s="236"/>
      <c r="AQ267" s="214"/>
      <c r="AR267" s="236"/>
      <c r="AS267" s="214"/>
      <c r="AT267" s="236"/>
      <c r="AU267" s="214"/>
      <c r="AV267" s="237" t="s">
        <v>274</v>
      </c>
      <c r="AW267" s="199">
        <v>59010</v>
      </c>
      <c r="AX267" s="205" t="s">
        <v>274</v>
      </c>
      <c r="AY267" s="200">
        <v>590</v>
      </c>
      <c r="AZ267" s="238" t="s">
        <v>275</v>
      </c>
      <c r="BA267" s="202" t="s">
        <v>276</v>
      </c>
      <c r="BB267" s="201" t="s">
        <v>274</v>
      </c>
      <c r="BC267" s="203" t="s">
        <v>280</v>
      </c>
      <c r="BD267" s="201" t="s">
        <v>274</v>
      </c>
      <c r="BE267" s="204">
        <v>2.6</v>
      </c>
      <c r="BF267" s="237" t="s">
        <v>274</v>
      </c>
      <c r="BG267" s="286">
        <v>50580</v>
      </c>
      <c r="BH267" s="237" t="s">
        <v>284</v>
      </c>
      <c r="BI267" s="200">
        <v>500</v>
      </c>
      <c r="BJ267" s="238" t="s">
        <v>275</v>
      </c>
      <c r="BK267" s="202" t="s">
        <v>276</v>
      </c>
      <c r="BL267" s="238" t="s">
        <v>274</v>
      </c>
      <c r="BM267" s="203" t="s">
        <v>280</v>
      </c>
      <c r="BN267" s="238" t="s">
        <v>274</v>
      </c>
      <c r="BO267" s="204">
        <v>2.6</v>
      </c>
      <c r="BP267" s="925"/>
      <c r="BQ267" s="920"/>
      <c r="BR267" s="902"/>
      <c r="BS267" s="916"/>
      <c r="BT267" s="904"/>
      <c r="BU267" s="904"/>
      <c r="BV267" s="901"/>
      <c r="BW267" s="906"/>
      <c r="BX267" s="901"/>
      <c r="BY267" s="908"/>
      <c r="BZ267" s="902"/>
      <c r="CA267" s="918"/>
      <c r="CB267" s="902"/>
      <c r="CC267" s="916"/>
      <c r="CD267" s="901"/>
      <c r="CE267" s="904"/>
      <c r="CF267" s="901"/>
      <c r="CG267" s="906"/>
      <c r="CH267" s="901"/>
      <c r="CI267" s="910"/>
      <c r="CJ267" s="912"/>
      <c r="CK267" s="902"/>
      <c r="CL267" s="914"/>
      <c r="CM267" s="902"/>
      <c r="CN267" s="916"/>
      <c r="CO267" s="904"/>
      <c r="CP267" s="904"/>
      <c r="CQ267" s="901"/>
      <c r="CR267" s="906"/>
      <c r="CS267" s="901"/>
      <c r="CT267" s="908"/>
      <c r="CU267" s="902"/>
      <c r="CV267" s="239" t="s">
        <v>315</v>
      </c>
      <c r="CW267" s="902"/>
      <c r="CX267" s="239" t="s">
        <v>290</v>
      </c>
      <c r="CY267" s="902"/>
      <c r="CZ267" s="240">
        <v>58.2</v>
      </c>
      <c r="DA267" s="902"/>
      <c r="DB267" s="239" t="s">
        <v>315</v>
      </c>
      <c r="DC267" s="902"/>
      <c r="DD267" s="239" t="s">
        <v>290</v>
      </c>
      <c r="DE267" s="902"/>
      <c r="DF267" s="240">
        <v>21.5</v>
      </c>
      <c r="DG267" s="937"/>
      <c r="DH267" s="939"/>
      <c r="DI267" s="937"/>
      <c r="DJ267" s="241" t="s">
        <v>291</v>
      </c>
      <c r="DK267" s="897"/>
      <c r="DL267" s="899"/>
      <c r="DM267" s="901"/>
      <c r="DN267" s="936"/>
      <c r="DO267" s="901"/>
      <c r="DP267" s="904"/>
      <c r="DQ267" s="901"/>
      <c r="DR267" s="906"/>
      <c r="DS267" s="901"/>
      <c r="DT267" s="910"/>
      <c r="DU267" s="927"/>
      <c r="DV267" s="912"/>
      <c r="DW267" s="246"/>
      <c r="DX267" s="948"/>
      <c r="DY267" s="247"/>
      <c r="DZ267" s="216">
        <v>39</v>
      </c>
      <c r="EA267" s="216">
        <v>40</v>
      </c>
      <c r="EB267" s="928"/>
    </row>
    <row r="268" spans="1:132" s="248" customFormat="1" ht="34.15" customHeight="1">
      <c r="A268" s="272" t="s">
        <v>582</v>
      </c>
      <c r="B268" s="950"/>
      <c r="C268" s="929" t="s">
        <v>312</v>
      </c>
      <c r="D268" s="931" t="s">
        <v>273</v>
      </c>
      <c r="E268" s="243" t="s">
        <v>48</v>
      </c>
      <c r="F268" s="180"/>
      <c r="G268" s="181">
        <v>27080</v>
      </c>
      <c r="H268" s="182">
        <v>35510</v>
      </c>
      <c r="I268" s="183" t="s">
        <v>274</v>
      </c>
      <c r="J268" s="184">
        <v>250</v>
      </c>
      <c r="K268" s="185">
        <v>330</v>
      </c>
      <c r="L268" s="186" t="s">
        <v>275</v>
      </c>
      <c r="M268" s="187" t="s">
        <v>276</v>
      </c>
      <c r="N268" s="188" t="s">
        <v>274</v>
      </c>
      <c r="O268" s="189" t="s">
        <v>277</v>
      </c>
      <c r="P268" s="188" t="s">
        <v>274</v>
      </c>
      <c r="Q268" s="190">
        <v>2.2000000000000002</v>
      </c>
      <c r="R268" s="191">
        <v>2.4</v>
      </c>
      <c r="S268" s="902" t="s">
        <v>274</v>
      </c>
      <c r="T268" s="913">
        <v>270</v>
      </c>
      <c r="U268" s="902" t="s">
        <v>274</v>
      </c>
      <c r="V268" s="933">
        <v>2</v>
      </c>
      <c r="W268" s="921" t="s">
        <v>278</v>
      </c>
      <c r="X268" s="903" t="s">
        <v>276</v>
      </c>
      <c r="Y268" s="921" t="s">
        <v>274</v>
      </c>
      <c r="Z268" s="923" t="s">
        <v>279</v>
      </c>
      <c r="AA268" s="183" t="s">
        <v>274</v>
      </c>
      <c r="AB268" s="192">
        <v>8430</v>
      </c>
      <c r="AC268" s="902" t="s">
        <v>274</v>
      </c>
      <c r="AD268" s="193">
        <v>80</v>
      </c>
      <c r="AE268" s="194" t="s">
        <v>278</v>
      </c>
      <c r="AF268" s="187" t="s">
        <v>276</v>
      </c>
      <c r="AG268" s="195" t="s">
        <v>274</v>
      </c>
      <c r="AH268" s="189" t="s">
        <v>280</v>
      </c>
      <c r="AI268" s="195" t="s">
        <v>274</v>
      </c>
      <c r="AJ268" s="196">
        <v>2.9</v>
      </c>
      <c r="AK268" s="197" t="s">
        <v>281</v>
      </c>
      <c r="AL268" s="198" t="s">
        <v>282</v>
      </c>
      <c r="AM268" s="199">
        <v>3370</v>
      </c>
      <c r="AN268" s="198" t="s">
        <v>282</v>
      </c>
      <c r="AO268" s="200">
        <v>30</v>
      </c>
      <c r="AP268" s="201" t="s">
        <v>275</v>
      </c>
      <c r="AQ268" s="202" t="s">
        <v>276</v>
      </c>
      <c r="AR268" s="201" t="s">
        <v>274</v>
      </c>
      <c r="AS268" s="203" t="s">
        <v>280</v>
      </c>
      <c r="AT268" s="201" t="s">
        <v>274</v>
      </c>
      <c r="AU268" s="204">
        <v>3.9</v>
      </c>
      <c r="AV268" s="205"/>
      <c r="AW268" s="206"/>
      <c r="AX268" s="205"/>
      <c r="AY268" s="207"/>
      <c r="AZ268" s="208"/>
      <c r="BA268" s="208"/>
      <c r="BB268" s="209"/>
      <c r="BC268" s="208"/>
      <c r="BD268" s="209"/>
      <c r="BE268" s="208"/>
      <c r="BF268" s="205"/>
      <c r="BG268" s="285" t="s">
        <v>283</v>
      </c>
      <c r="BH268" s="205"/>
      <c r="BI268" s="210"/>
      <c r="BJ268" s="208"/>
      <c r="BK268" s="208"/>
      <c r="BL268" s="208"/>
      <c r="BM268" s="208"/>
      <c r="BN268" s="208"/>
      <c r="BO268" s="208"/>
      <c r="BP268" s="925" t="s">
        <v>274</v>
      </c>
      <c r="BQ268" s="919">
        <v>300</v>
      </c>
      <c r="BR268" s="902" t="s">
        <v>274</v>
      </c>
      <c r="BS268" s="915">
        <v>3</v>
      </c>
      <c r="BT268" s="903" t="s">
        <v>275</v>
      </c>
      <c r="BU268" s="903" t="s">
        <v>276</v>
      </c>
      <c r="BV268" s="900" t="s">
        <v>274</v>
      </c>
      <c r="BW268" s="905" t="s">
        <v>280</v>
      </c>
      <c r="BX268" s="900" t="s">
        <v>274</v>
      </c>
      <c r="BY268" s="907">
        <v>9</v>
      </c>
      <c r="BZ268" s="902" t="s">
        <v>284</v>
      </c>
      <c r="CA268" s="917">
        <v>1680</v>
      </c>
      <c r="CB268" s="902" t="s">
        <v>274</v>
      </c>
      <c r="CC268" s="915">
        <v>10</v>
      </c>
      <c r="CD268" s="900" t="s">
        <v>275</v>
      </c>
      <c r="CE268" s="903" t="s">
        <v>276</v>
      </c>
      <c r="CF268" s="900" t="s">
        <v>274</v>
      </c>
      <c r="CG268" s="905" t="s">
        <v>280</v>
      </c>
      <c r="CH268" s="900" t="s">
        <v>274</v>
      </c>
      <c r="CI268" s="909">
        <v>4.3</v>
      </c>
      <c r="CJ268" s="911" t="s">
        <v>285</v>
      </c>
      <c r="CK268" s="902" t="s">
        <v>284</v>
      </c>
      <c r="CL268" s="913">
        <v>520</v>
      </c>
      <c r="CM268" s="902" t="s">
        <v>274</v>
      </c>
      <c r="CN268" s="915">
        <v>5</v>
      </c>
      <c r="CO268" s="903" t="s">
        <v>275</v>
      </c>
      <c r="CP268" s="903" t="s">
        <v>276</v>
      </c>
      <c r="CQ268" s="900" t="s">
        <v>274</v>
      </c>
      <c r="CR268" s="905" t="s">
        <v>280</v>
      </c>
      <c r="CS268" s="900" t="s">
        <v>274</v>
      </c>
      <c r="CT268" s="907">
        <v>10.1</v>
      </c>
      <c r="CU268" s="902" t="s">
        <v>284</v>
      </c>
      <c r="CV268" s="211">
        <v>210</v>
      </c>
      <c r="CW268" s="902" t="s">
        <v>284</v>
      </c>
      <c r="CX268" s="212">
        <v>2</v>
      </c>
      <c r="CY268" s="902" t="s">
        <v>284</v>
      </c>
      <c r="CZ268" s="212">
        <v>2</v>
      </c>
      <c r="DA268" s="902" t="s">
        <v>284</v>
      </c>
      <c r="DB268" s="211">
        <v>30</v>
      </c>
      <c r="DC268" s="902" t="s">
        <v>284</v>
      </c>
      <c r="DD268" s="212">
        <v>1</v>
      </c>
      <c r="DE268" s="902" t="s">
        <v>284</v>
      </c>
      <c r="DF268" s="212">
        <v>1</v>
      </c>
      <c r="DG268" s="937" t="s">
        <v>282</v>
      </c>
      <c r="DH268" s="938">
        <v>2360</v>
      </c>
      <c r="DI268" s="937" t="s">
        <v>282</v>
      </c>
      <c r="DJ268" s="213">
        <v>245</v>
      </c>
      <c r="DK268" s="897" t="s">
        <v>286</v>
      </c>
      <c r="DL268" s="898">
        <v>1680</v>
      </c>
      <c r="DM268" s="900" t="s">
        <v>274</v>
      </c>
      <c r="DN268" s="935">
        <v>10</v>
      </c>
      <c r="DO268" s="900" t="s">
        <v>275</v>
      </c>
      <c r="DP268" s="903" t="s">
        <v>276</v>
      </c>
      <c r="DQ268" s="900" t="s">
        <v>274</v>
      </c>
      <c r="DR268" s="905" t="s">
        <v>280</v>
      </c>
      <c r="DS268" s="900" t="s">
        <v>274</v>
      </c>
      <c r="DT268" s="909">
        <v>4.3</v>
      </c>
      <c r="DU268" s="926" t="s">
        <v>281</v>
      </c>
      <c r="DV268" s="911" t="s">
        <v>287</v>
      </c>
      <c r="DW268" s="246"/>
      <c r="DX268" s="948"/>
      <c r="DY268" s="247">
        <v>300</v>
      </c>
      <c r="DZ268" s="216">
        <v>41</v>
      </c>
      <c r="EA268" s="216">
        <v>42</v>
      </c>
      <c r="EB268" s="928">
        <v>21</v>
      </c>
    </row>
    <row r="269" spans="1:132" s="248" customFormat="1" ht="34.15" customHeight="1">
      <c r="A269" s="272" t="s">
        <v>583</v>
      </c>
      <c r="B269" s="950"/>
      <c r="C269" s="930"/>
      <c r="D269" s="940"/>
      <c r="E269" s="244" t="s">
        <v>49</v>
      </c>
      <c r="F269" s="180"/>
      <c r="G269" s="218">
        <v>35510</v>
      </c>
      <c r="H269" s="219"/>
      <c r="I269" s="183" t="s">
        <v>274</v>
      </c>
      <c r="J269" s="220">
        <v>330</v>
      </c>
      <c r="K269" s="221"/>
      <c r="L269" s="222" t="s">
        <v>275</v>
      </c>
      <c r="M269" s="223" t="s">
        <v>276</v>
      </c>
      <c r="N269" s="224" t="s">
        <v>274</v>
      </c>
      <c r="O269" s="225" t="s">
        <v>280</v>
      </c>
      <c r="P269" s="224" t="s">
        <v>274</v>
      </c>
      <c r="Q269" s="226">
        <v>2.4</v>
      </c>
      <c r="R269" s="227"/>
      <c r="S269" s="902"/>
      <c r="T269" s="914"/>
      <c r="U269" s="902"/>
      <c r="V269" s="934"/>
      <c r="W269" s="922"/>
      <c r="X269" s="904"/>
      <c r="Y269" s="922"/>
      <c r="Z269" s="924"/>
      <c r="AA269" s="183" t="s">
        <v>274</v>
      </c>
      <c r="AB269" s="220">
        <v>8430</v>
      </c>
      <c r="AC269" s="902"/>
      <c r="AD269" s="228">
        <v>80</v>
      </c>
      <c r="AE269" s="229" t="s">
        <v>275</v>
      </c>
      <c r="AF269" s="223" t="s">
        <v>276</v>
      </c>
      <c r="AG269" s="230" t="s">
        <v>274</v>
      </c>
      <c r="AH269" s="231" t="s">
        <v>280</v>
      </c>
      <c r="AI269" s="230" t="s">
        <v>274</v>
      </c>
      <c r="AJ269" s="232">
        <v>2.9</v>
      </c>
      <c r="AK269" s="233"/>
      <c r="AL269" s="198"/>
      <c r="AM269" s="234"/>
      <c r="AN269" s="205"/>
      <c r="AO269" s="235"/>
      <c r="AP269" s="236"/>
      <c r="AQ269" s="214"/>
      <c r="AR269" s="236"/>
      <c r="AS269" s="214"/>
      <c r="AT269" s="236"/>
      <c r="AU269" s="214"/>
      <c r="AV269" s="237" t="s">
        <v>274</v>
      </c>
      <c r="AW269" s="199">
        <v>59010</v>
      </c>
      <c r="AX269" s="205" t="s">
        <v>274</v>
      </c>
      <c r="AY269" s="200">
        <v>590</v>
      </c>
      <c r="AZ269" s="238" t="s">
        <v>275</v>
      </c>
      <c r="BA269" s="202" t="s">
        <v>276</v>
      </c>
      <c r="BB269" s="201" t="s">
        <v>274</v>
      </c>
      <c r="BC269" s="203" t="s">
        <v>280</v>
      </c>
      <c r="BD269" s="201" t="s">
        <v>274</v>
      </c>
      <c r="BE269" s="204">
        <v>2.6</v>
      </c>
      <c r="BF269" s="237" t="s">
        <v>274</v>
      </c>
      <c r="BG269" s="286">
        <v>50580</v>
      </c>
      <c r="BH269" s="237" t="s">
        <v>284</v>
      </c>
      <c r="BI269" s="200">
        <v>500</v>
      </c>
      <c r="BJ269" s="238" t="s">
        <v>275</v>
      </c>
      <c r="BK269" s="202" t="s">
        <v>276</v>
      </c>
      <c r="BL269" s="238" t="s">
        <v>274</v>
      </c>
      <c r="BM269" s="203" t="s">
        <v>280</v>
      </c>
      <c r="BN269" s="238" t="s">
        <v>274</v>
      </c>
      <c r="BO269" s="204">
        <v>2.6</v>
      </c>
      <c r="BP269" s="925"/>
      <c r="BQ269" s="920"/>
      <c r="BR269" s="902"/>
      <c r="BS269" s="916"/>
      <c r="BT269" s="904"/>
      <c r="BU269" s="904"/>
      <c r="BV269" s="901"/>
      <c r="BW269" s="906"/>
      <c r="BX269" s="901"/>
      <c r="BY269" s="908"/>
      <c r="BZ269" s="902"/>
      <c r="CA269" s="918"/>
      <c r="CB269" s="902"/>
      <c r="CC269" s="916"/>
      <c r="CD269" s="901"/>
      <c r="CE269" s="904"/>
      <c r="CF269" s="901"/>
      <c r="CG269" s="906"/>
      <c r="CH269" s="901"/>
      <c r="CI269" s="910"/>
      <c r="CJ269" s="912"/>
      <c r="CK269" s="902"/>
      <c r="CL269" s="914"/>
      <c r="CM269" s="902"/>
      <c r="CN269" s="916"/>
      <c r="CO269" s="904"/>
      <c r="CP269" s="904"/>
      <c r="CQ269" s="901"/>
      <c r="CR269" s="906"/>
      <c r="CS269" s="901"/>
      <c r="CT269" s="908"/>
      <c r="CU269" s="902"/>
      <c r="CV269" s="239" t="s">
        <v>315</v>
      </c>
      <c r="CW269" s="902"/>
      <c r="CX269" s="239" t="s">
        <v>290</v>
      </c>
      <c r="CY269" s="902"/>
      <c r="CZ269" s="240">
        <v>52.3</v>
      </c>
      <c r="DA269" s="902"/>
      <c r="DB269" s="239" t="s">
        <v>315</v>
      </c>
      <c r="DC269" s="902"/>
      <c r="DD269" s="239" t="s">
        <v>290</v>
      </c>
      <c r="DE269" s="902"/>
      <c r="DF269" s="240">
        <v>19.399999999999999</v>
      </c>
      <c r="DG269" s="937"/>
      <c r="DH269" s="939"/>
      <c r="DI269" s="937"/>
      <c r="DJ269" s="241" t="s">
        <v>291</v>
      </c>
      <c r="DK269" s="897"/>
      <c r="DL269" s="899"/>
      <c r="DM269" s="901"/>
      <c r="DN269" s="936"/>
      <c r="DO269" s="901"/>
      <c r="DP269" s="904"/>
      <c r="DQ269" s="901"/>
      <c r="DR269" s="906"/>
      <c r="DS269" s="901"/>
      <c r="DT269" s="910"/>
      <c r="DU269" s="927"/>
      <c r="DV269" s="912"/>
      <c r="DW269" s="246"/>
      <c r="DX269" s="948"/>
      <c r="DY269" s="247"/>
      <c r="DZ269" s="216">
        <v>41</v>
      </c>
      <c r="EA269" s="216">
        <v>42</v>
      </c>
      <c r="EB269" s="928"/>
    </row>
    <row r="270" spans="1:132" s="248" customFormat="1" ht="34.15" customHeight="1">
      <c r="A270" s="272" t="s">
        <v>584</v>
      </c>
      <c r="B270" s="950"/>
      <c r="C270" s="929" t="s">
        <v>313</v>
      </c>
      <c r="D270" s="931" t="s">
        <v>273</v>
      </c>
      <c r="E270" s="243" t="s">
        <v>48</v>
      </c>
      <c r="F270" s="180"/>
      <c r="G270" s="181">
        <v>25050</v>
      </c>
      <c r="H270" s="182">
        <v>33480</v>
      </c>
      <c r="I270" s="183" t="s">
        <v>274</v>
      </c>
      <c r="J270" s="184">
        <v>230</v>
      </c>
      <c r="K270" s="185">
        <v>310</v>
      </c>
      <c r="L270" s="186" t="s">
        <v>275</v>
      </c>
      <c r="M270" s="187" t="s">
        <v>276</v>
      </c>
      <c r="N270" s="188" t="s">
        <v>274</v>
      </c>
      <c r="O270" s="189" t="s">
        <v>277</v>
      </c>
      <c r="P270" s="188" t="s">
        <v>274</v>
      </c>
      <c r="Q270" s="190">
        <v>2.2000000000000002</v>
      </c>
      <c r="R270" s="191">
        <v>2.4</v>
      </c>
      <c r="S270" s="902" t="s">
        <v>274</v>
      </c>
      <c r="T270" s="913">
        <v>240</v>
      </c>
      <c r="U270" s="902" t="s">
        <v>274</v>
      </c>
      <c r="V270" s="933">
        <v>2</v>
      </c>
      <c r="W270" s="921" t="s">
        <v>278</v>
      </c>
      <c r="X270" s="903" t="s">
        <v>276</v>
      </c>
      <c r="Y270" s="921" t="s">
        <v>274</v>
      </c>
      <c r="Z270" s="923" t="s">
        <v>279</v>
      </c>
      <c r="AA270" s="183" t="s">
        <v>274</v>
      </c>
      <c r="AB270" s="192">
        <v>8430</v>
      </c>
      <c r="AC270" s="902" t="s">
        <v>274</v>
      </c>
      <c r="AD270" s="193">
        <v>80</v>
      </c>
      <c r="AE270" s="194" t="s">
        <v>278</v>
      </c>
      <c r="AF270" s="187" t="s">
        <v>276</v>
      </c>
      <c r="AG270" s="195" t="s">
        <v>274</v>
      </c>
      <c r="AH270" s="189" t="s">
        <v>280</v>
      </c>
      <c r="AI270" s="195" t="s">
        <v>274</v>
      </c>
      <c r="AJ270" s="196">
        <v>2.9</v>
      </c>
      <c r="AK270" s="197" t="s">
        <v>281</v>
      </c>
      <c r="AL270" s="198" t="s">
        <v>282</v>
      </c>
      <c r="AM270" s="199">
        <v>3370</v>
      </c>
      <c r="AN270" s="198" t="s">
        <v>282</v>
      </c>
      <c r="AO270" s="200">
        <v>30</v>
      </c>
      <c r="AP270" s="201" t="s">
        <v>275</v>
      </c>
      <c r="AQ270" s="202" t="s">
        <v>276</v>
      </c>
      <c r="AR270" s="201" t="s">
        <v>274</v>
      </c>
      <c r="AS270" s="203" t="s">
        <v>280</v>
      </c>
      <c r="AT270" s="201" t="s">
        <v>274</v>
      </c>
      <c r="AU270" s="204">
        <v>3.9</v>
      </c>
      <c r="AV270" s="205"/>
      <c r="AW270" s="206"/>
      <c r="AX270" s="205"/>
      <c r="AY270" s="207"/>
      <c r="AZ270" s="208"/>
      <c r="BA270" s="208"/>
      <c r="BB270" s="209"/>
      <c r="BC270" s="208"/>
      <c r="BD270" s="209"/>
      <c r="BE270" s="208"/>
      <c r="BF270" s="205"/>
      <c r="BG270" s="285" t="s">
        <v>283</v>
      </c>
      <c r="BH270" s="205"/>
      <c r="BI270" s="210"/>
      <c r="BJ270" s="208"/>
      <c r="BK270" s="208"/>
      <c r="BL270" s="208"/>
      <c r="BM270" s="208"/>
      <c r="BN270" s="208"/>
      <c r="BO270" s="208"/>
      <c r="BP270" s="925" t="s">
        <v>274</v>
      </c>
      <c r="BQ270" s="919">
        <v>270</v>
      </c>
      <c r="BR270" s="902" t="s">
        <v>274</v>
      </c>
      <c r="BS270" s="915">
        <v>2</v>
      </c>
      <c r="BT270" s="903" t="s">
        <v>275</v>
      </c>
      <c r="BU270" s="903" t="s">
        <v>276</v>
      </c>
      <c r="BV270" s="900" t="s">
        <v>274</v>
      </c>
      <c r="BW270" s="905" t="s">
        <v>280</v>
      </c>
      <c r="BX270" s="900" t="s">
        <v>274</v>
      </c>
      <c r="BY270" s="907">
        <v>12.3</v>
      </c>
      <c r="BZ270" s="902" t="s">
        <v>284</v>
      </c>
      <c r="CA270" s="917">
        <v>1530</v>
      </c>
      <c r="CB270" s="902" t="s">
        <v>274</v>
      </c>
      <c r="CC270" s="915">
        <v>10</v>
      </c>
      <c r="CD270" s="900" t="s">
        <v>275</v>
      </c>
      <c r="CE270" s="903" t="s">
        <v>276</v>
      </c>
      <c r="CF270" s="900" t="s">
        <v>274</v>
      </c>
      <c r="CG270" s="905" t="s">
        <v>280</v>
      </c>
      <c r="CH270" s="900" t="s">
        <v>274</v>
      </c>
      <c r="CI270" s="909">
        <v>3.9</v>
      </c>
      <c r="CJ270" s="911" t="s">
        <v>285</v>
      </c>
      <c r="CK270" s="902" t="s">
        <v>284</v>
      </c>
      <c r="CL270" s="913">
        <v>520</v>
      </c>
      <c r="CM270" s="902" t="s">
        <v>274</v>
      </c>
      <c r="CN270" s="915">
        <v>5</v>
      </c>
      <c r="CO270" s="903" t="s">
        <v>275</v>
      </c>
      <c r="CP270" s="903" t="s">
        <v>276</v>
      </c>
      <c r="CQ270" s="900" t="s">
        <v>274</v>
      </c>
      <c r="CR270" s="905" t="s">
        <v>280</v>
      </c>
      <c r="CS270" s="900" t="s">
        <v>274</v>
      </c>
      <c r="CT270" s="907">
        <v>9.1999999999999993</v>
      </c>
      <c r="CU270" s="902" t="s">
        <v>284</v>
      </c>
      <c r="CV270" s="211">
        <v>190</v>
      </c>
      <c r="CW270" s="902" t="s">
        <v>284</v>
      </c>
      <c r="CX270" s="212">
        <v>1</v>
      </c>
      <c r="CY270" s="902" t="s">
        <v>284</v>
      </c>
      <c r="CZ270" s="212">
        <v>1</v>
      </c>
      <c r="DA270" s="902" t="s">
        <v>284</v>
      </c>
      <c r="DB270" s="211">
        <v>30</v>
      </c>
      <c r="DC270" s="902" t="s">
        <v>284</v>
      </c>
      <c r="DD270" s="212">
        <v>1</v>
      </c>
      <c r="DE270" s="902" t="s">
        <v>284</v>
      </c>
      <c r="DF270" s="212">
        <v>1</v>
      </c>
      <c r="DG270" s="937" t="s">
        <v>282</v>
      </c>
      <c r="DH270" s="938">
        <v>2150</v>
      </c>
      <c r="DI270" s="937" t="s">
        <v>282</v>
      </c>
      <c r="DJ270" s="213">
        <v>245</v>
      </c>
      <c r="DK270" s="897" t="s">
        <v>286</v>
      </c>
      <c r="DL270" s="898">
        <v>1530</v>
      </c>
      <c r="DM270" s="900" t="s">
        <v>274</v>
      </c>
      <c r="DN270" s="935">
        <v>10</v>
      </c>
      <c r="DO270" s="900" t="s">
        <v>275</v>
      </c>
      <c r="DP270" s="903" t="s">
        <v>276</v>
      </c>
      <c r="DQ270" s="900" t="s">
        <v>274</v>
      </c>
      <c r="DR270" s="905" t="s">
        <v>280</v>
      </c>
      <c r="DS270" s="900" t="s">
        <v>274</v>
      </c>
      <c r="DT270" s="909">
        <v>3.9</v>
      </c>
      <c r="DU270" s="926" t="s">
        <v>281</v>
      </c>
      <c r="DV270" s="911" t="s">
        <v>287</v>
      </c>
      <c r="DW270" s="246"/>
      <c r="DX270" s="948"/>
      <c r="DY270" s="247">
        <v>330</v>
      </c>
      <c r="DZ270" s="216">
        <v>43</v>
      </c>
      <c r="EA270" s="216">
        <v>44</v>
      </c>
      <c r="EB270" s="928">
        <v>22</v>
      </c>
    </row>
    <row r="271" spans="1:132" s="248" customFormat="1" ht="34.15" customHeight="1">
      <c r="A271" s="272" t="s">
        <v>585</v>
      </c>
      <c r="B271" s="950"/>
      <c r="C271" s="930"/>
      <c r="D271" s="932"/>
      <c r="E271" s="244" t="s">
        <v>49</v>
      </c>
      <c r="F271" s="180"/>
      <c r="G271" s="218">
        <v>33480</v>
      </c>
      <c r="H271" s="219"/>
      <c r="I271" s="183" t="s">
        <v>274</v>
      </c>
      <c r="J271" s="220">
        <v>310</v>
      </c>
      <c r="K271" s="221"/>
      <c r="L271" s="222" t="s">
        <v>275</v>
      </c>
      <c r="M271" s="223" t="s">
        <v>276</v>
      </c>
      <c r="N271" s="224" t="s">
        <v>274</v>
      </c>
      <c r="O271" s="225" t="s">
        <v>280</v>
      </c>
      <c r="P271" s="224" t="s">
        <v>274</v>
      </c>
      <c r="Q271" s="226">
        <v>2.4</v>
      </c>
      <c r="R271" s="227"/>
      <c r="S271" s="902"/>
      <c r="T271" s="914"/>
      <c r="U271" s="902"/>
      <c r="V271" s="934"/>
      <c r="W271" s="922"/>
      <c r="X271" s="904"/>
      <c r="Y271" s="922"/>
      <c r="Z271" s="924"/>
      <c r="AA271" s="183" t="s">
        <v>274</v>
      </c>
      <c r="AB271" s="220">
        <v>8430</v>
      </c>
      <c r="AC271" s="902"/>
      <c r="AD271" s="228">
        <v>80</v>
      </c>
      <c r="AE271" s="229" t="s">
        <v>275</v>
      </c>
      <c r="AF271" s="223" t="s">
        <v>276</v>
      </c>
      <c r="AG271" s="230" t="s">
        <v>274</v>
      </c>
      <c r="AH271" s="231" t="s">
        <v>280</v>
      </c>
      <c r="AI271" s="230" t="s">
        <v>274</v>
      </c>
      <c r="AJ271" s="232">
        <v>2.9</v>
      </c>
      <c r="AK271" s="233"/>
      <c r="AL271" s="249"/>
      <c r="AM271" s="249"/>
      <c r="AN271" s="249"/>
      <c r="AO271" s="249"/>
      <c r="AP271" s="250"/>
      <c r="AQ271" s="249"/>
      <c r="AR271" s="250"/>
      <c r="AS271" s="249"/>
      <c r="AT271" s="250"/>
      <c r="AU271" s="249"/>
      <c r="AV271" s="237" t="s">
        <v>274</v>
      </c>
      <c r="AW271" s="199">
        <v>59010</v>
      </c>
      <c r="AX271" s="205" t="s">
        <v>274</v>
      </c>
      <c r="AY271" s="200">
        <v>590</v>
      </c>
      <c r="AZ271" s="238" t="s">
        <v>275</v>
      </c>
      <c r="BA271" s="202" t="s">
        <v>276</v>
      </c>
      <c r="BB271" s="201" t="s">
        <v>274</v>
      </c>
      <c r="BC271" s="203" t="s">
        <v>280</v>
      </c>
      <c r="BD271" s="201" t="s">
        <v>274</v>
      </c>
      <c r="BE271" s="204">
        <v>2.6</v>
      </c>
      <c r="BF271" s="237" t="s">
        <v>274</v>
      </c>
      <c r="BG271" s="286">
        <v>50580</v>
      </c>
      <c r="BH271" s="237" t="s">
        <v>284</v>
      </c>
      <c r="BI271" s="200">
        <v>500</v>
      </c>
      <c r="BJ271" s="238" t="s">
        <v>275</v>
      </c>
      <c r="BK271" s="202" t="s">
        <v>276</v>
      </c>
      <c r="BL271" s="238" t="s">
        <v>274</v>
      </c>
      <c r="BM271" s="203" t="s">
        <v>280</v>
      </c>
      <c r="BN271" s="238" t="s">
        <v>274</v>
      </c>
      <c r="BO271" s="204">
        <v>2.6</v>
      </c>
      <c r="BP271" s="925"/>
      <c r="BQ271" s="920"/>
      <c r="BR271" s="902"/>
      <c r="BS271" s="916"/>
      <c r="BT271" s="904"/>
      <c r="BU271" s="904"/>
      <c r="BV271" s="901"/>
      <c r="BW271" s="906"/>
      <c r="BX271" s="901"/>
      <c r="BY271" s="908"/>
      <c r="BZ271" s="902"/>
      <c r="CA271" s="918"/>
      <c r="CB271" s="902"/>
      <c r="CC271" s="916"/>
      <c r="CD271" s="901"/>
      <c r="CE271" s="904"/>
      <c r="CF271" s="901"/>
      <c r="CG271" s="906"/>
      <c r="CH271" s="901"/>
      <c r="CI271" s="910"/>
      <c r="CJ271" s="912"/>
      <c r="CK271" s="902"/>
      <c r="CL271" s="914"/>
      <c r="CM271" s="902"/>
      <c r="CN271" s="916"/>
      <c r="CO271" s="904"/>
      <c r="CP271" s="904"/>
      <c r="CQ271" s="901"/>
      <c r="CR271" s="906"/>
      <c r="CS271" s="901"/>
      <c r="CT271" s="908"/>
      <c r="CU271" s="902"/>
      <c r="CV271" s="239" t="s">
        <v>315</v>
      </c>
      <c r="CW271" s="902"/>
      <c r="CX271" s="239" t="s">
        <v>290</v>
      </c>
      <c r="CY271" s="902"/>
      <c r="CZ271" s="240">
        <v>95.2</v>
      </c>
      <c r="DA271" s="902"/>
      <c r="DB271" s="239" t="s">
        <v>315</v>
      </c>
      <c r="DC271" s="902"/>
      <c r="DD271" s="239" t="s">
        <v>290</v>
      </c>
      <c r="DE271" s="902"/>
      <c r="DF271" s="240">
        <v>17.600000000000001</v>
      </c>
      <c r="DG271" s="937"/>
      <c r="DH271" s="939"/>
      <c r="DI271" s="937"/>
      <c r="DJ271" s="241" t="s">
        <v>291</v>
      </c>
      <c r="DK271" s="897"/>
      <c r="DL271" s="899"/>
      <c r="DM271" s="901"/>
      <c r="DN271" s="936"/>
      <c r="DO271" s="901"/>
      <c r="DP271" s="904"/>
      <c r="DQ271" s="901"/>
      <c r="DR271" s="906"/>
      <c r="DS271" s="901"/>
      <c r="DT271" s="910"/>
      <c r="DU271" s="927"/>
      <c r="DV271" s="912"/>
      <c r="DW271" s="246"/>
      <c r="DX271" s="949"/>
      <c r="DY271" s="247"/>
      <c r="DZ271" s="216">
        <v>43</v>
      </c>
      <c r="EA271" s="216">
        <v>44</v>
      </c>
      <c r="EB271" s="928"/>
    </row>
    <row r="272" spans="1:132" s="214" customFormat="1" ht="34.15" customHeight="1">
      <c r="A272" s="271" t="s">
        <v>586</v>
      </c>
      <c r="B272" s="950" t="s">
        <v>320</v>
      </c>
      <c r="C272" s="943" t="s">
        <v>272</v>
      </c>
      <c r="D272" s="945" t="s">
        <v>273</v>
      </c>
      <c r="E272" s="179" t="s">
        <v>48</v>
      </c>
      <c r="F272" s="180"/>
      <c r="G272" s="181">
        <v>113690</v>
      </c>
      <c r="H272" s="182">
        <v>121900</v>
      </c>
      <c r="I272" s="183" t="s">
        <v>274</v>
      </c>
      <c r="J272" s="184">
        <v>1110</v>
      </c>
      <c r="K272" s="185">
        <v>1190</v>
      </c>
      <c r="L272" s="186" t="s">
        <v>275</v>
      </c>
      <c r="M272" s="187" t="s">
        <v>276</v>
      </c>
      <c r="N272" s="188" t="s">
        <v>274</v>
      </c>
      <c r="O272" s="189" t="s">
        <v>277</v>
      </c>
      <c r="P272" s="188" t="s">
        <v>274</v>
      </c>
      <c r="Q272" s="190">
        <v>2.4</v>
      </c>
      <c r="R272" s="191">
        <v>2.5</v>
      </c>
      <c r="S272" s="902" t="s">
        <v>274</v>
      </c>
      <c r="T272" s="913">
        <v>5280</v>
      </c>
      <c r="U272" s="902" t="s">
        <v>274</v>
      </c>
      <c r="V272" s="933">
        <v>50</v>
      </c>
      <c r="W272" s="921" t="s">
        <v>278</v>
      </c>
      <c r="X272" s="903" t="s">
        <v>276</v>
      </c>
      <c r="Y272" s="921" t="s">
        <v>274</v>
      </c>
      <c r="Z272" s="923" t="s">
        <v>279</v>
      </c>
      <c r="AA272" s="183" t="s">
        <v>274</v>
      </c>
      <c r="AB272" s="192">
        <v>8210</v>
      </c>
      <c r="AC272" s="902" t="s">
        <v>274</v>
      </c>
      <c r="AD272" s="193">
        <v>80</v>
      </c>
      <c r="AE272" s="194" t="s">
        <v>278</v>
      </c>
      <c r="AF272" s="187" t="s">
        <v>276</v>
      </c>
      <c r="AG272" s="195" t="s">
        <v>274</v>
      </c>
      <c r="AH272" s="189" t="s">
        <v>280</v>
      </c>
      <c r="AI272" s="195" t="s">
        <v>274</v>
      </c>
      <c r="AJ272" s="196">
        <v>2.9</v>
      </c>
      <c r="AK272" s="197" t="s">
        <v>281</v>
      </c>
      <c r="AL272" s="198" t="s">
        <v>282</v>
      </c>
      <c r="AM272" s="199">
        <v>3280</v>
      </c>
      <c r="AN272" s="198" t="s">
        <v>282</v>
      </c>
      <c r="AO272" s="200">
        <v>30</v>
      </c>
      <c r="AP272" s="201" t="s">
        <v>275</v>
      </c>
      <c r="AQ272" s="202" t="s">
        <v>276</v>
      </c>
      <c r="AR272" s="201" t="s">
        <v>274</v>
      </c>
      <c r="AS272" s="203" t="s">
        <v>280</v>
      </c>
      <c r="AT272" s="201" t="s">
        <v>274</v>
      </c>
      <c r="AU272" s="204">
        <v>3.9</v>
      </c>
      <c r="AV272" s="205"/>
      <c r="AW272" s="206"/>
      <c r="AX272" s="205"/>
      <c r="AY272" s="207"/>
      <c r="AZ272" s="208"/>
      <c r="BA272" s="208"/>
      <c r="BB272" s="209"/>
      <c r="BC272" s="208"/>
      <c r="BD272" s="209"/>
      <c r="BE272" s="208"/>
      <c r="BF272" s="205"/>
      <c r="BG272" s="285" t="s">
        <v>283</v>
      </c>
      <c r="BH272" s="205"/>
      <c r="BI272" s="210"/>
      <c r="BJ272" s="208"/>
      <c r="BK272" s="208"/>
      <c r="BL272" s="208"/>
      <c r="BM272" s="208"/>
      <c r="BN272" s="208"/>
      <c r="BO272" s="208"/>
      <c r="BP272" s="925" t="s">
        <v>274</v>
      </c>
      <c r="BQ272" s="919">
        <v>6010</v>
      </c>
      <c r="BR272" s="902" t="s">
        <v>284</v>
      </c>
      <c r="BS272" s="915">
        <v>60</v>
      </c>
      <c r="BT272" s="903" t="s">
        <v>275</v>
      </c>
      <c r="BU272" s="903" t="s">
        <v>276</v>
      </c>
      <c r="BV272" s="900" t="s">
        <v>274</v>
      </c>
      <c r="BW272" s="905" t="s">
        <v>280</v>
      </c>
      <c r="BX272" s="900" t="s">
        <v>274</v>
      </c>
      <c r="BY272" s="907">
        <v>9</v>
      </c>
      <c r="BZ272" s="902" t="s">
        <v>284</v>
      </c>
      <c r="CA272" s="917">
        <v>32840</v>
      </c>
      <c r="CB272" s="902" t="s">
        <v>284</v>
      </c>
      <c r="CC272" s="915">
        <v>320</v>
      </c>
      <c r="CD272" s="900" t="s">
        <v>275</v>
      </c>
      <c r="CE272" s="903" t="s">
        <v>276</v>
      </c>
      <c r="CF272" s="900" t="s">
        <v>274</v>
      </c>
      <c r="CG272" s="905" t="s">
        <v>280</v>
      </c>
      <c r="CH272" s="900" t="s">
        <v>274</v>
      </c>
      <c r="CI272" s="909">
        <v>2.7</v>
      </c>
      <c r="CJ272" s="911" t="s">
        <v>285</v>
      </c>
      <c r="CK272" s="902" t="s">
        <v>284</v>
      </c>
      <c r="CL272" s="913">
        <v>3790</v>
      </c>
      <c r="CM272" s="902" t="s">
        <v>274</v>
      </c>
      <c r="CN272" s="915">
        <v>30</v>
      </c>
      <c r="CO272" s="903" t="s">
        <v>275</v>
      </c>
      <c r="CP272" s="903" t="s">
        <v>276</v>
      </c>
      <c r="CQ272" s="900" t="s">
        <v>274</v>
      </c>
      <c r="CR272" s="905" t="s">
        <v>280</v>
      </c>
      <c r="CS272" s="900" t="s">
        <v>274</v>
      </c>
      <c r="CT272" s="907">
        <v>18.100000000000001</v>
      </c>
      <c r="CU272" s="902" t="s">
        <v>284</v>
      </c>
      <c r="CV272" s="211">
        <v>2840</v>
      </c>
      <c r="CW272" s="902" t="s">
        <v>284</v>
      </c>
      <c r="CX272" s="212">
        <v>20</v>
      </c>
      <c r="CY272" s="902" t="s">
        <v>284</v>
      </c>
      <c r="CZ272" s="212">
        <v>20</v>
      </c>
      <c r="DA272" s="902" t="s">
        <v>284</v>
      </c>
      <c r="DB272" s="211">
        <v>500</v>
      </c>
      <c r="DC272" s="902" t="s">
        <v>284</v>
      </c>
      <c r="DD272" s="212">
        <v>5</v>
      </c>
      <c r="DE272" s="902" t="s">
        <v>284</v>
      </c>
      <c r="DF272" s="212">
        <v>5</v>
      </c>
      <c r="DG272" s="937" t="s">
        <v>282</v>
      </c>
      <c r="DH272" s="938">
        <v>27330</v>
      </c>
      <c r="DI272" s="937" t="s">
        <v>282</v>
      </c>
      <c r="DJ272" s="213">
        <v>245</v>
      </c>
      <c r="DK272" s="897" t="s">
        <v>286</v>
      </c>
      <c r="DL272" s="898">
        <v>32840</v>
      </c>
      <c r="DM272" s="900" t="s">
        <v>274</v>
      </c>
      <c r="DN272" s="935">
        <v>320</v>
      </c>
      <c r="DO272" s="900" t="s">
        <v>275</v>
      </c>
      <c r="DP272" s="903" t="s">
        <v>276</v>
      </c>
      <c r="DQ272" s="900" t="s">
        <v>274</v>
      </c>
      <c r="DR272" s="905" t="s">
        <v>280</v>
      </c>
      <c r="DS272" s="900" t="s">
        <v>274</v>
      </c>
      <c r="DT272" s="909">
        <v>2.7</v>
      </c>
      <c r="DU272" s="926" t="s">
        <v>281</v>
      </c>
      <c r="DV272" s="911" t="s">
        <v>287</v>
      </c>
      <c r="DW272" s="242"/>
      <c r="DX272" s="947" t="s">
        <v>288</v>
      </c>
      <c r="DY272" s="215">
        <v>15</v>
      </c>
      <c r="DZ272" s="216">
        <v>1</v>
      </c>
      <c r="EA272" s="216">
        <v>2</v>
      </c>
      <c r="EB272" s="928">
        <v>1</v>
      </c>
    </row>
    <row r="273" spans="1:132" s="214" customFormat="1" ht="34.15" customHeight="1">
      <c r="A273" s="271" t="s">
        <v>587</v>
      </c>
      <c r="B273" s="950"/>
      <c r="C273" s="944"/>
      <c r="D273" s="946"/>
      <c r="E273" s="217" t="s">
        <v>49</v>
      </c>
      <c r="F273" s="180"/>
      <c r="G273" s="218">
        <v>121900</v>
      </c>
      <c r="H273" s="219"/>
      <c r="I273" s="183" t="s">
        <v>274</v>
      </c>
      <c r="J273" s="220">
        <v>1190</v>
      </c>
      <c r="K273" s="221"/>
      <c r="L273" s="222" t="s">
        <v>275</v>
      </c>
      <c r="M273" s="223" t="s">
        <v>276</v>
      </c>
      <c r="N273" s="224" t="s">
        <v>274</v>
      </c>
      <c r="O273" s="225" t="s">
        <v>280</v>
      </c>
      <c r="P273" s="224" t="s">
        <v>274</v>
      </c>
      <c r="Q273" s="226">
        <v>2.5</v>
      </c>
      <c r="R273" s="227"/>
      <c r="S273" s="902"/>
      <c r="T273" s="914"/>
      <c r="U273" s="902"/>
      <c r="V273" s="934"/>
      <c r="W273" s="922"/>
      <c r="X273" s="904"/>
      <c r="Y273" s="922"/>
      <c r="Z273" s="924"/>
      <c r="AA273" s="183" t="s">
        <v>274</v>
      </c>
      <c r="AB273" s="220">
        <v>8210</v>
      </c>
      <c r="AC273" s="902"/>
      <c r="AD273" s="228">
        <v>80</v>
      </c>
      <c r="AE273" s="229" t="s">
        <v>275</v>
      </c>
      <c r="AF273" s="223" t="s">
        <v>276</v>
      </c>
      <c r="AG273" s="230" t="s">
        <v>274</v>
      </c>
      <c r="AH273" s="231" t="s">
        <v>280</v>
      </c>
      <c r="AI273" s="230" t="s">
        <v>274</v>
      </c>
      <c r="AJ273" s="232">
        <v>2.9</v>
      </c>
      <c r="AK273" s="233"/>
      <c r="AL273" s="198"/>
      <c r="AM273" s="234"/>
      <c r="AN273" s="205"/>
      <c r="AO273" s="235"/>
      <c r="AP273" s="236"/>
      <c r="AR273" s="236"/>
      <c r="AT273" s="236"/>
      <c r="AV273" s="237" t="s">
        <v>274</v>
      </c>
      <c r="AW273" s="199">
        <v>57480</v>
      </c>
      <c r="AX273" s="205" t="s">
        <v>274</v>
      </c>
      <c r="AY273" s="200">
        <v>570</v>
      </c>
      <c r="AZ273" s="238" t="s">
        <v>275</v>
      </c>
      <c r="BA273" s="202" t="s">
        <v>276</v>
      </c>
      <c r="BB273" s="201" t="s">
        <v>274</v>
      </c>
      <c r="BC273" s="203" t="s">
        <v>280</v>
      </c>
      <c r="BD273" s="201" t="s">
        <v>274</v>
      </c>
      <c r="BE273" s="204">
        <v>2.7</v>
      </c>
      <c r="BF273" s="237" t="s">
        <v>274</v>
      </c>
      <c r="BG273" s="286">
        <v>49270</v>
      </c>
      <c r="BH273" s="237" t="s">
        <v>284</v>
      </c>
      <c r="BI273" s="200">
        <v>490</v>
      </c>
      <c r="BJ273" s="238" t="s">
        <v>275</v>
      </c>
      <c r="BK273" s="202" t="s">
        <v>276</v>
      </c>
      <c r="BL273" s="238" t="s">
        <v>274</v>
      </c>
      <c r="BM273" s="203" t="s">
        <v>280</v>
      </c>
      <c r="BN273" s="238" t="s">
        <v>274</v>
      </c>
      <c r="BO273" s="204">
        <v>2.6</v>
      </c>
      <c r="BP273" s="925"/>
      <c r="BQ273" s="920"/>
      <c r="BR273" s="902"/>
      <c r="BS273" s="916"/>
      <c r="BT273" s="904"/>
      <c r="BU273" s="904"/>
      <c r="BV273" s="901"/>
      <c r="BW273" s="906"/>
      <c r="BX273" s="901"/>
      <c r="BY273" s="908"/>
      <c r="BZ273" s="902"/>
      <c r="CA273" s="918"/>
      <c r="CB273" s="902"/>
      <c r="CC273" s="916"/>
      <c r="CD273" s="901"/>
      <c r="CE273" s="904"/>
      <c r="CF273" s="901"/>
      <c r="CG273" s="906"/>
      <c r="CH273" s="901"/>
      <c r="CI273" s="910"/>
      <c r="CJ273" s="912"/>
      <c r="CK273" s="902"/>
      <c r="CL273" s="914"/>
      <c r="CM273" s="902"/>
      <c r="CN273" s="916"/>
      <c r="CO273" s="904"/>
      <c r="CP273" s="904"/>
      <c r="CQ273" s="901"/>
      <c r="CR273" s="906"/>
      <c r="CS273" s="901"/>
      <c r="CT273" s="908"/>
      <c r="CU273" s="902"/>
      <c r="CV273" s="239" t="s">
        <v>289</v>
      </c>
      <c r="CW273" s="902"/>
      <c r="CX273" s="239" t="s">
        <v>290</v>
      </c>
      <c r="CY273" s="902"/>
      <c r="CZ273" s="240">
        <v>69.8</v>
      </c>
      <c r="DA273" s="902"/>
      <c r="DB273" s="239" t="s">
        <v>289</v>
      </c>
      <c r="DC273" s="902"/>
      <c r="DD273" s="239" t="s">
        <v>290</v>
      </c>
      <c r="DE273" s="902"/>
      <c r="DF273" s="240">
        <v>46.5</v>
      </c>
      <c r="DG273" s="937"/>
      <c r="DH273" s="939"/>
      <c r="DI273" s="937"/>
      <c r="DJ273" s="241" t="s">
        <v>291</v>
      </c>
      <c r="DK273" s="897"/>
      <c r="DL273" s="899"/>
      <c r="DM273" s="901"/>
      <c r="DN273" s="936"/>
      <c r="DO273" s="901"/>
      <c r="DP273" s="904"/>
      <c r="DQ273" s="901"/>
      <c r="DR273" s="906"/>
      <c r="DS273" s="901"/>
      <c r="DT273" s="910"/>
      <c r="DU273" s="927"/>
      <c r="DV273" s="912"/>
      <c r="DW273" s="242"/>
      <c r="DX273" s="948"/>
      <c r="DY273" s="215"/>
      <c r="DZ273" s="216">
        <v>1</v>
      </c>
      <c r="EA273" s="216">
        <v>2</v>
      </c>
      <c r="EB273" s="928"/>
    </row>
    <row r="274" spans="1:132" s="214" customFormat="1" ht="34.15" customHeight="1">
      <c r="A274" s="271" t="s">
        <v>588</v>
      </c>
      <c r="B274" s="950"/>
      <c r="C274" s="943" t="s">
        <v>292</v>
      </c>
      <c r="D274" s="945" t="s">
        <v>273</v>
      </c>
      <c r="E274" s="179" t="s">
        <v>48</v>
      </c>
      <c r="F274" s="180"/>
      <c r="G274" s="181">
        <v>86410</v>
      </c>
      <c r="H274" s="182">
        <v>94620</v>
      </c>
      <c r="I274" s="183" t="s">
        <v>274</v>
      </c>
      <c r="J274" s="184">
        <v>840</v>
      </c>
      <c r="K274" s="185">
        <v>920</v>
      </c>
      <c r="L274" s="186" t="s">
        <v>275</v>
      </c>
      <c r="M274" s="187" t="s">
        <v>276</v>
      </c>
      <c r="N274" s="188" t="s">
        <v>274</v>
      </c>
      <c r="O274" s="189" t="s">
        <v>277</v>
      </c>
      <c r="P274" s="188" t="s">
        <v>274</v>
      </c>
      <c r="Q274" s="190">
        <v>2.4</v>
      </c>
      <c r="R274" s="191">
        <v>2.5</v>
      </c>
      <c r="S274" s="902" t="s">
        <v>274</v>
      </c>
      <c r="T274" s="913">
        <v>3960</v>
      </c>
      <c r="U274" s="902" t="s">
        <v>274</v>
      </c>
      <c r="V274" s="933">
        <v>30</v>
      </c>
      <c r="W274" s="921" t="s">
        <v>278</v>
      </c>
      <c r="X274" s="903" t="s">
        <v>276</v>
      </c>
      <c r="Y274" s="921" t="s">
        <v>274</v>
      </c>
      <c r="Z274" s="923" t="s">
        <v>279</v>
      </c>
      <c r="AA274" s="183" t="s">
        <v>274</v>
      </c>
      <c r="AB274" s="192">
        <v>8210</v>
      </c>
      <c r="AC274" s="902" t="s">
        <v>274</v>
      </c>
      <c r="AD274" s="193">
        <v>80</v>
      </c>
      <c r="AE274" s="194" t="s">
        <v>278</v>
      </c>
      <c r="AF274" s="187" t="s">
        <v>276</v>
      </c>
      <c r="AG274" s="195" t="s">
        <v>274</v>
      </c>
      <c r="AH274" s="189" t="s">
        <v>280</v>
      </c>
      <c r="AI274" s="195" t="s">
        <v>274</v>
      </c>
      <c r="AJ274" s="196">
        <v>2.9</v>
      </c>
      <c r="AK274" s="197" t="s">
        <v>281</v>
      </c>
      <c r="AL274" s="198" t="s">
        <v>282</v>
      </c>
      <c r="AM274" s="199">
        <v>3280</v>
      </c>
      <c r="AN274" s="198" t="s">
        <v>282</v>
      </c>
      <c r="AO274" s="200">
        <v>30</v>
      </c>
      <c r="AP274" s="201" t="s">
        <v>275</v>
      </c>
      <c r="AQ274" s="202" t="s">
        <v>276</v>
      </c>
      <c r="AR274" s="201" t="s">
        <v>274</v>
      </c>
      <c r="AS274" s="203" t="s">
        <v>280</v>
      </c>
      <c r="AT274" s="201" t="s">
        <v>274</v>
      </c>
      <c r="AU274" s="204">
        <v>3.9</v>
      </c>
      <c r="AV274" s="205"/>
      <c r="AW274" s="206"/>
      <c r="AX274" s="205"/>
      <c r="AY274" s="207"/>
      <c r="AZ274" s="208"/>
      <c r="BA274" s="208"/>
      <c r="BB274" s="209"/>
      <c r="BC274" s="208"/>
      <c r="BD274" s="209"/>
      <c r="BE274" s="208"/>
      <c r="BF274" s="205"/>
      <c r="BG274" s="285" t="s">
        <v>283</v>
      </c>
      <c r="BH274" s="205"/>
      <c r="BI274" s="210"/>
      <c r="BJ274" s="208"/>
      <c r="BK274" s="208"/>
      <c r="BL274" s="208"/>
      <c r="BM274" s="208"/>
      <c r="BN274" s="208"/>
      <c r="BO274" s="208"/>
      <c r="BP274" s="925" t="s">
        <v>274</v>
      </c>
      <c r="BQ274" s="919">
        <v>4510</v>
      </c>
      <c r="BR274" s="902" t="s">
        <v>284</v>
      </c>
      <c r="BS274" s="915">
        <v>40</v>
      </c>
      <c r="BT274" s="903" t="s">
        <v>275</v>
      </c>
      <c r="BU274" s="903" t="s">
        <v>276</v>
      </c>
      <c r="BV274" s="900" t="s">
        <v>274</v>
      </c>
      <c r="BW274" s="905" t="s">
        <v>280</v>
      </c>
      <c r="BX274" s="900" t="s">
        <v>274</v>
      </c>
      <c r="BY274" s="907">
        <v>10.199999999999999</v>
      </c>
      <c r="BZ274" s="902" t="s">
        <v>284</v>
      </c>
      <c r="CA274" s="917">
        <v>24630</v>
      </c>
      <c r="CB274" s="902" t="s">
        <v>284</v>
      </c>
      <c r="CC274" s="915">
        <v>240</v>
      </c>
      <c r="CD274" s="900" t="s">
        <v>275</v>
      </c>
      <c r="CE274" s="903" t="s">
        <v>276</v>
      </c>
      <c r="CF274" s="900" t="s">
        <v>274</v>
      </c>
      <c r="CG274" s="905" t="s">
        <v>280</v>
      </c>
      <c r="CH274" s="900" t="s">
        <v>274</v>
      </c>
      <c r="CI274" s="909">
        <v>2.7</v>
      </c>
      <c r="CJ274" s="911" t="s">
        <v>285</v>
      </c>
      <c r="CK274" s="902" t="s">
        <v>284</v>
      </c>
      <c r="CL274" s="913">
        <v>3050</v>
      </c>
      <c r="CM274" s="902" t="s">
        <v>274</v>
      </c>
      <c r="CN274" s="915">
        <v>30</v>
      </c>
      <c r="CO274" s="903" t="s">
        <v>275</v>
      </c>
      <c r="CP274" s="903" t="s">
        <v>276</v>
      </c>
      <c r="CQ274" s="900" t="s">
        <v>274</v>
      </c>
      <c r="CR274" s="905" t="s">
        <v>280</v>
      </c>
      <c r="CS274" s="900" t="s">
        <v>274</v>
      </c>
      <c r="CT274" s="907">
        <v>13.6</v>
      </c>
      <c r="CU274" s="902" t="s">
        <v>284</v>
      </c>
      <c r="CV274" s="211">
        <v>2130</v>
      </c>
      <c r="CW274" s="902" t="s">
        <v>284</v>
      </c>
      <c r="CX274" s="212">
        <v>20</v>
      </c>
      <c r="CY274" s="902" t="s">
        <v>284</v>
      </c>
      <c r="CZ274" s="212">
        <v>20</v>
      </c>
      <c r="DA274" s="902" t="s">
        <v>284</v>
      </c>
      <c r="DB274" s="211">
        <v>380</v>
      </c>
      <c r="DC274" s="902" t="s">
        <v>284</v>
      </c>
      <c r="DD274" s="212">
        <v>3</v>
      </c>
      <c r="DE274" s="902" t="s">
        <v>284</v>
      </c>
      <c r="DF274" s="212">
        <v>3</v>
      </c>
      <c r="DG274" s="937" t="s">
        <v>282</v>
      </c>
      <c r="DH274" s="938">
        <v>20750</v>
      </c>
      <c r="DI274" s="937" t="s">
        <v>282</v>
      </c>
      <c r="DJ274" s="213">
        <v>245</v>
      </c>
      <c r="DK274" s="897" t="s">
        <v>286</v>
      </c>
      <c r="DL274" s="898">
        <v>24630</v>
      </c>
      <c r="DM274" s="900" t="s">
        <v>274</v>
      </c>
      <c r="DN274" s="935">
        <v>240</v>
      </c>
      <c r="DO274" s="900" t="s">
        <v>275</v>
      </c>
      <c r="DP274" s="903" t="s">
        <v>276</v>
      </c>
      <c r="DQ274" s="900" t="s">
        <v>274</v>
      </c>
      <c r="DR274" s="905" t="s">
        <v>280</v>
      </c>
      <c r="DS274" s="900" t="s">
        <v>274</v>
      </c>
      <c r="DT274" s="909">
        <v>2.7</v>
      </c>
      <c r="DU274" s="926" t="s">
        <v>281</v>
      </c>
      <c r="DV274" s="911" t="s">
        <v>287</v>
      </c>
      <c r="DW274" s="242"/>
      <c r="DX274" s="948"/>
      <c r="DY274" s="215">
        <v>20</v>
      </c>
      <c r="DZ274" s="216">
        <v>3</v>
      </c>
      <c r="EA274" s="216">
        <v>4</v>
      </c>
      <c r="EB274" s="928">
        <v>2</v>
      </c>
    </row>
    <row r="275" spans="1:132" s="214" customFormat="1" ht="34.15" customHeight="1">
      <c r="A275" s="271" t="s">
        <v>589</v>
      </c>
      <c r="B275" s="950"/>
      <c r="C275" s="944"/>
      <c r="D275" s="946"/>
      <c r="E275" s="217" t="s">
        <v>49</v>
      </c>
      <c r="F275" s="180"/>
      <c r="G275" s="218">
        <v>94620</v>
      </c>
      <c r="H275" s="219"/>
      <c r="I275" s="183" t="s">
        <v>274</v>
      </c>
      <c r="J275" s="220">
        <v>920</v>
      </c>
      <c r="K275" s="221"/>
      <c r="L275" s="222" t="s">
        <v>275</v>
      </c>
      <c r="M275" s="223" t="s">
        <v>276</v>
      </c>
      <c r="N275" s="224" t="s">
        <v>274</v>
      </c>
      <c r="O275" s="225" t="s">
        <v>280</v>
      </c>
      <c r="P275" s="224" t="s">
        <v>274</v>
      </c>
      <c r="Q275" s="226">
        <v>2.5</v>
      </c>
      <c r="R275" s="227"/>
      <c r="S275" s="902"/>
      <c r="T275" s="914"/>
      <c r="U275" s="902"/>
      <c r="V275" s="934"/>
      <c r="W275" s="922"/>
      <c r="X275" s="904"/>
      <c r="Y275" s="922"/>
      <c r="Z275" s="924"/>
      <c r="AA275" s="183" t="s">
        <v>274</v>
      </c>
      <c r="AB275" s="220">
        <v>8210</v>
      </c>
      <c r="AC275" s="902"/>
      <c r="AD275" s="228">
        <v>80</v>
      </c>
      <c r="AE275" s="229" t="s">
        <v>275</v>
      </c>
      <c r="AF275" s="223" t="s">
        <v>276</v>
      </c>
      <c r="AG275" s="230" t="s">
        <v>274</v>
      </c>
      <c r="AH275" s="231" t="s">
        <v>280</v>
      </c>
      <c r="AI275" s="230" t="s">
        <v>274</v>
      </c>
      <c r="AJ275" s="232">
        <v>2.9</v>
      </c>
      <c r="AK275" s="233"/>
      <c r="AL275" s="198"/>
      <c r="AM275" s="234"/>
      <c r="AN275" s="205"/>
      <c r="AO275" s="235"/>
      <c r="AP275" s="236"/>
      <c r="AR275" s="236"/>
      <c r="AT275" s="236"/>
      <c r="AV275" s="237" t="s">
        <v>274</v>
      </c>
      <c r="AW275" s="199">
        <v>57480</v>
      </c>
      <c r="AX275" s="205" t="s">
        <v>274</v>
      </c>
      <c r="AY275" s="200">
        <v>570</v>
      </c>
      <c r="AZ275" s="238" t="s">
        <v>275</v>
      </c>
      <c r="BA275" s="202" t="s">
        <v>276</v>
      </c>
      <c r="BB275" s="201" t="s">
        <v>274</v>
      </c>
      <c r="BC275" s="203" t="s">
        <v>280</v>
      </c>
      <c r="BD275" s="201" t="s">
        <v>274</v>
      </c>
      <c r="BE275" s="204">
        <v>2.7</v>
      </c>
      <c r="BF275" s="237" t="s">
        <v>274</v>
      </c>
      <c r="BG275" s="286">
        <v>49270</v>
      </c>
      <c r="BH275" s="237" t="s">
        <v>284</v>
      </c>
      <c r="BI275" s="200">
        <v>490</v>
      </c>
      <c r="BJ275" s="238" t="s">
        <v>275</v>
      </c>
      <c r="BK275" s="202" t="s">
        <v>276</v>
      </c>
      <c r="BL275" s="238" t="s">
        <v>274</v>
      </c>
      <c r="BM275" s="203" t="s">
        <v>280</v>
      </c>
      <c r="BN275" s="238" t="s">
        <v>274</v>
      </c>
      <c r="BO275" s="204">
        <v>2.6</v>
      </c>
      <c r="BP275" s="925"/>
      <c r="BQ275" s="920"/>
      <c r="BR275" s="902"/>
      <c r="BS275" s="916"/>
      <c r="BT275" s="904"/>
      <c r="BU275" s="904"/>
      <c r="BV275" s="901"/>
      <c r="BW275" s="906"/>
      <c r="BX275" s="901"/>
      <c r="BY275" s="908"/>
      <c r="BZ275" s="902"/>
      <c r="CA275" s="918"/>
      <c r="CB275" s="902"/>
      <c r="CC275" s="916"/>
      <c r="CD275" s="901"/>
      <c r="CE275" s="904"/>
      <c r="CF275" s="901"/>
      <c r="CG275" s="906"/>
      <c r="CH275" s="901"/>
      <c r="CI275" s="910"/>
      <c r="CJ275" s="912"/>
      <c r="CK275" s="902"/>
      <c r="CL275" s="914"/>
      <c r="CM275" s="902"/>
      <c r="CN275" s="916"/>
      <c r="CO275" s="904"/>
      <c r="CP275" s="904"/>
      <c r="CQ275" s="901"/>
      <c r="CR275" s="906"/>
      <c r="CS275" s="901"/>
      <c r="CT275" s="908"/>
      <c r="CU275" s="902"/>
      <c r="CV275" s="239" t="s">
        <v>289</v>
      </c>
      <c r="CW275" s="902"/>
      <c r="CX275" s="239" t="s">
        <v>290</v>
      </c>
      <c r="CY275" s="902"/>
      <c r="CZ275" s="240">
        <v>52.3</v>
      </c>
      <c r="DA275" s="902"/>
      <c r="DB275" s="239" t="s">
        <v>289</v>
      </c>
      <c r="DC275" s="902"/>
      <c r="DD275" s="239" t="s">
        <v>290</v>
      </c>
      <c r="DE275" s="902"/>
      <c r="DF275" s="240">
        <v>58.2</v>
      </c>
      <c r="DG275" s="937"/>
      <c r="DH275" s="939"/>
      <c r="DI275" s="937"/>
      <c r="DJ275" s="241" t="s">
        <v>291</v>
      </c>
      <c r="DK275" s="897"/>
      <c r="DL275" s="899"/>
      <c r="DM275" s="901"/>
      <c r="DN275" s="936"/>
      <c r="DO275" s="901"/>
      <c r="DP275" s="904"/>
      <c r="DQ275" s="901"/>
      <c r="DR275" s="906"/>
      <c r="DS275" s="901"/>
      <c r="DT275" s="910"/>
      <c r="DU275" s="927"/>
      <c r="DV275" s="912"/>
      <c r="DW275" s="242"/>
      <c r="DX275" s="948"/>
      <c r="DY275" s="215"/>
      <c r="DZ275" s="216">
        <v>3</v>
      </c>
      <c r="EA275" s="216">
        <v>4</v>
      </c>
      <c r="EB275" s="928"/>
    </row>
    <row r="276" spans="1:132" s="214" customFormat="1" ht="34.15" customHeight="1">
      <c r="A276" s="271" t="s">
        <v>590</v>
      </c>
      <c r="B276" s="950"/>
      <c r="C276" s="943" t="s">
        <v>293</v>
      </c>
      <c r="D276" s="945" t="s">
        <v>273</v>
      </c>
      <c r="E276" s="179" t="s">
        <v>48</v>
      </c>
      <c r="F276" s="180"/>
      <c r="G276" s="181">
        <v>70050</v>
      </c>
      <c r="H276" s="182">
        <v>78260</v>
      </c>
      <c r="I276" s="183" t="s">
        <v>274</v>
      </c>
      <c r="J276" s="184">
        <v>680</v>
      </c>
      <c r="K276" s="185">
        <v>760</v>
      </c>
      <c r="L276" s="186" t="s">
        <v>275</v>
      </c>
      <c r="M276" s="187" t="s">
        <v>276</v>
      </c>
      <c r="N276" s="188" t="s">
        <v>274</v>
      </c>
      <c r="O276" s="189" t="s">
        <v>277</v>
      </c>
      <c r="P276" s="188" t="s">
        <v>274</v>
      </c>
      <c r="Q276" s="190">
        <v>2.4</v>
      </c>
      <c r="R276" s="191">
        <v>2.4</v>
      </c>
      <c r="S276" s="902" t="s">
        <v>274</v>
      </c>
      <c r="T276" s="913">
        <v>3170</v>
      </c>
      <c r="U276" s="902" t="s">
        <v>274</v>
      </c>
      <c r="V276" s="933">
        <v>30</v>
      </c>
      <c r="W276" s="921" t="s">
        <v>278</v>
      </c>
      <c r="X276" s="903" t="s">
        <v>276</v>
      </c>
      <c r="Y276" s="921" t="s">
        <v>274</v>
      </c>
      <c r="Z276" s="923" t="s">
        <v>279</v>
      </c>
      <c r="AA276" s="183" t="s">
        <v>274</v>
      </c>
      <c r="AB276" s="192">
        <v>8210</v>
      </c>
      <c r="AC276" s="902" t="s">
        <v>274</v>
      </c>
      <c r="AD276" s="193">
        <v>80</v>
      </c>
      <c r="AE276" s="194" t="s">
        <v>278</v>
      </c>
      <c r="AF276" s="187" t="s">
        <v>276</v>
      </c>
      <c r="AG276" s="195" t="s">
        <v>274</v>
      </c>
      <c r="AH276" s="189" t="s">
        <v>280</v>
      </c>
      <c r="AI276" s="195" t="s">
        <v>274</v>
      </c>
      <c r="AJ276" s="196">
        <v>2.9</v>
      </c>
      <c r="AK276" s="197" t="s">
        <v>281</v>
      </c>
      <c r="AL276" s="198" t="s">
        <v>282</v>
      </c>
      <c r="AM276" s="199">
        <v>3280</v>
      </c>
      <c r="AN276" s="198" t="s">
        <v>282</v>
      </c>
      <c r="AO276" s="200">
        <v>30</v>
      </c>
      <c r="AP276" s="201" t="s">
        <v>275</v>
      </c>
      <c r="AQ276" s="202" t="s">
        <v>276</v>
      </c>
      <c r="AR276" s="201" t="s">
        <v>274</v>
      </c>
      <c r="AS276" s="203" t="s">
        <v>280</v>
      </c>
      <c r="AT276" s="201" t="s">
        <v>274</v>
      </c>
      <c r="AU276" s="204">
        <v>3.9</v>
      </c>
      <c r="AV276" s="205"/>
      <c r="AW276" s="206"/>
      <c r="AX276" s="205"/>
      <c r="AY276" s="207"/>
      <c r="AZ276" s="208"/>
      <c r="BA276" s="208"/>
      <c r="BB276" s="209"/>
      <c r="BC276" s="208"/>
      <c r="BD276" s="209"/>
      <c r="BE276" s="208"/>
      <c r="BF276" s="205"/>
      <c r="BG276" s="285" t="s">
        <v>283</v>
      </c>
      <c r="BH276" s="205"/>
      <c r="BI276" s="210"/>
      <c r="BJ276" s="208"/>
      <c r="BK276" s="208"/>
      <c r="BL276" s="208"/>
      <c r="BM276" s="208"/>
      <c r="BN276" s="208"/>
      <c r="BO276" s="208"/>
      <c r="BP276" s="925" t="s">
        <v>274</v>
      </c>
      <c r="BQ276" s="919">
        <v>3600</v>
      </c>
      <c r="BR276" s="902" t="s">
        <v>274</v>
      </c>
      <c r="BS276" s="915">
        <v>30</v>
      </c>
      <c r="BT276" s="903" t="s">
        <v>275</v>
      </c>
      <c r="BU276" s="903" t="s">
        <v>276</v>
      </c>
      <c r="BV276" s="900" t="s">
        <v>274</v>
      </c>
      <c r="BW276" s="905" t="s">
        <v>280</v>
      </c>
      <c r="BX276" s="900" t="s">
        <v>274</v>
      </c>
      <c r="BY276" s="907">
        <v>10.9</v>
      </c>
      <c r="BZ276" s="902" t="s">
        <v>284</v>
      </c>
      <c r="CA276" s="917">
        <v>19700</v>
      </c>
      <c r="CB276" s="902" t="s">
        <v>274</v>
      </c>
      <c r="CC276" s="915">
        <v>190</v>
      </c>
      <c r="CD276" s="900" t="s">
        <v>275</v>
      </c>
      <c r="CE276" s="903" t="s">
        <v>276</v>
      </c>
      <c r="CF276" s="900" t="s">
        <v>274</v>
      </c>
      <c r="CG276" s="905" t="s">
        <v>280</v>
      </c>
      <c r="CH276" s="900" t="s">
        <v>274</v>
      </c>
      <c r="CI276" s="909">
        <v>2.7</v>
      </c>
      <c r="CJ276" s="911" t="s">
        <v>285</v>
      </c>
      <c r="CK276" s="902" t="s">
        <v>284</v>
      </c>
      <c r="CL276" s="913">
        <v>2600</v>
      </c>
      <c r="CM276" s="902" t="s">
        <v>274</v>
      </c>
      <c r="CN276" s="915">
        <v>20</v>
      </c>
      <c r="CO276" s="903" t="s">
        <v>275</v>
      </c>
      <c r="CP276" s="903" t="s">
        <v>276</v>
      </c>
      <c r="CQ276" s="900" t="s">
        <v>274</v>
      </c>
      <c r="CR276" s="905" t="s">
        <v>280</v>
      </c>
      <c r="CS276" s="900" t="s">
        <v>274</v>
      </c>
      <c r="CT276" s="907">
        <v>16.3</v>
      </c>
      <c r="CU276" s="902" t="s">
        <v>284</v>
      </c>
      <c r="CV276" s="211">
        <v>1700</v>
      </c>
      <c r="CW276" s="902" t="s">
        <v>284</v>
      </c>
      <c r="CX276" s="212">
        <v>10</v>
      </c>
      <c r="CY276" s="902" t="s">
        <v>284</v>
      </c>
      <c r="CZ276" s="212">
        <v>10</v>
      </c>
      <c r="DA276" s="902" t="s">
        <v>284</v>
      </c>
      <c r="DB276" s="211">
        <v>300</v>
      </c>
      <c r="DC276" s="902" t="s">
        <v>284</v>
      </c>
      <c r="DD276" s="212">
        <v>3</v>
      </c>
      <c r="DE276" s="902" t="s">
        <v>284</v>
      </c>
      <c r="DF276" s="212">
        <v>3</v>
      </c>
      <c r="DG276" s="937" t="s">
        <v>282</v>
      </c>
      <c r="DH276" s="938">
        <v>16800</v>
      </c>
      <c r="DI276" s="937" t="s">
        <v>282</v>
      </c>
      <c r="DJ276" s="213">
        <v>245</v>
      </c>
      <c r="DK276" s="897" t="s">
        <v>286</v>
      </c>
      <c r="DL276" s="898">
        <v>19700</v>
      </c>
      <c r="DM276" s="900" t="s">
        <v>274</v>
      </c>
      <c r="DN276" s="935">
        <v>190</v>
      </c>
      <c r="DO276" s="900" t="s">
        <v>275</v>
      </c>
      <c r="DP276" s="903" t="s">
        <v>276</v>
      </c>
      <c r="DQ276" s="900" t="s">
        <v>274</v>
      </c>
      <c r="DR276" s="905" t="s">
        <v>280</v>
      </c>
      <c r="DS276" s="900" t="s">
        <v>274</v>
      </c>
      <c r="DT276" s="909">
        <v>2.7</v>
      </c>
      <c r="DU276" s="926" t="s">
        <v>281</v>
      </c>
      <c r="DV276" s="911" t="s">
        <v>287</v>
      </c>
      <c r="DW276" s="242"/>
      <c r="DX276" s="948"/>
      <c r="DY276" s="215">
        <v>25</v>
      </c>
      <c r="DZ276" s="216">
        <v>5</v>
      </c>
      <c r="EA276" s="216">
        <v>6</v>
      </c>
      <c r="EB276" s="928">
        <v>3</v>
      </c>
    </row>
    <row r="277" spans="1:132" s="214" customFormat="1" ht="34.15" customHeight="1">
      <c r="A277" s="271" t="s">
        <v>591</v>
      </c>
      <c r="B277" s="950"/>
      <c r="C277" s="944"/>
      <c r="D277" s="946"/>
      <c r="E277" s="217" t="s">
        <v>49</v>
      </c>
      <c r="F277" s="180"/>
      <c r="G277" s="218">
        <v>78260</v>
      </c>
      <c r="H277" s="219"/>
      <c r="I277" s="183" t="s">
        <v>274</v>
      </c>
      <c r="J277" s="220">
        <v>760</v>
      </c>
      <c r="K277" s="221"/>
      <c r="L277" s="222" t="s">
        <v>275</v>
      </c>
      <c r="M277" s="223" t="s">
        <v>276</v>
      </c>
      <c r="N277" s="224" t="s">
        <v>274</v>
      </c>
      <c r="O277" s="225" t="s">
        <v>280</v>
      </c>
      <c r="P277" s="224" t="s">
        <v>274</v>
      </c>
      <c r="Q277" s="226">
        <v>2.4</v>
      </c>
      <c r="R277" s="227"/>
      <c r="S277" s="902"/>
      <c r="T277" s="914"/>
      <c r="U277" s="902"/>
      <c r="V277" s="934"/>
      <c r="W277" s="922"/>
      <c r="X277" s="904"/>
      <c r="Y277" s="922"/>
      <c r="Z277" s="924"/>
      <c r="AA277" s="183" t="s">
        <v>274</v>
      </c>
      <c r="AB277" s="220">
        <v>8210</v>
      </c>
      <c r="AC277" s="902"/>
      <c r="AD277" s="228">
        <v>80</v>
      </c>
      <c r="AE277" s="229" t="s">
        <v>275</v>
      </c>
      <c r="AF277" s="223" t="s">
        <v>276</v>
      </c>
      <c r="AG277" s="230" t="s">
        <v>274</v>
      </c>
      <c r="AH277" s="231" t="s">
        <v>280</v>
      </c>
      <c r="AI277" s="230" t="s">
        <v>274</v>
      </c>
      <c r="AJ277" s="232">
        <v>2.9</v>
      </c>
      <c r="AK277" s="233"/>
      <c r="AL277" s="198"/>
      <c r="AM277" s="234"/>
      <c r="AN277" s="205"/>
      <c r="AO277" s="235"/>
      <c r="AP277" s="236"/>
      <c r="AR277" s="236"/>
      <c r="AT277" s="236"/>
      <c r="AV277" s="237" t="s">
        <v>274</v>
      </c>
      <c r="AW277" s="199">
        <v>57480</v>
      </c>
      <c r="AX277" s="205" t="s">
        <v>274</v>
      </c>
      <c r="AY277" s="200">
        <v>570</v>
      </c>
      <c r="AZ277" s="238" t="s">
        <v>275</v>
      </c>
      <c r="BA277" s="202" t="s">
        <v>276</v>
      </c>
      <c r="BB277" s="201" t="s">
        <v>274</v>
      </c>
      <c r="BC277" s="203" t="s">
        <v>280</v>
      </c>
      <c r="BD277" s="201" t="s">
        <v>274</v>
      </c>
      <c r="BE277" s="204">
        <v>2.7</v>
      </c>
      <c r="BF277" s="237" t="s">
        <v>274</v>
      </c>
      <c r="BG277" s="286">
        <v>49270</v>
      </c>
      <c r="BH277" s="237" t="s">
        <v>284</v>
      </c>
      <c r="BI277" s="200">
        <v>490</v>
      </c>
      <c r="BJ277" s="238" t="s">
        <v>275</v>
      </c>
      <c r="BK277" s="202" t="s">
        <v>276</v>
      </c>
      <c r="BL277" s="238" t="s">
        <v>274</v>
      </c>
      <c r="BM277" s="203" t="s">
        <v>280</v>
      </c>
      <c r="BN277" s="238" t="s">
        <v>274</v>
      </c>
      <c r="BO277" s="204">
        <v>2.6</v>
      </c>
      <c r="BP277" s="925"/>
      <c r="BQ277" s="920"/>
      <c r="BR277" s="902"/>
      <c r="BS277" s="916"/>
      <c r="BT277" s="904"/>
      <c r="BU277" s="904"/>
      <c r="BV277" s="901"/>
      <c r="BW277" s="906"/>
      <c r="BX277" s="901"/>
      <c r="BY277" s="908"/>
      <c r="BZ277" s="902"/>
      <c r="CA277" s="918"/>
      <c r="CB277" s="902"/>
      <c r="CC277" s="916"/>
      <c r="CD277" s="901"/>
      <c r="CE277" s="904"/>
      <c r="CF277" s="901"/>
      <c r="CG277" s="906"/>
      <c r="CH277" s="901"/>
      <c r="CI277" s="910"/>
      <c r="CJ277" s="912"/>
      <c r="CK277" s="902"/>
      <c r="CL277" s="914"/>
      <c r="CM277" s="902"/>
      <c r="CN277" s="916"/>
      <c r="CO277" s="904"/>
      <c r="CP277" s="904"/>
      <c r="CQ277" s="901"/>
      <c r="CR277" s="906"/>
      <c r="CS277" s="901"/>
      <c r="CT277" s="908"/>
      <c r="CU277" s="902"/>
      <c r="CV277" s="239" t="s">
        <v>315</v>
      </c>
      <c r="CW277" s="902"/>
      <c r="CX277" s="239" t="s">
        <v>290</v>
      </c>
      <c r="CY277" s="902"/>
      <c r="CZ277" s="240">
        <v>83.7</v>
      </c>
      <c r="DA277" s="902"/>
      <c r="DB277" s="239" t="s">
        <v>315</v>
      </c>
      <c r="DC277" s="902"/>
      <c r="DD277" s="239" t="s">
        <v>290</v>
      </c>
      <c r="DE277" s="902"/>
      <c r="DF277" s="240">
        <v>46.5</v>
      </c>
      <c r="DG277" s="937"/>
      <c r="DH277" s="939"/>
      <c r="DI277" s="937"/>
      <c r="DJ277" s="241" t="s">
        <v>291</v>
      </c>
      <c r="DK277" s="897"/>
      <c r="DL277" s="899"/>
      <c r="DM277" s="901"/>
      <c r="DN277" s="936"/>
      <c r="DO277" s="901"/>
      <c r="DP277" s="904"/>
      <c r="DQ277" s="901"/>
      <c r="DR277" s="906"/>
      <c r="DS277" s="901"/>
      <c r="DT277" s="910"/>
      <c r="DU277" s="927"/>
      <c r="DV277" s="912"/>
      <c r="DW277" s="242"/>
      <c r="DX277" s="948"/>
      <c r="DY277" s="215"/>
      <c r="DZ277" s="216">
        <v>5</v>
      </c>
      <c r="EA277" s="216">
        <v>6</v>
      </c>
      <c r="EB277" s="928"/>
    </row>
    <row r="278" spans="1:132" s="214" customFormat="1" ht="34.15" customHeight="1">
      <c r="A278" s="271" t="s">
        <v>592</v>
      </c>
      <c r="B278" s="950"/>
      <c r="C278" s="943" t="s">
        <v>294</v>
      </c>
      <c r="D278" s="945" t="s">
        <v>273</v>
      </c>
      <c r="E278" s="179" t="s">
        <v>48</v>
      </c>
      <c r="F278" s="180"/>
      <c r="G278" s="181">
        <v>59140</v>
      </c>
      <c r="H278" s="182">
        <v>67350</v>
      </c>
      <c r="I278" s="183" t="s">
        <v>274</v>
      </c>
      <c r="J278" s="184">
        <v>570</v>
      </c>
      <c r="K278" s="185">
        <v>650</v>
      </c>
      <c r="L278" s="186" t="s">
        <v>275</v>
      </c>
      <c r="M278" s="187" t="s">
        <v>276</v>
      </c>
      <c r="N278" s="188" t="s">
        <v>274</v>
      </c>
      <c r="O278" s="189" t="s">
        <v>277</v>
      </c>
      <c r="P278" s="188" t="s">
        <v>274</v>
      </c>
      <c r="Q278" s="190">
        <v>2.4</v>
      </c>
      <c r="R278" s="191">
        <v>2.4</v>
      </c>
      <c r="S278" s="902" t="s">
        <v>274</v>
      </c>
      <c r="T278" s="913">
        <v>2640</v>
      </c>
      <c r="U278" s="902" t="s">
        <v>274</v>
      </c>
      <c r="V278" s="933">
        <v>20</v>
      </c>
      <c r="W278" s="921" t="s">
        <v>278</v>
      </c>
      <c r="X278" s="903" t="s">
        <v>276</v>
      </c>
      <c r="Y278" s="921" t="s">
        <v>274</v>
      </c>
      <c r="Z278" s="923" t="s">
        <v>279</v>
      </c>
      <c r="AA278" s="183" t="s">
        <v>274</v>
      </c>
      <c r="AB278" s="192">
        <v>8210</v>
      </c>
      <c r="AC278" s="902" t="s">
        <v>274</v>
      </c>
      <c r="AD278" s="193">
        <v>80</v>
      </c>
      <c r="AE278" s="194" t="s">
        <v>278</v>
      </c>
      <c r="AF278" s="187" t="s">
        <v>276</v>
      </c>
      <c r="AG278" s="195" t="s">
        <v>274</v>
      </c>
      <c r="AH278" s="189" t="s">
        <v>280</v>
      </c>
      <c r="AI278" s="195" t="s">
        <v>274</v>
      </c>
      <c r="AJ278" s="196">
        <v>2.9</v>
      </c>
      <c r="AK278" s="197" t="s">
        <v>281</v>
      </c>
      <c r="AL278" s="198" t="s">
        <v>282</v>
      </c>
      <c r="AM278" s="199">
        <v>3280</v>
      </c>
      <c r="AN278" s="198" t="s">
        <v>282</v>
      </c>
      <c r="AO278" s="200">
        <v>30</v>
      </c>
      <c r="AP278" s="201" t="s">
        <v>275</v>
      </c>
      <c r="AQ278" s="202" t="s">
        <v>276</v>
      </c>
      <c r="AR278" s="201" t="s">
        <v>274</v>
      </c>
      <c r="AS278" s="203" t="s">
        <v>280</v>
      </c>
      <c r="AT278" s="201" t="s">
        <v>274</v>
      </c>
      <c r="AU278" s="204">
        <v>3.9</v>
      </c>
      <c r="AV278" s="205"/>
      <c r="AW278" s="206"/>
      <c r="AX278" s="205"/>
      <c r="AY278" s="207"/>
      <c r="AZ278" s="208"/>
      <c r="BA278" s="208"/>
      <c r="BB278" s="209"/>
      <c r="BC278" s="208"/>
      <c r="BD278" s="209"/>
      <c r="BE278" s="208"/>
      <c r="BF278" s="205"/>
      <c r="BG278" s="285" t="s">
        <v>283</v>
      </c>
      <c r="BH278" s="205"/>
      <c r="BI278" s="210"/>
      <c r="BJ278" s="208"/>
      <c r="BK278" s="208"/>
      <c r="BL278" s="208"/>
      <c r="BM278" s="208"/>
      <c r="BN278" s="208"/>
      <c r="BO278" s="208"/>
      <c r="BP278" s="925" t="s">
        <v>274</v>
      </c>
      <c r="BQ278" s="919">
        <v>3000</v>
      </c>
      <c r="BR278" s="902" t="s">
        <v>284</v>
      </c>
      <c r="BS278" s="915">
        <v>30</v>
      </c>
      <c r="BT278" s="903" t="s">
        <v>275</v>
      </c>
      <c r="BU278" s="903" t="s">
        <v>276</v>
      </c>
      <c r="BV278" s="900" t="s">
        <v>274</v>
      </c>
      <c r="BW278" s="905" t="s">
        <v>280</v>
      </c>
      <c r="BX278" s="900" t="s">
        <v>274</v>
      </c>
      <c r="BY278" s="907">
        <v>9</v>
      </c>
      <c r="BZ278" s="902" t="s">
        <v>284</v>
      </c>
      <c r="CA278" s="917">
        <v>16420</v>
      </c>
      <c r="CB278" s="902" t="s">
        <v>284</v>
      </c>
      <c r="CC278" s="915">
        <v>160</v>
      </c>
      <c r="CD278" s="900" t="s">
        <v>275</v>
      </c>
      <c r="CE278" s="903" t="s">
        <v>276</v>
      </c>
      <c r="CF278" s="900" t="s">
        <v>274</v>
      </c>
      <c r="CG278" s="905" t="s">
        <v>280</v>
      </c>
      <c r="CH278" s="900" t="s">
        <v>274</v>
      </c>
      <c r="CI278" s="909">
        <v>2.7</v>
      </c>
      <c r="CJ278" s="911" t="s">
        <v>285</v>
      </c>
      <c r="CK278" s="902" t="s">
        <v>284</v>
      </c>
      <c r="CL278" s="913">
        <v>2300</v>
      </c>
      <c r="CM278" s="902" t="s">
        <v>274</v>
      </c>
      <c r="CN278" s="915">
        <v>20</v>
      </c>
      <c r="CO278" s="903" t="s">
        <v>275</v>
      </c>
      <c r="CP278" s="903" t="s">
        <v>276</v>
      </c>
      <c r="CQ278" s="900" t="s">
        <v>274</v>
      </c>
      <c r="CR278" s="905" t="s">
        <v>280</v>
      </c>
      <c r="CS278" s="900" t="s">
        <v>274</v>
      </c>
      <c r="CT278" s="907">
        <v>13.6</v>
      </c>
      <c r="CU278" s="902" t="s">
        <v>284</v>
      </c>
      <c r="CV278" s="211">
        <v>1420</v>
      </c>
      <c r="CW278" s="902" t="s">
        <v>284</v>
      </c>
      <c r="CX278" s="212">
        <v>10</v>
      </c>
      <c r="CY278" s="902" t="s">
        <v>284</v>
      </c>
      <c r="CZ278" s="212">
        <v>10</v>
      </c>
      <c r="DA278" s="902" t="s">
        <v>284</v>
      </c>
      <c r="DB278" s="211">
        <v>250</v>
      </c>
      <c r="DC278" s="902" t="s">
        <v>284</v>
      </c>
      <c r="DD278" s="212">
        <v>2</v>
      </c>
      <c r="DE278" s="902" t="s">
        <v>284</v>
      </c>
      <c r="DF278" s="212">
        <v>2</v>
      </c>
      <c r="DG278" s="937" t="s">
        <v>282</v>
      </c>
      <c r="DH278" s="938">
        <v>14160</v>
      </c>
      <c r="DI278" s="937" t="s">
        <v>282</v>
      </c>
      <c r="DJ278" s="213">
        <v>245</v>
      </c>
      <c r="DK278" s="897" t="s">
        <v>286</v>
      </c>
      <c r="DL278" s="898">
        <v>16420</v>
      </c>
      <c r="DM278" s="900" t="s">
        <v>274</v>
      </c>
      <c r="DN278" s="935">
        <v>160</v>
      </c>
      <c r="DO278" s="900" t="s">
        <v>275</v>
      </c>
      <c r="DP278" s="903" t="s">
        <v>276</v>
      </c>
      <c r="DQ278" s="900" t="s">
        <v>274</v>
      </c>
      <c r="DR278" s="905" t="s">
        <v>280</v>
      </c>
      <c r="DS278" s="900" t="s">
        <v>274</v>
      </c>
      <c r="DT278" s="909">
        <v>2.7</v>
      </c>
      <c r="DU278" s="926" t="s">
        <v>281</v>
      </c>
      <c r="DV278" s="911" t="s">
        <v>287</v>
      </c>
      <c r="DW278" s="242"/>
      <c r="DX278" s="948"/>
      <c r="DY278" s="215">
        <v>30</v>
      </c>
      <c r="DZ278" s="216">
        <v>7</v>
      </c>
      <c r="EA278" s="216">
        <v>8</v>
      </c>
      <c r="EB278" s="928">
        <v>4</v>
      </c>
    </row>
    <row r="279" spans="1:132" s="214" customFormat="1" ht="34.15" customHeight="1">
      <c r="A279" s="271" t="s">
        <v>593</v>
      </c>
      <c r="B279" s="950"/>
      <c r="C279" s="944"/>
      <c r="D279" s="946"/>
      <c r="E279" s="217" t="s">
        <v>49</v>
      </c>
      <c r="F279" s="180"/>
      <c r="G279" s="218">
        <v>67350</v>
      </c>
      <c r="H279" s="219"/>
      <c r="I279" s="183" t="s">
        <v>274</v>
      </c>
      <c r="J279" s="220">
        <v>650</v>
      </c>
      <c r="K279" s="221"/>
      <c r="L279" s="222" t="s">
        <v>275</v>
      </c>
      <c r="M279" s="223" t="s">
        <v>276</v>
      </c>
      <c r="N279" s="224" t="s">
        <v>274</v>
      </c>
      <c r="O279" s="225" t="s">
        <v>280</v>
      </c>
      <c r="P279" s="224" t="s">
        <v>274</v>
      </c>
      <c r="Q279" s="226">
        <v>2.4</v>
      </c>
      <c r="R279" s="227"/>
      <c r="S279" s="902"/>
      <c r="T279" s="914"/>
      <c r="U279" s="902"/>
      <c r="V279" s="934"/>
      <c r="W279" s="922"/>
      <c r="X279" s="904"/>
      <c r="Y279" s="922"/>
      <c r="Z279" s="924"/>
      <c r="AA279" s="183" t="s">
        <v>274</v>
      </c>
      <c r="AB279" s="220">
        <v>8210</v>
      </c>
      <c r="AC279" s="902"/>
      <c r="AD279" s="228">
        <v>80</v>
      </c>
      <c r="AE279" s="229" t="s">
        <v>275</v>
      </c>
      <c r="AF279" s="223" t="s">
        <v>276</v>
      </c>
      <c r="AG279" s="230" t="s">
        <v>274</v>
      </c>
      <c r="AH279" s="231" t="s">
        <v>280</v>
      </c>
      <c r="AI279" s="230" t="s">
        <v>274</v>
      </c>
      <c r="AJ279" s="232">
        <v>2.9</v>
      </c>
      <c r="AK279" s="233"/>
      <c r="AL279" s="198"/>
      <c r="AM279" s="234"/>
      <c r="AN279" s="205"/>
      <c r="AO279" s="235"/>
      <c r="AP279" s="236"/>
      <c r="AR279" s="236"/>
      <c r="AT279" s="236"/>
      <c r="AV279" s="237" t="s">
        <v>274</v>
      </c>
      <c r="AW279" s="199">
        <v>57480</v>
      </c>
      <c r="AX279" s="205" t="s">
        <v>274</v>
      </c>
      <c r="AY279" s="200">
        <v>570</v>
      </c>
      <c r="AZ279" s="238" t="s">
        <v>275</v>
      </c>
      <c r="BA279" s="202" t="s">
        <v>276</v>
      </c>
      <c r="BB279" s="201" t="s">
        <v>274</v>
      </c>
      <c r="BC279" s="203" t="s">
        <v>280</v>
      </c>
      <c r="BD279" s="201" t="s">
        <v>274</v>
      </c>
      <c r="BE279" s="204">
        <v>2.7</v>
      </c>
      <c r="BF279" s="237" t="s">
        <v>274</v>
      </c>
      <c r="BG279" s="286">
        <v>49270</v>
      </c>
      <c r="BH279" s="237" t="s">
        <v>284</v>
      </c>
      <c r="BI279" s="200">
        <v>490</v>
      </c>
      <c r="BJ279" s="238" t="s">
        <v>275</v>
      </c>
      <c r="BK279" s="202" t="s">
        <v>276</v>
      </c>
      <c r="BL279" s="238" t="s">
        <v>274</v>
      </c>
      <c r="BM279" s="203" t="s">
        <v>280</v>
      </c>
      <c r="BN279" s="238" t="s">
        <v>274</v>
      </c>
      <c r="BO279" s="204">
        <v>2.6</v>
      </c>
      <c r="BP279" s="925"/>
      <c r="BQ279" s="920"/>
      <c r="BR279" s="902"/>
      <c r="BS279" s="916"/>
      <c r="BT279" s="904"/>
      <c r="BU279" s="904"/>
      <c r="BV279" s="901"/>
      <c r="BW279" s="906"/>
      <c r="BX279" s="901"/>
      <c r="BY279" s="908"/>
      <c r="BZ279" s="902"/>
      <c r="CA279" s="918"/>
      <c r="CB279" s="902"/>
      <c r="CC279" s="916"/>
      <c r="CD279" s="901"/>
      <c r="CE279" s="904"/>
      <c r="CF279" s="901"/>
      <c r="CG279" s="906"/>
      <c r="CH279" s="901"/>
      <c r="CI279" s="910"/>
      <c r="CJ279" s="912"/>
      <c r="CK279" s="902"/>
      <c r="CL279" s="914"/>
      <c r="CM279" s="902"/>
      <c r="CN279" s="916"/>
      <c r="CO279" s="904"/>
      <c r="CP279" s="904"/>
      <c r="CQ279" s="901"/>
      <c r="CR279" s="906"/>
      <c r="CS279" s="901"/>
      <c r="CT279" s="908"/>
      <c r="CU279" s="902"/>
      <c r="CV279" s="239" t="s">
        <v>289</v>
      </c>
      <c r="CW279" s="902"/>
      <c r="CX279" s="239" t="s">
        <v>290</v>
      </c>
      <c r="CY279" s="902"/>
      <c r="CZ279" s="240">
        <v>69.8</v>
      </c>
      <c r="DA279" s="902"/>
      <c r="DB279" s="239" t="s">
        <v>289</v>
      </c>
      <c r="DC279" s="902"/>
      <c r="DD279" s="239" t="s">
        <v>290</v>
      </c>
      <c r="DE279" s="902"/>
      <c r="DF279" s="240">
        <v>58.2</v>
      </c>
      <c r="DG279" s="937"/>
      <c r="DH279" s="939"/>
      <c r="DI279" s="937"/>
      <c r="DJ279" s="241" t="s">
        <v>291</v>
      </c>
      <c r="DK279" s="897"/>
      <c r="DL279" s="899"/>
      <c r="DM279" s="901"/>
      <c r="DN279" s="936"/>
      <c r="DO279" s="901"/>
      <c r="DP279" s="904"/>
      <c r="DQ279" s="901"/>
      <c r="DR279" s="906"/>
      <c r="DS279" s="901"/>
      <c r="DT279" s="910"/>
      <c r="DU279" s="927"/>
      <c r="DV279" s="912"/>
      <c r="DW279" s="242"/>
      <c r="DX279" s="948"/>
      <c r="DY279" s="215"/>
      <c r="DZ279" s="216">
        <v>7</v>
      </c>
      <c r="EA279" s="216">
        <v>8</v>
      </c>
      <c r="EB279" s="928"/>
    </row>
    <row r="280" spans="1:132" s="214" customFormat="1" ht="34.15" customHeight="1">
      <c r="A280" s="271" t="s">
        <v>594</v>
      </c>
      <c r="B280" s="950"/>
      <c r="C280" s="943" t="s">
        <v>295</v>
      </c>
      <c r="D280" s="945" t="s">
        <v>273</v>
      </c>
      <c r="E280" s="179" t="s">
        <v>48</v>
      </c>
      <c r="F280" s="180"/>
      <c r="G280" s="181">
        <v>51340</v>
      </c>
      <c r="H280" s="182">
        <v>59550</v>
      </c>
      <c r="I280" s="183" t="s">
        <v>274</v>
      </c>
      <c r="J280" s="184">
        <v>490</v>
      </c>
      <c r="K280" s="185">
        <v>570</v>
      </c>
      <c r="L280" s="186" t="s">
        <v>275</v>
      </c>
      <c r="M280" s="187" t="s">
        <v>276</v>
      </c>
      <c r="N280" s="188" t="s">
        <v>274</v>
      </c>
      <c r="O280" s="189" t="s">
        <v>277</v>
      </c>
      <c r="P280" s="188" t="s">
        <v>274</v>
      </c>
      <c r="Q280" s="190">
        <v>2.4</v>
      </c>
      <c r="R280" s="191">
        <v>2.4</v>
      </c>
      <c r="S280" s="902" t="s">
        <v>274</v>
      </c>
      <c r="T280" s="913">
        <v>2260</v>
      </c>
      <c r="U280" s="902" t="s">
        <v>274</v>
      </c>
      <c r="V280" s="933">
        <v>20</v>
      </c>
      <c r="W280" s="921" t="s">
        <v>278</v>
      </c>
      <c r="X280" s="903" t="s">
        <v>276</v>
      </c>
      <c r="Y280" s="921" t="s">
        <v>274</v>
      </c>
      <c r="Z280" s="923" t="s">
        <v>279</v>
      </c>
      <c r="AA280" s="183" t="s">
        <v>274</v>
      </c>
      <c r="AB280" s="192">
        <v>8210</v>
      </c>
      <c r="AC280" s="902" t="s">
        <v>274</v>
      </c>
      <c r="AD280" s="193">
        <v>80</v>
      </c>
      <c r="AE280" s="194" t="s">
        <v>278</v>
      </c>
      <c r="AF280" s="187" t="s">
        <v>276</v>
      </c>
      <c r="AG280" s="195" t="s">
        <v>274</v>
      </c>
      <c r="AH280" s="189" t="s">
        <v>280</v>
      </c>
      <c r="AI280" s="195" t="s">
        <v>274</v>
      </c>
      <c r="AJ280" s="196">
        <v>2.9</v>
      </c>
      <c r="AK280" s="197" t="s">
        <v>281</v>
      </c>
      <c r="AL280" s="198" t="s">
        <v>282</v>
      </c>
      <c r="AM280" s="199">
        <v>3280</v>
      </c>
      <c r="AN280" s="198" t="s">
        <v>282</v>
      </c>
      <c r="AO280" s="200">
        <v>30</v>
      </c>
      <c r="AP280" s="201" t="s">
        <v>275</v>
      </c>
      <c r="AQ280" s="202" t="s">
        <v>276</v>
      </c>
      <c r="AR280" s="201" t="s">
        <v>274</v>
      </c>
      <c r="AS280" s="203" t="s">
        <v>280</v>
      </c>
      <c r="AT280" s="201" t="s">
        <v>274</v>
      </c>
      <c r="AU280" s="204">
        <v>3.9</v>
      </c>
      <c r="AV280" s="205"/>
      <c r="AW280" s="206"/>
      <c r="AX280" s="205"/>
      <c r="AY280" s="207"/>
      <c r="AZ280" s="208"/>
      <c r="BA280" s="208"/>
      <c r="BB280" s="209"/>
      <c r="BC280" s="208"/>
      <c r="BD280" s="209"/>
      <c r="BE280" s="208"/>
      <c r="BF280" s="205"/>
      <c r="BG280" s="285" t="s">
        <v>283</v>
      </c>
      <c r="BH280" s="205"/>
      <c r="BI280" s="210"/>
      <c r="BJ280" s="208"/>
      <c r="BK280" s="208"/>
      <c r="BL280" s="208"/>
      <c r="BM280" s="208"/>
      <c r="BN280" s="208"/>
      <c r="BO280" s="208"/>
      <c r="BP280" s="925" t="s">
        <v>274</v>
      </c>
      <c r="BQ280" s="919">
        <v>2570</v>
      </c>
      <c r="BR280" s="902" t="s">
        <v>274</v>
      </c>
      <c r="BS280" s="915">
        <v>20</v>
      </c>
      <c r="BT280" s="903" t="s">
        <v>275</v>
      </c>
      <c r="BU280" s="903" t="s">
        <v>276</v>
      </c>
      <c r="BV280" s="900" t="s">
        <v>274</v>
      </c>
      <c r="BW280" s="905" t="s">
        <v>280</v>
      </c>
      <c r="BX280" s="900" t="s">
        <v>274</v>
      </c>
      <c r="BY280" s="907">
        <v>11.6</v>
      </c>
      <c r="BZ280" s="902" t="s">
        <v>284</v>
      </c>
      <c r="CA280" s="917">
        <v>14070</v>
      </c>
      <c r="CB280" s="902" t="s">
        <v>274</v>
      </c>
      <c r="CC280" s="915">
        <v>140</v>
      </c>
      <c r="CD280" s="900" t="s">
        <v>275</v>
      </c>
      <c r="CE280" s="903" t="s">
        <v>276</v>
      </c>
      <c r="CF280" s="900" t="s">
        <v>274</v>
      </c>
      <c r="CG280" s="905" t="s">
        <v>280</v>
      </c>
      <c r="CH280" s="900" t="s">
        <v>274</v>
      </c>
      <c r="CI280" s="909">
        <v>2.6</v>
      </c>
      <c r="CJ280" s="911" t="s">
        <v>285</v>
      </c>
      <c r="CK280" s="902" t="s">
        <v>284</v>
      </c>
      <c r="CL280" s="913">
        <v>2090</v>
      </c>
      <c r="CM280" s="902" t="s">
        <v>274</v>
      </c>
      <c r="CN280" s="915">
        <v>20</v>
      </c>
      <c r="CO280" s="903" t="s">
        <v>275</v>
      </c>
      <c r="CP280" s="903" t="s">
        <v>276</v>
      </c>
      <c r="CQ280" s="900" t="s">
        <v>274</v>
      </c>
      <c r="CR280" s="905" t="s">
        <v>280</v>
      </c>
      <c r="CS280" s="900" t="s">
        <v>274</v>
      </c>
      <c r="CT280" s="907">
        <v>11.6</v>
      </c>
      <c r="CU280" s="902" t="s">
        <v>284</v>
      </c>
      <c r="CV280" s="211">
        <v>1220</v>
      </c>
      <c r="CW280" s="902" t="s">
        <v>284</v>
      </c>
      <c r="CX280" s="212">
        <v>10</v>
      </c>
      <c r="CY280" s="902" t="s">
        <v>284</v>
      </c>
      <c r="CZ280" s="212">
        <v>10</v>
      </c>
      <c r="DA280" s="902" t="s">
        <v>284</v>
      </c>
      <c r="DB280" s="211">
        <v>210</v>
      </c>
      <c r="DC280" s="902" t="s">
        <v>284</v>
      </c>
      <c r="DD280" s="212">
        <v>2</v>
      </c>
      <c r="DE280" s="902" t="s">
        <v>284</v>
      </c>
      <c r="DF280" s="212">
        <v>2</v>
      </c>
      <c r="DG280" s="937" t="s">
        <v>282</v>
      </c>
      <c r="DH280" s="938">
        <v>12280</v>
      </c>
      <c r="DI280" s="937" t="s">
        <v>282</v>
      </c>
      <c r="DJ280" s="213">
        <v>245</v>
      </c>
      <c r="DK280" s="897" t="s">
        <v>286</v>
      </c>
      <c r="DL280" s="898">
        <v>14070</v>
      </c>
      <c r="DM280" s="900" t="s">
        <v>274</v>
      </c>
      <c r="DN280" s="935">
        <v>140</v>
      </c>
      <c r="DO280" s="900" t="s">
        <v>275</v>
      </c>
      <c r="DP280" s="903" t="s">
        <v>276</v>
      </c>
      <c r="DQ280" s="900" t="s">
        <v>274</v>
      </c>
      <c r="DR280" s="905" t="s">
        <v>280</v>
      </c>
      <c r="DS280" s="900" t="s">
        <v>274</v>
      </c>
      <c r="DT280" s="909">
        <v>2.6</v>
      </c>
      <c r="DU280" s="926" t="s">
        <v>281</v>
      </c>
      <c r="DV280" s="911" t="s">
        <v>287</v>
      </c>
      <c r="DW280" s="242"/>
      <c r="DX280" s="948"/>
      <c r="DY280" s="215">
        <v>35</v>
      </c>
      <c r="DZ280" s="216">
        <v>9</v>
      </c>
      <c r="EA280" s="216">
        <v>10</v>
      </c>
      <c r="EB280" s="928">
        <v>5</v>
      </c>
    </row>
    <row r="281" spans="1:132" s="214" customFormat="1" ht="34.15" customHeight="1">
      <c r="A281" s="271" t="s">
        <v>595</v>
      </c>
      <c r="B281" s="950"/>
      <c r="C281" s="944"/>
      <c r="D281" s="946"/>
      <c r="E281" s="217" t="s">
        <v>49</v>
      </c>
      <c r="F281" s="180"/>
      <c r="G281" s="218">
        <v>59550</v>
      </c>
      <c r="H281" s="219"/>
      <c r="I281" s="183" t="s">
        <v>274</v>
      </c>
      <c r="J281" s="220">
        <v>570</v>
      </c>
      <c r="K281" s="221"/>
      <c r="L281" s="222" t="s">
        <v>275</v>
      </c>
      <c r="M281" s="223" t="s">
        <v>276</v>
      </c>
      <c r="N281" s="224" t="s">
        <v>274</v>
      </c>
      <c r="O281" s="225" t="s">
        <v>280</v>
      </c>
      <c r="P281" s="224" t="s">
        <v>274</v>
      </c>
      <c r="Q281" s="226">
        <v>2.4</v>
      </c>
      <c r="R281" s="227"/>
      <c r="S281" s="902"/>
      <c r="T281" s="914"/>
      <c r="U281" s="902"/>
      <c r="V281" s="934"/>
      <c r="W281" s="922"/>
      <c r="X281" s="904"/>
      <c r="Y281" s="922"/>
      <c r="Z281" s="924"/>
      <c r="AA281" s="183" t="s">
        <v>274</v>
      </c>
      <c r="AB281" s="220">
        <v>8210</v>
      </c>
      <c r="AC281" s="902"/>
      <c r="AD281" s="228">
        <v>80</v>
      </c>
      <c r="AE281" s="229" t="s">
        <v>275</v>
      </c>
      <c r="AF281" s="223" t="s">
        <v>276</v>
      </c>
      <c r="AG281" s="230" t="s">
        <v>274</v>
      </c>
      <c r="AH281" s="231" t="s">
        <v>280</v>
      </c>
      <c r="AI281" s="230" t="s">
        <v>274</v>
      </c>
      <c r="AJ281" s="232">
        <v>2.9</v>
      </c>
      <c r="AK281" s="233"/>
      <c r="AL281" s="198"/>
      <c r="AM281" s="234"/>
      <c r="AN281" s="205"/>
      <c r="AO281" s="235"/>
      <c r="AP281" s="236"/>
      <c r="AR281" s="236"/>
      <c r="AT281" s="236"/>
      <c r="AV281" s="237" t="s">
        <v>274</v>
      </c>
      <c r="AW281" s="199">
        <v>57480</v>
      </c>
      <c r="AX281" s="205" t="s">
        <v>274</v>
      </c>
      <c r="AY281" s="200">
        <v>570</v>
      </c>
      <c r="AZ281" s="238" t="s">
        <v>275</v>
      </c>
      <c r="BA281" s="202" t="s">
        <v>276</v>
      </c>
      <c r="BB281" s="201" t="s">
        <v>274</v>
      </c>
      <c r="BC281" s="203" t="s">
        <v>280</v>
      </c>
      <c r="BD281" s="201" t="s">
        <v>274</v>
      </c>
      <c r="BE281" s="204">
        <v>2.7</v>
      </c>
      <c r="BF281" s="237" t="s">
        <v>274</v>
      </c>
      <c r="BG281" s="286">
        <v>49270</v>
      </c>
      <c r="BH281" s="237" t="s">
        <v>284</v>
      </c>
      <c r="BI281" s="200">
        <v>490</v>
      </c>
      <c r="BJ281" s="238" t="s">
        <v>275</v>
      </c>
      <c r="BK281" s="202" t="s">
        <v>276</v>
      </c>
      <c r="BL281" s="238" t="s">
        <v>274</v>
      </c>
      <c r="BM281" s="203" t="s">
        <v>280</v>
      </c>
      <c r="BN281" s="238" t="s">
        <v>274</v>
      </c>
      <c r="BO281" s="204">
        <v>2.6</v>
      </c>
      <c r="BP281" s="925"/>
      <c r="BQ281" s="920"/>
      <c r="BR281" s="902"/>
      <c r="BS281" s="916"/>
      <c r="BT281" s="904"/>
      <c r="BU281" s="904"/>
      <c r="BV281" s="901"/>
      <c r="BW281" s="906"/>
      <c r="BX281" s="901"/>
      <c r="BY281" s="908"/>
      <c r="BZ281" s="902"/>
      <c r="CA281" s="918"/>
      <c r="CB281" s="902"/>
      <c r="CC281" s="916"/>
      <c r="CD281" s="901"/>
      <c r="CE281" s="904"/>
      <c r="CF281" s="901"/>
      <c r="CG281" s="906"/>
      <c r="CH281" s="901"/>
      <c r="CI281" s="910"/>
      <c r="CJ281" s="912"/>
      <c r="CK281" s="902"/>
      <c r="CL281" s="914"/>
      <c r="CM281" s="902"/>
      <c r="CN281" s="916"/>
      <c r="CO281" s="904"/>
      <c r="CP281" s="904"/>
      <c r="CQ281" s="901"/>
      <c r="CR281" s="906"/>
      <c r="CS281" s="901"/>
      <c r="CT281" s="908"/>
      <c r="CU281" s="902"/>
      <c r="CV281" s="239" t="s">
        <v>315</v>
      </c>
      <c r="CW281" s="902"/>
      <c r="CX281" s="239" t="s">
        <v>290</v>
      </c>
      <c r="CY281" s="902"/>
      <c r="CZ281" s="240">
        <v>59.8</v>
      </c>
      <c r="DA281" s="902"/>
      <c r="DB281" s="239" t="s">
        <v>315</v>
      </c>
      <c r="DC281" s="902"/>
      <c r="DD281" s="239" t="s">
        <v>290</v>
      </c>
      <c r="DE281" s="902"/>
      <c r="DF281" s="240">
        <v>49.8</v>
      </c>
      <c r="DG281" s="937"/>
      <c r="DH281" s="939"/>
      <c r="DI281" s="937"/>
      <c r="DJ281" s="241" t="s">
        <v>291</v>
      </c>
      <c r="DK281" s="897"/>
      <c r="DL281" s="899"/>
      <c r="DM281" s="901"/>
      <c r="DN281" s="936"/>
      <c r="DO281" s="901"/>
      <c r="DP281" s="904"/>
      <c r="DQ281" s="901"/>
      <c r="DR281" s="906"/>
      <c r="DS281" s="901"/>
      <c r="DT281" s="910"/>
      <c r="DU281" s="927"/>
      <c r="DV281" s="912"/>
      <c r="DW281" s="242"/>
      <c r="DX281" s="948"/>
      <c r="DY281" s="215"/>
      <c r="DZ281" s="216">
        <v>9</v>
      </c>
      <c r="EA281" s="216">
        <v>10</v>
      </c>
      <c r="EB281" s="928"/>
    </row>
    <row r="282" spans="1:132" s="214" customFormat="1" ht="34.15" customHeight="1">
      <c r="A282" s="271" t="s">
        <v>596</v>
      </c>
      <c r="B282" s="950"/>
      <c r="C282" s="943" t="s">
        <v>296</v>
      </c>
      <c r="D282" s="945" t="s">
        <v>273</v>
      </c>
      <c r="E282" s="179" t="s">
        <v>48</v>
      </c>
      <c r="F282" s="180"/>
      <c r="G282" s="181">
        <v>57890</v>
      </c>
      <c r="H282" s="182">
        <v>66100</v>
      </c>
      <c r="I282" s="183" t="s">
        <v>274</v>
      </c>
      <c r="J282" s="184">
        <v>550</v>
      </c>
      <c r="K282" s="185">
        <v>640</v>
      </c>
      <c r="L282" s="186" t="s">
        <v>275</v>
      </c>
      <c r="M282" s="187" t="s">
        <v>276</v>
      </c>
      <c r="N282" s="188" t="s">
        <v>274</v>
      </c>
      <c r="O282" s="189" t="s">
        <v>277</v>
      </c>
      <c r="P282" s="188" t="s">
        <v>274</v>
      </c>
      <c r="Q282" s="190">
        <v>2.4</v>
      </c>
      <c r="R282" s="191">
        <v>2.5</v>
      </c>
      <c r="S282" s="902" t="s">
        <v>274</v>
      </c>
      <c r="T282" s="913">
        <v>1980</v>
      </c>
      <c r="U282" s="902" t="s">
        <v>274</v>
      </c>
      <c r="V282" s="933">
        <v>10</v>
      </c>
      <c r="W282" s="921" t="s">
        <v>278</v>
      </c>
      <c r="X282" s="903" t="s">
        <v>276</v>
      </c>
      <c r="Y282" s="921" t="s">
        <v>274</v>
      </c>
      <c r="Z282" s="923" t="s">
        <v>279</v>
      </c>
      <c r="AA282" s="183" t="s">
        <v>274</v>
      </c>
      <c r="AB282" s="192">
        <v>8210</v>
      </c>
      <c r="AC282" s="902" t="s">
        <v>274</v>
      </c>
      <c r="AD282" s="193">
        <v>80</v>
      </c>
      <c r="AE282" s="194" t="s">
        <v>278</v>
      </c>
      <c r="AF282" s="187" t="s">
        <v>276</v>
      </c>
      <c r="AG282" s="195" t="s">
        <v>274</v>
      </c>
      <c r="AH282" s="189" t="s">
        <v>280</v>
      </c>
      <c r="AI282" s="195" t="s">
        <v>274</v>
      </c>
      <c r="AJ282" s="196">
        <v>2.9</v>
      </c>
      <c r="AK282" s="197" t="s">
        <v>281</v>
      </c>
      <c r="AL282" s="198" t="s">
        <v>282</v>
      </c>
      <c r="AM282" s="199">
        <v>3280</v>
      </c>
      <c r="AN282" s="198" t="s">
        <v>282</v>
      </c>
      <c r="AO282" s="200">
        <v>30</v>
      </c>
      <c r="AP282" s="201" t="s">
        <v>275</v>
      </c>
      <c r="AQ282" s="202" t="s">
        <v>276</v>
      </c>
      <c r="AR282" s="201" t="s">
        <v>274</v>
      </c>
      <c r="AS282" s="203" t="s">
        <v>280</v>
      </c>
      <c r="AT282" s="201" t="s">
        <v>274</v>
      </c>
      <c r="AU282" s="204">
        <v>3.9</v>
      </c>
      <c r="AV282" s="205"/>
      <c r="AW282" s="206"/>
      <c r="AX282" s="205"/>
      <c r="AY282" s="207"/>
      <c r="AZ282" s="208"/>
      <c r="BA282" s="208"/>
      <c r="BB282" s="209"/>
      <c r="BC282" s="208"/>
      <c r="BD282" s="209"/>
      <c r="BE282" s="208"/>
      <c r="BF282" s="205"/>
      <c r="BG282" s="285" t="s">
        <v>283</v>
      </c>
      <c r="BH282" s="205"/>
      <c r="BI282" s="210"/>
      <c r="BJ282" s="208"/>
      <c r="BK282" s="208"/>
      <c r="BL282" s="208"/>
      <c r="BM282" s="208"/>
      <c r="BN282" s="208"/>
      <c r="BO282" s="208"/>
      <c r="BP282" s="925" t="s">
        <v>274</v>
      </c>
      <c r="BQ282" s="919" t="s">
        <v>297</v>
      </c>
      <c r="BR282" s="902" t="s">
        <v>274</v>
      </c>
      <c r="BS282" s="915"/>
      <c r="BT282" s="903"/>
      <c r="BU282" s="903"/>
      <c r="BV282" s="900"/>
      <c r="BW282" s="905"/>
      <c r="BX282" s="900"/>
      <c r="BY282" s="941" t="s">
        <v>203</v>
      </c>
      <c r="BZ282" s="902" t="s">
        <v>284</v>
      </c>
      <c r="CA282" s="917">
        <v>12310</v>
      </c>
      <c r="CB282" s="902" t="s">
        <v>284</v>
      </c>
      <c r="CC282" s="915">
        <v>120</v>
      </c>
      <c r="CD282" s="900" t="s">
        <v>275</v>
      </c>
      <c r="CE282" s="903" t="s">
        <v>276</v>
      </c>
      <c r="CF282" s="900" t="s">
        <v>274</v>
      </c>
      <c r="CG282" s="905" t="s">
        <v>280</v>
      </c>
      <c r="CH282" s="900" t="s">
        <v>274</v>
      </c>
      <c r="CI282" s="909">
        <v>2.7</v>
      </c>
      <c r="CJ282" s="911" t="s">
        <v>285</v>
      </c>
      <c r="CK282" s="902" t="s">
        <v>284</v>
      </c>
      <c r="CL282" s="913">
        <v>1930</v>
      </c>
      <c r="CM282" s="902" t="s">
        <v>274</v>
      </c>
      <c r="CN282" s="915">
        <v>10</v>
      </c>
      <c r="CO282" s="903" t="s">
        <v>275</v>
      </c>
      <c r="CP282" s="903" t="s">
        <v>276</v>
      </c>
      <c r="CQ282" s="900" t="s">
        <v>274</v>
      </c>
      <c r="CR282" s="905" t="s">
        <v>280</v>
      </c>
      <c r="CS282" s="900" t="s">
        <v>274</v>
      </c>
      <c r="CT282" s="907">
        <v>20.399999999999999</v>
      </c>
      <c r="CU282" s="902" t="s">
        <v>284</v>
      </c>
      <c r="CV282" s="211">
        <v>1060</v>
      </c>
      <c r="CW282" s="902" t="s">
        <v>284</v>
      </c>
      <c r="CX282" s="212">
        <v>10</v>
      </c>
      <c r="CY282" s="902" t="s">
        <v>284</v>
      </c>
      <c r="CZ282" s="212">
        <v>10</v>
      </c>
      <c r="DA282" s="902" t="s">
        <v>284</v>
      </c>
      <c r="DB282" s="211">
        <v>190</v>
      </c>
      <c r="DC282" s="902" t="s">
        <v>284</v>
      </c>
      <c r="DD282" s="212">
        <v>1</v>
      </c>
      <c r="DE282" s="902" t="s">
        <v>284</v>
      </c>
      <c r="DF282" s="212">
        <v>1</v>
      </c>
      <c r="DG282" s="937" t="s">
        <v>282</v>
      </c>
      <c r="DH282" s="938">
        <v>10870</v>
      </c>
      <c r="DI282" s="937" t="s">
        <v>282</v>
      </c>
      <c r="DJ282" s="213">
        <v>245</v>
      </c>
      <c r="DK282" s="897" t="s">
        <v>286</v>
      </c>
      <c r="DL282" s="898">
        <v>12310</v>
      </c>
      <c r="DM282" s="900" t="s">
        <v>274</v>
      </c>
      <c r="DN282" s="935">
        <v>120</v>
      </c>
      <c r="DO282" s="900" t="s">
        <v>275</v>
      </c>
      <c r="DP282" s="903" t="s">
        <v>276</v>
      </c>
      <c r="DQ282" s="900" t="s">
        <v>274</v>
      </c>
      <c r="DR282" s="905" t="s">
        <v>280</v>
      </c>
      <c r="DS282" s="900" t="s">
        <v>274</v>
      </c>
      <c r="DT282" s="909">
        <v>2.7</v>
      </c>
      <c r="DU282" s="926" t="s">
        <v>281</v>
      </c>
      <c r="DV282" s="911" t="s">
        <v>287</v>
      </c>
      <c r="DW282" s="242"/>
      <c r="DX282" s="948"/>
      <c r="DY282" s="215">
        <v>40</v>
      </c>
      <c r="DZ282" s="216">
        <v>11</v>
      </c>
      <c r="EA282" s="216">
        <v>12</v>
      </c>
      <c r="EB282" s="928">
        <v>6</v>
      </c>
    </row>
    <row r="283" spans="1:132" s="214" customFormat="1" ht="34.15" customHeight="1">
      <c r="A283" s="271" t="s">
        <v>597</v>
      </c>
      <c r="B283" s="950"/>
      <c r="C283" s="944"/>
      <c r="D283" s="946"/>
      <c r="E283" s="217" t="s">
        <v>49</v>
      </c>
      <c r="F283" s="180"/>
      <c r="G283" s="218">
        <v>66100</v>
      </c>
      <c r="H283" s="219"/>
      <c r="I283" s="183" t="s">
        <v>274</v>
      </c>
      <c r="J283" s="220">
        <v>640</v>
      </c>
      <c r="K283" s="221"/>
      <c r="L283" s="222" t="s">
        <v>275</v>
      </c>
      <c r="M283" s="223" t="s">
        <v>276</v>
      </c>
      <c r="N283" s="224" t="s">
        <v>274</v>
      </c>
      <c r="O283" s="225" t="s">
        <v>280</v>
      </c>
      <c r="P283" s="224" t="s">
        <v>274</v>
      </c>
      <c r="Q283" s="226">
        <v>2.5</v>
      </c>
      <c r="R283" s="227"/>
      <c r="S283" s="902"/>
      <c r="T283" s="914"/>
      <c r="U283" s="902"/>
      <c r="V283" s="934"/>
      <c r="W283" s="922"/>
      <c r="X283" s="904"/>
      <c r="Y283" s="922"/>
      <c r="Z283" s="924"/>
      <c r="AA283" s="183" t="s">
        <v>274</v>
      </c>
      <c r="AB283" s="220">
        <v>8210</v>
      </c>
      <c r="AC283" s="902"/>
      <c r="AD283" s="228">
        <v>80</v>
      </c>
      <c r="AE283" s="229" t="s">
        <v>275</v>
      </c>
      <c r="AF283" s="223" t="s">
        <v>276</v>
      </c>
      <c r="AG283" s="230" t="s">
        <v>274</v>
      </c>
      <c r="AH283" s="231" t="s">
        <v>280</v>
      </c>
      <c r="AI283" s="230" t="s">
        <v>274</v>
      </c>
      <c r="AJ283" s="232">
        <v>2.9</v>
      </c>
      <c r="AK283" s="233"/>
      <c r="AL283" s="198"/>
      <c r="AM283" s="234"/>
      <c r="AN283" s="205"/>
      <c r="AO283" s="235"/>
      <c r="AP283" s="236"/>
      <c r="AR283" s="236"/>
      <c r="AT283" s="236"/>
      <c r="AV283" s="237" t="s">
        <v>274</v>
      </c>
      <c r="AW283" s="199">
        <v>57480</v>
      </c>
      <c r="AX283" s="205" t="s">
        <v>274</v>
      </c>
      <c r="AY283" s="200">
        <v>570</v>
      </c>
      <c r="AZ283" s="238" t="s">
        <v>275</v>
      </c>
      <c r="BA283" s="202" t="s">
        <v>276</v>
      </c>
      <c r="BB283" s="201" t="s">
        <v>274</v>
      </c>
      <c r="BC283" s="203" t="s">
        <v>280</v>
      </c>
      <c r="BD283" s="201" t="s">
        <v>274</v>
      </c>
      <c r="BE283" s="204">
        <v>2.7</v>
      </c>
      <c r="BF283" s="237" t="s">
        <v>274</v>
      </c>
      <c r="BG283" s="286">
        <v>49270</v>
      </c>
      <c r="BH283" s="237" t="s">
        <v>284</v>
      </c>
      <c r="BI283" s="200">
        <v>490</v>
      </c>
      <c r="BJ283" s="238" t="s">
        <v>275</v>
      </c>
      <c r="BK283" s="202" t="s">
        <v>276</v>
      </c>
      <c r="BL283" s="238" t="s">
        <v>274</v>
      </c>
      <c r="BM283" s="203" t="s">
        <v>280</v>
      </c>
      <c r="BN283" s="238" t="s">
        <v>274</v>
      </c>
      <c r="BO283" s="204">
        <v>2.6</v>
      </c>
      <c r="BP283" s="925"/>
      <c r="BQ283" s="920"/>
      <c r="BR283" s="902"/>
      <c r="BS283" s="916"/>
      <c r="BT283" s="904"/>
      <c r="BU283" s="904"/>
      <c r="BV283" s="901"/>
      <c r="BW283" s="906"/>
      <c r="BX283" s="901"/>
      <c r="BY283" s="942"/>
      <c r="BZ283" s="902"/>
      <c r="CA283" s="918"/>
      <c r="CB283" s="902"/>
      <c r="CC283" s="916"/>
      <c r="CD283" s="901"/>
      <c r="CE283" s="904"/>
      <c r="CF283" s="901"/>
      <c r="CG283" s="906"/>
      <c r="CH283" s="901"/>
      <c r="CI283" s="910"/>
      <c r="CJ283" s="912"/>
      <c r="CK283" s="902"/>
      <c r="CL283" s="914"/>
      <c r="CM283" s="902"/>
      <c r="CN283" s="916"/>
      <c r="CO283" s="904"/>
      <c r="CP283" s="904"/>
      <c r="CQ283" s="901"/>
      <c r="CR283" s="906"/>
      <c r="CS283" s="901"/>
      <c r="CT283" s="908"/>
      <c r="CU283" s="902"/>
      <c r="CV283" s="239" t="s">
        <v>289</v>
      </c>
      <c r="CW283" s="902"/>
      <c r="CX283" s="239" t="s">
        <v>290</v>
      </c>
      <c r="CY283" s="902"/>
      <c r="CZ283" s="240">
        <v>52.3</v>
      </c>
      <c r="DA283" s="902"/>
      <c r="DB283" s="239" t="s">
        <v>289</v>
      </c>
      <c r="DC283" s="902"/>
      <c r="DD283" s="239" t="s">
        <v>290</v>
      </c>
      <c r="DE283" s="902"/>
      <c r="DF283" s="240">
        <v>87.2</v>
      </c>
      <c r="DG283" s="937"/>
      <c r="DH283" s="939"/>
      <c r="DI283" s="937"/>
      <c r="DJ283" s="241" t="s">
        <v>291</v>
      </c>
      <c r="DK283" s="897"/>
      <c r="DL283" s="899"/>
      <c r="DM283" s="901"/>
      <c r="DN283" s="936"/>
      <c r="DO283" s="901"/>
      <c r="DP283" s="904"/>
      <c r="DQ283" s="901"/>
      <c r="DR283" s="906"/>
      <c r="DS283" s="901"/>
      <c r="DT283" s="910"/>
      <c r="DU283" s="927"/>
      <c r="DV283" s="912"/>
      <c r="DW283" s="242"/>
      <c r="DX283" s="948"/>
      <c r="DY283" s="215"/>
      <c r="DZ283" s="216">
        <v>11</v>
      </c>
      <c r="EA283" s="216">
        <v>12</v>
      </c>
      <c r="EB283" s="928"/>
    </row>
    <row r="284" spans="1:132" s="214" customFormat="1" ht="34.15" customHeight="1">
      <c r="A284" s="271" t="s">
        <v>598</v>
      </c>
      <c r="B284" s="950"/>
      <c r="C284" s="943" t="s">
        <v>298</v>
      </c>
      <c r="D284" s="945" t="s">
        <v>273</v>
      </c>
      <c r="E284" s="179" t="s">
        <v>48</v>
      </c>
      <c r="F284" s="180"/>
      <c r="G284" s="181">
        <v>51970</v>
      </c>
      <c r="H284" s="182">
        <v>60180</v>
      </c>
      <c r="I284" s="183" t="s">
        <v>274</v>
      </c>
      <c r="J284" s="184">
        <v>490</v>
      </c>
      <c r="K284" s="185">
        <v>580</v>
      </c>
      <c r="L284" s="186" t="s">
        <v>275</v>
      </c>
      <c r="M284" s="187" t="s">
        <v>276</v>
      </c>
      <c r="N284" s="188" t="s">
        <v>274</v>
      </c>
      <c r="O284" s="189" t="s">
        <v>277</v>
      </c>
      <c r="P284" s="188" t="s">
        <v>274</v>
      </c>
      <c r="Q284" s="190">
        <v>2.4</v>
      </c>
      <c r="R284" s="191">
        <v>2.5</v>
      </c>
      <c r="S284" s="902" t="s">
        <v>274</v>
      </c>
      <c r="T284" s="913">
        <v>1760</v>
      </c>
      <c r="U284" s="902" t="s">
        <v>274</v>
      </c>
      <c r="V284" s="933">
        <v>10</v>
      </c>
      <c r="W284" s="921" t="s">
        <v>278</v>
      </c>
      <c r="X284" s="903" t="s">
        <v>276</v>
      </c>
      <c r="Y284" s="921" t="s">
        <v>274</v>
      </c>
      <c r="Z284" s="923" t="s">
        <v>279</v>
      </c>
      <c r="AA284" s="183" t="s">
        <v>274</v>
      </c>
      <c r="AB284" s="192">
        <v>8210</v>
      </c>
      <c r="AC284" s="902" t="s">
        <v>274</v>
      </c>
      <c r="AD284" s="193">
        <v>80</v>
      </c>
      <c r="AE284" s="194" t="s">
        <v>278</v>
      </c>
      <c r="AF284" s="187" t="s">
        <v>276</v>
      </c>
      <c r="AG284" s="195" t="s">
        <v>274</v>
      </c>
      <c r="AH284" s="189" t="s">
        <v>280</v>
      </c>
      <c r="AI284" s="195" t="s">
        <v>274</v>
      </c>
      <c r="AJ284" s="196">
        <v>2.9</v>
      </c>
      <c r="AK284" s="197" t="s">
        <v>281</v>
      </c>
      <c r="AL284" s="198" t="s">
        <v>282</v>
      </c>
      <c r="AM284" s="199">
        <v>3280</v>
      </c>
      <c r="AN284" s="198" t="s">
        <v>282</v>
      </c>
      <c r="AO284" s="200">
        <v>30</v>
      </c>
      <c r="AP284" s="201" t="s">
        <v>275</v>
      </c>
      <c r="AQ284" s="202" t="s">
        <v>276</v>
      </c>
      <c r="AR284" s="201" t="s">
        <v>274</v>
      </c>
      <c r="AS284" s="203" t="s">
        <v>280</v>
      </c>
      <c r="AT284" s="201" t="s">
        <v>274</v>
      </c>
      <c r="AU284" s="204">
        <v>3.9</v>
      </c>
      <c r="AV284" s="205"/>
      <c r="AW284" s="206"/>
      <c r="AX284" s="205"/>
      <c r="AY284" s="207"/>
      <c r="AZ284" s="208"/>
      <c r="BA284" s="208"/>
      <c r="BB284" s="209"/>
      <c r="BC284" s="208"/>
      <c r="BD284" s="209"/>
      <c r="BE284" s="208"/>
      <c r="BF284" s="205"/>
      <c r="BG284" s="285" t="s">
        <v>283</v>
      </c>
      <c r="BH284" s="205"/>
      <c r="BI284" s="210"/>
      <c r="BJ284" s="208"/>
      <c r="BK284" s="208"/>
      <c r="BL284" s="208"/>
      <c r="BM284" s="208"/>
      <c r="BN284" s="208"/>
      <c r="BO284" s="208"/>
      <c r="BP284" s="925" t="s">
        <v>274</v>
      </c>
      <c r="BQ284" s="919" t="s">
        <v>297</v>
      </c>
      <c r="BR284" s="902" t="s">
        <v>274</v>
      </c>
      <c r="BS284" s="915"/>
      <c r="BT284" s="903"/>
      <c r="BU284" s="903"/>
      <c r="BV284" s="900"/>
      <c r="BW284" s="905"/>
      <c r="BX284" s="900"/>
      <c r="BY284" s="941" t="s">
        <v>203</v>
      </c>
      <c r="BZ284" s="902" t="s">
        <v>284</v>
      </c>
      <c r="CA284" s="917">
        <v>10940</v>
      </c>
      <c r="CB284" s="902" t="s">
        <v>274</v>
      </c>
      <c r="CC284" s="915">
        <v>100</v>
      </c>
      <c r="CD284" s="900" t="s">
        <v>275</v>
      </c>
      <c r="CE284" s="903" t="s">
        <v>276</v>
      </c>
      <c r="CF284" s="900" t="s">
        <v>274</v>
      </c>
      <c r="CG284" s="905" t="s">
        <v>280</v>
      </c>
      <c r="CH284" s="900" t="s">
        <v>274</v>
      </c>
      <c r="CI284" s="909">
        <v>2.8</v>
      </c>
      <c r="CJ284" s="911" t="s">
        <v>285</v>
      </c>
      <c r="CK284" s="902" t="s">
        <v>284</v>
      </c>
      <c r="CL284" s="913">
        <v>1800</v>
      </c>
      <c r="CM284" s="902" t="s">
        <v>274</v>
      </c>
      <c r="CN284" s="915">
        <v>10</v>
      </c>
      <c r="CO284" s="903" t="s">
        <v>275</v>
      </c>
      <c r="CP284" s="903" t="s">
        <v>276</v>
      </c>
      <c r="CQ284" s="900" t="s">
        <v>274</v>
      </c>
      <c r="CR284" s="905" t="s">
        <v>280</v>
      </c>
      <c r="CS284" s="900" t="s">
        <v>274</v>
      </c>
      <c r="CT284" s="907">
        <v>18.100000000000001</v>
      </c>
      <c r="CU284" s="902" t="s">
        <v>284</v>
      </c>
      <c r="CV284" s="211">
        <v>950</v>
      </c>
      <c r="CW284" s="902" t="s">
        <v>284</v>
      </c>
      <c r="CX284" s="212">
        <v>9</v>
      </c>
      <c r="CY284" s="902" t="s">
        <v>284</v>
      </c>
      <c r="CZ284" s="212">
        <v>9</v>
      </c>
      <c r="DA284" s="902" t="s">
        <v>284</v>
      </c>
      <c r="DB284" s="211">
        <v>170</v>
      </c>
      <c r="DC284" s="902" t="s">
        <v>284</v>
      </c>
      <c r="DD284" s="212">
        <v>1</v>
      </c>
      <c r="DE284" s="902" t="s">
        <v>284</v>
      </c>
      <c r="DF284" s="212">
        <v>1</v>
      </c>
      <c r="DG284" s="937" t="s">
        <v>282</v>
      </c>
      <c r="DH284" s="938">
        <v>9770</v>
      </c>
      <c r="DI284" s="937" t="s">
        <v>282</v>
      </c>
      <c r="DJ284" s="213">
        <v>245</v>
      </c>
      <c r="DK284" s="897" t="s">
        <v>286</v>
      </c>
      <c r="DL284" s="898">
        <v>10940</v>
      </c>
      <c r="DM284" s="900" t="s">
        <v>274</v>
      </c>
      <c r="DN284" s="935">
        <v>100</v>
      </c>
      <c r="DO284" s="900" t="s">
        <v>275</v>
      </c>
      <c r="DP284" s="903" t="s">
        <v>276</v>
      </c>
      <c r="DQ284" s="900" t="s">
        <v>274</v>
      </c>
      <c r="DR284" s="905" t="s">
        <v>280</v>
      </c>
      <c r="DS284" s="900" t="s">
        <v>274</v>
      </c>
      <c r="DT284" s="909">
        <v>2.8</v>
      </c>
      <c r="DU284" s="926" t="s">
        <v>281</v>
      </c>
      <c r="DV284" s="911" t="s">
        <v>287</v>
      </c>
      <c r="DW284" s="242"/>
      <c r="DX284" s="948"/>
      <c r="DY284" s="215">
        <v>45</v>
      </c>
      <c r="DZ284" s="216">
        <v>13</v>
      </c>
      <c r="EA284" s="216">
        <v>14</v>
      </c>
      <c r="EB284" s="928">
        <v>7</v>
      </c>
    </row>
    <row r="285" spans="1:132" s="214" customFormat="1" ht="34.15" customHeight="1">
      <c r="A285" s="271" t="s">
        <v>599</v>
      </c>
      <c r="B285" s="950"/>
      <c r="C285" s="944"/>
      <c r="D285" s="946"/>
      <c r="E285" s="217" t="s">
        <v>49</v>
      </c>
      <c r="F285" s="180"/>
      <c r="G285" s="218">
        <v>60180</v>
      </c>
      <c r="H285" s="219"/>
      <c r="I285" s="183" t="s">
        <v>274</v>
      </c>
      <c r="J285" s="220">
        <v>580</v>
      </c>
      <c r="K285" s="221"/>
      <c r="L285" s="222" t="s">
        <v>275</v>
      </c>
      <c r="M285" s="223" t="s">
        <v>276</v>
      </c>
      <c r="N285" s="224" t="s">
        <v>274</v>
      </c>
      <c r="O285" s="225" t="s">
        <v>280</v>
      </c>
      <c r="P285" s="224" t="s">
        <v>274</v>
      </c>
      <c r="Q285" s="226">
        <v>2.5</v>
      </c>
      <c r="R285" s="227"/>
      <c r="S285" s="902"/>
      <c r="T285" s="914"/>
      <c r="U285" s="902"/>
      <c r="V285" s="934"/>
      <c r="W285" s="922"/>
      <c r="X285" s="904"/>
      <c r="Y285" s="922"/>
      <c r="Z285" s="924"/>
      <c r="AA285" s="183" t="s">
        <v>274</v>
      </c>
      <c r="AB285" s="220">
        <v>8210</v>
      </c>
      <c r="AC285" s="902"/>
      <c r="AD285" s="228">
        <v>80</v>
      </c>
      <c r="AE285" s="229" t="s">
        <v>275</v>
      </c>
      <c r="AF285" s="223" t="s">
        <v>276</v>
      </c>
      <c r="AG285" s="230" t="s">
        <v>274</v>
      </c>
      <c r="AH285" s="231" t="s">
        <v>280</v>
      </c>
      <c r="AI285" s="230" t="s">
        <v>274</v>
      </c>
      <c r="AJ285" s="232">
        <v>2.9</v>
      </c>
      <c r="AK285" s="233"/>
      <c r="AL285" s="198"/>
      <c r="AM285" s="234"/>
      <c r="AN285" s="205"/>
      <c r="AO285" s="235"/>
      <c r="AP285" s="236"/>
      <c r="AR285" s="236"/>
      <c r="AT285" s="236"/>
      <c r="AV285" s="237" t="s">
        <v>274</v>
      </c>
      <c r="AW285" s="199">
        <v>57480</v>
      </c>
      <c r="AX285" s="205" t="s">
        <v>274</v>
      </c>
      <c r="AY285" s="200">
        <v>570</v>
      </c>
      <c r="AZ285" s="238" t="s">
        <v>275</v>
      </c>
      <c r="BA285" s="202" t="s">
        <v>276</v>
      </c>
      <c r="BB285" s="201" t="s">
        <v>274</v>
      </c>
      <c r="BC285" s="203" t="s">
        <v>280</v>
      </c>
      <c r="BD285" s="201" t="s">
        <v>274</v>
      </c>
      <c r="BE285" s="204">
        <v>2.7</v>
      </c>
      <c r="BF285" s="237" t="s">
        <v>274</v>
      </c>
      <c r="BG285" s="286">
        <v>49270</v>
      </c>
      <c r="BH285" s="237" t="s">
        <v>284</v>
      </c>
      <c r="BI285" s="200">
        <v>490</v>
      </c>
      <c r="BJ285" s="238" t="s">
        <v>275</v>
      </c>
      <c r="BK285" s="202" t="s">
        <v>276</v>
      </c>
      <c r="BL285" s="238" t="s">
        <v>274</v>
      </c>
      <c r="BM285" s="203" t="s">
        <v>280</v>
      </c>
      <c r="BN285" s="238" t="s">
        <v>274</v>
      </c>
      <c r="BO285" s="204">
        <v>2.6</v>
      </c>
      <c r="BP285" s="925"/>
      <c r="BQ285" s="920"/>
      <c r="BR285" s="902"/>
      <c r="BS285" s="916"/>
      <c r="BT285" s="904"/>
      <c r="BU285" s="904"/>
      <c r="BV285" s="901"/>
      <c r="BW285" s="906"/>
      <c r="BX285" s="901"/>
      <c r="BY285" s="942"/>
      <c r="BZ285" s="902"/>
      <c r="CA285" s="918"/>
      <c r="CB285" s="902"/>
      <c r="CC285" s="916"/>
      <c r="CD285" s="901"/>
      <c r="CE285" s="904"/>
      <c r="CF285" s="901"/>
      <c r="CG285" s="906"/>
      <c r="CH285" s="901"/>
      <c r="CI285" s="910"/>
      <c r="CJ285" s="912"/>
      <c r="CK285" s="902"/>
      <c r="CL285" s="914"/>
      <c r="CM285" s="902"/>
      <c r="CN285" s="916"/>
      <c r="CO285" s="904"/>
      <c r="CP285" s="904"/>
      <c r="CQ285" s="901"/>
      <c r="CR285" s="906"/>
      <c r="CS285" s="901"/>
      <c r="CT285" s="908"/>
      <c r="CU285" s="902"/>
      <c r="CV285" s="239" t="s">
        <v>315</v>
      </c>
      <c r="CW285" s="902"/>
      <c r="CX285" s="239" t="s">
        <v>290</v>
      </c>
      <c r="CY285" s="902"/>
      <c r="CZ285" s="240">
        <v>51.7</v>
      </c>
      <c r="DA285" s="902"/>
      <c r="DB285" s="239" t="s">
        <v>315</v>
      </c>
      <c r="DC285" s="902"/>
      <c r="DD285" s="239" t="s">
        <v>290</v>
      </c>
      <c r="DE285" s="902"/>
      <c r="DF285" s="240">
        <v>77.5</v>
      </c>
      <c r="DG285" s="937"/>
      <c r="DH285" s="939"/>
      <c r="DI285" s="937"/>
      <c r="DJ285" s="241" t="s">
        <v>291</v>
      </c>
      <c r="DK285" s="897"/>
      <c r="DL285" s="899"/>
      <c r="DM285" s="901"/>
      <c r="DN285" s="936"/>
      <c r="DO285" s="901"/>
      <c r="DP285" s="904"/>
      <c r="DQ285" s="901"/>
      <c r="DR285" s="906"/>
      <c r="DS285" s="901"/>
      <c r="DT285" s="910"/>
      <c r="DU285" s="927"/>
      <c r="DV285" s="912"/>
      <c r="DW285" s="242"/>
      <c r="DX285" s="948"/>
      <c r="DY285" s="215"/>
      <c r="DZ285" s="216">
        <v>13</v>
      </c>
      <c r="EA285" s="216">
        <v>14</v>
      </c>
      <c r="EB285" s="928"/>
    </row>
    <row r="286" spans="1:132" s="214" customFormat="1" ht="34.15" customHeight="1">
      <c r="A286" s="271" t="s">
        <v>600</v>
      </c>
      <c r="B286" s="950"/>
      <c r="C286" s="943" t="s">
        <v>299</v>
      </c>
      <c r="D286" s="945" t="s">
        <v>273</v>
      </c>
      <c r="E286" s="179" t="s">
        <v>48</v>
      </c>
      <c r="F286" s="180"/>
      <c r="G286" s="181">
        <v>50470</v>
      </c>
      <c r="H286" s="182">
        <v>58680</v>
      </c>
      <c r="I286" s="183" t="s">
        <v>274</v>
      </c>
      <c r="J286" s="184">
        <v>480</v>
      </c>
      <c r="K286" s="185">
        <v>560</v>
      </c>
      <c r="L286" s="186" t="s">
        <v>275</v>
      </c>
      <c r="M286" s="187" t="s">
        <v>276</v>
      </c>
      <c r="N286" s="188" t="s">
        <v>274</v>
      </c>
      <c r="O286" s="189" t="s">
        <v>277</v>
      </c>
      <c r="P286" s="188" t="s">
        <v>274</v>
      </c>
      <c r="Q286" s="190">
        <v>2.4</v>
      </c>
      <c r="R286" s="191">
        <v>2.5</v>
      </c>
      <c r="S286" s="902" t="s">
        <v>274</v>
      </c>
      <c r="T286" s="913">
        <v>1580</v>
      </c>
      <c r="U286" s="902" t="s">
        <v>274</v>
      </c>
      <c r="V286" s="933">
        <v>10</v>
      </c>
      <c r="W286" s="921" t="s">
        <v>278</v>
      </c>
      <c r="X286" s="903" t="s">
        <v>276</v>
      </c>
      <c r="Y286" s="921" t="s">
        <v>274</v>
      </c>
      <c r="Z286" s="923" t="s">
        <v>279</v>
      </c>
      <c r="AA286" s="183" t="s">
        <v>274</v>
      </c>
      <c r="AB286" s="192">
        <v>8210</v>
      </c>
      <c r="AC286" s="902" t="s">
        <v>274</v>
      </c>
      <c r="AD286" s="193">
        <v>80</v>
      </c>
      <c r="AE286" s="194" t="s">
        <v>278</v>
      </c>
      <c r="AF286" s="187" t="s">
        <v>276</v>
      </c>
      <c r="AG286" s="195" t="s">
        <v>274</v>
      </c>
      <c r="AH286" s="189" t="s">
        <v>280</v>
      </c>
      <c r="AI286" s="195" t="s">
        <v>274</v>
      </c>
      <c r="AJ286" s="196">
        <v>2.9</v>
      </c>
      <c r="AK286" s="197" t="s">
        <v>281</v>
      </c>
      <c r="AL286" s="198" t="s">
        <v>282</v>
      </c>
      <c r="AM286" s="199">
        <v>3280</v>
      </c>
      <c r="AN286" s="198" t="s">
        <v>282</v>
      </c>
      <c r="AO286" s="200">
        <v>30</v>
      </c>
      <c r="AP286" s="201" t="s">
        <v>275</v>
      </c>
      <c r="AQ286" s="202" t="s">
        <v>276</v>
      </c>
      <c r="AR286" s="201" t="s">
        <v>274</v>
      </c>
      <c r="AS286" s="203" t="s">
        <v>280</v>
      </c>
      <c r="AT286" s="201" t="s">
        <v>274</v>
      </c>
      <c r="AU286" s="204">
        <v>3.9</v>
      </c>
      <c r="AV286" s="205"/>
      <c r="AW286" s="206"/>
      <c r="AX286" s="205"/>
      <c r="AY286" s="207"/>
      <c r="AZ286" s="208"/>
      <c r="BA286" s="208"/>
      <c r="BB286" s="209"/>
      <c r="BC286" s="208"/>
      <c r="BD286" s="209"/>
      <c r="BE286" s="208"/>
      <c r="BF286" s="205"/>
      <c r="BG286" s="285" t="s">
        <v>283</v>
      </c>
      <c r="BH286" s="205"/>
      <c r="BI286" s="210"/>
      <c r="BJ286" s="208"/>
      <c r="BK286" s="208"/>
      <c r="BL286" s="208"/>
      <c r="BM286" s="208"/>
      <c r="BN286" s="208"/>
      <c r="BO286" s="208"/>
      <c r="BP286" s="925" t="s">
        <v>274</v>
      </c>
      <c r="BQ286" s="919" t="s">
        <v>297</v>
      </c>
      <c r="BR286" s="902" t="s">
        <v>274</v>
      </c>
      <c r="BS286" s="915"/>
      <c r="BT286" s="903"/>
      <c r="BU286" s="903"/>
      <c r="BV286" s="900"/>
      <c r="BW286" s="905"/>
      <c r="BX286" s="900"/>
      <c r="BY286" s="941" t="s">
        <v>203</v>
      </c>
      <c r="BZ286" s="902" t="s">
        <v>284</v>
      </c>
      <c r="CA286" s="917">
        <v>9850</v>
      </c>
      <c r="CB286" s="902" t="s">
        <v>284</v>
      </c>
      <c r="CC286" s="915">
        <v>90</v>
      </c>
      <c r="CD286" s="900" t="s">
        <v>275</v>
      </c>
      <c r="CE286" s="903" t="s">
        <v>276</v>
      </c>
      <c r="CF286" s="900" t="s">
        <v>274</v>
      </c>
      <c r="CG286" s="905" t="s">
        <v>280</v>
      </c>
      <c r="CH286" s="900" t="s">
        <v>274</v>
      </c>
      <c r="CI286" s="909">
        <v>2.8</v>
      </c>
      <c r="CJ286" s="911" t="s">
        <v>285</v>
      </c>
      <c r="CK286" s="902" t="s">
        <v>284</v>
      </c>
      <c r="CL286" s="913">
        <v>1620</v>
      </c>
      <c r="CM286" s="902" t="s">
        <v>274</v>
      </c>
      <c r="CN286" s="915">
        <v>10</v>
      </c>
      <c r="CO286" s="903" t="s">
        <v>275</v>
      </c>
      <c r="CP286" s="903" t="s">
        <v>276</v>
      </c>
      <c r="CQ286" s="900" t="s">
        <v>274</v>
      </c>
      <c r="CR286" s="905" t="s">
        <v>280</v>
      </c>
      <c r="CS286" s="900" t="s">
        <v>274</v>
      </c>
      <c r="CT286" s="907">
        <v>16.3</v>
      </c>
      <c r="CU286" s="902" t="s">
        <v>284</v>
      </c>
      <c r="CV286" s="211">
        <v>850</v>
      </c>
      <c r="CW286" s="902" t="s">
        <v>284</v>
      </c>
      <c r="CX286" s="212">
        <v>8</v>
      </c>
      <c r="CY286" s="902" t="s">
        <v>284</v>
      </c>
      <c r="CZ286" s="212">
        <v>8</v>
      </c>
      <c r="DA286" s="902" t="s">
        <v>284</v>
      </c>
      <c r="DB286" s="211">
        <v>150</v>
      </c>
      <c r="DC286" s="902" t="s">
        <v>284</v>
      </c>
      <c r="DD286" s="212">
        <v>1</v>
      </c>
      <c r="DE286" s="902" t="s">
        <v>284</v>
      </c>
      <c r="DF286" s="212">
        <v>1</v>
      </c>
      <c r="DG286" s="937" t="s">
        <v>282</v>
      </c>
      <c r="DH286" s="938">
        <v>8860</v>
      </c>
      <c r="DI286" s="937" t="s">
        <v>282</v>
      </c>
      <c r="DJ286" s="213">
        <v>245</v>
      </c>
      <c r="DK286" s="897" t="s">
        <v>286</v>
      </c>
      <c r="DL286" s="898">
        <v>9850</v>
      </c>
      <c r="DM286" s="900" t="s">
        <v>274</v>
      </c>
      <c r="DN286" s="935">
        <v>90</v>
      </c>
      <c r="DO286" s="900" t="s">
        <v>275</v>
      </c>
      <c r="DP286" s="903" t="s">
        <v>276</v>
      </c>
      <c r="DQ286" s="900" t="s">
        <v>274</v>
      </c>
      <c r="DR286" s="905" t="s">
        <v>280</v>
      </c>
      <c r="DS286" s="900" t="s">
        <v>274</v>
      </c>
      <c r="DT286" s="909">
        <v>2.8</v>
      </c>
      <c r="DU286" s="926" t="s">
        <v>281</v>
      </c>
      <c r="DV286" s="911" t="s">
        <v>287</v>
      </c>
      <c r="DW286" s="242"/>
      <c r="DX286" s="948"/>
      <c r="DY286" s="215">
        <v>50</v>
      </c>
      <c r="DZ286" s="216">
        <v>15</v>
      </c>
      <c r="EA286" s="216">
        <v>16</v>
      </c>
      <c r="EB286" s="928">
        <v>8</v>
      </c>
    </row>
    <row r="287" spans="1:132" s="214" customFormat="1" ht="34.15" customHeight="1">
      <c r="A287" s="271" t="s">
        <v>601</v>
      </c>
      <c r="B287" s="950"/>
      <c r="C287" s="944"/>
      <c r="D287" s="946"/>
      <c r="E287" s="217" t="s">
        <v>49</v>
      </c>
      <c r="F287" s="180"/>
      <c r="G287" s="218">
        <v>58680</v>
      </c>
      <c r="H287" s="219"/>
      <c r="I287" s="183" t="s">
        <v>274</v>
      </c>
      <c r="J287" s="220">
        <v>560</v>
      </c>
      <c r="K287" s="221"/>
      <c r="L287" s="222" t="s">
        <v>275</v>
      </c>
      <c r="M287" s="223" t="s">
        <v>276</v>
      </c>
      <c r="N287" s="224" t="s">
        <v>274</v>
      </c>
      <c r="O287" s="225" t="s">
        <v>280</v>
      </c>
      <c r="P287" s="224" t="s">
        <v>274</v>
      </c>
      <c r="Q287" s="226">
        <v>2.5</v>
      </c>
      <c r="R287" s="227"/>
      <c r="S287" s="902"/>
      <c r="T287" s="914"/>
      <c r="U287" s="902"/>
      <c r="V287" s="934"/>
      <c r="W287" s="922"/>
      <c r="X287" s="904"/>
      <c r="Y287" s="922"/>
      <c r="Z287" s="924"/>
      <c r="AA287" s="183" t="s">
        <v>274</v>
      </c>
      <c r="AB287" s="220">
        <v>8210</v>
      </c>
      <c r="AC287" s="902"/>
      <c r="AD287" s="228">
        <v>80</v>
      </c>
      <c r="AE287" s="229" t="s">
        <v>275</v>
      </c>
      <c r="AF287" s="223" t="s">
        <v>276</v>
      </c>
      <c r="AG287" s="230" t="s">
        <v>274</v>
      </c>
      <c r="AH287" s="231" t="s">
        <v>280</v>
      </c>
      <c r="AI287" s="230" t="s">
        <v>274</v>
      </c>
      <c r="AJ287" s="232">
        <v>2.9</v>
      </c>
      <c r="AK287" s="233"/>
      <c r="AL287" s="198"/>
      <c r="AM287" s="234"/>
      <c r="AN287" s="205"/>
      <c r="AO287" s="235"/>
      <c r="AP287" s="236"/>
      <c r="AR287" s="236"/>
      <c r="AT287" s="236"/>
      <c r="AV287" s="237" t="s">
        <v>274</v>
      </c>
      <c r="AW287" s="199">
        <v>57480</v>
      </c>
      <c r="AX287" s="205" t="s">
        <v>274</v>
      </c>
      <c r="AY287" s="200">
        <v>570</v>
      </c>
      <c r="AZ287" s="238" t="s">
        <v>275</v>
      </c>
      <c r="BA287" s="202" t="s">
        <v>276</v>
      </c>
      <c r="BB287" s="201" t="s">
        <v>274</v>
      </c>
      <c r="BC287" s="203" t="s">
        <v>280</v>
      </c>
      <c r="BD287" s="201" t="s">
        <v>274</v>
      </c>
      <c r="BE287" s="204">
        <v>2.7</v>
      </c>
      <c r="BF287" s="237" t="s">
        <v>274</v>
      </c>
      <c r="BG287" s="286">
        <v>49270</v>
      </c>
      <c r="BH287" s="237" t="s">
        <v>284</v>
      </c>
      <c r="BI287" s="200">
        <v>490</v>
      </c>
      <c r="BJ287" s="238" t="s">
        <v>275</v>
      </c>
      <c r="BK287" s="202" t="s">
        <v>276</v>
      </c>
      <c r="BL287" s="238" t="s">
        <v>274</v>
      </c>
      <c r="BM287" s="203" t="s">
        <v>280</v>
      </c>
      <c r="BN287" s="238" t="s">
        <v>274</v>
      </c>
      <c r="BO287" s="204">
        <v>2.6</v>
      </c>
      <c r="BP287" s="925"/>
      <c r="BQ287" s="920"/>
      <c r="BR287" s="902"/>
      <c r="BS287" s="916"/>
      <c r="BT287" s="904"/>
      <c r="BU287" s="904"/>
      <c r="BV287" s="901"/>
      <c r="BW287" s="906"/>
      <c r="BX287" s="901"/>
      <c r="BY287" s="942"/>
      <c r="BZ287" s="902"/>
      <c r="CA287" s="918"/>
      <c r="CB287" s="902"/>
      <c r="CC287" s="916"/>
      <c r="CD287" s="901"/>
      <c r="CE287" s="904"/>
      <c r="CF287" s="901"/>
      <c r="CG287" s="906"/>
      <c r="CH287" s="901"/>
      <c r="CI287" s="910"/>
      <c r="CJ287" s="912"/>
      <c r="CK287" s="902"/>
      <c r="CL287" s="914"/>
      <c r="CM287" s="902"/>
      <c r="CN287" s="916"/>
      <c r="CO287" s="904"/>
      <c r="CP287" s="904"/>
      <c r="CQ287" s="901"/>
      <c r="CR287" s="906"/>
      <c r="CS287" s="901"/>
      <c r="CT287" s="908"/>
      <c r="CU287" s="902"/>
      <c r="CV287" s="239" t="s">
        <v>289</v>
      </c>
      <c r="CW287" s="902"/>
      <c r="CX287" s="239" t="s">
        <v>290</v>
      </c>
      <c r="CY287" s="902"/>
      <c r="CZ287" s="240">
        <v>52.3</v>
      </c>
      <c r="DA287" s="902"/>
      <c r="DB287" s="239" t="s">
        <v>289</v>
      </c>
      <c r="DC287" s="902"/>
      <c r="DD287" s="239" t="s">
        <v>290</v>
      </c>
      <c r="DE287" s="902"/>
      <c r="DF287" s="240">
        <v>69.8</v>
      </c>
      <c r="DG287" s="937"/>
      <c r="DH287" s="939"/>
      <c r="DI287" s="937"/>
      <c r="DJ287" s="241" t="s">
        <v>291</v>
      </c>
      <c r="DK287" s="897"/>
      <c r="DL287" s="899"/>
      <c r="DM287" s="901"/>
      <c r="DN287" s="936"/>
      <c r="DO287" s="901"/>
      <c r="DP287" s="904"/>
      <c r="DQ287" s="901"/>
      <c r="DR287" s="906"/>
      <c r="DS287" s="901"/>
      <c r="DT287" s="910"/>
      <c r="DU287" s="927"/>
      <c r="DV287" s="912"/>
      <c r="DW287" s="242"/>
      <c r="DX287" s="948"/>
      <c r="DY287" s="215"/>
      <c r="DZ287" s="216">
        <v>15</v>
      </c>
      <c r="EA287" s="216">
        <v>16</v>
      </c>
      <c r="EB287" s="928"/>
    </row>
    <row r="288" spans="1:132" s="214" customFormat="1" ht="34.15" customHeight="1">
      <c r="A288" s="271" t="s">
        <v>602</v>
      </c>
      <c r="B288" s="950"/>
      <c r="C288" s="943" t="s">
        <v>300</v>
      </c>
      <c r="D288" s="945" t="s">
        <v>273</v>
      </c>
      <c r="E288" s="179" t="s">
        <v>48</v>
      </c>
      <c r="F288" s="180"/>
      <c r="G288" s="181">
        <v>49330</v>
      </c>
      <c r="H288" s="182">
        <v>57540</v>
      </c>
      <c r="I288" s="183" t="s">
        <v>274</v>
      </c>
      <c r="J288" s="184">
        <v>470</v>
      </c>
      <c r="K288" s="185">
        <v>550</v>
      </c>
      <c r="L288" s="186" t="s">
        <v>275</v>
      </c>
      <c r="M288" s="187" t="s">
        <v>276</v>
      </c>
      <c r="N288" s="188" t="s">
        <v>274</v>
      </c>
      <c r="O288" s="189" t="s">
        <v>277</v>
      </c>
      <c r="P288" s="188" t="s">
        <v>274</v>
      </c>
      <c r="Q288" s="190">
        <v>2.4</v>
      </c>
      <c r="R288" s="191">
        <v>2.5</v>
      </c>
      <c r="S288" s="902" t="s">
        <v>274</v>
      </c>
      <c r="T288" s="913">
        <v>1440</v>
      </c>
      <c r="U288" s="902" t="s">
        <v>274</v>
      </c>
      <c r="V288" s="933">
        <v>10</v>
      </c>
      <c r="W288" s="921" t="s">
        <v>278</v>
      </c>
      <c r="X288" s="903" t="s">
        <v>276</v>
      </c>
      <c r="Y288" s="921" t="s">
        <v>274</v>
      </c>
      <c r="Z288" s="923" t="s">
        <v>279</v>
      </c>
      <c r="AA288" s="183" t="s">
        <v>274</v>
      </c>
      <c r="AB288" s="192">
        <v>8210</v>
      </c>
      <c r="AC288" s="902" t="s">
        <v>274</v>
      </c>
      <c r="AD288" s="193">
        <v>80</v>
      </c>
      <c r="AE288" s="194" t="s">
        <v>278</v>
      </c>
      <c r="AF288" s="187" t="s">
        <v>276</v>
      </c>
      <c r="AG288" s="195" t="s">
        <v>274</v>
      </c>
      <c r="AH288" s="189" t="s">
        <v>280</v>
      </c>
      <c r="AI288" s="195" t="s">
        <v>274</v>
      </c>
      <c r="AJ288" s="196">
        <v>2.9</v>
      </c>
      <c r="AK288" s="197" t="s">
        <v>281</v>
      </c>
      <c r="AL288" s="198" t="s">
        <v>282</v>
      </c>
      <c r="AM288" s="199">
        <v>3280</v>
      </c>
      <c r="AN288" s="198" t="s">
        <v>282</v>
      </c>
      <c r="AO288" s="200">
        <v>30</v>
      </c>
      <c r="AP288" s="201" t="s">
        <v>275</v>
      </c>
      <c r="AQ288" s="202" t="s">
        <v>276</v>
      </c>
      <c r="AR288" s="201" t="s">
        <v>274</v>
      </c>
      <c r="AS288" s="203" t="s">
        <v>280</v>
      </c>
      <c r="AT288" s="201" t="s">
        <v>274</v>
      </c>
      <c r="AU288" s="204">
        <v>3.9</v>
      </c>
      <c r="AV288" s="205"/>
      <c r="AW288" s="206"/>
      <c r="AX288" s="205"/>
      <c r="AY288" s="207"/>
      <c r="AZ288" s="208"/>
      <c r="BA288" s="208"/>
      <c r="BB288" s="209"/>
      <c r="BC288" s="208"/>
      <c r="BD288" s="209"/>
      <c r="BE288" s="208"/>
      <c r="BF288" s="205"/>
      <c r="BG288" s="285" t="s">
        <v>283</v>
      </c>
      <c r="BH288" s="205"/>
      <c r="BI288" s="210"/>
      <c r="BJ288" s="208"/>
      <c r="BK288" s="208"/>
      <c r="BL288" s="208"/>
      <c r="BM288" s="208"/>
      <c r="BN288" s="208"/>
      <c r="BO288" s="208"/>
      <c r="BP288" s="925" t="s">
        <v>274</v>
      </c>
      <c r="BQ288" s="919" t="s">
        <v>297</v>
      </c>
      <c r="BR288" s="902" t="s">
        <v>274</v>
      </c>
      <c r="BS288" s="915"/>
      <c r="BT288" s="903"/>
      <c r="BU288" s="903"/>
      <c r="BV288" s="900"/>
      <c r="BW288" s="905"/>
      <c r="BX288" s="900"/>
      <c r="BY288" s="941" t="s">
        <v>203</v>
      </c>
      <c r="BZ288" s="902" t="s">
        <v>284</v>
      </c>
      <c r="CA288" s="917">
        <v>8950</v>
      </c>
      <c r="CB288" s="902" t="s">
        <v>284</v>
      </c>
      <c r="CC288" s="915">
        <v>80</v>
      </c>
      <c r="CD288" s="900" t="s">
        <v>275</v>
      </c>
      <c r="CE288" s="903" t="s">
        <v>276</v>
      </c>
      <c r="CF288" s="900" t="s">
        <v>274</v>
      </c>
      <c r="CG288" s="905" t="s">
        <v>280</v>
      </c>
      <c r="CH288" s="900" t="s">
        <v>274</v>
      </c>
      <c r="CI288" s="909">
        <v>2.9</v>
      </c>
      <c r="CJ288" s="911" t="s">
        <v>285</v>
      </c>
      <c r="CK288" s="902" t="s">
        <v>284</v>
      </c>
      <c r="CL288" s="913">
        <v>1480</v>
      </c>
      <c r="CM288" s="902" t="s">
        <v>274</v>
      </c>
      <c r="CN288" s="915">
        <v>10</v>
      </c>
      <c r="CO288" s="903" t="s">
        <v>275</v>
      </c>
      <c r="CP288" s="903" t="s">
        <v>276</v>
      </c>
      <c r="CQ288" s="900" t="s">
        <v>274</v>
      </c>
      <c r="CR288" s="905" t="s">
        <v>280</v>
      </c>
      <c r="CS288" s="900" t="s">
        <v>274</v>
      </c>
      <c r="CT288" s="907">
        <v>14.8</v>
      </c>
      <c r="CU288" s="902" t="s">
        <v>284</v>
      </c>
      <c r="CV288" s="211">
        <v>770</v>
      </c>
      <c r="CW288" s="902" t="s">
        <v>284</v>
      </c>
      <c r="CX288" s="212">
        <v>7</v>
      </c>
      <c r="CY288" s="902" t="s">
        <v>284</v>
      </c>
      <c r="CZ288" s="212">
        <v>7</v>
      </c>
      <c r="DA288" s="902" t="s">
        <v>284</v>
      </c>
      <c r="DB288" s="211">
        <v>130</v>
      </c>
      <c r="DC288" s="902" t="s">
        <v>284</v>
      </c>
      <c r="DD288" s="212">
        <v>1</v>
      </c>
      <c r="DE288" s="902" t="s">
        <v>284</v>
      </c>
      <c r="DF288" s="212">
        <v>1</v>
      </c>
      <c r="DG288" s="937" t="s">
        <v>282</v>
      </c>
      <c r="DH288" s="938">
        <v>8120</v>
      </c>
      <c r="DI288" s="937" t="s">
        <v>282</v>
      </c>
      <c r="DJ288" s="213">
        <v>245</v>
      </c>
      <c r="DK288" s="897" t="s">
        <v>286</v>
      </c>
      <c r="DL288" s="898">
        <v>8950</v>
      </c>
      <c r="DM288" s="900" t="s">
        <v>274</v>
      </c>
      <c r="DN288" s="935">
        <v>90</v>
      </c>
      <c r="DO288" s="900" t="s">
        <v>275</v>
      </c>
      <c r="DP288" s="903" t="s">
        <v>276</v>
      </c>
      <c r="DQ288" s="900" t="s">
        <v>274</v>
      </c>
      <c r="DR288" s="905" t="s">
        <v>280</v>
      </c>
      <c r="DS288" s="900" t="s">
        <v>274</v>
      </c>
      <c r="DT288" s="909">
        <v>2.6</v>
      </c>
      <c r="DU288" s="926" t="s">
        <v>281</v>
      </c>
      <c r="DV288" s="911" t="s">
        <v>287</v>
      </c>
      <c r="DW288" s="242"/>
      <c r="DX288" s="948"/>
      <c r="DY288" s="215">
        <v>55</v>
      </c>
      <c r="DZ288" s="216">
        <v>17</v>
      </c>
      <c r="EA288" s="216">
        <v>18</v>
      </c>
      <c r="EB288" s="928">
        <v>9</v>
      </c>
    </row>
    <row r="289" spans="1:132" s="214" customFormat="1" ht="34.15" customHeight="1">
      <c r="A289" s="271" t="s">
        <v>603</v>
      </c>
      <c r="B289" s="950"/>
      <c r="C289" s="944"/>
      <c r="D289" s="946"/>
      <c r="E289" s="217" t="s">
        <v>49</v>
      </c>
      <c r="F289" s="180"/>
      <c r="G289" s="218">
        <v>57540</v>
      </c>
      <c r="H289" s="219"/>
      <c r="I289" s="183" t="s">
        <v>274</v>
      </c>
      <c r="J289" s="220">
        <v>550</v>
      </c>
      <c r="K289" s="221"/>
      <c r="L289" s="222" t="s">
        <v>275</v>
      </c>
      <c r="M289" s="223" t="s">
        <v>276</v>
      </c>
      <c r="N289" s="224" t="s">
        <v>274</v>
      </c>
      <c r="O289" s="225" t="s">
        <v>280</v>
      </c>
      <c r="P289" s="224" t="s">
        <v>274</v>
      </c>
      <c r="Q289" s="226">
        <v>2.5</v>
      </c>
      <c r="R289" s="227"/>
      <c r="S289" s="902"/>
      <c r="T289" s="914"/>
      <c r="U289" s="902"/>
      <c r="V289" s="934"/>
      <c r="W289" s="922"/>
      <c r="X289" s="904"/>
      <c r="Y289" s="922"/>
      <c r="Z289" s="924"/>
      <c r="AA289" s="183" t="s">
        <v>274</v>
      </c>
      <c r="AB289" s="220">
        <v>8210</v>
      </c>
      <c r="AC289" s="902"/>
      <c r="AD289" s="228">
        <v>80</v>
      </c>
      <c r="AE289" s="229" t="s">
        <v>275</v>
      </c>
      <c r="AF289" s="223" t="s">
        <v>276</v>
      </c>
      <c r="AG289" s="230" t="s">
        <v>274</v>
      </c>
      <c r="AH289" s="231" t="s">
        <v>280</v>
      </c>
      <c r="AI289" s="230" t="s">
        <v>274</v>
      </c>
      <c r="AJ289" s="232">
        <v>2.9</v>
      </c>
      <c r="AK289" s="233"/>
      <c r="AL289" s="198"/>
      <c r="AM289" s="234"/>
      <c r="AN289" s="205"/>
      <c r="AO289" s="235"/>
      <c r="AP289" s="236"/>
      <c r="AR289" s="236"/>
      <c r="AT289" s="236"/>
      <c r="AV289" s="237" t="s">
        <v>274</v>
      </c>
      <c r="AW289" s="199">
        <v>57480</v>
      </c>
      <c r="AX289" s="205" t="s">
        <v>274</v>
      </c>
      <c r="AY289" s="200">
        <v>570</v>
      </c>
      <c r="AZ289" s="238" t="s">
        <v>275</v>
      </c>
      <c r="BA289" s="202" t="s">
        <v>276</v>
      </c>
      <c r="BB289" s="201" t="s">
        <v>274</v>
      </c>
      <c r="BC289" s="203" t="s">
        <v>280</v>
      </c>
      <c r="BD289" s="201" t="s">
        <v>274</v>
      </c>
      <c r="BE289" s="204">
        <v>2.7</v>
      </c>
      <c r="BF289" s="237" t="s">
        <v>274</v>
      </c>
      <c r="BG289" s="286">
        <v>49270</v>
      </c>
      <c r="BH289" s="237" t="s">
        <v>284</v>
      </c>
      <c r="BI289" s="200">
        <v>490</v>
      </c>
      <c r="BJ289" s="238" t="s">
        <v>275</v>
      </c>
      <c r="BK289" s="202" t="s">
        <v>276</v>
      </c>
      <c r="BL289" s="238" t="s">
        <v>274</v>
      </c>
      <c r="BM289" s="203" t="s">
        <v>280</v>
      </c>
      <c r="BN289" s="238" t="s">
        <v>274</v>
      </c>
      <c r="BO289" s="204">
        <v>2.6</v>
      </c>
      <c r="BP289" s="925"/>
      <c r="BQ289" s="920"/>
      <c r="BR289" s="902"/>
      <c r="BS289" s="916"/>
      <c r="BT289" s="904"/>
      <c r="BU289" s="904"/>
      <c r="BV289" s="901"/>
      <c r="BW289" s="906"/>
      <c r="BX289" s="901"/>
      <c r="BY289" s="942"/>
      <c r="BZ289" s="902"/>
      <c r="CA289" s="918"/>
      <c r="CB289" s="902"/>
      <c r="CC289" s="916"/>
      <c r="CD289" s="901"/>
      <c r="CE289" s="904"/>
      <c r="CF289" s="901"/>
      <c r="CG289" s="906"/>
      <c r="CH289" s="901"/>
      <c r="CI289" s="910"/>
      <c r="CJ289" s="912"/>
      <c r="CK289" s="902"/>
      <c r="CL289" s="914"/>
      <c r="CM289" s="902"/>
      <c r="CN289" s="916"/>
      <c r="CO289" s="904"/>
      <c r="CP289" s="904"/>
      <c r="CQ289" s="901"/>
      <c r="CR289" s="906"/>
      <c r="CS289" s="901"/>
      <c r="CT289" s="908"/>
      <c r="CU289" s="902"/>
      <c r="CV289" s="239" t="s">
        <v>289</v>
      </c>
      <c r="CW289" s="902"/>
      <c r="CX289" s="239" t="s">
        <v>290</v>
      </c>
      <c r="CY289" s="902"/>
      <c r="CZ289" s="240">
        <v>54.4</v>
      </c>
      <c r="DA289" s="902"/>
      <c r="DB289" s="239" t="s">
        <v>289</v>
      </c>
      <c r="DC289" s="902"/>
      <c r="DD289" s="239" t="s">
        <v>290</v>
      </c>
      <c r="DE289" s="902"/>
      <c r="DF289" s="240">
        <v>63.4</v>
      </c>
      <c r="DG289" s="937"/>
      <c r="DH289" s="939"/>
      <c r="DI289" s="937"/>
      <c r="DJ289" s="241" t="s">
        <v>291</v>
      </c>
      <c r="DK289" s="897"/>
      <c r="DL289" s="899"/>
      <c r="DM289" s="901"/>
      <c r="DN289" s="936"/>
      <c r="DO289" s="901"/>
      <c r="DP289" s="904"/>
      <c r="DQ289" s="901"/>
      <c r="DR289" s="906"/>
      <c r="DS289" s="901"/>
      <c r="DT289" s="910"/>
      <c r="DU289" s="927"/>
      <c r="DV289" s="912"/>
      <c r="DW289" s="242"/>
      <c r="DX289" s="948"/>
      <c r="DY289" s="215"/>
      <c r="DZ289" s="216">
        <v>17</v>
      </c>
      <c r="EA289" s="216">
        <v>18</v>
      </c>
      <c r="EB289" s="928"/>
    </row>
    <row r="290" spans="1:132" s="214" customFormat="1" ht="34.15" customHeight="1">
      <c r="A290" s="271" t="s">
        <v>604</v>
      </c>
      <c r="B290" s="950"/>
      <c r="C290" s="943" t="s">
        <v>301</v>
      </c>
      <c r="D290" s="945" t="s">
        <v>273</v>
      </c>
      <c r="E290" s="179" t="s">
        <v>48</v>
      </c>
      <c r="F290" s="180"/>
      <c r="G290" s="181">
        <v>48310</v>
      </c>
      <c r="H290" s="182">
        <v>56520</v>
      </c>
      <c r="I290" s="183" t="s">
        <v>274</v>
      </c>
      <c r="J290" s="184">
        <v>460</v>
      </c>
      <c r="K290" s="185">
        <v>540</v>
      </c>
      <c r="L290" s="186" t="s">
        <v>275</v>
      </c>
      <c r="M290" s="187" t="s">
        <v>276</v>
      </c>
      <c r="N290" s="188" t="s">
        <v>274</v>
      </c>
      <c r="O290" s="189" t="s">
        <v>277</v>
      </c>
      <c r="P290" s="188" t="s">
        <v>274</v>
      </c>
      <c r="Q290" s="190">
        <v>2.4</v>
      </c>
      <c r="R290" s="191">
        <v>2.5</v>
      </c>
      <c r="S290" s="902" t="s">
        <v>274</v>
      </c>
      <c r="T290" s="913">
        <v>1320</v>
      </c>
      <c r="U290" s="902" t="s">
        <v>274</v>
      </c>
      <c r="V290" s="933">
        <v>10</v>
      </c>
      <c r="W290" s="921" t="s">
        <v>278</v>
      </c>
      <c r="X290" s="903" t="s">
        <v>276</v>
      </c>
      <c r="Y290" s="921" t="s">
        <v>274</v>
      </c>
      <c r="Z290" s="923" t="s">
        <v>279</v>
      </c>
      <c r="AA290" s="183" t="s">
        <v>274</v>
      </c>
      <c r="AB290" s="192">
        <v>8210</v>
      </c>
      <c r="AC290" s="902" t="s">
        <v>274</v>
      </c>
      <c r="AD290" s="193">
        <v>80</v>
      </c>
      <c r="AE290" s="194" t="s">
        <v>278</v>
      </c>
      <c r="AF290" s="187" t="s">
        <v>276</v>
      </c>
      <c r="AG290" s="195" t="s">
        <v>274</v>
      </c>
      <c r="AH290" s="189" t="s">
        <v>280</v>
      </c>
      <c r="AI290" s="195" t="s">
        <v>274</v>
      </c>
      <c r="AJ290" s="196">
        <v>2.9</v>
      </c>
      <c r="AK290" s="197" t="s">
        <v>281</v>
      </c>
      <c r="AL290" s="198" t="s">
        <v>282</v>
      </c>
      <c r="AM290" s="199">
        <v>3280</v>
      </c>
      <c r="AN290" s="198" t="s">
        <v>282</v>
      </c>
      <c r="AO290" s="200">
        <v>30</v>
      </c>
      <c r="AP290" s="201" t="s">
        <v>275</v>
      </c>
      <c r="AQ290" s="202" t="s">
        <v>276</v>
      </c>
      <c r="AR290" s="201" t="s">
        <v>274</v>
      </c>
      <c r="AS290" s="203" t="s">
        <v>280</v>
      </c>
      <c r="AT290" s="201" t="s">
        <v>274</v>
      </c>
      <c r="AU290" s="204">
        <v>3.9</v>
      </c>
      <c r="AV290" s="205"/>
      <c r="AW290" s="206"/>
      <c r="AX290" s="205"/>
      <c r="AY290" s="207"/>
      <c r="AZ290" s="208"/>
      <c r="BA290" s="208"/>
      <c r="BB290" s="209"/>
      <c r="BC290" s="208"/>
      <c r="BD290" s="209"/>
      <c r="BE290" s="208"/>
      <c r="BF290" s="205"/>
      <c r="BG290" s="285" t="s">
        <v>283</v>
      </c>
      <c r="BH290" s="205"/>
      <c r="BI290" s="210"/>
      <c r="BJ290" s="208"/>
      <c r="BK290" s="208"/>
      <c r="BL290" s="208"/>
      <c r="BM290" s="208"/>
      <c r="BN290" s="208"/>
      <c r="BO290" s="208"/>
      <c r="BP290" s="925" t="s">
        <v>274</v>
      </c>
      <c r="BQ290" s="919" t="s">
        <v>203</v>
      </c>
      <c r="BR290" s="902" t="s">
        <v>274</v>
      </c>
      <c r="BS290" s="915"/>
      <c r="BT290" s="903"/>
      <c r="BU290" s="903"/>
      <c r="BV290" s="900"/>
      <c r="BW290" s="905"/>
      <c r="BX290" s="900"/>
      <c r="BY290" s="941" t="s">
        <v>203</v>
      </c>
      <c r="BZ290" s="902" t="s">
        <v>284</v>
      </c>
      <c r="CA290" s="917">
        <v>8210</v>
      </c>
      <c r="CB290" s="902" t="s">
        <v>274</v>
      </c>
      <c r="CC290" s="915">
        <v>80</v>
      </c>
      <c r="CD290" s="900" t="s">
        <v>275</v>
      </c>
      <c r="CE290" s="903" t="s">
        <v>276</v>
      </c>
      <c r="CF290" s="900" t="s">
        <v>274</v>
      </c>
      <c r="CG290" s="905" t="s">
        <v>280</v>
      </c>
      <c r="CH290" s="900" t="s">
        <v>274</v>
      </c>
      <c r="CI290" s="909">
        <v>2.7</v>
      </c>
      <c r="CJ290" s="911" t="s">
        <v>285</v>
      </c>
      <c r="CK290" s="902" t="s">
        <v>284</v>
      </c>
      <c r="CL290" s="913">
        <v>1350</v>
      </c>
      <c r="CM290" s="902" t="s">
        <v>274</v>
      </c>
      <c r="CN290" s="915">
        <v>10</v>
      </c>
      <c r="CO290" s="903" t="s">
        <v>275</v>
      </c>
      <c r="CP290" s="903" t="s">
        <v>276</v>
      </c>
      <c r="CQ290" s="900" t="s">
        <v>274</v>
      </c>
      <c r="CR290" s="905" t="s">
        <v>280</v>
      </c>
      <c r="CS290" s="900" t="s">
        <v>274</v>
      </c>
      <c r="CT290" s="907">
        <v>13.6</v>
      </c>
      <c r="CU290" s="902" t="s">
        <v>284</v>
      </c>
      <c r="CV290" s="211">
        <v>710</v>
      </c>
      <c r="CW290" s="902" t="s">
        <v>284</v>
      </c>
      <c r="CX290" s="212">
        <v>7</v>
      </c>
      <c r="CY290" s="902" t="s">
        <v>284</v>
      </c>
      <c r="CZ290" s="212">
        <v>7</v>
      </c>
      <c r="DA290" s="902" t="s">
        <v>284</v>
      </c>
      <c r="DB290" s="211">
        <v>120</v>
      </c>
      <c r="DC290" s="902" t="s">
        <v>284</v>
      </c>
      <c r="DD290" s="212">
        <v>1</v>
      </c>
      <c r="DE290" s="902" t="s">
        <v>284</v>
      </c>
      <c r="DF290" s="212">
        <v>1</v>
      </c>
      <c r="DG290" s="937" t="s">
        <v>282</v>
      </c>
      <c r="DH290" s="938">
        <v>7500</v>
      </c>
      <c r="DI290" s="937" t="s">
        <v>282</v>
      </c>
      <c r="DJ290" s="213">
        <v>245</v>
      </c>
      <c r="DK290" s="897" t="s">
        <v>286</v>
      </c>
      <c r="DL290" s="898">
        <v>8210</v>
      </c>
      <c r="DM290" s="900" t="s">
        <v>274</v>
      </c>
      <c r="DN290" s="935">
        <v>80</v>
      </c>
      <c r="DO290" s="900" t="s">
        <v>275</v>
      </c>
      <c r="DP290" s="903" t="s">
        <v>276</v>
      </c>
      <c r="DQ290" s="900" t="s">
        <v>274</v>
      </c>
      <c r="DR290" s="905" t="s">
        <v>280</v>
      </c>
      <c r="DS290" s="900" t="s">
        <v>274</v>
      </c>
      <c r="DT290" s="909">
        <v>2.7</v>
      </c>
      <c r="DU290" s="926" t="s">
        <v>281</v>
      </c>
      <c r="DV290" s="911" t="s">
        <v>287</v>
      </c>
      <c r="DW290" s="242"/>
      <c r="DX290" s="948"/>
      <c r="DY290" s="215">
        <v>60</v>
      </c>
      <c r="DZ290" s="216">
        <v>19</v>
      </c>
      <c r="EA290" s="216">
        <v>20</v>
      </c>
      <c r="EB290" s="928">
        <v>10</v>
      </c>
    </row>
    <row r="291" spans="1:132" s="214" customFormat="1" ht="34.15" customHeight="1">
      <c r="A291" s="271" t="s">
        <v>605</v>
      </c>
      <c r="B291" s="950"/>
      <c r="C291" s="944"/>
      <c r="D291" s="946"/>
      <c r="E291" s="217" t="s">
        <v>49</v>
      </c>
      <c r="F291" s="180"/>
      <c r="G291" s="218">
        <v>56520</v>
      </c>
      <c r="H291" s="219"/>
      <c r="I291" s="183" t="s">
        <v>274</v>
      </c>
      <c r="J291" s="220">
        <v>540</v>
      </c>
      <c r="K291" s="221"/>
      <c r="L291" s="222" t="s">
        <v>275</v>
      </c>
      <c r="M291" s="223" t="s">
        <v>276</v>
      </c>
      <c r="N291" s="224" t="s">
        <v>274</v>
      </c>
      <c r="O291" s="225" t="s">
        <v>280</v>
      </c>
      <c r="P291" s="224" t="s">
        <v>274</v>
      </c>
      <c r="Q291" s="226">
        <v>2.5</v>
      </c>
      <c r="R291" s="227"/>
      <c r="S291" s="902"/>
      <c r="T291" s="914"/>
      <c r="U291" s="902"/>
      <c r="V291" s="934"/>
      <c r="W291" s="922"/>
      <c r="X291" s="904"/>
      <c r="Y291" s="922"/>
      <c r="Z291" s="924"/>
      <c r="AA291" s="183" t="s">
        <v>274</v>
      </c>
      <c r="AB291" s="220">
        <v>8210</v>
      </c>
      <c r="AC291" s="902"/>
      <c r="AD291" s="228">
        <v>80</v>
      </c>
      <c r="AE291" s="229" t="s">
        <v>275</v>
      </c>
      <c r="AF291" s="223" t="s">
        <v>276</v>
      </c>
      <c r="AG291" s="230" t="s">
        <v>274</v>
      </c>
      <c r="AH291" s="231" t="s">
        <v>280</v>
      </c>
      <c r="AI291" s="230" t="s">
        <v>274</v>
      </c>
      <c r="AJ291" s="232">
        <v>2.9</v>
      </c>
      <c r="AK291" s="233"/>
      <c r="AL291" s="198"/>
      <c r="AM291" s="234"/>
      <c r="AN291" s="205"/>
      <c r="AO291" s="235"/>
      <c r="AP291" s="236"/>
      <c r="AR291" s="236"/>
      <c r="AT291" s="236"/>
      <c r="AV291" s="237" t="s">
        <v>274</v>
      </c>
      <c r="AW291" s="199">
        <v>57480</v>
      </c>
      <c r="AX291" s="205" t="s">
        <v>274</v>
      </c>
      <c r="AY291" s="200">
        <v>570</v>
      </c>
      <c r="AZ291" s="238" t="s">
        <v>275</v>
      </c>
      <c r="BA291" s="202" t="s">
        <v>276</v>
      </c>
      <c r="BB291" s="201" t="s">
        <v>274</v>
      </c>
      <c r="BC291" s="203" t="s">
        <v>280</v>
      </c>
      <c r="BD291" s="201" t="s">
        <v>274</v>
      </c>
      <c r="BE291" s="204">
        <v>2.7</v>
      </c>
      <c r="BF291" s="237" t="s">
        <v>274</v>
      </c>
      <c r="BG291" s="286">
        <v>49270</v>
      </c>
      <c r="BH291" s="237" t="s">
        <v>284</v>
      </c>
      <c r="BI291" s="200">
        <v>490</v>
      </c>
      <c r="BJ291" s="238" t="s">
        <v>275</v>
      </c>
      <c r="BK291" s="202" t="s">
        <v>276</v>
      </c>
      <c r="BL291" s="238" t="s">
        <v>274</v>
      </c>
      <c r="BM291" s="203" t="s">
        <v>280</v>
      </c>
      <c r="BN291" s="238" t="s">
        <v>274</v>
      </c>
      <c r="BO291" s="204">
        <v>2.6</v>
      </c>
      <c r="BP291" s="925"/>
      <c r="BQ291" s="920"/>
      <c r="BR291" s="902"/>
      <c r="BS291" s="916"/>
      <c r="BT291" s="904"/>
      <c r="BU291" s="904"/>
      <c r="BV291" s="901"/>
      <c r="BW291" s="906"/>
      <c r="BX291" s="901"/>
      <c r="BY291" s="942"/>
      <c r="BZ291" s="902"/>
      <c r="CA291" s="918"/>
      <c r="CB291" s="902"/>
      <c r="CC291" s="916"/>
      <c r="CD291" s="901"/>
      <c r="CE291" s="904"/>
      <c r="CF291" s="901"/>
      <c r="CG291" s="906"/>
      <c r="CH291" s="901"/>
      <c r="CI291" s="910"/>
      <c r="CJ291" s="912"/>
      <c r="CK291" s="902"/>
      <c r="CL291" s="914"/>
      <c r="CM291" s="902"/>
      <c r="CN291" s="916"/>
      <c r="CO291" s="904"/>
      <c r="CP291" s="904"/>
      <c r="CQ291" s="901"/>
      <c r="CR291" s="906"/>
      <c r="CS291" s="901"/>
      <c r="CT291" s="908"/>
      <c r="CU291" s="902"/>
      <c r="CV291" s="239" t="s">
        <v>315</v>
      </c>
      <c r="CW291" s="902"/>
      <c r="CX291" s="239" t="s">
        <v>290</v>
      </c>
      <c r="CY291" s="902"/>
      <c r="CZ291" s="240">
        <v>49.8</v>
      </c>
      <c r="DA291" s="902"/>
      <c r="DB291" s="239" t="s">
        <v>315</v>
      </c>
      <c r="DC291" s="902"/>
      <c r="DD291" s="239" t="s">
        <v>290</v>
      </c>
      <c r="DE291" s="902"/>
      <c r="DF291" s="240">
        <v>58.2</v>
      </c>
      <c r="DG291" s="937"/>
      <c r="DH291" s="939"/>
      <c r="DI291" s="937"/>
      <c r="DJ291" s="241" t="s">
        <v>291</v>
      </c>
      <c r="DK291" s="897"/>
      <c r="DL291" s="899"/>
      <c r="DM291" s="901"/>
      <c r="DN291" s="936"/>
      <c r="DO291" s="901"/>
      <c r="DP291" s="904"/>
      <c r="DQ291" s="901"/>
      <c r="DR291" s="906"/>
      <c r="DS291" s="901"/>
      <c r="DT291" s="910"/>
      <c r="DU291" s="927"/>
      <c r="DV291" s="912"/>
      <c r="DW291" s="242"/>
      <c r="DX291" s="948"/>
      <c r="DY291" s="215"/>
      <c r="DZ291" s="216">
        <v>19</v>
      </c>
      <c r="EA291" s="216">
        <v>20</v>
      </c>
      <c r="EB291" s="928"/>
    </row>
    <row r="292" spans="1:132" s="214" customFormat="1" ht="34.15" customHeight="1">
      <c r="A292" s="271" t="s">
        <v>606</v>
      </c>
      <c r="B292" s="950"/>
      <c r="C292" s="929" t="s">
        <v>302</v>
      </c>
      <c r="D292" s="931" t="s">
        <v>273</v>
      </c>
      <c r="E292" s="243" t="s">
        <v>48</v>
      </c>
      <c r="F292" s="180"/>
      <c r="G292" s="181">
        <v>42880</v>
      </c>
      <c r="H292" s="182">
        <v>51090</v>
      </c>
      <c r="I292" s="183" t="s">
        <v>274</v>
      </c>
      <c r="J292" s="184">
        <v>400</v>
      </c>
      <c r="K292" s="185">
        <v>490</v>
      </c>
      <c r="L292" s="186" t="s">
        <v>275</v>
      </c>
      <c r="M292" s="187" t="s">
        <v>276</v>
      </c>
      <c r="N292" s="188" t="s">
        <v>274</v>
      </c>
      <c r="O292" s="189" t="s">
        <v>277</v>
      </c>
      <c r="P292" s="188" t="s">
        <v>274</v>
      </c>
      <c r="Q292" s="190">
        <v>2.4</v>
      </c>
      <c r="R292" s="191">
        <v>2.5</v>
      </c>
      <c r="S292" s="902" t="s">
        <v>274</v>
      </c>
      <c r="T292" s="913">
        <v>1050</v>
      </c>
      <c r="U292" s="902" t="s">
        <v>274</v>
      </c>
      <c r="V292" s="933">
        <v>10</v>
      </c>
      <c r="W292" s="921" t="s">
        <v>278</v>
      </c>
      <c r="X292" s="903" t="s">
        <v>276</v>
      </c>
      <c r="Y292" s="921" t="s">
        <v>274</v>
      </c>
      <c r="Z292" s="923" t="s">
        <v>279</v>
      </c>
      <c r="AA292" s="183" t="s">
        <v>274</v>
      </c>
      <c r="AB292" s="192">
        <v>8210</v>
      </c>
      <c r="AC292" s="902" t="s">
        <v>274</v>
      </c>
      <c r="AD292" s="193">
        <v>80</v>
      </c>
      <c r="AE292" s="194" t="s">
        <v>278</v>
      </c>
      <c r="AF292" s="187" t="s">
        <v>276</v>
      </c>
      <c r="AG292" s="195" t="s">
        <v>274</v>
      </c>
      <c r="AH292" s="189" t="s">
        <v>280</v>
      </c>
      <c r="AI292" s="195" t="s">
        <v>274</v>
      </c>
      <c r="AJ292" s="196">
        <v>2.9</v>
      </c>
      <c r="AK292" s="197" t="s">
        <v>281</v>
      </c>
      <c r="AL292" s="198" t="s">
        <v>282</v>
      </c>
      <c r="AM292" s="199">
        <v>3280</v>
      </c>
      <c r="AN292" s="198" t="s">
        <v>282</v>
      </c>
      <c r="AO292" s="200">
        <v>30</v>
      </c>
      <c r="AP292" s="201" t="s">
        <v>275</v>
      </c>
      <c r="AQ292" s="202" t="s">
        <v>276</v>
      </c>
      <c r="AR292" s="201" t="s">
        <v>274</v>
      </c>
      <c r="AS292" s="203" t="s">
        <v>280</v>
      </c>
      <c r="AT292" s="201" t="s">
        <v>274</v>
      </c>
      <c r="AU292" s="204">
        <v>3.9</v>
      </c>
      <c r="AV292" s="205"/>
      <c r="AW292" s="206"/>
      <c r="AX292" s="205"/>
      <c r="AY292" s="207"/>
      <c r="AZ292" s="208"/>
      <c r="BA292" s="208"/>
      <c r="BB292" s="209"/>
      <c r="BC292" s="208"/>
      <c r="BD292" s="209"/>
      <c r="BE292" s="208"/>
      <c r="BF292" s="205"/>
      <c r="BG292" s="285" t="s">
        <v>283</v>
      </c>
      <c r="BH292" s="205"/>
      <c r="BI292" s="210"/>
      <c r="BJ292" s="208"/>
      <c r="BK292" s="208"/>
      <c r="BL292" s="208"/>
      <c r="BM292" s="208"/>
      <c r="BN292" s="208"/>
      <c r="BO292" s="208"/>
      <c r="BP292" s="925" t="s">
        <v>274</v>
      </c>
      <c r="BQ292" s="919" t="s">
        <v>203</v>
      </c>
      <c r="BR292" s="902" t="s">
        <v>274</v>
      </c>
      <c r="BS292" s="915"/>
      <c r="BT292" s="903"/>
      <c r="BU292" s="903"/>
      <c r="BV292" s="900"/>
      <c r="BW292" s="905"/>
      <c r="BX292" s="900"/>
      <c r="BY292" s="941" t="s">
        <v>203</v>
      </c>
      <c r="BZ292" s="902" t="s">
        <v>284</v>
      </c>
      <c r="CA292" s="917">
        <v>6560</v>
      </c>
      <c r="CB292" s="902" t="s">
        <v>274</v>
      </c>
      <c r="CC292" s="915">
        <v>60</v>
      </c>
      <c r="CD292" s="900" t="s">
        <v>275</v>
      </c>
      <c r="CE292" s="903" t="s">
        <v>276</v>
      </c>
      <c r="CF292" s="900" t="s">
        <v>274</v>
      </c>
      <c r="CG292" s="905" t="s">
        <v>280</v>
      </c>
      <c r="CH292" s="900" t="s">
        <v>274</v>
      </c>
      <c r="CI292" s="909">
        <v>2.8</v>
      </c>
      <c r="CJ292" s="911" t="s">
        <v>285</v>
      </c>
      <c r="CK292" s="902" t="s">
        <v>284</v>
      </c>
      <c r="CL292" s="913">
        <v>1080</v>
      </c>
      <c r="CM292" s="902" t="s">
        <v>274</v>
      </c>
      <c r="CN292" s="915">
        <v>10</v>
      </c>
      <c r="CO292" s="903" t="s">
        <v>275</v>
      </c>
      <c r="CP292" s="903" t="s">
        <v>276</v>
      </c>
      <c r="CQ292" s="900" t="s">
        <v>274</v>
      </c>
      <c r="CR292" s="905" t="s">
        <v>280</v>
      </c>
      <c r="CS292" s="900" t="s">
        <v>274</v>
      </c>
      <c r="CT292" s="907">
        <v>10.9</v>
      </c>
      <c r="CU292" s="902" t="s">
        <v>284</v>
      </c>
      <c r="CV292" s="211">
        <v>590</v>
      </c>
      <c r="CW292" s="902" t="s">
        <v>284</v>
      </c>
      <c r="CX292" s="212">
        <v>5</v>
      </c>
      <c r="CY292" s="902" t="s">
        <v>284</v>
      </c>
      <c r="CZ292" s="212">
        <v>5</v>
      </c>
      <c r="DA292" s="902" t="s">
        <v>284</v>
      </c>
      <c r="DB292" s="211">
        <v>100</v>
      </c>
      <c r="DC292" s="902" t="s">
        <v>284</v>
      </c>
      <c r="DD292" s="212">
        <v>1</v>
      </c>
      <c r="DE292" s="902" t="s">
        <v>284</v>
      </c>
      <c r="DF292" s="212">
        <v>1</v>
      </c>
      <c r="DG292" s="937" t="s">
        <v>282</v>
      </c>
      <c r="DH292" s="938">
        <v>6130</v>
      </c>
      <c r="DI292" s="937" t="s">
        <v>282</v>
      </c>
      <c r="DJ292" s="213">
        <v>245</v>
      </c>
      <c r="DK292" s="897" t="s">
        <v>286</v>
      </c>
      <c r="DL292" s="898">
        <v>6560</v>
      </c>
      <c r="DM292" s="900" t="s">
        <v>274</v>
      </c>
      <c r="DN292" s="935">
        <v>60</v>
      </c>
      <c r="DO292" s="900" t="s">
        <v>275</v>
      </c>
      <c r="DP292" s="903" t="s">
        <v>276</v>
      </c>
      <c r="DQ292" s="900" t="s">
        <v>274</v>
      </c>
      <c r="DR292" s="905" t="s">
        <v>280</v>
      </c>
      <c r="DS292" s="900" t="s">
        <v>274</v>
      </c>
      <c r="DT292" s="909">
        <v>2.8</v>
      </c>
      <c r="DU292" s="926" t="s">
        <v>281</v>
      </c>
      <c r="DV292" s="911" t="s">
        <v>287</v>
      </c>
      <c r="DW292" s="242"/>
      <c r="DX292" s="948"/>
      <c r="DY292" s="215">
        <v>75</v>
      </c>
      <c r="DZ292" s="216">
        <v>21</v>
      </c>
      <c r="EA292" s="216">
        <v>22</v>
      </c>
      <c r="EB292" s="928">
        <v>11</v>
      </c>
    </row>
    <row r="293" spans="1:132" s="214" customFormat="1" ht="34.15" customHeight="1">
      <c r="A293" s="271" t="s">
        <v>607</v>
      </c>
      <c r="B293" s="950"/>
      <c r="C293" s="930"/>
      <c r="D293" s="940"/>
      <c r="E293" s="244" t="s">
        <v>49</v>
      </c>
      <c r="F293" s="180"/>
      <c r="G293" s="218">
        <v>51090</v>
      </c>
      <c r="H293" s="219"/>
      <c r="I293" s="183" t="s">
        <v>274</v>
      </c>
      <c r="J293" s="220">
        <v>490</v>
      </c>
      <c r="K293" s="221"/>
      <c r="L293" s="222" t="s">
        <v>275</v>
      </c>
      <c r="M293" s="223" t="s">
        <v>276</v>
      </c>
      <c r="N293" s="224" t="s">
        <v>274</v>
      </c>
      <c r="O293" s="225" t="s">
        <v>280</v>
      </c>
      <c r="P293" s="224" t="s">
        <v>274</v>
      </c>
      <c r="Q293" s="226">
        <v>2.5</v>
      </c>
      <c r="R293" s="227"/>
      <c r="S293" s="902"/>
      <c r="T293" s="914"/>
      <c r="U293" s="902"/>
      <c r="V293" s="934"/>
      <c r="W293" s="922"/>
      <c r="X293" s="904"/>
      <c r="Y293" s="922"/>
      <c r="Z293" s="924"/>
      <c r="AA293" s="183" t="s">
        <v>274</v>
      </c>
      <c r="AB293" s="220">
        <v>8210</v>
      </c>
      <c r="AC293" s="902"/>
      <c r="AD293" s="228">
        <v>80</v>
      </c>
      <c r="AE293" s="229" t="s">
        <v>275</v>
      </c>
      <c r="AF293" s="223" t="s">
        <v>276</v>
      </c>
      <c r="AG293" s="230" t="s">
        <v>274</v>
      </c>
      <c r="AH293" s="231" t="s">
        <v>280</v>
      </c>
      <c r="AI293" s="230" t="s">
        <v>274</v>
      </c>
      <c r="AJ293" s="232">
        <v>2.9</v>
      </c>
      <c r="AK293" s="233"/>
      <c r="AL293" s="198"/>
      <c r="AM293" s="234"/>
      <c r="AN293" s="205"/>
      <c r="AO293" s="235"/>
      <c r="AP293" s="236"/>
      <c r="AR293" s="236"/>
      <c r="AT293" s="236"/>
      <c r="AV293" s="237" t="s">
        <v>274</v>
      </c>
      <c r="AW293" s="199">
        <v>57480</v>
      </c>
      <c r="AX293" s="205" t="s">
        <v>274</v>
      </c>
      <c r="AY293" s="200">
        <v>570</v>
      </c>
      <c r="AZ293" s="238" t="s">
        <v>275</v>
      </c>
      <c r="BA293" s="202" t="s">
        <v>276</v>
      </c>
      <c r="BB293" s="201" t="s">
        <v>274</v>
      </c>
      <c r="BC293" s="203" t="s">
        <v>280</v>
      </c>
      <c r="BD293" s="201" t="s">
        <v>274</v>
      </c>
      <c r="BE293" s="204">
        <v>2.7</v>
      </c>
      <c r="BF293" s="237" t="s">
        <v>274</v>
      </c>
      <c r="BG293" s="286">
        <v>49270</v>
      </c>
      <c r="BH293" s="237" t="s">
        <v>284</v>
      </c>
      <c r="BI293" s="200">
        <v>490</v>
      </c>
      <c r="BJ293" s="238" t="s">
        <v>275</v>
      </c>
      <c r="BK293" s="202" t="s">
        <v>276</v>
      </c>
      <c r="BL293" s="238" t="s">
        <v>274</v>
      </c>
      <c r="BM293" s="203" t="s">
        <v>280</v>
      </c>
      <c r="BN293" s="238" t="s">
        <v>274</v>
      </c>
      <c r="BO293" s="204">
        <v>2.6</v>
      </c>
      <c r="BP293" s="925"/>
      <c r="BQ293" s="920"/>
      <c r="BR293" s="902"/>
      <c r="BS293" s="916"/>
      <c r="BT293" s="904"/>
      <c r="BU293" s="904"/>
      <c r="BV293" s="901"/>
      <c r="BW293" s="906"/>
      <c r="BX293" s="901"/>
      <c r="BY293" s="942"/>
      <c r="BZ293" s="902"/>
      <c r="CA293" s="918"/>
      <c r="CB293" s="902"/>
      <c r="CC293" s="916"/>
      <c r="CD293" s="901"/>
      <c r="CE293" s="904"/>
      <c r="CF293" s="901"/>
      <c r="CG293" s="906"/>
      <c r="CH293" s="901"/>
      <c r="CI293" s="910"/>
      <c r="CJ293" s="912"/>
      <c r="CK293" s="902"/>
      <c r="CL293" s="914"/>
      <c r="CM293" s="902"/>
      <c r="CN293" s="916"/>
      <c r="CO293" s="904"/>
      <c r="CP293" s="904"/>
      <c r="CQ293" s="901"/>
      <c r="CR293" s="906"/>
      <c r="CS293" s="901"/>
      <c r="CT293" s="908"/>
      <c r="CU293" s="902"/>
      <c r="CV293" s="239" t="s">
        <v>315</v>
      </c>
      <c r="CW293" s="902"/>
      <c r="CX293" s="239" t="s">
        <v>290</v>
      </c>
      <c r="CY293" s="902"/>
      <c r="CZ293" s="240">
        <v>55.8</v>
      </c>
      <c r="DA293" s="902"/>
      <c r="DB293" s="239" t="s">
        <v>315</v>
      </c>
      <c r="DC293" s="902"/>
      <c r="DD293" s="239" t="s">
        <v>290</v>
      </c>
      <c r="DE293" s="902"/>
      <c r="DF293" s="240">
        <v>46.5</v>
      </c>
      <c r="DG293" s="937"/>
      <c r="DH293" s="939"/>
      <c r="DI293" s="937"/>
      <c r="DJ293" s="241" t="s">
        <v>291</v>
      </c>
      <c r="DK293" s="897"/>
      <c r="DL293" s="899"/>
      <c r="DM293" s="901"/>
      <c r="DN293" s="936"/>
      <c r="DO293" s="901"/>
      <c r="DP293" s="904"/>
      <c r="DQ293" s="901"/>
      <c r="DR293" s="906"/>
      <c r="DS293" s="901"/>
      <c r="DT293" s="910"/>
      <c r="DU293" s="927"/>
      <c r="DV293" s="912"/>
      <c r="DX293" s="948"/>
      <c r="DY293" s="245"/>
      <c r="DZ293" s="216">
        <v>21</v>
      </c>
      <c r="EA293" s="216">
        <v>22</v>
      </c>
      <c r="EB293" s="928"/>
    </row>
    <row r="294" spans="1:132" s="248" customFormat="1" ht="34.15" customHeight="1">
      <c r="A294" s="272" t="s">
        <v>608</v>
      </c>
      <c r="B294" s="950"/>
      <c r="C294" s="929" t="s">
        <v>303</v>
      </c>
      <c r="D294" s="931" t="s">
        <v>273</v>
      </c>
      <c r="E294" s="243" t="s">
        <v>48</v>
      </c>
      <c r="F294" s="180"/>
      <c r="G294" s="181">
        <v>39220</v>
      </c>
      <c r="H294" s="182">
        <v>47430</v>
      </c>
      <c r="I294" s="183" t="s">
        <v>274</v>
      </c>
      <c r="J294" s="184">
        <v>370</v>
      </c>
      <c r="K294" s="185">
        <v>450</v>
      </c>
      <c r="L294" s="186" t="s">
        <v>275</v>
      </c>
      <c r="M294" s="187" t="s">
        <v>276</v>
      </c>
      <c r="N294" s="188" t="s">
        <v>274</v>
      </c>
      <c r="O294" s="189" t="s">
        <v>277</v>
      </c>
      <c r="P294" s="188" t="s">
        <v>274</v>
      </c>
      <c r="Q294" s="190">
        <v>2.4</v>
      </c>
      <c r="R294" s="191">
        <v>2.5</v>
      </c>
      <c r="S294" s="902" t="s">
        <v>274</v>
      </c>
      <c r="T294" s="913">
        <v>880</v>
      </c>
      <c r="U294" s="902" t="s">
        <v>274</v>
      </c>
      <c r="V294" s="933">
        <v>8</v>
      </c>
      <c r="W294" s="921" t="s">
        <v>278</v>
      </c>
      <c r="X294" s="903" t="s">
        <v>276</v>
      </c>
      <c r="Y294" s="921" t="s">
        <v>274</v>
      </c>
      <c r="Z294" s="923" t="s">
        <v>279</v>
      </c>
      <c r="AA294" s="183" t="s">
        <v>274</v>
      </c>
      <c r="AB294" s="192">
        <v>8210</v>
      </c>
      <c r="AC294" s="902" t="s">
        <v>274</v>
      </c>
      <c r="AD294" s="193">
        <v>80</v>
      </c>
      <c r="AE294" s="194" t="s">
        <v>278</v>
      </c>
      <c r="AF294" s="187" t="s">
        <v>276</v>
      </c>
      <c r="AG294" s="195" t="s">
        <v>274</v>
      </c>
      <c r="AH294" s="189" t="s">
        <v>280</v>
      </c>
      <c r="AI294" s="195" t="s">
        <v>274</v>
      </c>
      <c r="AJ294" s="196">
        <v>2.9</v>
      </c>
      <c r="AK294" s="197" t="s">
        <v>281</v>
      </c>
      <c r="AL294" s="198" t="s">
        <v>282</v>
      </c>
      <c r="AM294" s="199">
        <v>3280</v>
      </c>
      <c r="AN294" s="198" t="s">
        <v>282</v>
      </c>
      <c r="AO294" s="200">
        <v>30</v>
      </c>
      <c r="AP294" s="201" t="s">
        <v>275</v>
      </c>
      <c r="AQ294" s="202" t="s">
        <v>276</v>
      </c>
      <c r="AR294" s="201" t="s">
        <v>274</v>
      </c>
      <c r="AS294" s="203" t="s">
        <v>280</v>
      </c>
      <c r="AT294" s="201" t="s">
        <v>274</v>
      </c>
      <c r="AU294" s="204">
        <v>3.9</v>
      </c>
      <c r="AV294" s="205"/>
      <c r="AW294" s="206"/>
      <c r="AX294" s="205"/>
      <c r="AY294" s="207"/>
      <c r="AZ294" s="208"/>
      <c r="BA294" s="208"/>
      <c r="BB294" s="209"/>
      <c r="BC294" s="208"/>
      <c r="BD294" s="209"/>
      <c r="BE294" s="208"/>
      <c r="BF294" s="205"/>
      <c r="BG294" s="285" t="s">
        <v>283</v>
      </c>
      <c r="BH294" s="205"/>
      <c r="BI294" s="210"/>
      <c r="BJ294" s="208"/>
      <c r="BK294" s="208"/>
      <c r="BL294" s="208"/>
      <c r="BM294" s="208"/>
      <c r="BN294" s="208"/>
      <c r="BO294" s="208"/>
      <c r="BP294" s="925" t="s">
        <v>274</v>
      </c>
      <c r="BQ294" s="919" t="s">
        <v>203</v>
      </c>
      <c r="BR294" s="902" t="s">
        <v>274</v>
      </c>
      <c r="BS294" s="915"/>
      <c r="BT294" s="903"/>
      <c r="BU294" s="903"/>
      <c r="BV294" s="900"/>
      <c r="BW294" s="905"/>
      <c r="BX294" s="900"/>
      <c r="BY294" s="941" t="s">
        <v>203</v>
      </c>
      <c r="BZ294" s="902" t="s">
        <v>284</v>
      </c>
      <c r="CA294" s="917">
        <v>5470</v>
      </c>
      <c r="CB294" s="902" t="s">
        <v>274</v>
      </c>
      <c r="CC294" s="915">
        <v>50</v>
      </c>
      <c r="CD294" s="900" t="s">
        <v>275</v>
      </c>
      <c r="CE294" s="903" t="s">
        <v>276</v>
      </c>
      <c r="CF294" s="900" t="s">
        <v>274</v>
      </c>
      <c r="CG294" s="905" t="s">
        <v>280</v>
      </c>
      <c r="CH294" s="900" t="s">
        <v>274</v>
      </c>
      <c r="CI294" s="909">
        <v>2.8</v>
      </c>
      <c r="CJ294" s="911" t="s">
        <v>285</v>
      </c>
      <c r="CK294" s="902" t="s">
        <v>284</v>
      </c>
      <c r="CL294" s="913">
        <v>900</v>
      </c>
      <c r="CM294" s="902" t="s">
        <v>274</v>
      </c>
      <c r="CN294" s="915">
        <v>9</v>
      </c>
      <c r="CO294" s="903" t="s">
        <v>275</v>
      </c>
      <c r="CP294" s="903" t="s">
        <v>276</v>
      </c>
      <c r="CQ294" s="900" t="s">
        <v>274</v>
      </c>
      <c r="CR294" s="905" t="s">
        <v>280</v>
      </c>
      <c r="CS294" s="900" t="s">
        <v>274</v>
      </c>
      <c r="CT294" s="907">
        <v>10.1</v>
      </c>
      <c r="CU294" s="902" t="s">
        <v>284</v>
      </c>
      <c r="CV294" s="211">
        <v>520</v>
      </c>
      <c r="CW294" s="902" t="s">
        <v>284</v>
      </c>
      <c r="CX294" s="212">
        <v>5</v>
      </c>
      <c r="CY294" s="902" t="s">
        <v>284</v>
      </c>
      <c r="CZ294" s="212">
        <v>5</v>
      </c>
      <c r="DA294" s="902" t="s">
        <v>284</v>
      </c>
      <c r="DB294" s="211">
        <v>90</v>
      </c>
      <c r="DC294" s="902" t="s">
        <v>284</v>
      </c>
      <c r="DD294" s="212">
        <v>1</v>
      </c>
      <c r="DE294" s="902" t="s">
        <v>284</v>
      </c>
      <c r="DF294" s="212">
        <v>1</v>
      </c>
      <c r="DG294" s="937" t="s">
        <v>282</v>
      </c>
      <c r="DH294" s="938">
        <v>5220</v>
      </c>
      <c r="DI294" s="937" t="s">
        <v>282</v>
      </c>
      <c r="DJ294" s="213">
        <v>245</v>
      </c>
      <c r="DK294" s="897" t="s">
        <v>286</v>
      </c>
      <c r="DL294" s="898">
        <v>5470</v>
      </c>
      <c r="DM294" s="900" t="s">
        <v>274</v>
      </c>
      <c r="DN294" s="935">
        <v>50</v>
      </c>
      <c r="DO294" s="900" t="s">
        <v>275</v>
      </c>
      <c r="DP294" s="903" t="s">
        <v>276</v>
      </c>
      <c r="DQ294" s="900" t="s">
        <v>274</v>
      </c>
      <c r="DR294" s="905" t="s">
        <v>280</v>
      </c>
      <c r="DS294" s="900" t="s">
        <v>274</v>
      </c>
      <c r="DT294" s="909">
        <v>2.8</v>
      </c>
      <c r="DU294" s="926" t="s">
        <v>281</v>
      </c>
      <c r="DV294" s="911" t="s">
        <v>287</v>
      </c>
      <c r="DW294" s="246"/>
      <c r="DX294" s="948"/>
      <c r="DY294" s="247">
        <v>90</v>
      </c>
      <c r="DZ294" s="216">
        <v>23</v>
      </c>
      <c r="EA294" s="216">
        <v>24</v>
      </c>
      <c r="EB294" s="928">
        <v>12</v>
      </c>
    </row>
    <row r="295" spans="1:132" s="248" customFormat="1" ht="34.15" customHeight="1">
      <c r="A295" s="272" t="s">
        <v>609</v>
      </c>
      <c r="B295" s="950"/>
      <c r="C295" s="930"/>
      <c r="D295" s="940"/>
      <c r="E295" s="244" t="s">
        <v>49</v>
      </c>
      <c r="F295" s="180"/>
      <c r="G295" s="218">
        <v>47430</v>
      </c>
      <c r="H295" s="219"/>
      <c r="I295" s="183" t="s">
        <v>274</v>
      </c>
      <c r="J295" s="220">
        <v>450</v>
      </c>
      <c r="K295" s="221"/>
      <c r="L295" s="222" t="s">
        <v>275</v>
      </c>
      <c r="M295" s="223" t="s">
        <v>276</v>
      </c>
      <c r="N295" s="224" t="s">
        <v>274</v>
      </c>
      <c r="O295" s="225" t="s">
        <v>280</v>
      </c>
      <c r="P295" s="224" t="s">
        <v>274</v>
      </c>
      <c r="Q295" s="226">
        <v>2.5</v>
      </c>
      <c r="R295" s="227"/>
      <c r="S295" s="902"/>
      <c r="T295" s="914"/>
      <c r="U295" s="902"/>
      <c r="V295" s="934"/>
      <c r="W295" s="922"/>
      <c r="X295" s="904"/>
      <c r="Y295" s="922"/>
      <c r="Z295" s="924"/>
      <c r="AA295" s="183" t="s">
        <v>274</v>
      </c>
      <c r="AB295" s="220">
        <v>8210</v>
      </c>
      <c r="AC295" s="902"/>
      <c r="AD295" s="228">
        <v>80</v>
      </c>
      <c r="AE295" s="229" t="s">
        <v>275</v>
      </c>
      <c r="AF295" s="223" t="s">
        <v>276</v>
      </c>
      <c r="AG295" s="230" t="s">
        <v>274</v>
      </c>
      <c r="AH295" s="231" t="s">
        <v>280</v>
      </c>
      <c r="AI295" s="230" t="s">
        <v>274</v>
      </c>
      <c r="AJ295" s="232">
        <v>2.9</v>
      </c>
      <c r="AK295" s="233"/>
      <c r="AL295" s="198"/>
      <c r="AM295" s="234"/>
      <c r="AN295" s="205"/>
      <c r="AO295" s="235"/>
      <c r="AP295" s="236"/>
      <c r="AQ295" s="214"/>
      <c r="AR295" s="236"/>
      <c r="AS295" s="214"/>
      <c r="AT295" s="236"/>
      <c r="AU295" s="214"/>
      <c r="AV295" s="237" t="s">
        <v>274</v>
      </c>
      <c r="AW295" s="199">
        <v>57480</v>
      </c>
      <c r="AX295" s="205" t="s">
        <v>274</v>
      </c>
      <c r="AY295" s="200">
        <v>570</v>
      </c>
      <c r="AZ295" s="238" t="s">
        <v>275</v>
      </c>
      <c r="BA295" s="202" t="s">
        <v>276</v>
      </c>
      <c r="BB295" s="201" t="s">
        <v>274</v>
      </c>
      <c r="BC295" s="203" t="s">
        <v>280</v>
      </c>
      <c r="BD295" s="201" t="s">
        <v>274</v>
      </c>
      <c r="BE295" s="204">
        <v>2.7</v>
      </c>
      <c r="BF295" s="237" t="s">
        <v>274</v>
      </c>
      <c r="BG295" s="286">
        <v>49270</v>
      </c>
      <c r="BH295" s="237" t="s">
        <v>284</v>
      </c>
      <c r="BI295" s="200">
        <v>490</v>
      </c>
      <c r="BJ295" s="238" t="s">
        <v>275</v>
      </c>
      <c r="BK295" s="202" t="s">
        <v>276</v>
      </c>
      <c r="BL295" s="238" t="s">
        <v>274</v>
      </c>
      <c r="BM295" s="203" t="s">
        <v>280</v>
      </c>
      <c r="BN295" s="238" t="s">
        <v>274</v>
      </c>
      <c r="BO295" s="204">
        <v>2.6</v>
      </c>
      <c r="BP295" s="925"/>
      <c r="BQ295" s="920"/>
      <c r="BR295" s="902"/>
      <c r="BS295" s="916"/>
      <c r="BT295" s="904"/>
      <c r="BU295" s="904"/>
      <c r="BV295" s="901"/>
      <c r="BW295" s="906"/>
      <c r="BX295" s="901"/>
      <c r="BY295" s="942"/>
      <c r="BZ295" s="902"/>
      <c r="CA295" s="918"/>
      <c r="CB295" s="902"/>
      <c r="CC295" s="916"/>
      <c r="CD295" s="901"/>
      <c r="CE295" s="904"/>
      <c r="CF295" s="901"/>
      <c r="CG295" s="906"/>
      <c r="CH295" s="901"/>
      <c r="CI295" s="910"/>
      <c r="CJ295" s="912"/>
      <c r="CK295" s="902"/>
      <c r="CL295" s="914"/>
      <c r="CM295" s="902"/>
      <c r="CN295" s="916"/>
      <c r="CO295" s="904"/>
      <c r="CP295" s="904"/>
      <c r="CQ295" s="901"/>
      <c r="CR295" s="906"/>
      <c r="CS295" s="901"/>
      <c r="CT295" s="908"/>
      <c r="CU295" s="902"/>
      <c r="CV295" s="239" t="s">
        <v>315</v>
      </c>
      <c r="CW295" s="902"/>
      <c r="CX295" s="239" t="s">
        <v>290</v>
      </c>
      <c r="CY295" s="902"/>
      <c r="CZ295" s="240">
        <v>46.5</v>
      </c>
      <c r="DA295" s="902"/>
      <c r="DB295" s="239" t="s">
        <v>315</v>
      </c>
      <c r="DC295" s="902"/>
      <c r="DD295" s="239" t="s">
        <v>290</v>
      </c>
      <c r="DE295" s="902"/>
      <c r="DF295" s="240">
        <v>38.799999999999997</v>
      </c>
      <c r="DG295" s="937"/>
      <c r="DH295" s="939"/>
      <c r="DI295" s="937"/>
      <c r="DJ295" s="241" t="s">
        <v>291</v>
      </c>
      <c r="DK295" s="897"/>
      <c r="DL295" s="899"/>
      <c r="DM295" s="901"/>
      <c r="DN295" s="936"/>
      <c r="DO295" s="901"/>
      <c r="DP295" s="904"/>
      <c r="DQ295" s="901"/>
      <c r="DR295" s="906"/>
      <c r="DS295" s="901"/>
      <c r="DT295" s="910"/>
      <c r="DU295" s="927"/>
      <c r="DV295" s="912"/>
      <c r="DW295" s="246"/>
      <c r="DX295" s="948"/>
      <c r="DY295" s="247"/>
      <c r="DZ295" s="216">
        <v>23</v>
      </c>
      <c r="EA295" s="216">
        <v>24</v>
      </c>
      <c r="EB295" s="928"/>
    </row>
    <row r="296" spans="1:132" s="248" customFormat="1" ht="34.15" customHeight="1">
      <c r="A296" s="272" t="s">
        <v>610</v>
      </c>
      <c r="B296" s="950"/>
      <c r="C296" s="929" t="s">
        <v>304</v>
      </c>
      <c r="D296" s="931" t="s">
        <v>273</v>
      </c>
      <c r="E296" s="243" t="s">
        <v>48</v>
      </c>
      <c r="F296" s="180"/>
      <c r="G296" s="181">
        <v>36610</v>
      </c>
      <c r="H296" s="182">
        <v>44820</v>
      </c>
      <c r="I296" s="183" t="s">
        <v>274</v>
      </c>
      <c r="J296" s="184">
        <v>340</v>
      </c>
      <c r="K296" s="185">
        <v>420</v>
      </c>
      <c r="L296" s="186" t="s">
        <v>275</v>
      </c>
      <c r="M296" s="187" t="s">
        <v>276</v>
      </c>
      <c r="N296" s="188" t="s">
        <v>274</v>
      </c>
      <c r="O296" s="189" t="s">
        <v>277</v>
      </c>
      <c r="P296" s="188" t="s">
        <v>274</v>
      </c>
      <c r="Q296" s="190">
        <v>2.4</v>
      </c>
      <c r="R296" s="191">
        <v>2.5</v>
      </c>
      <c r="S296" s="902" t="s">
        <v>274</v>
      </c>
      <c r="T296" s="913">
        <v>750</v>
      </c>
      <c r="U296" s="902" t="s">
        <v>274</v>
      </c>
      <c r="V296" s="933">
        <v>7</v>
      </c>
      <c r="W296" s="921" t="s">
        <v>278</v>
      </c>
      <c r="X296" s="903" t="s">
        <v>276</v>
      </c>
      <c r="Y296" s="921" t="s">
        <v>274</v>
      </c>
      <c r="Z296" s="923" t="s">
        <v>279</v>
      </c>
      <c r="AA296" s="183" t="s">
        <v>274</v>
      </c>
      <c r="AB296" s="192">
        <v>8210</v>
      </c>
      <c r="AC296" s="902" t="s">
        <v>274</v>
      </c>
      <c r="AD296" s="193">
        <v>80</v>
      </c>
      <c r="AE296" s="194" t="s">
        <v>278</v>
      </c>
      <c r="AF296" s="187" t="s">
        <v>276</v>
      </c>
      <c r="AG296" s="195" t="s">
        <v>274</v>
      </c>
      <c r="AH296" s="189" t="s">
        <v>280</v>
      </c>
      <c r="AI296" s="195" t="s">
        <v>274</v>
      </c>
      <c r="AJ296" s="196">
        <v>2.9</v>
      </c>
      <c r="AK296" s="197" t="s">
        <v>281</v>
      </c>
      <c r="AL296" s="198" t="s">
        <v>282</v>
      </c>
      <c r="AM296" s="199">
        <v>3280</v>
      </c>
      <c r="AN296" s="198" t="s">
        <v>282</v>
      </c>
      <c r="AO296" s="200">
        <v>30</v>
      </c>
      <c r="AP296" s="201" t="s">
        <v>275</v>
      </c>
      <c r="AQ296" s="202" t="s">
        <v>276</v>
      </c>
      <c r="AR296" s="201" t="s">
        <v>274</v>
      </c>
      <c r="AS296" s="203" t="s">
        <v>280</v>
      </c>
      <c r="AT296" s="201" t="s">
        <v>274</v>
      </c>
      <c r="AU296" s="204">
        <v>3.9</v>
      </c>
      <c r="AV296" s="205"/>
      <c r="AW296" s="206"/>
      <c r="AX296" s="205"/>
      <c r="AY296" s="207"/>
      <c r="AZ296" s="208"/>
      <c r="BA296" s="208"/>
      <c r="BB296" s="209"/>
      <c r="BC296" s="208"/>
      <c r="BD296" s="209"/>
      <c r="BE296" s="208"/>
      <c r="BF296" s="205"/>
      <c r="BG296" s="285" t="s">
        <v>283</v>
      </c>
      <c r="BH296" s="205"/>
      <c r="BI296" s="210"/>
      <c r="BJ296" s="208"/>
      <c r="BK296" s="208"/>
      <c r="BL296" s="208"/>
      <c r="BM296" s="208"/>
      <c r="BN296" s="208"/>
      <c r="BO296" s="208"/>
      <c r="BP296" s="925" t="s">
        <v>274</v>
      </c>
      <c r="BQ296" s="919" t="s">
        <v>203</v>
      </c>
      <c r="BR296" s="902" t="s">
        <v>274</v>
      </c>
      <c r="BS296" s="915"/>
      <c r="BT296" s="903"/>
      <c r="BU296" s="903"/>
      <c r="BV296" s="900"/>
      <c r="BW296" s="905"/>
      <c r="BX296" s="900"/>
      <c r="BY296" s="941" t="s">
        <v>203</v>
      </c>
      <c r="BZ296" s="902" t="s">
        <v>284</v>
      </c>
      <c r="CA296" s="917">
        <v>4690</v>
      </c>
      <c r="CB296" s="902" t="s">
        <v>274</v>
      </c>
      <c r="CC296" s="915">
        <v>40</v>
      </c>
      <c r="CD296" s="900" t="s">
        <v>275</v>
      </c>
      <c r="CE296" s="903" t="s">
        <v>276</v>
      </c>
      <c r="CF296" s="900" t="s">
        <v>274</v>
      </c>
      <c r="CG296" s="905" t="s">
        <v>280</v>
      </c>
      <c r="CH296" s="900" t="s">
        <v>274</v>
      </c>
      <c r="CI296" s="909">
        <v>3</v>
      </c>
      <c r="CJ296" s="911" t="s">
        <v>285</v>
      </c>
      <c r="CK296" s="902" t="s">
        <v>284</v>
      </c>
      <c r="CL296" s="913">
        <v>770</v>
      </c>
      <c r="CM296" s="902" t="s">
        <v>274</v>
      </c>
      <c r="CN296" s="915">
        <v>7</v>
      </c>
      <c r="CO296" s="903" t="s">
        <v>275</v>
      </c>
      <c r="CP296" s="903" t="s">
        <v>276</v>
      </c>
      <c r="CQ296" s="900" t="s">
        <v>274</v>
      </c>
      <c r="CR296" s="905" t="s">
        <v>280</v>
      </c>
      <c r="CS296" s="900" t="s">
        <v>274</v>
      </c>
      <c r="CT296" s="907">
        <v>11.1</v>
      </c>
      <c r="CU296" s="902" t="s">
        <v>284</v>
      </c>
      <c r="CV296" s="211">
        <v>460</v>
      </c>
      <c r="CW296" s="902" t="s">
        <v>284</v>
      </c>
      <c r="CX296" s="212">
        <v>4</v>
      </c>
      <c r="CY296" s="902" t="s">
        <v>284</v>
      </c>
      <c r="CZ296" s="212">
        <v>4</v>
      </c>
      <c r="DA296" s="902" t="s">
        <v>284</v>
      </c>
      <c r="DB296" s="211">
        <v>80</v>
      </c>
      <c r="DC296" s="902" t="s">
        <v>284</v>
      </c>
      <c r="DD296" s="212">
        <v>1</v>
      </c>
      <c r="DE296" s="902" t="s">
        <v>284</v>
      </c>
      <c r="DF296" s="212">
        <v>1</v>
      </c>
      <c r="DG296" s="937" t="s">
        <v>282</v>
      </c>
      <c r="DH296" s="938">
        <v>4660</v>
      </c>
      <c r="DI296" s="937" t="s">
        <v>282</v>
      </c>
      <c r="DJ296" s="213">
        <v>245</v>
      </c>
      <c r="DK296" s="897" t="s">
        <v>286</v>
      </c>
      <c r="DL296" s="898">
        <v>4690</v>
      </c>
      <c r="DM296" s="900" t="s">
        <v>274</v>
      </c>
      <c r="DN296" s="935">
        <v>40</v>
      </c>
      <c r="DO296" s="900" t="s">
        <v>275</v>
      </c>
      <c r="DP296" s="903" t="s">
        <v>276</v>
      </c>
      <c r="DQ296" s="900" t="s">
        <v>274</v>
      </c>
      <c r="DR296" s="905" t="s">
        <v>280</v>
      </c>
      <c r="DS296" s="900" t="s">
        <v>274</v>
      </c>
      <c r="DT296" s="909">
        <v>3</v>
      </c>
      <c r="DU296" s="926" t="s">
        <v>281</v>
      </c>
      <c r="DV296" s="911" t="s">
        <v>287</v>
      </c>
      <c r="DW296" s="246"/>
      <c r="DX296" s="948"/>
      <c r="DY296" s="247">
        <v>105</v>
      </c>
      <c r="DZ296" s="216">
        <v>25</v>
      </c>
      <c r="EA296" s="216">
        <v>26</v>
      </c>
      <c r="EB296" s="928">
        <v>13</v>
      </c>
    </row>
    <row r="297" spans="1:132" s="248" customFormat="1" ht="34.15" customHeight="1">
      <c r="A297" s="272" t="s">
        <v>611</v>
      </c>
      <c r="B297" s="950"/>
      <c r="C297" s="930"/>
      <c r="D297" s="940"/>
      <c r="E297" s="244" t="s">
        <v>49</v>
      </c>
      <c r="F297" s="180"/>
      <c r="G297" s="218">
        <v>44820</v>
      </c>
      <c r="H297" s="219"/>
      <c r="I297" s="183" t="s">
        <v>274</v>
      </c>
      <c r="J297" s="220">
        <v>420</v>
      </c>
      <c r="K297" s="221"/>
      <c r="L297" s="222" t="s">
        <v>275</v>
      </c>
      <c r="M297" s="223" t="s">
        <v>276</v>
      </c>
      <c r="N297" s="224" t="s">
        <v>274</v>
      </c>
      <c r="O297" s="225" t="s">
        <v>280</v>
      </c>
      <c r="P297" s="224" t="s">
        <v>274</v>
      </c>
      <c r="Q297" s="226">
        <v>2.5</v>
      </c>
      <c r="R297" s="227"/>
      <c r="S297" s="902"/>
      <c r="T297" s="914"/>
      <c r="U297" s="902"/>
      <c r="V297" s="934"/>
      <c r="W297" s="922"/>
      <c r="X297" s="904"/>
      <c r="Y297" s="922"/>
      <c r="Z297" s="924"/>
      <c r="AA297" s="183" t="s">
        <v>274</v>
      </c>
      <c r="AB297" s="220">
        <v>8210</v>
      </c>
      <c r="AC297" s="902"/>
      <c r="AD297" s="228">
        <v>80</v>
      </c>
      <c r="AE297" s="229" t="s">
        <v>275</v>
      </c>
      <c r="AF297" s="223" t="s">
        <v>276</v>
      </c>
      <c r="AG297" s="230" t="s">
        <v>274</v>
      </c>
      <c r="AH297" s="231" t="s">
        <v>280</v>
      </c>
      <c r="AI297" s="230" t="s">
        <v>274</v>
      </c>
      <c r="AJ297" s="232">
        <v>2.9</v>
      </c>
      <c r="AK297" s="233"/>
      <c r="AL297" s="198"/>
      <c r="AM297" s="234"/>
      <c r="AN297" s="205"/>
      <c r="AO297" s="235"/>
      <c r="AP297" s="236"/>
      <c r="AQ297" s="214"/>
      <c r="AR297" s="236"/>
      <c r="AS297" s="214"/>
      <c r="AT297" s="236"/>
      <c r="AU297" s="214"/>
      <c r="AV297" s="237" t="s">
        <v>274</v>
      </c>
      <c r="AW297" s="199">
        <v>57480</v>
      </c>
      <c r="AX297" s="205" t="s">
        <v>274</v>
      </c>
      <c r="AY297" s="200">
        <v>570</v>
      </c>
      <c r="AZ297" s="238" t="s">
        <v>275</v>
      </c>
      <c r="BA297" s="202" t="s">
        <v>276</v>
      </c>
      <c r="BB297" s="201" t="s">
        <v>274</v>
      </c>
      <c r="BC297" s="203" t="s">
        <v>280</v>
      </c>
      <c r="BD297" s="201" t="s">
        <v>274</v>
      </c>
      <c r="BE297" s="204">
        <v>2.7</v>
      </c>
      <c r="BF297" s="237" t="s">
        <v>274</v>
      </c>
      <c r="BG297" s="286">
        <v>49270</v>
      </c>
      <c r="BH297" s="237" t="s">
        <v>284</v>
      </c>
      <c r="BI297" s="200">
        <v>490</v>
      </c>
      <c r="BJ297" s="238" t="s">
        <v>275</v>
      </c>
      <c r="BK297" s="202" t="s">
        <v>276</v>
      </c>
      <c r="BL297" s="238" t="s">
        <v>274</v>
      </c>
      <c r="BM297" s="203" t="s">
        <v>280</v>
      </c>
      <c r="BN297" s="238" t="s">
        <v>274</v>
      </c>
      <c r="BO297" s="204">
        <v>2.6</v>
      </c>
      <c r="BP297" s="925"/>
      <c r="BQ297" s="920"/>
      <c r="BR297" s="902"/>
      <c r="BS297" s="916"/>
      <c r="BT297" s="904"/>
      <c r="BU297" s="904"/>
      <c r="BV297" s="901"/>
      <c r="BW297" s="906"/>
      <c r="BX297" s="901"/>
      <c r="BY297" s="942"/>
      <c r="BZ297" s="902"/>
      <c r="CA297" s="918"/>
      <c r="CB297" s="902"/>
      <c r="CC297" s="916"/>
      <c r="CD297" s="901"/>
      <c r="CE297" s="904"/>
      <c r="CF297" s="901"/>
      <c r="CG297" s="906"/>
      <c r="CH297" s="901"/>
      <c r="CI297" s="910"/>
      <c r="CJ297" s="912"/>
      <c r="CK297" s="902"/>
      <c r="CL297" s="914"/>
      <c r="CM297" s="902"/>
      <c r="CN297" s="916"/>
      <c r="CO297" s="904"/>
      <c r="CP297" s="904"/>
      <c r="CQ297" s="901"/>
      <c r="CR297" s="906"/>
      <c r="CS297" s="901"/>
      <c r="CT297" s="908"/>
      <c r="CU297" s="902"/>
      <c r="CV297" s="239" t="s">
        <v>315</v>
      </c>
      <c r="CW297" s="902"/>
      <c r="CX297" s="239" t="s">
        <v>290</v>
      </c>
      <c r="CY297" s="902"/>
      <c r="CZ297" s="240">
        <v>49.8</v>
      </c>
      <c r="DA297" s="902"/>
      <c r="DB297" s="239" t="s">
        <v>315</v>
      </c>
      <c r="DC297" s="902"/>
      <c r="DD297" s="239" t="s">
        <v>290</v>
      </c>
      <c r="DE297" s="902"/>
      <c r="DF297" s="240">
        <v>33.200000000000003</v>
      </c>
      <c r="DG297" s="937"/>
      <c r="DH297" s="939"/>
      <c r="DI297" s="937"/>
      <c r="DJ297" s="241" t="s">
        <v>291</v>
      </c>
      <c r="DK297" s="897"/>
      <c r="DL297" s="899"/>
      <c r="DM297" s="901"/>
      <c r="DN297" s="936"/>
      <c r="DO297" s="901"/>
      <c r="DP297" s="904"/>
      <c r="DQ297" s="901"/>
      <c r="DR297" s="906"/>
      <c r="DS297" s="901"/>
      <c r="DT297" s="910"/>
      <c r="DU297" s="927"/>
      <c r="DV297" s="912"/>
      <c r="DW297" s="246"/>
      <c r="DX297" s="948"/>
      <c r="DY297" s="247"/>
      <c r="DZ297" s="216">
        <v>25</v>
      </c>
      <c r="EA297" s="216">
        <v>26</v>
      </c>
      <c r="EB297" s="928"/>
    </row>
    <row r="298" spans="1:132" s="248" customFormat="1" ht="34.15" customHeight="1">
      <c r="A298" s="272" t="s">
        <v>612</v>
      </c>
      <c r="B298" s="950"/>
      <c r="C298" s="929" t="s">
        <v>305</v>
      </c>
      <c r="D298" s="931" t="s">
        <v>273</v>
      </c>
      <c r="E298" s="243" t="s">
        <v>48</v>
      </c>
      <c r="F298" s="180"/>
      <c r="G298" s="181">
        <v>34680</v>
      </c>
      <c r="H298" s="182">
        <v>42890</v>
      </c>
      <c r="I298" s="183" t="s">
        <v>274</v>
      </c>
      <c r="J298" s="184">
        <v>320</v>
      </c>
      <c r="K298" s="185">
        <v>400</v>
      </c>
      <c r="L298" s="186" t="s">
        <v>275</v>
      </c>
      <c r="M298" s="187" t="s">
        <v>276</v>
      </c>
      <c r="N298" s="188" t="s">
        <v>274</v>
      </c>
      <c r="O298" s="189" t="s">
        <v>277</v>
      </c>
      <c r="P298" s="188" t="s">
        <v>274</v>
      </c>
      <c r="Q298" s="190">
        <v>2.4</v>
      </c>
      <c r="R298" s="191">
        <v>2.5</v>
      </c>
      <c r="S298" s="902" t="s">
        <v>274</v>
      </c>
      <c r="T298" s="913">
        <v>660</v>
      </c>
      <c r="U298" s="902" t="s">
        <v>274</v>
      </c>
      <c r="V298" s="933">
        <v>6</v>
      </c>
      <c r="W298" s="921" t="s">
        <v>278</v>
      </c>
      <c r="X298" s="903" t="s">
        <v>276</v>
      </c>
      <c r="Y298" s="921" t="s">
        <v>274</v>
      </c>
      <c r="Z298" s="923" t="s">
        <v>279</v>
      </c>
      <c r="AA298" s="183" t="s">
        <v>274</v>
      </c>
      <c r="AB298" s="192">
        <v>8210</v>
      </c>
      <c r="AC298" s="902" t="s">
        <v>274</v>
      </c>
      <c r="AD298" s="193">
        <v>80</v>
      </c>
      <c r="AE298" s="194" t="s">
        <v>278</v>
      </c>
      <c r="AF298" s="187" t="s">
        <v>276</v>
      </c>
      <c r="AG298" s="195" t="s">
        <v>274</v>
      </c>
      <c r="AH298" s="189" t="s">
        <v>280</v>
      </c>
      <c r="AI298" s="195" t="s">
        <v>274</v>
      </c>
      <c r="AJ298" s="196">
        <v>2.9</v>
      </c>
      <c r="AK298" s="197" t="s">
        <v>281</v>
      </c>
      <c r="AL298" s="198" t="s">
        <v>282</v>
      </c>
      <c r="AM298" s="199">
        <v>3280</v>
      </c>
      <c r="AN298" s="198" t="s">
        <v>282</v>
      </c>
      <c r="AO298" s="200">
        <v>30</v>
      </c>
      <c r="AP298" s="201" t="s">
        <v>275</v>
      </c>
      <c r="AQ298" s="202" t="s">
        <v>276</v>
      </c>
      <c r="AR298" s="201" t="s">
        <v>274</v>
      </c>
      <c r="AS298" s="203" t="s">
        <v>280</v>
      </c>
      <c r="AT298" s="201" t="s">
        <v>274</v>
      </c>
      <c r="AU298" s="204">
        <v>3.9</v>
      </c>
      <c r="AV298" s="205"/>
      <c r="AW298" s="206"/>
      <c r="AX298" s="205"/>
      <c r="AY298" s="207"/>
      <c r="AZ298" s="208"/>
      <c r="BA298" s="208"/>
      <c r="BB298" s="209"/>
      <c r="BC298" s="208"/>
      <c r="BD298" s="209"/>
      <c r="BE298" s="208"/>
      <c r="BF298" s="205"/>
      <c r="BG298" s="285" t="s">
        <v>283</v>
      </c>
      <c r="BH298" s="205"/>
      <c r="BI298" s="210"/>
      <c r="BJ298" s="208"/>
      <c r="BK298" s="208"/>
      <c r="BL298" s="208"/>
      <c r="BM298" s="208"/>
      <c r="BN298" s="208"/>
      <c r="BO298" s="208"/>
      <c r="BP298" s="925" t="s">
        <v>274</v>
      </c>
      <c r="BQ298" s="919" t="s">
        <v>203</v>
      </c>
      <c r="BR298" s="902" t="s">
        <v>274</v>
      </c>
      <c r="BS298" s="915"/>
      <c r="BT298" s="903"/>
      <c r="BU298" s="903"/>
      <c r="BV298" s="900"/>
      <c r="BW298" s="905"/>
      <c r="BX298" s="900"/>
      <c r="BY298" s="941" t="s">
        <v>203</v>
      </c>
      <c r="BZ298" s="902" t="s">
        <v>284</v>
      </c>
      <c r="CA298" s="917">
        <v>4100</v>
      </c>
      <c r="CB298" s="902" t="s">
        <v>274</v>
      </c>
      <c r="CC298" s="915">
        <v>40</v>
      </c>
      <c r="CD298" s="900" t="s">
        <v>275</v>
      </c>
      <c r="CE298" s="903" t="s">
        <v>276</v>
      </c>
      <c r="CF298" s="900" t="s">
        <v>274</v>
      </c>
      <c r="CG298" s="905" t="s">
        <v>280</v>
      </c>
      <c r="CH298" s="900" t="s">
        <v>274</v>
      </c>
      <c r="CI298" s="909">
        <v>2.7</v>
      </c>
      <c r="CJ298" s="911" t="s">
        <v>285</v>
      </c>
      <c r="CK298" s="902" t="s">
        <v>284</v>
      </c>
      <c r="CL298" s="913">
        <v>670</v>
      </c>
      <c r="CM298" s="902" t="s">
        <v>274</v>
      </c>
      <c r="CN298" s="915">
        <v>6</v>
      </c>
      <c r="CO298" s="903" t="s">
        <v>275</v>
      </c>
      <c r="CP298" s="903" t="s">
        <v>276</v>
      </c>
      <c r="CQ298" s="900" t="s">
        <v>274</v>
      </c>
      <c r="CR298" s="905" t="s">
        <v>280</v>
      </c>
      <c r="CS298" s="900" t="s">
        <v>274</v>
      </c>
      <c r="CT298" s="907">
        <v>11.3</v>
      </c>
      <c r="CU298" s="902" t="s">
        <v>284</v>
      </c>
      <c r="CV298" s="211">
        <v>420</v>
      </c>
      <c r="CW298" s="902" t="s">
        <v>284</v>
      </c>
      <c r="CX298" s="212">
        <v>4</v>
      </c>
      <c r="CY298" s="902" t="s">
        <v>284</v>
      </c>
      <c r="CZ298" s="212">
        <v>4</v>
      </c>
      <c r="DA298" s="902" t="s">
        <v>284</v>
      </c>
      <c r="DB298" s="211">
        <v>70</v>
      </c>
      <c r="DC298" s="902" t="s">
        <v>284</v>
      </c>
      <c r="DD298" s="212">
        <v>1</v>
      </c>
      <c r="DE298" s="902" t="s">
        <v>284</v>
      </c>
      <c r="DF298" s="212">
        <v>1</v>
      </c>
      <c r="DG298" s="937" t="s">
        <v>282</v>
      </c>
      <c r="DH298" s="938">
        <v>4250</v>
      </c>
      <c r="DI298" s="937" t="s">
        <v>282</v>
      </c>
      <c r="DJ298" s="213">
        <v>245</v>
      </c>
      <c r="DK298" s="897" t="s">
        <v>286</v>
      </c>
      <c r="DL298" s="898">
        <v>4100</v>
      </c>
      <c r="DM298" s="900" t="s">
        <v>274</v>
      </c>
      <c r="DN298" s="935">
        <v>40</v>
      </c>
      <c r="DO298" s="900" t="s">
        <v>275</v>
      </c>
      <c r="DP298" s="903" t="s">
        <v>276</v>
      </c>
      <c r="DQ298" s="900" t="s">
        <v>274</v>
      </c>
      <c r="DR298" s="905" t="s">
        <v>280</v>
      </c>
      <c r="DS298" s="900" t="s">
        <v>274</v>
      </c>
      <c r="DT298" s="909">
        <v>2.7</v>
      </c>
      <c r="DU298" s="926" t="s">
        <v>281</v>
      </c>
      <c r="DV298" s="911" t="s">
        <v>287</v>
      </c>
      <c r="DW298" s="246"/>
      <c r="DX298" s="948"/>
      <c r="DY298" s="247">
        <v>120</v>
      </c>
      <c r="DZ298" s="216">
        <v>27</v>
      </c>
      <c r="EA298" s="216">
        <v>28</v>
      </c>
      <c r="EB298" s="928">
        <v>14</v>
      </c>
    </row>
    <row r="299" spans="1:132" s="248" customFormat="1" ht="34.15" customHeight="1">
      <c r="A299" s="272" t="s">
        <v>613</v>
      </c>
      <c r="B299" s="950"/>
      <c r="C299" s="930"/>
      <c r="D299" s="940"/>
      <c r="E299" s="244" t="s">
        <v>49</v>
      </c>
      <c r="F299" s="180"/>
      <c r="G299" s="218">
        <v>42890</v>
      </c>
      <c r="H299" s="219"/>
      <c r="I299" s="183" t="s">
        <v>274</v>
      </c>
      <c r="J299" s="220">
        <v>400</v>
      </c>
      <c r="K299" s="221"/>
      <c r="L299" s="222" t="s">
        <v>275</v>
      </c>
      <c r="M299" s="223" t="s">
        <v>276</v>
      </c>
      <c r="N299" s="224" t="s">
        <v>274</v>
      </c>
      <c r="O299" s="225" t="s">
        <v>280</v>
      </c>
      <c r="P299" s="224" t="s">
        <v>274</v>
      </c>
      <c r="Q299" s="226">
        <v>2.5</v>
      </c>
      <c r="R299" s="227"/>
      <c r="S299" s="902"/>
      <c r="T299" s="914"/>
      <c r="U299" s="902"/>
      <c r="V299" s="934"/>
      <c r="W299" s="922"/>
      <c r="X299" s="904"/>
      <c r="Y299" s="922"/>
      <c r="Z299" s="924"/>
      <c r="AA299" s="183" t="s">
        <v>274</v>
      </c>
      <c r="AB299" s="220">
        <v>8210</v>
      </c>
      <c r="AC299" s="902"/>
      <c r="AD299" s="228">
        <v>80</v>
      </c>
      <c r="AE299" s="229" t="s">
        <v>275</v>
      </c>
      <c r="AF299" s="223" t="s">
        <v>276</v>
      </c>
      <c r="AG299" s="230" t="s">
        <v>274</v>
      </c>
      <c r="AH299" s="231" t="s">
        <v>280</v>
      </c>
      <c r="AI299" s="230" t="s">
        <v>274</v>
      </c>
      <c r="AJ299" s="232">
        <v>2.9</v>
      </c>
      <c r="AK299" s="233"/>
      <c r="AL299" s="198"/>
      <c r="AM299" s="234"/>
      <c r="AN299" s="205"/>
      <c r="AO299" s="235"/>
      <c r="AP299" s="236"/>
      <c r="AQ299" s="214"/>
      <c r="AR299" s="236"/>
      <c r="AS299" s="214"/>
      <c r="AT299" s="236"/>
      <c r="AU299" s="214"/>
      <c r="AV299" s="237" t="s">
        <v>274</v>
      </c>
      <c r="AW299" s="199">
        <v>57480</v>
      </c>
      <c r="AX299" s="205" t="s">
        <v>274</v>
      </c>
      <c r="AY299" s="200">
        <v>570</v>
      </c>
      <c r="AZ299" s="238" t="s">
        <v>275</v>
      </c>
      <c r="BA299" s="202" t="s">
        <v>276</v>
      </c>
      <c r="BB299" s="201" t="s">
        <v>274</v>
      </c>
      <c r="BC299" s="203" t="s">
        <v>280</v>
      </c>
      <c r="BD299" s="201" t="s">
        <v>274</v>
      </c>
      <c r="BE299" s="204">
        <v>2.7</v>
      </c>
      <c r="BF299" s="237" t="s">
        <v>274</v>
      </c>
      <c r="BG299" s="286">
        <v>49270</v>
      </c>
      <c r="BH299" s="237" t="s">
        <v>284</v>
      </c>
      <c r="BI299" s="200">
        <v>490</v>
      </c>
      <c r="BJ299" s="238" t="s">
        <v>275</v>
      </c>
      <c r="BK299" s="202" t="s">
        <v>276</v>
      </c>
      <c r="BL299" s="238" t="s">
        <v>274</v>
      </c>
      <c r="BM299" s="203" t="s">
        <v>280</v>
      </c>
      <c r="BN299" s="238" t="s">
        <v>274</v>
      </c>
      <c r="BO299" s="204">
        <v>2.6</v>
      </c>
      <c r="BP299" s="925"/>
      <c r="BQ299" s="920"/>
      <c r="BR299" s="902"/>
      <c r="BS299" s="916"/>
      <c r="BT299" s="904"/>
      <c r="BU299" s="904"/>
      <c r="BV299" s="901"/>
      <c r="BW299" s="906"/>
      <c r="BX299" s="901"/>
      <c r="BY299" s="942"/>
      <c r="BZ299" s="902"/>
      <c r="CA299" s="918"/>
      <c r="CB299" s="902"/>
      <c r="CC299" s="916"/>
      <c r="CD299" s="901"/>
      <c r="CE299" s="904"/>
      <c r="CF299" s="901"/>
      <c r="CG299" s="906"/>
      <c r="CH299" s="901"/>
      <c r="CI299" s="910"/>
      <c r="CJ299" s="912"/>
      <c r="CK299" s="902"/>
      <c r="CL299" s="914"/>
      <c r="CM299" s="902"/>
      <c r="CN299" s="916"/>
      <c r="CO299" s="904"/>
      <c r="CP299" s="904"/>
      <c r="CQ299" s="901"/>
      <c r="CR299" s="906"/>
      <c r="CS299" s="901"/>
      <c r="CT299" s="908"/>
      <c r="CU299" s="902"/>
      <c r="CV299" s="239" t="s">
        <v>315</v>
      </c>
      <c r="CW299" s="902"/>
      <c r="CX299" s="239" t="s">
        <v>290</v>
      </c>
      <c r="CY299" s="902"/>
      <c r="CZ299" s="240">
        <v>43.6</v>
      </c>
      <c r="DA299" s="902"/>
      <c r="DB299" s="239" t="s">
        <v>315</v>
      </c>
      <c r="DC299" s="902"/>
      <c r="DD299" s="239" t="s">
        <v>290</v>
      </c>
      <c r="DE299" s="902"/>
      <c r="DF299" s="240">
        <v>29.1</v>
      </c>
      <c r="DG299" s="937"/>
      <c r="DH299" s="939"/>
      <c r="DI299" s="937"/>
      <c r="DJ299" s="241" t="s">
        <v>291</v>
      </c>
      <c r="DK299" s="897"/>
      <c r="DL299" s="899"/>
      <c r="DM299" s="901"/>
      <c r="DN299" s="936"/>
      <c r="DO299" s="901"/>
      <c r="DP299" s="904"/>
      <c r="DQ299" s="901"/>
      <c r="DR299" s="906"/>
      <c r="DS299" s="901"/>
      <c r="DT299" s="910"/>
      <c r="DU299" s="927"/>
      <c r="DV299" s="912"/>
      <c r="DW299" s="246"/>
      <c r="DX299" s="948"/>
      <c r="DY299" s="247"/>
      <c r="DZ299" s="216">
        <v>27</v>
      </c>
      <c r="EA299" s="216">
        <v>28</v>
      </c>
      <c r="EB299" s="928"/>
    </row>
    <row r="300" spans="1:132" s="248" customFormat="1" ht="34.15" customHeight="1">
      <c r="A300" s="272" t="s">
        <v>614</v>
      </c>
      <c r="B300" s="950"/>
      <c r="C300" s="929" t="s">
        <v>306</v>
      </c>
      <c r="D300" s="931" t="s">
        <v>273</v>
      </c>
      <c r="E300" s="243" t="s">
        <v>48</v>
      </c>
      <c r="F300" s="180"/>
      <c r="G300" s="181">
        <v>33160</v>
      </c>
      <c r="H300" s="182">
        <v>41370</v>
      </c>
      <c r="I300" s="183" t="s">
        <v>274</v>
      </c>
      <c r="J300" s="184">
        <v>310</v>
      </c>
      <c r="K300" s="185">
        <v>390</v>
      </c>
      <c r="L300" s="186" t="s">
        <v>275</v>
      </c>
      <c r="M300" s="187" t="s">
        <v>276</v>
      </c>
      <c r="N300" s="188" t="s">
        <v>274</v>
      </c>
      <c r="O300" s="189" t="s">
        <v>277</v>
      </c>
      <c r="P300" s="188" t="s">
        <v>274</v>
      </c>
      <c r="Q300" s="190">
        <v>2.2999999999999998</v>
      </c>
      <c r="R300" s="191">
        <v>2.5</v>
      </c>
      <c r="S300" s="902" t="s">
        <v>274</v>
      </c>
      <c r="T300" s="913">
        <v>580</v>
      </c>
      <c r="U300" s="902" t="s">
        <v>274</v>
      </c>
      <c r="V300" s="933">
        <v>5</v>
      </c>
      <c r="W300" s="921" t="s">
        <v>278</v>
      </c>
      <c r="X300" s="903" t="s">
        <v>276</v>
      </c>
      <c r="Y300" s="921" t="s">
        <v>274</v>
      </c>
      <c r="Z300" s="923" t="s">
        <v>279</v>
      </c>
      <c r="AA300" s="183" t="s">
        <v>274</v>
      </c>
      <c r="AB300" s="192">
        <v>8210</v>
      </c>
      <c r="AC300" s="902" t="s">
        <v>274</v>
      </c>
      <c r="AD300" s="193">
        <v>80</v>
      </c>
      <c r="AE300" s="194" t="s">
        <v>278</v>
      </c>
      <c r="AF300" s="187" t="s">
        <v>276</v>
      </c>
      <c r="AG300" s="195" t="s">
        <v>274</v>
      </c>
      <c r="AH300" s="189" t="s">
        <v>280</v>
      </c>
      <c r="AI300" s="195" t="s">
        <v>274</v>
      </c>
      <c r="AJ300" s="196">
        <v>2.9</v>
      </c>
      <c r="AK300" s="197" t="s">
        <v>281</v>
      </c>
      <c r="AL300" s="198" t="s">
        <v>282</v>
      </c>
      <c r="AM300" s="199">
        <v>3280</v>
      </c>
      <c r="AN300" s="198" t="s">
        <v>282</v>
      </c>
      <c r="AO300" s="200">
        <v>30</v>
      </c>
      <c r="AP300" s="201" t="s">
        <v>275</v>
      </c>
      <c r="AQ300" s="202" t="s">
        <v>276</v>
      </c>
      <c r="AR300" s="201" t="s">
        <v>274</v>
      </c>
      <c r="AS300" s="203" t="s">
        <v>280</v>
      </c>
      <c r="AT300" s="201" t="s">
        <v>274</v>
      </c>
      <c r="AU300" s="204">
        <v>3.9</v>
      </c>
      <c r="AV300" s="205"/>
      <c r="AW300" s="206"/>
      <c r="AX300" s="205"/>
      <c r="AY300" s="207"/>
      <c r="AZ300" s="208"/>
      <c r="BA300" s="208"/>
      <c r="BB300" s="209"/>
      <c r="BC300" s="208"/>
      <c r="BD300" s="209"/>
      <c r="BE300" s="208"/>
      <c r="BF300" s="205"/>
      <c r="BG300" s="285" t="s">
        <v>283</v>
      </c>
      <c r="BH300" s="205"/>
      <c r="BI300" s="210"/>
      <c r="BJ300" s="208"/>
      <c r="BK300" s="208"/>
      <c r="BL300" s="208"/>
      <c r="BM300" s="208"/>
      <c r="BN300" s="208"/>
      <c r="BO300" s="208"/>
      <c r="BP300" s="925" t="s">
        <v>274</v>
      </c>
      <c r="BQ300" s="919">
        <v>660</v>
      </c>
      <c r="BR300" s="902" t="s">
        <v>274</v>
      </c>
      <c r="BS300" s="915">
        <v>6</v>
      </c>
      <c r="BT300" s="903" t="s">
        <v>275</v>
      </c>
      <c r="BU300" s="903" t="s">
        <v>276</v>
      </c>
      <c r="BV300" s="900" t="s">
        <v>274</v>
      </c>
      <c r="BW300" s="905" t="s">
        <v>280</v>
      </c>
      <c r="BX300" s="900" t="s">
        <v>274</v>
      </c>
      <c r="BY300" s="907">
        <v>10.1</v>
      </c>
      <c r="BZ300" s="902" t="s">
        <v>284</v>
      </c>
      <c r="CA300" s="917">
        <v>3640</v>
      </c>
      <c r="CB300" s="902" t="s">
        <v>274</v>
      </c>
      <c r="CC300" s="915">
        <v>30</v>
      </c>
      <c r="CD300" s="900" t="s">
        <v>275</v>
      </c>
      <c r="CE300" s="903" t="s">
        <v>276</v>
      </c>
      <c r="CF300" s="900" t="s">
        <v>274</v>
      </c>
      <c r="CG300" s="905" t="s">
        <v>280</v>
      </c>
      <c r="CH300" s="900" t="s">
        <v>274</v>
      </c>
      <c r="CI300" s="909">
        <v>3.2</v>
      </c>
      <c r="CJ300" s="911" t="s">
        <v>285</v>
      </c>
      <c r="CK300" s="902" t="s">
        <v>284</v>
      </c>
      <c r="CL300" s="913">
        <v>600</v>
      </c>
      <c r="CM300" s="902" t="s">
        <v>274</v>
      </c>
      <c r="CN300" s="915">
        <v>6</v>
      </c>
      <c r="CO300" s="903" t="s">
        <v>275</v>
      </c>
      <c r="CP300" s="903" t="s">
        <v>276</v>
      </c>
      <c r="CQ300" s="900" t="s">
        <v>274</v>
      </c>
      <c r="CR300" s="905" t="s">
        <v>280</v>
      </c>
      <c r="CS300" s="900" t="s">
        <v>274</v>
      </c>
      <c r="CT300" s="907">
        <v>10.1</v>
      </c>
      <c r="CU300" s="902" t="s">
        <v>284</v>
      </c>
      <c r="CV300" s="211">
        <v>390</v>
      </c>
      <c r="CW300" s="902" t="s">
        <v>284</v>
      </c>
      <c r="CX300" s="212">
        <v>3</v>
      </c>
      <c r="CY300" s="902" t="s">
        <v>284</v>
      </c>
      <c r="CZ300" s="212">
        <v>3</v>
      </c>
      <c r="DA300" s="902" t="s">
        <v>284</v>
      </c>
      <c r="DB300" s="211">
        <v>70</v>
      </c>
      <c r="DC300" s="902" t="s">
        <v>284</v>
      </c>
      <c r="DD300" s="212">
        <v>1</v>
      </c>
      <c r="DE300" s="902" t="s">
        <v>284</v>
      </c>
      <c r="DF300" s="212">
        <v>1</v>
      </c>
      <c r="DG300" s="937" t="s">
        <v>282</v>
      </c>
      <c r="DH300" s="938">
        <v>3920</v>
      </c>
      <c r="DI300" s="937" t="s">
        <v>282</v>
      </c>
      <c r="DJ300" s="213">
        <v>245</v>
      </c>
      <c r="DK300" s="897" t="s">
        <v>286</v>
      </c>
      <c r="DL300" s="898">
        <v>3650</v>
      </c>
      <c r="DM300" s="900" t="s">
        <v>274</v>
      </c>
      <c r="DN300" s="935">
        <v>30</v>
      </c>
      <c r="DO300" s="900" t="s">
        <v>275</v>
      </c>
      <c r="DP300" s="903" t="s">
        <v>276</v>
      </c>
      <c r="DQ300" s="900" t="s">
        <v>274</v>
      </c>
      <c r="DR300" s="905" t="s">
        <v>280</v>
      </c>
      <c r="DS300" s="900" t="s">
        <v>274</v>
      </c>
      <c r="DT300" s="909">
        <v>3.2</v>
      </c>
      <c r="DU300" s="926" t="s">
        <v>281</v>
      </c>
      <c r="DV300" s="911" t="s">
        <v>287</v>
      </c>
      <c r="DW300" s="246"/>
      <c r="DX300" s="948"/>
      <c r="DY300" s="247">
        <v>135</v>
      </c>
      <c r="DZ300" s="216">
        <v>29</v>
      </c>
      <c r="EA300" s="216">
        <v>30</v>
      </c>
      <c r="EB300" s="928">
        <v>15</v>
      </c>
    </row>
    <row r="301" spans="1:132" s="248" customFormat="1" ht="34.15" customHeight="1">
      <c r="A301" s="272" t="s">
        <v>615</v>
      </c>
      <c r="B301" s="950"/>
      <c r="C301" s="930"/>
      <c r="D301" s="940"/>
      <c r="E301" s="244" t="s">
        <v>49</v>
      </c>
      <c r="F301" s="180"/>
      <c r="G301" s="218">
        <v>41370</v>
      </c>
      <c r="H301" s="219"/>
      <c r="I301" s="183" t="s">
        <v>274</v>
      </c>
      <c r="J301" s="220">
        <v>390</v>
      </c>
      <c r="K301" s="221"/>
      <c r="L301" s="222" t="s">
        <v>275</v>
      </c>
      <c r="M301" s="223" t="s">
        <v>276</v>
      </c>
      <c r="N301" s="224" t="s">
        <v>274</v>
      </c>
      <c r="O301" s="225" t="s">
        <v>280</v>
      </c>
      <c r="P301" s="224" t="s">
        <v>274</v>
      </c>
      <c r="Q301" s="226">
        <v>2.5</v>
      </c>
      <c r="R301" s="227"/>
      <c r="S301" s="902"/>
      <c r="T301" s="914"/>
      <c r="U301" s="902"/>
      <c r="V301" s="934"/>
      <c r="W301" s="922"/>
      <c r="X301" s="904"/>
      <c r="Y301" s="922"/>
      <c r="Z301" s="924"/>
      <c r="AA301" s="183" t="s">
        <v>274</v>
      </c>
      <c r="AB301" s="220">
        <v>8210</v>
      </c>
      <c r="AC301" s="902"/>
      <c r="AD301" s="228">
        <v>80</v>
      </c>
      <c r="AE301" s="229" t="s">
        <v>275</v>
      </c>
      <c r="AF301" s="223" t="s">
        <v>276</v>
      </c>
      <c r="AG301" s="230" t="s">
        <v>274</v>
      </c>
      <c r="AH301" s="231" t="s">
        <v>280</v>
      </c>
      <c r="AI301" s="230" t="s">
        <v>274</v>
      </c>
      <c r="AJ301" s="232">
        <v>2.9</v>
      </c>
      <c r="AK301" s="233"/>
      <c r="AL301" s="198"/>
      <c r="AM301" s="234"/>
      <c r="AN301" s="205"/>
      <c r="AO301" s="235"/>
      <c r="AP301" s="236"/>
      <c r="AQ301" s="214"/>
      <c r="AR301" s="236"/>
      <c r="AS301" s="214"/>
      <c r="AT301" s="236"/>
      <c r="AU301" s="214"/>
      <c r="AV301" s="237" t="s">
        <v>274</v>
      </c>
      <c r="AW301" s="199">
        <v>57480</v>
      </c>
      <c r="AX301" s="205" t="s">
        <v>274</v>
      </c>
      <c r="AY301" s="200">
        <v>570</v>
      </c>
      <c r="AZ301" s="238" t="s">
        <v>275</v>
      </c>
      <c r="BA301" s="202" t="s">
        <v>276</v>
      </c>
      <c r="BB301" s="201" t="s">
        <v>274</v>
      </c>
      <c r="BC301" s="203" t="s">
        <v>280</v>
      </c>
      <c r="BD301" s="201" t="s">
        <v>274</v>
      </c>
      <c r="BE301" s="204">
        <v>2.7</v>
      </c>
      <c r="BF301" s="237" t="s">
        <v>274</v>
      </c>
      <c r="BG301" s="286">
        <v>49270</v>
      </c>
      <c r="BH301" s="237" t="s">
        <v>284</v>
      </c>
      <c r="BI301" s="200">
        <v>490</v>
      </c>
      <c r="BJ301" s="238" t="s">
        <v>275</v>
      </c>
      <c r="BK301" s="202" t="s">
        <v>276</v>
      </c>
      <c r="BL301" s="238" t="s">
        <v>274</v>
      </c>
      <c r="BM301" s="203" t="s">
        <v>280</v>
      </c>
      <c r="BN301" s="238" t="s">
        <v>274</v>
      </c>
      <c r="BO301" s="204">
        <v>2.6</v>
      </c>
      <c r="BP301" s="925"/>
      <c r="BQ301" s="920"/>
      <c r="BR301" s="902"/>
      <c r="BS301" s="916"/>
      <c r="BT301" s="904"/>
      <c r="BU301" s="904"/>
      <c r="BV301" s="901"/>
      <c r="BW301" s="906"/>
      <c r="BX301" s="901"/>
      <c r="BY301" s="908"/>
      <c r="BZ301" s="902"/>
      <c r="CA301" s="918"/>
      <c r="CB301" s="902"/>
      <c r="CC301" s="916"/>
      <c r="CD301" s="901"/>
      <c r="CE301" s="904"/>
      <c r="CF301" s="901"/>
      <c r="CG301" s="906"/>
      <c r="CH301" s="901"/>
      <c r="CI301" s="910"/>
      <c r="CJ301" s="912"/>
      <c r="CK301" s="902"/>
      <c r="CL301" s="914"/>
      <c r="CM301" s="902"/>
      <c r="CN301" s="916"/>
      <c r="CO301" s="904"/>
      <c r="CP301" s="904"/>
      <c r="CQ301" s="901"/>
      <c r="CR301" s="906"/>
      <c r="CS301" s="901"/>
      <c r="CT301" s="908"/>
      <c r="CU301" s="902"/>
      <c r="CV301" s="239" t="s">
        <v>315</v>
      </c>
      <c r="CW301" s="902"/>
      <c r="CX301" s="239" t="s">
        <v>290</v>
      </c>
      <c r="CY301" s="902"/>
      <c r="CZ301" s="240">
        <v>51.7</v>
      </c>
      <c r="DA301" s="902"/>
      <c r="DB301" s="239" t="s">
        <v>315</v>
      </c>
      <c r="DC301" s="902"/>
      <c r="DD301" s="239" t="s">
        <v>290</v>
      </c>
      <c r="DE301" s="902"/>
      <c r="DF301" s="240">
        <v>25.8</v>
      </c>
      <c r="DG301" s="937"/>
      <c r="DH301" s="939"/>
      <c r="DI301" s="937"/>
      <c r="DJ301" s="241" t="s">
        <v>291</v>
      </c>
      <c r="DK301" s="897"/>
      <c r="DL301" s="899"/>
      <c r="DM301" s="901"/>
      <c r="DN301" s="936"/>
      <c r="DO301" s="901"/>
      <c r="DP301" s="904"/>
      <c r="DQ301" s="901"/>
      <c r="DR301" s="906"/>
      <c r="DS301" s="901"/>
      <c r="DT301" s="910"/>
      <c r="DU301" s="927"/>
      <c r="DV301" s="912"/>
      <c r="DW301" s="246"/>
      <c r="DX301" s="948"/>
      <c r="DY301" s="247"/>
      <c r="DZ301" s="216">
        <v>29</v>
      </c>
      <c r="EA301" s="216">
        <v>30</v>
      </c>
      <c r="EB301" s="928"/>
    </row>
    <row r="302" spans="1:132" s="248" customFormat="1" ht="34.15" customHeight="1">
      <c r="A302" s="272" t="s">
        <v>616</v>
      </c>
      <c r="B302" s="950"/>
      <c r="C302" s="929" t="s">
        <v>307</v>
      </c>
      <c r="D302" s="931" t="s">
        <v>273</v>
      </c>
      <c r="E302" s="243" t="s">
        <v>48</v>
      </c>
      <c r="F302" s="180"/>
      <c r="G302" s="181">
        <v>31960</v>
      </c>
      <c r="H302" s="182">
        <v>40170</v>
      </c>
      <c r="I302" s="183" t="s">
        <v>274</v>
      </c>
      <c r="J302" s="184">
        <v>290</v>
      </c>
      <c r="K302" s="185">
        <v>380</v>
      </c>
      <c r="L302" s="186" t="s">
        <v>275</v>
      </c>
      <c r="M302" s="187" t="s">
        <v>276</v>
      </c>
      <c r="N302" s="188" t="s">
        <v>274</v>
      </c>
      <c r="O302" s="189" t="s">
        <v>277</v>
      </c>
      <c r="P302" s="188" t="s">
        <v>274</v>
      </c>
      <c r="Q302" s="190">
        <v>2.4</v>
      </c>
      <c r="R302" s="191">
        <v>2.4</v>
      </c>
      <c r="S302" s="902" t="s">
        <v>274</v>
      </c>
      <c r="T302" s="913">
        <v>520</v>
      </c>
      <c r="U302" s="902" t="s">
        <v>274</v>
      </c>
      <c r="V302" s="933">
        <v>5</v>
      </c>
      <c r="W302" s="921" t="s">
        <v>278</v>
      </c>
      <c r="X302" s="903" t="s">
        <v>276</v>
      </c>
      <c r="Y302" s="921" t="s">
        <v>274</v>
      </c>
      <c r="Z302" s="923" t="s">
        <v>279</v>
      </c>
      <c r="AA302" s="183" t="s">
        <v>274</v>
      </c>
      <c r="AB302" s="192">
        <v>8210</v>
      </c>
      <c r="AC302" s="902" t="s">
        <v>274</v>
      </c>
      <c r="AD302" s="193">
        <v>80</v>
      </c>
      <c r="AE302" s="194" t="s">
        <v>278</v>
      </c>
      <c r="AF302" s="187" t="s">
        <v>276</v>
      </c>
      <c r="AG302" s="195" t="s">
        <v>274</v>
      </c>
      <c r="AH302" s="189" t="s">
        <v>280</v>
      </c>
      <c r="AI302" s="195" t="s">
        <v>274</v>
      </c>
      <c r="AJ302" s="196">
        <v>2.9</v>
      </c>
      <c r="AK302" s="197" t="s">
        <v>281</v>
      </c>
      <c r="AL302" s="198" t="s">
        <v>282</v>
      </c>
      <c r="AM302" s="199">
        <v>3280</v>
      </c>
      <c r="AN302" s="198" t="s">
        <v>282</v>
      </c>
      <c r="AO302" s="200">
        <v>30</v>
      </c>
      <c r="AP302" s="201" t="s">
        <v>275</v>
      </c>
      <c r="AQ302" s="202" t="s">
        <v>276</v>
      </c>
      <c r="AR302" s="201" t="s">
        <v>274</v>
      </c>
      <c r="AS302" s="203" t="s">
        <v>280</v>
      </c>
      <c r="AT302" s="201" t="s">
        <v>274</v>
      </c>
      <c r="AU302" s="204">
        <v>3.9</v>
      </c>
      <c r="AV302" s="205"/>
      <c r="AW302" s="206"/>
      <c r="AX302" s="205"/>
      <c r="AY302" s="207"/>
      <c r="AZ302" s="208"/>
      <c r="BA302" s="208"/>
      <c r="BB302" s="209"/>
      <c r="BC302" s="208"/>
      <c r="BD302" s="209"/>
      <c r="BE302" s="208"/>
      <c r="BF302" s="205"/>
      <c r="BG302" s="285" t="s">
        <v>283</v>
      </c>
      <c r="BH302" s="205"/>
      <c r="BI302" s="210"/>
      <c r="BJ302" s="208"/>
      <c r="BK302" s="208"/>
      <c r="BL302" s="208"/>
      <c r="BM302" s="208"/>
      <c r="BN302" s="208"/>
      <c r="BO302" s="208"/>
      <c r="BP302" s="925" t="s">
        <v>274</v>
      </c>
      <c r="BQ302" s="919">
        <v>600</v>
      </c>
      <c r="BR302" s="902" t="s">
        <v>274</v>
      </c>
      <c r="BS302" s="915">
        <v>6</v>
      </c>
      <c r="BT302" s="903" t="s">
        <v>275</v>
      </c>
      <c r="BU302" s="903" t="s">
        <v>276</v>
      </c>
      <c r="BV302" s="900" t="s">
        <v>274</v>
      </c>
      <c r="BW302" s="905" t="s">
        <v>280</v>
      </c>
      <c r="BX302" s="900" t="s">
        <v>274</v>
      </c>
      <c r="BY302" s="907">
        <v>9</v>
      </c>
      <c r="BZ302" s="902" t="s">
        <v>284</v>
      </c>
      <c r="CA302" s="917">
        <v>3280</v>
      </c>
      <c r="CB302" s="902" t="s">
        <v>274</v>
      </c>
      <c r="CC302" s="915">
        <v>30</v>
      </c>
      <c r="CD302" s="900" t="s">
        <v>275</v>
      </c>
      <c r="CE302" s="903" t="s">
        <v>276</v>
      </c>
      <c r="CF302" s="900" t="s">
        <v>274</v>
      </c>
      <c r="CG302" s="905" t="s">
        <v>280</v>
      </c>
      <c r="CH302" s="900" t="s">
        <v>274</v>
      </c>
      <c r="CI302" s="909">
        <v>2.8</v>
      </c>
      <c r="CJ302" s="911" t="s">
        <v>285</v>
      </c>
      <c r="CK302" s="902" t="s">
        <v>284</v>
      </c>
      <c r="CL302" s="913">
        <v>540</v>
      </c>
      <c r="CM302" s="902" t="s">
        <v>274</v>
      </c>
      <c r="CN302" s="915">
        <v>5</v>
      </c>
      <c r="CO302" s="903" t="s">
        <v>275</v>
      </c>
      <c r="CP302" s="903" t="s">
        <v>276</v>
      </c>
      <c r="CQ302" s="900" t="s">
        <v>274</v>
      </c>
      <c r="CR302" s="905" t="s">
        <v>280</v>
      </c>
      <c r="CS302" s="900" t="s">
        <v>274</v>
      </c>
      <c r="CT302" s="907">
        <v>10.9</v>
      </c>
      <c r="CU302" s="902" t="s">
        <v>284</v>
      </c>
      <c r="CV302" s="211">
        <v>370</v>
      </c>
      <c r="CW302" s="902" t="s">
        <v>284</v>
      </c>
      <c r="CX302" s="212">
        <v>3</v>
      </c>
      <c r="CY302" s="902" t="s">
        <v>284</v>
      </c>
      <c r="CZ302" s="212">
        <v>3</v>
      </c>
      <c r="DA302" s="902" t="s">
        <v>284</v>
      </c>
      <c r="DB302" s="211">
        <v>60</v>
      </c>
      <c r="DC302" s="902" t="s">
        <v>284</v>
      </c>
      <c r="DD302" s="212">
        <v>1</v>
      </c>
      <c r="DE302" s="902" t="s">
        <v>284</v>
      </c>
      <c r="DF302" s="212">
        <v>1</v>
      </c>
      <c r="DG302" s="937" t="s">
        <v>282</v>
      </c>
      <c r="DH302" s="938">
        <v>3660</v>
      </c>
      <c r="DI302" s="937" t="s">
        <v>282</v>
      </c>
      <c r="DJ302" s="213">
        <v>245</v>
      </c>
      <c r="DK302" s="897" t="s">
        <v>286</v>
      </c>
      <c r="DL302" s="898">
        <v>3280</v>
      </c>
      <c r="DM302" s="900" t="s">
        <v>274</v>
      </c>
      <c r="DN302" s="935">
        <v>30</v>
      </c>
      <c r="DO302" s="900" t="s">
        <v>275</v>
      </c>
      <c r="DP302" s="903" t="s">
        <v>276</v>
      </c>
      <c r="DQ302" s="900" t="s">
        <v>274</v>
      </c>
      <c r="DR302" s="905" t="s">
        <v>280</v>
      </c>
      <c r="DS302" s="900" t="s">
        <v>274</v>
      </c>
      <c r="DT302" s="909">
        <v>2.8</v>
      </c>
      <c r="DU302" s="926" t="s">
        <v>281</v>
      </c>
      <c r="DV302" s="911" t="s">
        <v>287</v>
      </c>
      <c r="DW302" s="246"/>
      <c r="DX302" s="948"/>
      <c r="DY302" s="247">
        <v>150</v>
      </c>
      <c r="DZ302" s="216">
        <v>31</v>
      </c>
      <c r="EA302" s="216">
        <v>32</v>
      </c>
      <c r="EB302" s="928">
        <v>16</v>
      </c>
    </row>
    <row r="303" spans="1:132" s="248" customFormat="1" ht="34.15" customHeight="1">
      <c r="A303" s="272" t="s">
        <v>617</v>
      </c>
      <c r="B303" s="950"/>
      <c r="C303" s="930"/>
      <c r="D303" s="940"/>
      <c r="E303" s="244" t="s">
        <v>49</v>
      </c>
      <c r="F303" s="180"/>
      <c r="G303" s="218">
        <v>40170</v>
      </c>
      <c r="H303" s="219"/>
      <c r="I303" s="183" t="s">
        <v>274</v>
      </c>
      <c r="J303" s="220">
        <v>380</v>
      </c>
      <c r="K303" s="221"/>
      <c r="L303" s="222" t="s">
        <v>275</v>
      </c>
      <c r="M303" s="223" t="s">
        <v>276</v>
      </c>
      <c r="N303" s="224" t="s">
        <v>274</v>
      </c>
      <c r="O303" s="225" t="s">
        <v>280</v>
      </c>
      <c r="P303" s="224" t="s">
        <v>274</v>
      </c>
      <c r="Q303" s="226">
        <v>2.4</v>
      </c>
      <c r="R303" s="227"/>
      <c r="S303" s="902"/>
      <c r="T303" s="914"/>
      <c r="U303" s="902"/>
      <c r="V303" s="934"/>
      <c r="W303" s="922"/>
      <c r="X303" s="904"/>
      <c r="Y303" s="922"/>
      <c r="Z303" s="924"/>
      <c r="AA303" s="183" t="s">
        <v>274</v>
      </c>
      <c r="AB303" s="220">
        <v>8210</v>
      </c>
      <c r="AC303" s="902"/>
      <c r="AD303" s="228">
        <v>80</v>
      </c>
      <c r="AE303" s="229" t="s">
        <v>275</v>
      </c>
      <c r="AF303" s="223" t="s">
        <v>276</v>
      </c>
      <c r="AG303" s="230" t="s">
        <v>274</v>
      </c>
      <c r="AH303" s="231" t="s">
        <v>280</v>
      </c>
      <c r="AI303" s="230" t="s">
        <v>274</v>
      </c>
      <c r="AJ303" s="232">
        <v>2.9</v>
      </c>
      <c r="AK303" s="233"/>
      <c r="AL303" s="198"/>
      <c r="AM303" s="234"/>
      <c r="AN303" s="205"/>
      <c r="AO303" s="235"/>
      <c r="AP303" s="236"/>
      <c r="AQ303" s="214"/>
      <c r="AR303" s="236"/>
      <c r="AS303" s="214"/>
      <c r="AT303" s="236"/>
      <c r="AU303" s="214"/>
      <c r="AV303" s="237" t="s">
        <v>274</v>
      </c>
      <c r="AW303" s="199">
        <v>57480</v>
      </c>
      <c r="AX303" s="205" t="s">
        <v>274</v>
      </c>
      <c r="AY303" s="200">
        <v>570</v>
      </c>
      <c r="AZ303" s="238" t="s">
        <v>275</v>
      </c>
      <c r="BA303" s="202" t="s">
        <v>276</v>
      </c>
      <c r="BB303" s="201" t="s">
        <v>274</v>
      </c>
      <c r="BC303" s="203" t="s">
        <v>280</v>
      </c>
      <c r="BD303" s="201" t="s">
        <v>274</v>
      </c>
      <c r="BE303" s="204">
        <v>2.7</v>
      </c>
      <c r="BF303" s="237" t="s">
        <v>274</v>
      </c>
      <c r="BG303" s="286">
        <v>49270</v>
      </c>
      <c r="BH303" s="237" t="s">
        <v>284</v>
      </c>
      <c r="BI303" s="200">
        <v>490</v>
      </c>
      <c r="BJ303" s="238" t="s">
        <v>275</v>
      </c>
      <c r="BK303" s="202" t="s">
        <v>276</v>
      </c>
      <c r="BL303" s="238" t="s">
        <v>274</v>
      </c>
      <c r="BM303" s="203" t="s">
        <v>280</v>
      </c>
      <c r="BN303" s="238" t="s">
        <v>274</v>
      </c>
      <c r="BO303" s="204">
        <v>2.6</v>
      </c>
      <c r="BP303" s="925"/>
      <c r="BQ303" s="920"/>
      <c r="BR303" s="902"/>
      <c r="BS303" s="916"/>
      <c r="BT303" s="904"/>
      <c r="BU303" s="904"/>
      <c r="BV303" s="901"/>
      <c r="BW303" s="906"/>
      <c r="BX303" s="901"/>
      <c r="BY303" s="908"/>
      <c r="BZ303" s="902"/>
      <c r="CA303" s="918"/>
      <c r="CB303" s="902"/>
      <c r="CC303" s="916"/>
      <c r="CD303" s="901"/>
      <c r="CE303" s="904"/>
      <c r="CF303" s="901"/>
      <c r="CG303" s="906"/>
      <c r="CH303" s="901"/>
      <c r="CI303" s="910"/>
      <c r="CJ303" s="912"/>
      <c r="CK303" s="902"/>
      <c r="CL303" s="914"/>
      <c r="CM303" s="902"/>
      <c r="CN303" s="916"/>
      <c r="CO303" s="904"/>
      <c r="CP303" s="904"/>
      <c r="CQ303" s="901"/>
      <c r="CR303" s="906"/>
      <c r="CS303" s="901"/>
      <c r="CT303" s="908"/>
      <c r="CU303" s="902"/>
      <c r="CV303" s="239" t="s">
        <v>315</v>
      </c>
      <c r="CW303" s="902"/>
      <c r="CX303" s="239" t="s">
        <v>290</v>
      </c>
      <c r="CY303" s="902"/>
      <c r="CZ303" s="240">
        <v>46.5</v>
      </c>
      <c r="DA303" s="902"/>
      <c r="DB303" s="239" t="s">
        <v>315</v>
      </c>
      <c r="DC303" s="902"/>
      <c r="DD303" s="239" t="s">
        <v>290</v>
      </c>
      <c r="DE303" s="902"/>
      <c r="DF303" s="240">
        <v>23.3</v>
      </c>
      <c r="DG303" s="937"/>
      <c r="DH303" s="939"/>
      <c r="DI303" s="937"/>
      <c r="DJ303" s="241" t="s">
        <v>291</v>
      </c>
      <c r="DK303" s="897"/>
      <c r="DL303" s="899"/>
      <c r="DM303" s="901"/>
      <c r="DN303" s="936"/>
      <c r="DO303" s="901"/>
      <c r="DP303" s="904"/>
      <c r="DQ303" s="901"/>
      <c r="DR303" s="906"/>
      <c r="DS303" s="901"/>
      <c r="DT303" s="910"/>
      <c r="DU303" s="927"/>
      <c r="DV303" s="912"/>
      <c r="DW303" s="246"/>
      <c r="DX303" s="948"/>
      <c r="DY303" s="247"/>
      <c r="DZ303" s="216">
        <v>31</v>
      </c>
      <c r="EA303" s="216">
        <v>32</v>
      </c>
      <c r="EB303" s="928"/>
    </row>
    <row r="304" spans="1:132" s="248" customFormat="1" ht="34.15" customHeight="1">
      <c r="A304" s="272" t="s">
        <v>618</v>
      </c>
      <c r="B304" s="950"/>
      <c r="C304" s="929" t="s">
        <v>308</v>
      </c>
      <c r="D304" s="931" t="s">
        <v>273</v>
      </c>
      <c r="E304" s="243" t="s">
        <v>48</v>
      </c>
      <c r="F304" s="180"/>
      <c r="G304" s="181">
        <v>30140</v>
      </c>
      <c r="H304" s="182">
        <v>38350</v>
      </c>
      <c r="I304" s="183" t="s">
        <v>274</v>
      </c>
      <c r="J304" s="184">
        <v>280</v>
      </c>
      <c r="K304" s="185">
        <v>360</v>
      </c>
      <c r="L304" s="186" t="s">
        <v>275</v>
      </c>
      <c r="M304" s="187" t="s">
        <v>276</v>
      </c>
      <c r="N304" s="188" t="s">
        <v>274</v>
      </c>
      <c r="O304" s="189" t="s">
        <v>277</v>
      </c>
      <c r="P304" s="188" t="s">
        <v>274</v>
      </c>
      <c r="Q304" s="190">
        <v>2.2999999999999998</v>
      </c>
      <c r="R304" s="191">
        <v>2.5</v>
      </c>
      <c r="S304" s="902" t="s">
        <v>274</v>
      </c>
      <c r="T304" s="913">
        <v>440</v>
      </c>
      <c r="U304" s="902" t="s">
        <v>274</v>
      </c>
      <c r="V304" s="933">
        <v>4</v>
      </c>
      <c r="W304" s="921" t="s">
        <v>278</v>
      </c>
      <c r="X304" s="903" t="s">
        <v>276</v>
      </c>
      <c r="Y304" s="921" t="s">
        <v>274</v>
      </c>
      <c r="Z304" s="923" t="s">
        <v>279</v>
      </c>
      <c r="AA304" s="183" t="s">
        <v>274</v>
      </c>
      <c r="AB304" s="192">
        <v>8210</v>
      </c>
      <c r="AC304" s="902" t="s">
        <v>274</v>
      </c>
      <c r="AD304" s="193">
        <v>80</v>
      </c>
      <c r="AE304" s="194" t="s">
        <v>278</v>
      </c>
      <c r="AF304" s="187" t="s">
        <v>276</v>
      </c>
      <c r="AG304" s="195" t="s">
        <v>274</v>
      </c>
      <c r="AH304" s="189" t="s">
        <v>280</v>
      </c>
      <c r="AI304" s="195" t="s">
        <v>274</v>
      </c>
      <c r="AJ304" s="196">
        <v>2.9</v>
      </c>
      <c r="AK304" s="197" t="s">
        <v>281</v>
      </c>
      <c r="AL304" s="198" t="s">
        <v>282</v>
      </c>
      <c r="AM304" s="199">
        <v>3280</v>
      </c>
      <c r="AN304" s="198" t="s">
        <v>282</v>
      </c>
      <c r="AO304" s="200">
        <v>30</v>
      </c>
      <c r="AP304" s="201" t="s">
        <v>275</v>
      </c>
      <c r="AQ304" s="202" t="s">
        <v>276</v>
      </c>
      <c r="AR304" s="201" t="s">
        <v>274</v>
      </c>
      <c r="AS304" s="203" t="s">
        <v>280</v>
      </c>
      <c r="AT304" s="201" t="s">
        <v>274</v>
      </c>
      <c r="AU304" s="204">
        <v>3.9</v>
      </c>
      <c r="AV304" s="205"/>
      <c r="AW304" s="206"/>
      <c r="AX304" s="205"/>
      <c r="AY304" s="207"/>
      <c r="AZ304" s="208"/>
      <c r="BA304" s="208"/>
      <c r="BB304" s="209"/>
      <c r="BC304" s="208"/>
      <c r="BD304" s="209"/>
      <c r="BE304" s="208"/>
      <c r="BF304" s="205"/>
      <c r="BG304" s="285" t="s">
        <v>283</v>
      </c>
      <c r="BH304" s="205"/>
      <c r="BI304" s="210"/>
      <c r="BJ304" s="208"/>
      <c r="BK304" s="208"/>
      <c r="BL304" s="208"/>
      <c r="BM304" s="208"/>
      <c r="BN304" s="208"/>
      <c r="BO304" s="208"/>
      <c r="BP304" s="925" t="s">
        <v>274</v>
      </c>
      <c r="BQ304" s="919">
        <v>500</v>
      </c>
      <c r="BR304" s="902" t="s">
        <v>274</v>
      </c>
      <c r="BS304" s="915">
        <v>5</v>
      </c>
      <c r="BT304" s="903" t="s">
        <v>275</v>
      </c>
      <c r="BU304" s="903" t="s">
        <v>276</v>
      </c>
      <c r="BV304" s="900" t="s">
        <v>274</v>
      </c>
      <c r="BW304" s="905" t="s">
        <v>280</v>
      </c>
      <c r="BX304" s="900" t="s">
        <v>274</v>
      </c>
      <c r="BY304" s="907">
        <v>9</v>
      </c>
      <c r="BZ304" s="902" t="s">
        <v>284</v>
      </c>
      <c r="CA304" s="917">
        <v>2730</v>
      </c>
      <c r="CB304" s="902" t="s">
        <v>274</v>
      </c>
      <c r="CC304" s="915">
        <v>20</v>
      </c>
      <c r="CD304" s="900" t="s">
        <v>275</v>
      </c>
      <c r="CE304" s="903" t="s">
        <v>276</v>
      </c>
      <c r="CF304" s="900" t="s">
        <v>274</v>
      </c>
      <c r="CG304" s="905" t="s">
        <v>280</v>
      </c>
      <c r="CH304" s="900" t="s">
        <v>274</v>
      </c>
      <c r="CI304" s="909">
        <v>3.6</v>
      </c>
      <c r="CJ304" s="911" t="s">
        <v>285</v>
      </c>
      <c r="CK304" s="902" t="s">
        <v>284</v>
      </c>
      <c r="CL304" s="913">
        <v>520</v>
      </c>
      <c r="CM304" s="902" t="s">
        <v>274</v>
      </c>
      <c r="CN304" s="915">
        <v>5</v>
      </c>
      <c r="CO304" s="903" t="s">
        <v>275</v>
      </c>
      <c r="CP304" s="903" t="s">
        <v>276</v>
      </c>
      <c r="CQ304" s="900" t="s">
        <v>274</v>
      </c>
      <c r="CR304" s="905" t="s">
        <v>280</v>
      </c>
      <c r="CS304" s="900" t="s">
        <v>274</v>
      </c>
      <c r="CT304" s="907">
        <v>16.8</v>
      </c>
      <c r="CU304" s="902" t="s">
        <v>284</v>
      </c>
      <c r="CV304" s="211">
        <v>320</v>
      </c>
      <c r="CW304" s="902" t="s">
        <v>284</v>
      </c>
      <c r="CX304" s="212">
        <v>3</v>
      </c>
      <c r="CY304" s="902" t="s">
        <v>284</v>
      </c>
      <c r="CZ304" s="212">
        <v>3</v>
      </c>
      <c r="DA304" s="902" t="s">
        <v>284</v>
      </c>
      <c r="DB304" s="211">
        <v>50</v>
      </c>
      <c r="DC304" s="902" t="s">
        <v>284</v>
      </c>
      <c r="DD304" s="212">
        <v>1</v>
      </c>
      <c r="DE304" s="902" t="s">
        <v>284</v>
      </c>
      <c r="DF304" s="212">
        <v>1</v>
      </c>
      <c r="DG304" s="937" t="s">
        <v>282</v>
      </c>
      <c r="DH304" s="938">
        <v>3160</v>
      </c>
      <c r="DI304" s="937" t="s">
        <v>282</v>
      </c>
      <c r="DJ304" s="213">
        <v>245</v>
      </c>
      <c r="DK304" s="897" t="s">
        <v>286</v>
      </c>
      <c r="DL304" s="898">
        <v>2730</v>
      </c>
      <c r="DM304" s="900" t="s">
        <v>274</v>
      </c>
      <c r="DN304" s="935">
        <v>20</v>
      </c>
      <c r="DO304" s="900" t="s">
        <v>275</v>
      </c>
      <c r="DP304" s="903" t="s">
        <v>276</v>
      </c>
      <c r="DQ304" s="900" t="s">
        <v>274</v>
      </c>
      <c r="DR304" s="905" t="s">
        <v>280</v>
      </c>
      <c r="DS304" s="900" t="s">
        <v>274</v>
      </c>
      <c r="DT304" s="909">
        <v>3.6</v>
      </c>
      <c r="DU304" s="926" t="s">
        <v>281</v>
      </c>
      <c r="DV304" s="911" t="s">
        <v>287</v>
      </c>
      <c r="DW304" s="246"/>
      <c r="DX304" s="948"/>
      <c r="DY304" s="247">
        <v>180</v>
      </c>
      <c r="DZ304" s="216">
        <v>33</v>
      </c>
      <c r="EA304" s="216">
        <v>34</v>
      </c>
      <c r="EB304" s="928">
        <v>17</v>
      </c>
    </row>
    <row r="305" spans="1:132" s="248" customFormat="1" ht="34.15" customHeight="1">
      <c r="A305" s="272" t="s">
        <v>619</v>
      </c>
      <c r="B305" s="950"/>
      <c r="C305" s="930"/>
      <c r="D305" s="940"/>
      <c r="E305" s="244" t="s">
        <v>49</v>
      </c>
      <c r="F305" s="180"/>
      <c r="G305" s="218">
        <v>38350</v>
      </c>
      <c r="H305" s="219"/>
      <c r="I305" s="183" t="s">
        <v>274</v>
      </c>
      <c r="J305" s="220">
        <v>360</v>
      </c>
      <c r="K305" s="221"/>
      <c r="L305" s="222" t="s">
        <v>275</v>
      </c>
      <c r="M305" s="223" t="s">
        <v>276</v>
      </c>
      <c r="N305" s="224" t="s">
        <v>274</v>
      </c>
      <c r="O305" s="225" t="s">
        <v>280</v>
      </c>
      <c r="P305" s="224" t="s">
        <v>274</v>
      </c>
      <c r="Q305" s="226">
        <v>2.5</v>
      </c>
      <c r="R305" s="227"/>
      <c r="S305" s="902"/>
      <c r="T305" s="914"/>
      <c r="U305" s="902"/>
      <c r="V305" s="934"/>
      <c r="W305" s="922"/>
      <c r="X305" s="904"/>
      <c r="Y305" s="922"/>
      <c r="Z305" s="924"/>
      <c r="AA305" s="183" t="s">
        <v>274</v>
      </c>
      <c r="AB305" s="220">
        <v>8210</v>
      </c>
      <c r="AC305" s="902"/>
      <c r="AD305" s="228">
        <v>80</v>
      </c>
      <c r="AE305" s="229" t="s">
        <v>275</v>
      </c>
      <c r="AF305" s="223" t="s">
        <v>276</v>
      </c>
      <c r="AG305" s="230" t="s">
        <v>274</v>
      </c>
      <c r="AH305" s="231" t="s">
        <v>280</v>
      </c>
      <c r="AI305" s="230" t="s">
        <v>274</v>
      </c>
      <c r="AJ305" s="232">
        <v>2.9</v>
      </c>
      <c r="AK305" s="233"/>
      <c r="AL305" s="198"/>
      <c r="AM305" s="234"/>
      <c r="AN305" s="205"/>
      <c r="AO305" s="235"/>
      <c r="AP305" s="236"/>
      <c r="AQ305" s="214"/>
      <c r="AR305" s="236"/>
      <c r="AS305" s="214"/>
      <c r="AT305" s="236"/>
      <c r="AU305" s="214"/>
      <c r="AV305" s="237" t="s">
        <v>274</v>
      </c>
      <c r="AW305" s="199">
        <v>57480</v>
      </c>
      <c r="AX305" s="205" t="s">
        <v>274</v>
      </c>
      <c r="AY305" s="200">
        <v>570</v>
      </c>
      <c r="AZ305" s="238" t="s">
        <v>275</v>
      </c>
      <c r="BA305" s="202" t="s">
        <v>276</v>
      </c>
      <c r="BB305" s="201" t="s">
        <v>274</v>
      </c>
      <c r="BC305" s="203" t="s">
        <v>280</v>
      </c>
      <c r="BD305" s="201" t="s">
        <v>274</v>
      </c>
      <c r="BE305" s="204">
        <v>2.7</v>
      </c>
      <c r="BF305" s="237" t="s">
        <v>274</v>
      </c>
      <c r="BG305" s="286">
        <v>49270</v>
      </c>
      <c r="BH305" s="237" t="s">
        <v>284</v>
      </c>
      <c r="BI305" s="200">
        <v>490</v>
      </c>
      <c r="BJ305" s="238" t="s">
        <v>275</v>
      </c>
      <c r="BK305" s="202" t="s">
        <v>276</v>
      </c>
      <c r="BL305" s="238" t="s">
        <v>274</v>
      </c>
      <c r="BM305" s="203" t="s">
        <v>280</v>
      </c>
      <c r="BN305" s="238" t="s">
        <v>274</v>
      </c>
      <c r="BO305" s="204">
        <v>2.6</v>
      </c>
      <c r="BP305" s="925"/>
      <c r="BQ305" s="920"/>
      <c r="BR305" s="902"/>
      <c r="BS305" s="916"/>
      <c r="BT305" s="904"/>
      <c r="BU305" s="904"/>
      <c r="BV305" s="901"/>
      <c r="BW305" s="906"/>
      <c r="BX305" s="901"/>
      <c r="BY305" s="908"/>
      <c r="BZ305" s="902"/>
      <c r="CA305" s="918"/>
      <c r="CB305" s="902"/>
      <c r="CC305" s="916"/>
      <c r="CD305" s="901"/>
      <c r="CE305" s="904"/>
      <c r="CF305" s="901"/>
      <c r="CG305" s="906"/>
      <c r="CH305" s="901"/>
      <c r="CI305" s="910"/>
      <c r="CJ305" s="912"/>
      <c r="CK305" s="902"/>
      <c r="CL305" s="914"/>
      <c r="CM305" s="902"/>
      <c r="CN305" s="916"/>
      <c r="CO305" s="904"/>
      <c r="CP305" s="904"/>
      <c r="CQ305" s="901"/>
      <c r="CR305" s="906"/>
      <c r="CS305" s="901"/>
      <c r="CT305" s="908"/>
      <c r="CU305" s="902"/>
      <c r="CV305" s="239" t="s">
        <v>315</v>
      </c>
      <c r="CW305" s="902"/>
      <c r="CX305" s="239" t="s">
        <v>290</v>
      </c>
      <c r="CY305" s="902"/>
      <c r="CZ305" s="240">
        <v>58.2</v>
      </c>
      <c r="DA305" s="902"/>
      <c r="DB305" s="239" t="s">
        <v>315</v>
      </c>
      <c r="DC305" s="902"/>
      <c r="DD305" s="239" t="s">
        <v>290</v>
      </c>
      <c r="DE305" s="902"/>
      <c r="DF305" s="240">
        <v>32.299999999999997</v>
      </c>
      <c r="DG305" s="937"/>
      <c r="DH305" s="939"/>
      <c r="DI305" s="937"/>
      <c r="DJ305" s="241" t="s">
        <v>291</v>
      </c>
      <c r="DK305" s="897"/>
      <c r="DL305" s="899"/>
      <c r="DM305" s="901"/>
      <c r="DN305" s="936"/>
      <c r="DO305" s="901"/>
      <c r="DP305" s="904"/>
      <c r="DQ305" s="901"/>
      <c r="DR305" s="906"/>
      <c r="DS305" s="901"/>
      <c r="DT305" s="910"/>
      <c r="DU305" s="927"/>
      <c r="DV305" s="912"/>
      <c r="DW305" s="246"/>
      <c r="DX305" s="948"/>
      <c r="DY305" s="247"/>
      <c r="DZ305" s="216">
        <v>33</v>
      </c>
      <c r="EA305" s="216">
        <v>34</v>
      </c>
      <c r="EB305" s="928"/>
    </row>
    <row r="306" spans="1:132" s="248" customFormat="1" ht="34.15" customHeight="1">
      <c r="A306" s="272" t="s">
        <v>620</v>
      </c>
      <c r="B306" s="950"/>
      <c r="C306" s="929" t="s">
        <v>309</v>
      </c>
      <c r="D306" s="931" t="s">
        <v>273</v>
      </c>
      <c r="E306" s="243" t="s">
        <v>48</v>
      </c>
      <c r="F306" s="180"/>
      <c r="G306" s="181">
        <v>28830</v>
      </c>
      <c r="H306" s="182">
        <v>37040</v>
      </c>
      <c r="I306" s="183" t="s">
        <v>274</v>
      </c>
      <c r="J306" s="184">
        <v>260</v>
      </c>
      <c r="K306" s="185">
        <v>350</v>
      </c>
      <c r="L306" s="186" t="s">
        <v>275</v>
      </c>
      <c r="M306" s="187" t="s">
        <v>276</v>
      </c>
      <c r="N306" s="188" t="s">
        <v>274</v>
      </c>
      <c r="O306" s="189" t="s">
        <v>277</v>
      </c>
      <c r="P306" s="188" t="s">
        <v>274</v>
      </c>
      <c r="Q306" s="190">
        <v>2.4</v>
      </c>
      <c r="R306" s="191">
        <v>2.4</v>
      </c>
      <c r="S306" s="902" t="s">
        <v>274</v>
      </c>
      <c r="T306" s="913">
        <v>370</v>
      </c>
      <c r="U306" s="902" t="s">
        <v>274</v>
      </c>
      <c r="V306" s="933">
        <v>3</v>
      </c>
      <c r="W306" s="921" t="s">
        <v>278</v>
      </c>
      <c r="X306" s="903" t="s">
        <v>276</v>
      </c>
      <c r="Y306" s="921" t="s">
        <v>274</v>
      </c>
      <c r="Z306" s="923" t="s">
        <v>279</v>
      </c>
      <c r="AA306" s="183" t="s">
        <v>274</v>
      </c>
      <c r="AB306" s="192">
        <v>8210</v>
      </c>
      <c r="AC306" s="902" t="s">
        <v>274</v>
      </c>
      <c r="AD306" s="193">
        <v>80</v>
      </c>
      <c r="AE306" s="194" t="s">
        <v>278</v>
      </c>
      <c r="AF306" s="187" t="s">
        <v>276</v>
      </c>
      <c r="AG306" s="195" t="s">
        <v>274</v>
      </c>
      <c r="AH306" s="189" t="s">
        <v>280</v>
      </c>
      <c r="AI306" s="195" t="s">
        <v>274</v>
      </c>
      <c r="AJ306" s="196">
        <v>2.9</v>
      </c>
      <c r="AK306" s="197" t="s">
        <v>281</v>
      </c>
      <c r="AL306" s="198" t="s">
        <v>282</v>
      </c>
      <c r="AM306" s="199">
        <v>3280</v>
      </c>
      <c r="AN306" s="198" t="s">
        <v>282</v>
      </c>
      <c r="AO306" s="200">
        <v>30</v>
      </c>
      <c r="AP306" s="201" t="s">
        <v>275</v>
      </c>
      <c r="AQ306" s="202" t="s">
        <v>276</v>
      </c>
      <c r="AR306" s="201" t="s">
        <v>274</v>
      </c>
      <c r="AS306" s="203" t="s">
        <v>280</v>
      </c>
      <c r="AT306" s="201" t="s">
        <v>274</v>
      </c>
      <c r="AU306" s="204">
        <v>3.9</v>
      </c>
      <c r="AV306" s="205"/>
      <c r="AW306" s="206"/>
      <c r="AX306" s="205"/>
      <c r="AY306" s="207"/>
      <c r="AZ306" s="208"/>
      <c r="BA306" s="208"/>
      <c r="BB306" s="209"/>
      <c r="BC306" s="208"/>
      <c r="BD306" s="209"/>
      <c r="BE306" s="208"/>
      <c r="BF306" s="205"/>
      <c r="BG306" s="285" t="s">
        <v>283</v>
      </c>
      <c r="BH306" s="205"/>
      <c r="BI306" s="210"/>
      <c r="BJ306" s="208"/>
      <c r="BK306" s="208"/>
      <c r="BL306" s="208"/>
      <c r="BM306" s="208"/>
      <c r="BN306" s="208"/>
      <c r="BO306" s="208"/>
      <c r="BP306" s="925" t="s">
        <v>274</v>
      </c>
      <c r="BQ306" s="919">
        <v>430</v>
      </c>
      <c r="BR306" s="902" t="s">
        <v>274</v>
      </c>
      <c r="BS306" s="915">
        <v>4</v>
      </c>
      <c r="BT306" s="903" t="s">
        <v>275</v>
      </c>
      <c r="BU306" s="903" t="s">
        <v>276</v>
      </c>
      <c r="BV306" s="900" t="s">
        <v>274</v>
      </c>
      <c r="BW306" s="905" t="s">
        <v>280</v>
      </c>
      <c r="BX306" s="900" t="s">
        <v>274</v>
      </c>
      <c r="BY306" s="907">
        <v>9.6999999999999993</v>
      </c>
      <c r="BZ306" s="902" t="s">
        <v>284</v>
      </c>
      <c r="CA306" s="917">
        <v>2340</v>
      </c>
      <c r="CB306" s="902" t="s">
        <v>274</v>
      </c>
      <c r="CC306" s="915">
        <v>20</v>
      </c>
      <c r="CD306" s="900" t="s">
        <v>275</v>
      </c>
      <c r="CE306" s="903" t="s">
        <v>276</v>
      </c>
      <c r="CF306" s="900" t="s">
        <v>274</v>
      </c>
      <c r="CG306" s="905" t="s">
        <v>280</v>
      </c>
      <c r="CH306" s="900" t="s">
        <v>274</v>
      </c>
      <c r="CI306" s="909">
        <v>3</v>
      </c>
      <c r="CJ306" s="911" t="s">
        <v>285</v>
      </c>
      <c r="CK306" s="902" t="s">
        <v>284</v>
      </c>
      <c r="CL306" s="913">
        <v>520</v>
      </c>
      <c r="CM306" s="902" t="s">
        <v>274</v>
      </c>
      <c r="CN306" s="915">
        <v>5</v>
      </c>
      <c r="CO306" s="903" t="s">
        <v>275</v>
      </c>
      <c r="CP306" s="903" t="s">
        <v>276</v>
      </c>
      <c r="CQ306" s="900" t="s">
        <v>274</v>
      </c>
      <c r="CR306" s="905" t="s">
        <v>280</v>
      </c>
      <c r="CS306" s="900" t="s">
        <v>274</v>
      </c>
      <c r="CT306" s="907">
        <v>14.4</v>
      </c>
      <c r="CU306" s="902" t="s">
        <v>284</v>
      </c>
      <c r="CV306" s="211">
        <v>280</v>
      </c>
      <c r="CW306" s="902" t="s">
        <v>284</v>
      </c>
      <c r="CX306" s="212">
        <v>2</v>
      </c>
      <c r="CY306" s="902" t="s">
        <v>284</v>
      </c>
      <c r="CZ306" s="212">
        <v>2</v>
      </c>
      <c r="DA306" s="902" t="s">
        <v>284</v>
      </c>
      <c r="DB306" s="211">
        <v>50</v>
      </c>
      <c r="DC306" s="902" t="s">
        <v>284</v>
      </c>
      <c r="DD306" s="212">
        <v>1</v>
      </c>
      <c r="DE306" s="902" t="s">
        <v>284</v>
      </c>
      <c r="DF306" s="212">
        <v>1</v>
      </c>
      <c r="DG306" s="937" t="s">
        <v>282</v>
      </c>
      <c r="DH306" s="938">
        <v>2810</v>
      </c>
      <c r="DI306" s="937" t="s">
        <v>282</v>
      </c>
      <c r="DJ306" s="213">
        <v>245</v>
      </c>
      <c r="DK306" s="897" t="s">
        <v>286</v>
      </c>
      <c r="DL306" s="898">
        <v>2340</v>
      </c>
      <c r="DM306" s="900" t="s">
        <v>274</v>
      </c>
      <c r="DN306" s="935">
        <v>20</v>
      </c>
      <c r="DO306" s="900" t="s">
        <v>275</v>
      </c>
      <c r="DP306" s="903" t="s">
        <v>276</v>
      </c>
      <c r="DQ306" s="900" t="s">
        <v>274</v>
      </c>
      <c r="DR306" s="905" t="s">
        <v>280</v>
      </c>
      <c r="DS306" s="900" t="s">
        <v>274</v>
      </c>
      <c r="DT306" s="909">
        <v>3</v>
      </c>
      <c r="DU306" s="926" t="s">
        <v>281</v>
      </c>
      <c r="DV306" s="911" t="s">
        <v>287</v>
      </c>
      <c r="DW306" s="246"/>
      <c r="DX306" s="948"/>
      <c r="DY306" s="247">
        <v>210</v>
      </c>
      <c r="DZ306" s="216">
        <v>35</v>
      </c>
      <c r="EA306" s="216">
        <v>36</v>
      </c>
      <c r="EB306" s="928">
        <v>18</v>
      </c>
    </row>
    <row r="307" spans="1:132" s="248" customFormat="1" ht="34.15" customHeight="1">
      <c r="A307" s="272" t="s">
        <v>621</v>
      </c>
      <c r="B307" s="950"/>
      <c r="C307" s="930"/>
      <c r="D307" s="940"/>
      <c r="E307" s="244" t="s">
        <v>49</v>
      </c>
      <c r="F307" s="180"/>
      <c r="G307" s="218">
        <v>37040</v>
      </c>
      <c r="H307" s="219"/>
      <c r="I307" s="183" t="s">
        <v>274</v>
      </c>
      <c r="J307" s="220">
        <v>350</v>
      </c>
      <c r="K307" s="221"/>
      <c r="L307" s="222" t="s">
        <v>275</v>
      </c>
      <c r="M307" s="223" t="s">
        <v>276</v>
      </c>
      <c r="N307" s="224" t="s">
        <v>274</v>
      </c>
      <c r="O307" s="225" t="s">
        <v>280</v>
      </c>
      <c r="P307" s="224" t="s">
        <v>274</v>
      </c>
      <c r="Q307" s="226">
        <v>2.4</v>
      </c>
      <c r="R307" s="227"/>
      <c r="S307" s="902"/>
      <c r="T307" s="914"/>
      <c r="U307" s="902"/>
      <c r="V307" s="934"/>
      <c r="W307" s="922"/>
      <c r="X307" s="904"/>
      <c r="Y307" s="922"/>
      <c r="Z307" s="924"/>
      <c r="AA307" s="183" t="s">
        <v>274</v>
      </c>
      <c r="AB307" s="220">
        <v>8210</v>
      </c>
      <c r="AC307" s="902"/>
      <c r="AD307" s="228">
        <v>80</v>
      </c>
      <c r="AE307" s="229" t="s">
        <v>275</v>
      </c>
      <c r="AF307" s="223" t="s">
        <v>276</v>
      </c>
      <c r="AG307" s="230" t="s">
        <v>274</v>
      </c>
      <c r="AH307" s="231" t="s">
        <v>280</v>
      </c>
      <c r="AI307" s="230" t="s">
        <v>274</v>
      </c>
      <c r="AJ307" s="232">
        <v>2.9</v>
      </c>
      <c r="AK307" s="233"/>
      <c r="AL307" s="198"/>
      <c r="AM307" s="234"/>
      <c r="AN307" s="205"/>
      <c r="AO307" s="235"/>
      <c r="AP307" s="236"/>
      <c r="AQ307" s="214"/>
      <c r="AR307" s="236"/>
      <c r="AS307" s="214"/>
      <c r="AT307" s="236"/>
      <c r="AU307" s="214"/>
      <c r="AV307" s="237" t="s">
        <v>274</v>
      </c>
      <c r="AW307" s="199">
        <v>57480</v>
      </c>
      <c r="AX307" s="205" t="s">
        <v>274</v>
      </c>
      <c r="AY307" s="200">
        <v>570</v>
      </c>
      <c r="AZ307" s="238" t="s">
        <v>275</v>
      </c>
      <c r="BA307" s="202" t="s">
        <v>276</v>
      </c>
      <c r="BB307" s="201" t="s">
        <v>274</v>
      </c>
      <c r="BC307" s="203" t="s">
        <v>280</v>
      </c>
      <c r="BD307" s="201" t="s">
        <v>274</v>
      </c>
      <c r="BE307" s="204">
        <v>2.7</v>
      </c>
      <c r="BF307" s="237" t="s">
        <v>274</v>
      </c>
      <c r="BG307" s="286">
        <v>49270</v>
      </c>
      <c r="BH307" s="237" t="s">
        <v>284</v>
      </c>
      <c r="BI307" s="200">
        <v>490</v>
      </c>
      <c r="BJ307" s="238" t="s">
        <v>275</v>
      </c>
      <c r="BK307" s="202" t="s">
        <v>276</v>
      </c>
      <c r="BL307" s="238" t="s">
        <v>274</v>
      </c>
      <c r="BM307" s="203" t="s">
        <v>280</v>
      </c>
      <c r="BN307" s="238" t="s">
        <v>274</v>
      </c>
      <c r="BO307" s="204">
        <v>2.6</v>
      </c>
      <c r="BP307" s="925"/>
      <c r="BQ307" s="920"/>
      <c r="BR307" s="902"/>
      <c r="BS307" s="916"/>
      <c r="BT307" s="904"/>
      <c r="BU307" s="904"/>
      <c r="BV307" s="901"/>
      <c r="BW307" s="906"/>
      <c r="BX307" s="901"/>
      <c r="BY307" s="908"/>
      <c r="BZ307" s="902"/>
      <c r="CA307" s="918"/>
      <c r="CB307" s="902"/>
      <c r="CC307" s="916"/>
      <c r="CD307" s="901"/>
      <c r="CE307" s="904"/>
      <c r="CF307" s="901"/>
      <c r="CG307" s="906"/>
      <c r="CH307" s="901"/>
      <c r="CI307" s="910"/>
      <c r="CJ307" s="912"/>
      <c r="CK307" s="902"/>
      <c r="CL307" s="914"/>
      <c r="CM307" s="902"/>
      <c r="CN307" s="916"/>
      <c r="CO307" s="904"/>
      <c r="CP307" s="904"/>
      <c r="CQ307" s="901"/>
      <c r="CR307" s="906"/>
      <c r="CS307" s="901"/>
      <c r="CT307" s="908"/>
      <c r="CU307" s="902"/>
      <c r="CV307" s="239" t="s">
        <v>315</v>
      </c>
      <c r="CW307" s="902"/>
      <c r="CX307" s="239" t="s">
        <v>290</v>
      </c>
      <c r="CY307" s="902"/>
      <c r="CZ307" s="240">
        <v>74.8</v>
      </c>
      <c r="DA307" s="902"/>
      <c r="DB307" s="239" t="s">
        <v>315</v>
      </c>
      <c r="DC307" s="902"/>
      <c r="DD307" s="239" t="s">
        <v>290</v>
      </c>
      <c r="DE307" s="902"/>
      <c r="DF307" s="240">
        <v>27.7</v>
      </c>
      <c r="DG307" s="937"/>
      <c r="DH307" s="939"/>
      <c r="DI307" s="937"/>
      <c r="DJ307" s="241" t="s">
        <v>291</v>
      </c>
      <c r="DK307" s="897"/>
      <c r="DL307" s="899"/>
      <c r="DM307" s="901"/>
      <c r="DN307" s="936"/>
      <c r="DO307" s="901"/>
      <c r="DP307" s="904"/>
      <c r="DQ307" s="901"/>
      <c r="DR307" s="906"/>
      <c r="DS307" s="901"/>
      <c r="DT307" s="910"/>
      <c r="DU307" s="927"/>
      <c r="DV307" s="912"/>
      <c r="DW307" s="246"/>
      <c r="DX307" s="948"/>
      <c r="DY307" s="247"/>
      <c r="DZ307" s="216">
        <v>35</v>
      </c>
      <c r="EA307" s="216">
        <v>36</v>
      </c>
      <c r="EB307" s="928"/>
    </row>
    <row r="308" spans="1:132" s="248" customFormat="1" ht="34.15" customHeight="1">
      <c r="A308" s="272" t="s">
        <v>622</v>
      </c>
      <c r="B308" s="950"/>
      <c r="C308" s="929" t="s">
        <v>310</v>
      </c>
      <c r="D308" s="931" t="s">
        <v>273</v>
      </c>
      <c r="E308" s="243" t="s">
        <v>48</v>
      </c>
      <c r="F308" s="180"/>
      <c r="G308" s="181">
        <v>27860</v>
      </c>
      <c r="H308" s="182">
        <v>36070</v>
      </c>
      <c r="I308" s="183" t="s">
        <v>274</v>
      </c>
      <c r="J308" s="184">
        <v>250</v>
      </c>
      <c r="K308" s="185">
        <v>340</v>
      </c>
      <c r="L308" s="186" t="s">
        <v>275</v>
      </c>
      <c r="M308" s="187" t="s">
        <v>276</v>
      </c>
      <c r="N308" s="188" t="s">
        <v>274</v>
      </c>
      <c r="O308" s="189" t="s">
        <v>277</v>
      </c>
      <c r="P308" s="188" t="s">
        <v>274</v>
      </c>
      <c r="Q308" s="190">
        <v>2.4</v>
      </c>
      <c r="R308" s="191">
        <v>2.4</v>
      </c>
      <c r="S308" s="902" t="s">
        <v>274</v>
      </c>
      <c r="T308" s="913">
        <v>330</v>
      </c>
      <c r="U308" s="902" t="s">
        <v>274</v>
      </c>
      <c r="V308" s="933">
        <v>3</v>
      </c>
      <c r="W308" s="921" t="s">
        <v>278</v>
      </c>
      <c r="X308" s="903" t="s">
        <v>276</v>
      </c>
      <c r="Y308" s="921" t="s">
        <v>274</v>
      </c>
      <c r="Z308" s="923" t="s">
        <v>279</v>
      </c>
      <c r="AA308" s="183" t="s">
        <v>274</v>
      </c>
      <c r="AB308" s="192">
        <v>8210</v>
      </c>
      <c r="AC308" s="902" t="s">
        <v>274</v>
      </c>
      <c r="AD308" s="193">
        <v>80</v>
      </c>
      <c r="AE308" s="194" t="s">
        <v>278</v>
      </c>
      <c r="AF308" s="187" t="s">
        <v>276</v>
      </c>
      <c r="AG308" s="195" t="s">
        <v>274</v>
      </c>
      <c r="AH308" s="189" t="s">
        <v>280</v>
      </c>
      <c r="AI308" s="195" t="s">
        <v>274</v>
      </c>
      <c r="AJ308" s="196">
        <v>2.9</v>
      </c>
      <c r="AK308" s="197" t="s">
        <v>281</v>
      </c>
      <c r="AL308" s="198" t="s">
        <v>282</v>
      </c>
      <c r="AM308" s="199">
        <v>3280</v>
      </c>
      <c r="AN308" s="198" t="s">
        <v>282</v>
      </c>
      <c r="AO308" s="200">
        <v>30</v>
      </c>
      <c r="AP308" s="201" t="s">
        <v>275</v>
      </c>
      <c r="AQ308" s="202" t="s">
        <v>276</v>
      </c>
      <c r="AR308" s="201" t="s">
        <v>274</v>
      </c>
      <c r="AS308" s="203" t="s">
        <v>280</v>
      </c>
      <c r="AT308" s="201" t="s">
        <v>274</v>
      </c>
      <c r="AU308" s="204">
        <v>3.9</v>
      </c>
      <c r="AV308" s="205"/>
      <c r="AW308" s="206"/>
      <c r="AX308" s="205"/>
      <c r="AY308" s="207"/>
      <c r="AZ308" s="208"/>
      <c r="BA308" s="208"/>
      <c r="BB308" s="209"/>
      <c r="BC308" s="208"/>
      <c r="BD308" s="209"/>
      <c r="BE308" s="208"/>
      <c r="BF308" s="205"/>
      <c r="BG308" s="285" t="s">
        <v>283</v>
      </c>
      <c r="BH308" s="205"/>
      <c r="BI308" s="210"/>
      <c r="BJ308" s="208"/>
      <c r="BK308" s="208"/>
      <c r="BL308" s="208"/>
      <c r="BM308" s="208"/>
      <c r="BN308" s="208"/>
      <c r="BO308" s="208"/>
      <c r="BP308" s="925" t="s">
        <v>274</v>
      </c>
      <c r="BQ308" s="919">
        <v>370</v>
      </c>
      <c r="BR308" s="902" t="s">
        <v>274</v>
      </c>
      <c r="BS308" s="915">
        <v>3</v>
      </c>
      <c r="BT308" s="903" t="s">
        <v>275</v>
      </c>
      <c r="BU308" s="903" t="s">
        <v>276</v>
      </c>
      <c r="BV308" s="900" t="s">
        <v>274</v>
      </c>
      <c r="BW308" s="905" t="s">
        <v>280</v>
      </c>
      <c r="BX308" s="900" t="s">
        <v>274</v>
      </c>
      <c r="BY308" s="907">
        <v>11.3</v>
      </c>
      <c r="BZ308" s="902" t="s">
        <v>284</v>
      </c>
      <c r="CA308" s="917">
        <v>2050</v>
      </c>
      <c r="CB308" s="902" t="s">
        <v>274</v>
      </c>
      <c r="CC308" s="915">
        <v>20</v>
      </c>
      <c r="CD308" s="900" t="s">
        <v>275</v>
      </c>
      <c r="CE308" s="903" t="s">
        <v>276</v>
      </c>
      <c r="CF308" s="900" t="s">
        <v>274</v>
      </c>
      <c r="CG308" s="905" t="s">
        <v>280</v>
      </c>
      <c r="CH308" s="900" t="s">
        <v>274</v>
      </c>
      <c r="CI308" s="909">
        <v>2.7</v>
      </c>
      <c r="CJ308" s="911" t="s">
        <v>285</v>
      </c>
      <c r="CK308" s="902" t="s">
        <v>284</v>
      </c>
      <c r="CL308" s="913">
        <v>520</v>
      </c>
      <c r="CM308" s="902" t="s">
        <v>274</v>
      </c>
      <c r="CN308" s="915">
        <v>5</v>
      </c>
      <c r="CO308" s="903" t="s">
        <v>275</v>
      </c>
      <c r="CP308" s="903" t="s">
        <v>276</v>
      </c>
      <c r="CQ308" s="900" t="s">
        <v>274</v>
      </c>
      <c r="CR308" s="905" t="s">
        <v>280</v>
      </c>
      <c r="CS308" s="900" t="s">
        <v>274</v>
      </c>
      <c r="CT308" s="907">
        <v>12.6</v>
      </c>
      <c r="CU308" s="902" t="s">
        <v>284</v>
      </c>
      <c r="CV308" s="211">
        <v>260</v>
      </c>
      <c r="CW308" s="902" t="s">
        <v>284</v>
      </c>
      <c r="CX308" s="212">
        <v>2</v>
      </c>
      <c r="CY308" s="902" t="s">
        <v>284</v>
      </c>
      <c r="CZ308" s="212">
        <v>2</v>
      </c>
      <c r="DA308" s="902" t="s">
        <v>284</v>
      </c>
      <c r="DB308" s="211">
        <v>40</v>
      </c>
      <c r="DC308" s="902" t="s">
        <v>284</v>
      </c>
      <c r="DD308" s="212">
        <v>1</v>
      </c>
      <c r="DE308" s="902" t="s">
        <v>284</v>
      </c>
      <c r="DF308" s="212">
        <v>1</v>
      </c>
      <c r="DG308" s="937" t="s">
        <v>282</v>
      </c>
      <c r="DH308" s="938">
        <v>2540</v>
      </c>
      <c r="DI308" s="937" t="s">
        <v>282</v>
      </c>
      <c r="DJ308" s="213">
        <v>245</v>
      </c>
      <c r="DK308" s="897" t="s">
        <v>286</v>
      </c>
      <c r="DL308" s="898">
        <v>2050</v>
      </c>
      <c r="DM308" s="900" t="s">
        <v>274</v>
      </c>
      <c r="DN308" s="935">
        <v>20</v>
      </c>
      <c r="DO308" s="900" t="s">
        <v>275</v>
      </c>
      <c r="DP308" s="903" t="s">
        <v>276</v>
      </c>
      <c r="DQ308" s="900" t="s">
        <v>274</v>
      </c>
      <c r="DR308" s="905" t="s">
        <v>280</v>
      </c>
      <c r="DS308" s="900" t="s">
        <v>274</v>
      </c>
      <c r="DT308" s="909">
        <v>2.7</v>
      </c>
      <c r="DU308" s="926" t="s">
        <v>281</v>
      </c>
      <c r="DV308" s="911" t="s">
        <v>287</v>
      </c>
      <c r="DW308" s="246"/>
      <c r="DX308" s="948"/>
      <c r="DY308" s="247">
        <v>240</v>
      </c>
      <c r="DZ308" s="216">
        <v>37</v>
      </c>
      <c r="EA308" s="216">
        <v>38</v>
      </c>
      <c r="EB308" s="928">
        <v>19</v>
      </c>
    </row>
    <row r="309" spans="1:132" s="248" customFormat="1" ht="34.15" customHeight="1">
      <c r="A309" s="272" t="s">
        <v>623</v>
      </c>
      <c r="B309" s="950"/>
      <c r="C309" s="930"/>
      <c r="D309" s="940"/>
      <c r="E309" s="244" t="s">
        <v>49</v>
      </c>
      <c r="F309" s="180"/>
      <c r="G309" s="218">
        <v>36070</v>
      </c>
      <c r="H309" s="219"/>
      <c r="I309" s="183" t="s">
        <v>274</v>
      </c>
      <c r="J309" s="220">
        <v>340</v>
      </c>
      <c r="K309" s="221"/>
      <c r="L309" s="222" t="s">
        <v>275</v>
      </c>
      <c r="M309" s="223" t="s">
        <v>276</v>
      </c>
      <c r="N309" s="224" t="s">
        <v>274</v>
      </c>
      <c r="O309" s="225" t="s">
        <v>280</v>
      </c>
      <c r="P309" s="224" t="s">
        <v>274</v>
      </c>
      <c r="Q309" s="226">
        <v>2.4</v>
      </c>
      <c r="R309" s="227"/>
      <c r="S309" s="902"/>
      <c r="T309" s="914"/>
      <c r="U309" s="902"/>
      <c r="V309" s="934"/>
      <c r="W309" s="922"/>
      <c r="X309" s="904"/>
      <c r="Y309" s="922"/>
      <c r="Z309" s="924"/>
      <c r="AA309" s="183" t="s">
        <v>274</v>
      </c>
      <c r="AB309" s="220">
        <v>8210</v>
      </c>
      <c r="AC309" s="902"/>
      <c r="AD309" s="228">
        <v>80</v>
      </c>
      <c r="AE309" s="229" t="s">
        <v>275</v>
      </c>
      <c r="AF309" s="223" t="s">
        <v>276</v>
      </c>
      <c r="AG309" s="230" t="s">
        <v>274</v>
      </c>
      <c r="AH309" s="231" t="s">
        <v>280</v>
      </c>
      <c r="AI309" s="230" t="s">
        <v>274</v>
      </c>
      <c r="AJ309" s="232">
        <v>2.9</v>
      </c>
      <c r="AK309" s="233"/>
      <c r="AL309" s="198"/>
      <c r="AM309" s="234"/>
      <c r="AN309" s="205"/>
      <c r="AO309" s="235"/>
      <c r="AP309" s="236"/>
      <c r="AQ309" s="214"/>
      <c r="AR309" s="236"/>
      <c r="AS309" s="214"/>
      <c r="AT309" s="236"/>
      <c r="AU309" s="214"/>
      <c r="AV309" s="237" t="s">
        <v>274</v>
      </c>
      <c r="AW309" s="199">
        <v>57480</v>
      </c>
      <c r="AX309" s="205" t="s">
        <v>274</v>
      </c>
      <c r="AY309" s="200">
        <v>570</v>
      </c>
      <c r="AZ309" s="238" t="s">
        <v>275</v>
      </c>
      <c r="BA309" s="202" t="s">
        <v>276</v>
      </c>
      <c r="BB309" s="201" t="s">
        <v>274</v>
      </c>
      <c r="BC309" s="203" t="s">
        <v>280</v>
      </c>
      <c r="BD309" s="201" t="s">
        <v>274</v>
      </c>
      <c r="BE309" s="204">
        <v>2.7</v>
      </c>
      <c r="BF309" s="237" t="s">
        <v>274</v>
      </c>
      <c r="BG309" s="286">
        <v>49270</v>
      </c>
      <c r="BH309" s="237" t="s">
        <v>284</v>
      </c>
      <c r="BI309" s="200">
        <v>490</v>
      </c>
      <c r="BJ309" s="238" t="s">
        <v>275</v>
      </c>
      <c r="BK309" s="202" t="s">
        <v>276</v>
      </c>
      <c r="BL309" s="238" t="s">
        <v>274</v>
      </c>
      <c r="BM309" s="203" t="s">
        <v>280</v>
      </c>
      <c r="BN309" s="238" t="s">
        <v>274</v>
      </c>
      <c r="BO309" s="204">
        <v>2.6</v>
      </c>
      <c r="BP309" s="925"/>
      <c r="BQ309" s="920"/>
      <c r="BR309" s="902"/>
      <c r="BS309" s="916"/>
      <c r="BT309" s="904"/>
      <c r="BU309" s="904"/>
      <c r="BV309" s="901"/>
      <c r="BW309" s="906"/>
      <c r="BX309" s="901"/>
      <c r="BY309" s="908"/>
      <c r="BZ309" s="902"/>
      <c r="CA309" s="918"/>
      <c r="CB309" s="902"/>
      <c r="CC309" s="916"/>
      <c r="CD309" s="901"/>
      <c r="CE309" s="904"/>
      <c r="CF309" s="901"/>
      <c r="CG309" s="906"/>
      <c r="CH309" s="901"/>
      <c r="CI309" s="910"/>
      <c r="CJ309" s="912"/>
      <c r="CK309" s="902"/>
      <c r="CL309" s="914"/>
      <c r="CM309" s="902"/>
      <c r="CN309" s="916"/>
      <c r="CO309" s="904"/>
      <c r="CP309" s="904"/>
      <c r="CQ309" s="901"/>
      <c r="CR309" s="906"/>
      <c r="CS309" s="901"/>
      <c r="CT309" s="908"/>
      <c r="CU309" s="902"/>
      <c r="CV309" s="239" t="s">
        <v>315</v>
      </c>
      <c r="CW309" s="902"/>
      <c r="CX309" s="239" t="s">
        <v>290</v>
      </c>
      <c r="CY309" s="902"/>
      <c r="CZ309" s="240">
        <v>65.400000000000006</v>
      </c>
      <c r="DA309" s="902"/>
      <c r="DB309" s="239" t="s">
        <v>315</v>
      </c>
      <c r="DC309" s="902"/>
      <c r="DD309" s="239" t="s">
        <v>290</v>
      </c>
      <c r="DE309" s="902"/>
      <c r="DF309" s="240">
        <v>24.2</v>
      </c>
      <c r="DG309" s="937"/>
      <c r="DH309" s="939"/>
      <c r="DI309" s="937"/>
      <c r="DJ309" s="241" t="s">
        <v>291</v>
      </c>
      <c r="DK309" s="897"/>
      <c r="DL309" s="899"/>
      <c r="DM309" s="901"/>
      <c r="DN309" s="936"/>
      <c r="DO309" s="901"/>
      <c r="DP309" s="904"/>
      <c r="DQ309" s="901"/>
      <c r="DR309" s="906"/>
      <c r="DS309" s="901"/>
      <c r="DT309" s="910"/>
      <c r="DU309" s="927"/>
      <c r="DV309" s="912"/>
      <c r="DW309" s="246"/>
      <c r="DX309" s="948"/>
      <c r="DY309" s="247"/>
      <c r="DZ309" s="216">
        <v>37</v>
      </c>
      <c r="EA309" s="216">
        <v>38</v>
      </c>
      <c r="EB309" s="928"/>
    </row>
    <row r="310" spans="1:132" s="248" customFormat="1" ht="34.15" customHeight="1">
      <c r="A310" s="272" t="s">
        <v>624</v>
      </c>
      <c r="B310" s="950"/>
      <c r="C310" s="929" t="s">
        <v>311</v>
      </c>
      <c r="D310" s="931" t="s">
        <v>273</v>
      </c>
      <c r="E310" s="243" t="s">
        <v>48</v>
      </c>
      <c r="F310" s="180"/>
      <c r="G310" s="181">
        <v>27100</v>
      </c>
      <c r="H310" s="182">
        <v>35310</v>
      </c>
      <c r="I310" s="183" t="s">
        <v>274</v>
      </c>
      <c r="J310" s="184">
        <v>250</v>
      </c>
      <c r="K310" s="185">
        <v>330</v>
      </c>
      <c r="L310" s="186" t="s">
        <v>275</v>
      </c>
      <c r="M310" s="187" t="s">
        <v>276</v>
      </c>
      <c r="N310" s="188" t="s">
        <v>274</v>
      </c>
      <c r="O310" s="189" t="s">
        <v>277</v>
      </c>
      <c r="P310" s="188" t="s">
        <v>274</v>
      </c>
      <c r="Q310" s="190">
        <v>2.2999999999999998</v>
      </c>
      <c r="R310" s="191">
        <v>2.5</v>
      </c>
      <c r="S310" s="902" t="s">
        <v>274</v>
      </c>
      <c r="T310" s="913">
        <v>290</v>
      </c>
      <c r="U310" s="902" t="s">
        <v>274</v>
      </c>
      <c r="V310" s="933">
        <v>2</v>
      </c>
      <c r="W310" s="921" t="s">
        <v>278</v>
      </c>
      <c r="X310" s="903" t="s">
        <v>276</v>
      </c>
      <c r="Y310" s="921" t="s">
        <v>274</v>
      </c>
      <c r="Z310" s="923" t="s">
        <v>279</v>
      </c>
      <c r="AA310" s="183" t="s">
        <v>274</v>
      </c>
      <c r="AB310" s="192">
        <v>8210</v>
      </c>
      <c r="AC310" s="902" t="s">
        <v>274</v>
      </c>
      <c r="AD310" s="193">
        <v>80</v>
      </c>
      <c r="AE310" s="194" t="s">
        <v>278</v>
      </c>
      <c r="AF310" s="187" t="s">
        <v>276</v>
      </c>
      <c r="AG310" s="195" t="s">
        <v>274</v>
      </c>
      <c r="AH310" s="189" t="s">
        <v>280</v>
      </c>
      <c r="AI310" s="195" t="s">
        <v>274</v>
      </c>
      <c r="AJ310" s="196">
        <v>2.9</v>
      </c>
      <c r="AK310" s="197" t="s">
        <v>281</v>
      </c>
      <c r="AL310" s="198" t="s">
        <v>282</v>
      </c>
      <c r="AM310" s="199">
        <v>3280</v>
      </c>
      <c r="AN310" s="198" t="s">
        <v>282</v>
      </c>
      <c r="AO310" s="200">
        <v>30</v>
      </c>
      <c r="AP310" s="201" t="s">
        <v>275</v>
      </c>
      <c r="AQ310" s="202" t="s">
        <v>276</v>
      </c>
      <c r="AR310" s="201" t="s">
        <v>274</v>
      </c>
      <c r="AS310" s="203" t="s">
        <v>280</v>
      </c>
      <c r="AT310" s="201" t="s">
        <v>274</v>
      </c>
      <c r="AU310" s="204">
        <v>3.9</v>
      </c>
      <c r="AV310" s="205"/>
      <c r="AW310" s="206"/>
      <c r="AX310" s="205"/>
      <c r="AY310" s="207"/>
      <c r="AZ310" s="208"/>
      <c r="BA310" s="208"/>
      <c r="BB310" s="209"/>
      <c r="BC310" s="208"/>
      <c r="BD310" s="209"/>
      <c r="BE310" s="208"/>
      <c r="BF310" s="205"/>
      <c r="BG310" s="285" t="s">
        <v>283</v>
      </c>
      <c r="BH310" s="205"/>
      <c r="BI310" s="210"/>
      <c r="BJ310" s="208"/>
      <c r="BK310" s="208"/>
      <c r="BL310" s="208"/>
      <c r="BM310" s="208"/>
      <c r="BN310" s="208"/>
      <c r="BO310" s="208"/>
      <c r="BP310" s="925" t="s">
        <v>274</v>
      </c>
      <c r="BQ310" s="919">
        <v>330</v>
      </c>
      <c r="BR310" s="902" t="s">
        <v>274</v>
      </c>
      <c r="BS310" s="915">
        <v>3</v>
      </c>
      <c r="BT310" s="903" t="s">
        <v>275</v>
      </c>
      <c r="BU310" s="903" t="s">
        <v>276</v>
      </c>
      <c r="BV310" s="900" t="s">
        <v>274</v>
      </c>
      <c r="BW310" s="905" t="s">
        <v>280</v>
      </c>
      <c r="BX310" s="900" t="s">
        <v>274</v>
      </c>
      <c r="BY310" s="907">
        <v>10.1</v>
      </c>
      <c r="BZ310" s="902" t="s">
        <v>284</v>
      </c>
      <c r="CA310" s="917">
        <v>1820</v>
      </c>
      <c r="CB310" s="902" t="s">
        <v>274</v>
      </c>
      <c r="CC310" s="915">
        <v>10</v>
      </c>
      <c r="CD310" s="900" t="s">
        <v>275</v>
      </c>
      <c r="CE310" s="903" t="s">
        <v>276</v>
      </c>
      <c r="CF310" s="900" t="s">
        <v>274</v>
      </c>
      <c r="CG310" s="905" t="s">
        <v>280</v>
      </c>
      <c r="CH310" s="900" t="s">
        <v>274</v>
      </c>
      <c r="CI310" s="909">
        <v>4.7</v>
      </c>
      <c r="CJ310" s="911" t="s">
        <v>285</v>
      </c>
      <c r="CK310" s="902" t="s">
        <v>284</v>
      </c>
      <c r="CL310" s="913">
        <v>520</v>
      </c>
      <c r="CM310" s="902" t="s">
        <v>274</v>
      </c>
      <c r="CN310" s="915">
        <v>5</v>
      </c>
      <c r="CO310" s="903" t="s">
        <v>275</v>
      </c>
      <c r="CP310" s="903" t="s">
        <v>276</v>
      </c>
      <c r="CQ310" s="900" t="s">
        <v>274</v>
      </c>
      <c r="CR310" s="905" t="s">
        <v>280</v>
      </c>
      <c r="CS310" s="900" t="s">
        <v>274</v>
      </c>
      <c r="CT310" s="907">
        <v>11.2</v>
      </c>
      <c r="CU310" s="902" t="s">
        <v>284</v>
      </c>
      <c r="CV310" s="211">
        <v>230</v>
      </c>
      <c r="CW310" s="902" t="s">
        <v>284</v>
      </c>
      <c r="CX310" s="212">
        <v>2</v>
      </c>
      <c r="CY310" s="902" t="s">
        <v>284</v>
      </c>
      <c r="CZ310" s="212">
        <v>2</v>
      </c>
      <c r="DA310" s="902" t="s">
        <v>284</v>
      </c>
      <c r="DB310" s="211">
        <v>40</v>
      </c>
      <c r="DC310" s="902" t="s">
        <v>284</v>
      </c>
      <c r="DD310" s="212">
        <v>1</v>
      </c>
      <c r="DE310" s="902" t="s">
        <v>284</v>
      </c>
      <c r="DF310" s="212">
        <v>1</v>
      </c>
      <c r="DG310" s="937" t="s">
        <v>282</v>
      </c>
      <c r="DH310" s="938">
        <v>2440</v>
      </c>
      <c r="DI310" s="937" t="s">
        <v>282</v>
      </c>
      <c r="DJ310" s="213">
        <v>245</v>
      </c>
      <c r="DK310" s="897" t="s">
        <v>286</v>
      </c>
      <c r="DL310" s="898">
        <v>1820</v>
      </c>
      <c r="DM310" s="900" t="s">
        <v>274</v>
      </c>
      <c r="DN310" s="935">
        <v>10</v>
      </c>
      <c r="DO310" s="900" t="s">
        <v>275</v>
      </c>
      <c r="DP310" s="903" t="s">
        <v>276</v>
      </c>
      <c r="DQ310" s="900" t="s">
        <v>274</v>
      </c>
      <c r="DR310" s="905" t="s">
        <v>280</v>
      </c>
      <c r="DS310" s="900" t="s">
        <v>274</v>
      </c>
      <c r="DT310" s="909">
        <v>4.7</v>
      </c>
      <c r="DU310" s="926" t="s">
        <v>281</v>
      </c>
      <c r="DV310" s="911" t="s">
        <v>287</v>
      </c>
      <c r="DW310" s="246"/>
      <c r="DX310" s="948"/>
      <c r="DY310" s="247">
        <v>270</v>
      </c>
      <c r="DZ310" s="216">
        <v>39</v>
      </c>
      <c r="EA310" s="216">
        <v>40</v>
      </c>
      <c r="EB310" s="928">
        <v>20</v>
      </c>
    </row>
    <row r="311" spans="1:132" s="248" customFormat="1" ht="34.15" customHeight="1">
      <c r="A311" s="272" t="s">
        <v>625</v>
      </c>
      <c r="B311" s="950"/>
      <c r="C311" s="930"/>
      <c r="D311" s="940"/>
      <c r="E311" s="244" t="s">
        <v>49</v>
      </c>
      <c r="F311" s="180"/>
      <c r="G311" s="218">
        <v>35310</v>
      </c>
      <c r="H311" s="219"/>
      <c r="I311" s="183" t="s">
        <v>274</v>
      </c>
      <c r="J311" s="220">
        <v>330</v>
      </c>
      <c r="K311" s="221"/>
      <c r="L311" s="222" t="s">
        <v>275</v>
      </c>
      <c r="M311" s="223" t="s">
        <v>276</v>
      </c>
      <c r="N311" s="224" t="s">
        <v>274</v>
      </c>
      <c r="O311" s="225" t="s">
        <v>280</v>
      </c>
      <c r="P311" s="224" t="s">
        <v>274</v>
      </c>
      <c r="Q311" s="226">
        <v>2.5</v>
      </c>
      <c r="R311" s="227"/>
      <c r="S311" s="902"/>
      <c r="T311" s="914"/>
      <c r="U311" s="902"/>
      <c r="V311" s="934"/>
      <c r="W311" s="922"/>
      <c r="X311" s="904"/>
      <c r="Y311" s="922"/>
      <c r="Z311" s="924"/>
      <c r="AA311" s="183" t="s">
        <v>274</v>
      </c>
      <c r="AB311" s="220">
        <v>8210</v>
      </c>
      <c r="AC311" s="902"/>
      <c r="AD311" s="228">
        <v>80</v>
      </c>
      <c r="AE311" s="229" t="s">
        <v>275</v>
      </c>
      <c r="AF311" s="223" t="s">
        <v>276</v>
      </c>
      <c r="AG311" s="230" t="s">
        <v>274</v>
      </c>
      <c r="AH311" s="231" t="s">
        <v>280</v>
      </c>
      <c r="AI311" s="230" t="s">
        <v>274</v>
      </c>
      <c r="AJ311" s="232">
        <v>2.9</v>
      </c>
      <c r="AK311" s="233"/>
      <c r="AL311" s="198"/>
      <c r="AM311" s="234"/>
      <c r="AN311" s="205"/>
      <c r="AO311" s="235"/>
      <c r="AP311" s="236"/>
      <c r="AQ311" s="214"/>
      <c r="AR311" s="236"/>
      <c r="AS311" s="214"/>
      <c r="AT311" s="236"/>
      <c r="AU311" s="214"/>
      <c r="AV311" s="237" t="s">
        <v>274</v>
      </c>
      <c r="AW311" s="199">
        <v>57480</v>
      </c>
      <c r="AX311" s="205" t="s">
        <v>274</v>
      </c>
      <c r="AY311" s="200">
        <v>570</v>
      </c>
      <c r="AZ311" s="238" t="s">
        <v>275</v>
      </c>
      <c r="BA311" s="202" t="s">
        <v>276</v>
      </c>
      <c r="BB311" s="201" t="s">
        <v>274</v>
      </c>
      <c r="BC311" s="203" t="s">
        <v>280</v>
      </c>
      <c r="BD311" s="201" t="s">
        <v>274</v>
      </c>
      <c r="BE311" s="204">
        <v>2.7</v>
      </c>
      <c r="BF311" s="237" t="s">
        <v>274</v>
      </c>
      <c r="BG311" s="286">
        <v>49270</v>
      </c>
      <c r="BH311" s="237" t="s">
        <v>284</v>
      </c>
      <c r="BI311" s="200">
        <v>490</v>
      </c>
      <c r="BJ311" s="238" t="s">
        <v>275</v>
      </c>
      <c r="BK311" s="202" t="s">
        <v>276</v>
      </c>
      <c r="BL311" s="238" t="s">
        <v>274</v>
      </c>
      <c r="BM311" s="203" t="s">
        <v>280</v>
      </c>
      <c r="BN311" s="238" t="s">
        <v>274</v>
      </c>
      <c r="BO311" s="204">
        <v>2.6</v>
      </c>
      <c r="BP311" s="925"/>
      <c r="BQ311" s="920"/>
      <c r="BR311" s="902"/>
      <c r="BS311" s="916"/>
      <c r="BT311" s="904"/>
      <c r="BU311" s="904"/>
      <c r="BV311" s="901"/>
      <c r="BW311" s="906"/>
      <c r="BX311" s="901"/>
      <c r="BY311" s="908"/>
      <c r="BZ311" s="902"/>
      <c r="CA311" s="918"/>
      <c r="CB311" s="902"/>
      <c r="CC311" s="916"/>
      <c r="CD311" s="901"/>
      <c r="CE311" s="904"/>
      <c r="CF311" s="901"/>
      <c r="CG311" s="906"/>
      <c r="CH311" s="901"/>
      <c r="CI311" s="910"/>
      <c r="CJ311" s="912"/>
      <c r="CK311" s="902"/>
      <c r="CL311" s="914"/>
      <c r="CM311" s="902"/>
      <c r="CN311" s="916"/>
      <c r="CO311" s="904"/>
      <c r="CP311" s="904"/>
      <c r="CQ311" s="901"/>
      <c r="CR311" s="906"/>
      <c r="CS311" s="901"/>
      <c r="CT311" s="908"/>
      <c r="CU311" s="902"/>
      <c r="CV311" s="239" t="s">
        <v>315</v>
      </c>
      <c r="CW311" s="902"/>
      <c r="CX311" s="239" t="s">
        <v>290</v>
      </c>
      <c r="CY311" s="902"/>
      <c r="CZ311" s="240">
        <v>58.2</v>
      </c>
      <c r="DA311" s="902"/>
      <c r="DB311" s="239" t="s">
        <v>315</v>
      </c>
      <c r="DC311" s="902"/>
      <c r="DD311" s="239" t="s">
        <v>290</v>
      </c>
      <c r="DE311" s="902"/>
      <c r="DF311" s="240">
        <v>21.5</v>
      </c>
      <c r="DG311" s="937"/>
      <c r="DH311" s="939"/>
      <c r="DI311" s="937"/>
      <c r="DJ311" s="241" t="s">
        <v>291</v>
      </c>
      <c r="DK311" s="897"/>
      <c r="DL311" s="899"/>
      <c r="DM311" s="901"/>
      <c r="DN311" s="936"/>
      <c r="DO311" s="901"/>
      <c r="DP311" s="904"/>
      <c r="DQ311" s="901"/>
      <c r="DR311" s="906"/>
      <c r="DS311" s="901"/>
      <c r="DT311" s="910"/>
      <c r="DU311" s="927"/>
      <c r="DV311" s="912"/>
      <c r="DW311" s="246"/>
      <c r="DX311" s="948"/>
      <c r="DY311" s="247"/>
      <c r="DZ311" s="216">
        <v>39</v>
      </c>
      <c r="EA311" s="216">
        <v>40</v>
      </c>
      <c r="EB311" s="928"/>
    </row>
    <row r="312" spans="1:132" s="248" customFormat="1" ht="34.15" customHeight="1">
      <c r="A312" s="272" t="s">
        <v>626</v>
      </c>
      <c r="B312" s="950"/>
      <c r="C312" s="929" t="s">
        <v>312</v>
      </c>
      <c r="D312" s="931" t="s">
        <v>273</v>
      </c>
      <c r="E312" s="243" t="s">
        <v>48</v>
      </c>
      <c r="F312" s="180"/>
      <c r="G312" s="181">
        <v>26500</v>
      </c>
      <c r="H312" s="182">
        <v>34710</v>
      </c>
      <c r="I312" s="183" t="s">
        <v>274</v>
      </c>
      <c r="J312" s="184">
        <v>240</v>
      </c>
      <c r="K312" s="185">
        <v>320</v>
      </c>
      <c r="L312" s="186" t="s">
        <v>275</v>
      </c>
      <c r="M312" s="187" t="s">
        <v>276</v>
      </c>
      <c r="N312" s="188" t="s">
        <v>274</v>
      </c>
      <c r="O312" s="189" t="s">
        <v>277</v>
      </c>
      <c r="P312" s="188" t="s">
        <v>274</v>
      </c>
      <c r="Q312" s="190">
        <v>2.2999999999999998</v>
      </c>
      <c r="R312" s="191">
        <v>2.5</v>
      </c>
      <c r="S312" s="902" t="s">
        <v>274</v>
      </c>
      <c r="T312" s="913">
        <v>260</v>
      </c>
      <c r="U312" s="902" t="s">
        <v>274</v>
      </c>
      <c r="V312" s="933">
        <v>2</v>
      </c>
      <c r="W312" s="921" t="s">
        <v>278</v>
      </c>
      <c r="X312" s="903" t="s">
        <v>276</v>
      </c>
      <c r="Y312" s="921" t="s">
        <v>274</v>
      </c>
      <c r="Z312" s="923" t="s">
        <v>279</v>
      </c>
      <c r="AA312" s="183" t="s">
        <v>274</v>
      </c>
      <c r="AB312" s="192">
        <v>8210</v>
      </c>
      <c r="AC312" s="902" t="s">
        <v>274</v>
      </c>
      <c r="AD312" s="193">
        <v>80</v>
      </c>
      <c r="AE312" s="194" t="s">
        <v>278</v>
      </c>
      <c r="AF312" s="187" t="s">
        <v>276</v>
      </c>
      <c r="AG312" s="195" t="s">
        <v>274</v>
      </c>
      <c r="AH312" s="189" t="s">
        <v>280</v>
      </c>
      <c r="AI312" s="195" t="s">
        <v>274</v>
      </c>
      <c r="AJ312" s="196">
        <v>2.9</v>
      </c>
      <c r="AK312" s="197" t="s">
        <v>281</v>
      </c>
      <c r="AL312" s="198" t="s">
        <v>282</v>
      </c>
      <c r="AM312" s="199">
        <v>3280</v>
      </c>
      <c r="AN312" s="198" t="s">
        <v>282</v>
      </c>
      <c r="AO312" s="200">
        <v>30</v>
      </c>
      <c r="AP312" s="201" t="s">
        <v>275</v>
      </c>
      <c r="AQ312" s="202" t="s">
        <v>276</v>
      </c>
      <c r="AR312" s="201" t="s">
        <v>274</v>
      </c>
      <c r="AS312" s="203" t="s">
        <v>280</v>
      </c>
      <c r="AT312" s="201" t="s">
        <v>274</v>
      </c>
      <c r="AU312" s="204">
        <v>3.9</v>
      </c>
      <c r="AV312" s="205"/>
      <c r="AW312" s="206"/>
      <c r="AX312" s="205"/>
      <c r="AY312" s="207"/>
      <c r="AZ312" s="208"/>
      <c r="BA312" s="208"/>
      <c r="BB312" s="209"/>
      <c r="BC312" s="208"/>
      <c r="BD312" s="209"/>
      <c r="BE312" s="208"/>
      <c r="BF312" s="205"/>
      <c r="BG312" s="285" t="s">
        <v>283</v>
      </c>
      <c r="BH312" s="205"/>
      <c r="BI312" s="210"/>
      <c r="BJ312" s="208"/>
      <c r="BK312" s="208"/>
      <c r="BL312" s="208"/>
      <c r="BM312" s="208"/>
      <c r="BN312" s="208"/>
      <c r="BO312" s="208"/>
      <c r="BP312" s="925" t="s">
        <v>274</v>
      </c>
      <c r="BQ312" s="919">
        <v>300</v>
      </c>
      <c r="BR312" s="902" t="s">
        <v>274</v>
      </c>
      <c r="BS312" s="915">
        <v>3</v>
      </c>
      <c r="BT312" s="903" t="s">
        <v>275</v>
      </c>
      <c r="BU312" s="903" t="s">
        <v>276</v>
      </c>
      <c r="BV312" s="900" t="s">
        <v>274</v>
      </c>
      <c r="BW312" s="905" t="s">
        <v>280</v>
      </c>
      <c r="BX312" s="900" t="s">
        <v>274</v>
      </c>
      <c r="BY312" s="907">
        <v>9</v>
      </c>
      <c r="BZ312" s="902" t="s">
        <v>284</v>
      </c>
      <c r="CA312" s="917">
        <v>1640</v>
      </c>
      <c r="CB312" s="902" t="s">
        <v>274</v>
      </c>
      <c r="CC312" s="915">
        <v>10</v>
      </c>
      <c r="CD312" s="900" t="s">
        <v>275</v>
      </c>
      <c r="CE312" s="903" t="s">
        <v>276</v>
      </c>
      <c r="CF312" s="900" t="s">
        <v>274</v>
      </c>
      <c r="CG312" s="905" t="s">
        <v>280</v>
      </c>
      <c r="CH312" s="900" t="s">
        <v>274</v>
      </c>
      <c r="CI312" s="909">
        <v>4.3</v>
      </c>
      <c r="CJ312" s="911" t="s">
        <v>285</v>
      </c>
      <c r="CK312" s="902" t="s">
        <v>284</v>
      </c>
      <c r="CL312" s="913">
        <v>520</v>
      </c>
      <c r="CM312" s="902" t="s">
        <v>274</v>
      </c>
      <c r="CN312" s="915">
        <v>5</v>
      </c>
      <c r="CO312" s="903" t="s">
        <v>275</v>
      </c>
      <c r="CP312" s="903" t="s">
        <v>276</v>
      </c>
      <c r="CQ312" s="900" t="s">
        <v>274</v>
      </c>
      <c r="CR312" s="905" t="s">
        <v>280</v>
      </c>
      <c r="CS312" s="900" t="s">
        <v>274</v>
      </c>
      <c r="CT312" s="907">
        <v>10.1</v>
      </c>
      <c r="CU312" s="902" t="s">
        <v>284</v>
      </c>
      <c r="CV312" s="211">
        <v>210</v>
      </c>
      <c r="CW312" s="902" t="s">
        <v>284</v>
      </c>
      <c r="CX312" s="212">
        <v>2</v>
      </c>
      <c r="CY312" s="902" t="s">
        <v>284</v>
      </c>
      <c r="CZ312" s="212">
        <v>2</v>
      </c>
      <c r="DA312" s="902" t="s">
        <v>284</v>
      </c>
      <c r="DB312" s="211">
        <v>30</v>
      </c>
      <c r="DC312" s="902" t="s">
        <v>284</v>
      </c>
      <c r="DD312" s="212">
        <v>1</v>
      </c>
      <c r="DE312" s="902" t="s">
        <v>284</v>
      </c>
      <c r="DF312" s="212">
        <v>1</v>
      </c>
      <c r="DG312" s="937" t="s">
        <v>282</v>
      </c>
      <c r="DH312" s="938">
        <v>2360</v>
      </c>
      <c r="DI312" s="937" t="s">
        <v>282</v>
      </c>
      <c r="DJ312" s="213">
        <v>245</v>
      </c>
      <c r="DK312" s="897" t="s">
        <v>286</v>
      </c>
      <c r="DL312" s="898">
        <v>1640</v>
      </c>
      <c r="DM312" s="900" t="s">
        <v>274</v>
      </c>
      <c r="DN312" s="935">
        <v>10</v>
      </c>
      <c r="DO312" s="900" t="s">
        <v>275</v>
      </c>
      <c r="DP312" s="903" t="s">
        <v>276</v>
      </c>
      <c r="DQ312" s="900" t="s">
        <v>274</v>
      </c>
      <c r="DR312" s="905" t="s">
        <v>280</v>
      </c>
      <c r="DS312" s="900" t="s">
        <v>274</v>
      </c>
      <c r="DT312" s="909">
        <v>4.3</v>
      </c>
      <c r="DU312" s="926" t="s">
        <v>281</v>
      </c>
      <c r="DV312" s="911" t="s">
        <v>287</v>
      </c>
      <c r="DW312" s="246"/>
      <c r="DX312" s="948"/>
      <c r="DY312" s="247">
        <v>300</v>
      </c>
      <c r="DZ312" s="216">
        <v>41</v>
      </c>
      <c r="EA312" s="216">
        <v>42</v>
      </c>
      <c r="EB312" s="928">
        <v>21</v>
      </c>
    </row>
    <row r="313" spans="1:132" s="248" customFormat="1" ht="34.15" customHeight="1">
      <c r="A313" s="272" t="s">
        <v>627</v>
      </c>
      <c r="B313" s="950"/>
      <c r="C313" s="930"/>
      <c r="D313" s="940"/>
      <c r="E313" s="244" t="s">
        <v>49</v>
      </c>
      <c r="F313" s="180"/>
      <c r="G313" s="218">
        <v>34710</v>
      </c>
      <c r="H313" s="219"/>
      <c r="I313" s="183" t="s">
        <v>274</v>
      </c>
      <c r="J313" s="220">
        <v>320</v>
      </c>
      <c r="K313" s="221"/>
      <c r="L313" s="222" t="s">
        <v>275</v>
      </c>
      <c r="M313" s="223" t="s">
        <v>276</v>
      </c>
      <c r="N313" s="224" t="s">
        <v>274</v>
      </c>
      <c r="O313" s="225" t="s">
        <v>280</v>
      </c>
      <c r="P313" s="224" t="s">
        <v>274</v>
      </c>
      <c r="Q313" s="226">
        <v>2.5</v>
      </c>
      <c r="R313" s="227"/>
      <c r="S313" s="902"/>
      <c r="T313" s="914"/>
      <c r="U313" s="902"/>
      <c r="V313" s="934"/>
      <c r="W313" s="922"/>
      <c r="X313" s="904"/>
      <c r="Y313" s="922"/>
      <c r="Z313" s="924"/>
      <c r="AA313" s="183" t="s">
        <v>274</v>
      </c>
      <c r="AB313" s="220">
        <v>8210</v>
      </c>
      <c r="AC313" s="902"/>
      <c r="AD313" s="228">
        <v>80</v>
      </c>
      <c r="AE313" s="229" t="s">
        <v>275</v>
      </c>
      <c r="AF313" s="223" t="s">
        <v>276</v>
      </c>
      <c r="AG313" s="230" t="s">
        <v>274</v>
      </c>
      <c r="AH313" s="231" t="s">
        <v>280</v>
      </c>
      <c r="AI313" s="230" t="s">
        <v>274</v>
      </c>
      <c r="AJ313" s="232">
        <v>2.9</v>
      </c>
      <c r="AK313" s="233"/>
      <c r="AL313" s="198"/>
      <c r="AM313" s="234"/>
      <c r="AN313" s="205"/>
      <c r="AO313" s="235"/>
      <c r="AP313" s="236"/>
      <c r="AQ313" s="214"/>
      <c r="AR313" s="236"/>
      <c r="AS313" s="214"/>
      <c r="AT313" s="236"/>
      <c r="AU313" s="214"/>
      <c r="AV313" s="237" t="s">
        <v>274</v>
      </c>
      <c r="AW313" s="199">
        <v>57480</v>
      </c>
      <c r="AX313" s="205" t="s">
        <v>274</v>
      </c>
      <c r="AY313" s="200">
        <v>570</v>
      </c>
      <c r="AZ313" s="238" t="s">
        <v>275</v>
      </c>
      <c r="BA313" s="202" t="s">
        <v>276</v>
      </c>
      <c r="BB313" s="201" t="s">
        <v>274</v>
      </c>
      <c r="BC313" s="203" t="s">
        <v>280</v>
      </c>
      <c r="BD313" s="201" t="s">
        <v>274</v>
      </c>
      <c r="BE313" s="204">
        <v>2.7</v>
      </c>
      <c r="BF313" s="237" t="s">
        <v>274</v>
      </c>
      <c r="BG313" s="286">
        <v>49270</v>
      </c>
      <c r="BH313" s="237" t="s">
        <v>284</v>
      </c>
      <c r="BI313" s="200">
        <v>490</v>
      </c>
      <c r="BJ313" s="238" t="s">
        <v>275</v>
      </c>
      <c r="BK313" s="202" t="s">
        <v>276</v>
      </c>
      <c r="BL313" s="238" t="s">
        <v>274</v>
      </c>
      <c r="BM313" s="203" t="s">
        <v>280</v>
      </c>
      <c r="BN313" s="238" t="s">
        <v>274</v>
      </c>
      <c r="BO313" s="204">
        <v>2.6</v>
      </c>
      <c r="BP313" s="925"/>
      <c r="BQ313" s="920"/>
      <c r="BR313" s="902"/>
      <c r="BS313" s="916"/>
      <c r="BT313" s="904"/>
      <c r="BU313" s="904"/>
      <c r="BV313" s="901"/>
      <c r="BW313" s="906"/>
      <c r="BX313" s="901"/>
      <c r="BY313" s="908"/>
      <c r="BZ313" s="902"/>
      <c r="CA313" s="918"/>
      <c r="CB313" s="902"/>
      <c r="CC313" s="916"/>
      <c r="CD313" s="901"/>
      <c r="CE313" s="904"/>
      <c r="CF313" s="901"/>
      <c r="CG313" s="906"/>
      <c r="CH313" s="901"/>
      <c r="CI313" s="910"/>
      <c r="CJ313" s="912"/>
      <c r="CK313" s="902"/>
      <c r="CL313" s="914"/>
      <c r="CM313" s="902"/>
      <c r="CN313" s="916"/>
      <c r="CO313" s="904"/>
      <c r="CP313" s="904"/>
      <c r="CQ313" s="901"/>
      <c r="CR313" s="906"/>
      <c r="CS313" s="901"/>
      <c r="CT313" s="908"/>
      <c r="CU313" s="902"/>
      <c r="CV313" s="239" t="s">
        <v>315</v>
      </c>
      <c r="CW313" s="902"/>
      <c r="CX313" s="239" t="s">
        <v>290</v>
      </c>
      <c r="CY313" s="902"/>
      <c r="CZ313" s="240">
        <v>52.3</v>
      </c>
      <c r="DA313" s="902"/>
      <c r="DB313" s="239" t="s">
        <v>315</v>
      </c>
      <c r="DC313" s="902"/>
      <c r="DD313" s="239" t="s">
        <v>290</v>
      </c>
      <c r="DE313" s="902"/>
      <c r="DF313" s="240">
        <v>19.399999999999999</v>
      </c>
      <c r="DG313" s="937"/>
      <c r="DH313" s="939"/>
      <c r="DI313" s="937"/>
      <c r="DJ313" s="241" t="s">
        <v>291</v>
      </c>
      <c r="DK313" s="897"/>
      <c r="DL313" s="899"/>
      <c r="DM313" s="901"/>
      <c r="DN313" s="936"/>
      <c r="DO313" s="901"/>
      <c r="DP313" s="904"/>
      <c r="DQ313" s="901"/>
      <c r="DR313" s="906"/>
      <c r="DS313" s="901"/>
      <c r="DT313" s="910"/>
      <c r="DU313" s="927"/>
      <c r="DV313" s="912"/>
      <c r="DW313" s="246"/>
      <c r="DX313" s="948"/>
      <c r="DY313" s="247"/>
      <c r="DZ313" s="216">
        <v>41</v>
      </c>
      <c r="EA313" s="216">
        <v>42</v>
      </c>
      <c r="EB313" s="928"/>
    </row>
    <row r="314" spans="1:132" s="248" customFormat="1" ht="34.15" customHeight="1">
      <c r="A314" s="272" t="s">
        <v>628</v>
      </c>
      <c r="B314" s="950"/>
      <c r="C314" s="929" t="s">
        <v>313</v>
      </c>
      <c r="D314" s="931" t="s">
        <v>273</v>
      </c>
      <c r="E314" s="243" t="s">
        <v>48</v>
      </c>
      <c r="F314" s="180"/>
      <c r="G314" s="181">
        <v>24520</v>
      </c>
      <c r="H314" s="182">
        <v>32730</v>
      </c>
      <c r="I314" s="183" t="s">
        <v>274</v>
      </c>
      <c r="J314" s="184">
        <v>220</v>
      </c>
      <c r="K314" s="185">
        <v>300</v>
      </c>
      <c r="L314" s="186" t="s">
        <v>275</v>
      </c>
      <c r="M314" s="187" t="s">
        <v>276</v>
      </c>
      <c r="N314" s="188" t="s">
        <v>274</v>
      </c>
      <c r="O314" s="189" t="s">
        <v>277</v>
      </c>
      <c r="P314" s="188" t="s">
        <v>274</v>
      </c>
      <c r="Q314" s="190">
        <v>2.2999999999999998</v>
      </c>
      <c r="R314" s="191">
        <v>2.5</v>
      </c>
      <c r="S314" s="902" t="s">
        <v>274</v>
      </c>
      <c r="T314" s="913">
        <v>240</v>
      </c>
      <c r="U314" s="902" t="s">
        <v>274</v>
      </c>
      <c r="V314" s="933">
        <v>2</v>
      </c>
      <c r="W314" s="921" t="s">
        <v>278</v>
      </c>
      <c r="X314" s="903" t="s">
        <v>276</v>
      </c>
      <c r="Y314" s="921" t="s">
        <v>274</v>
      </c>
      <c r="Z314" s="923" t="s">
        <v>279</v>
      </c>
      <c r="AA314" s="183" t="s">
        <v>274</v>
      </c>
      <c r="AB314" s="192">
        <v>8210</v>
      </c>
      <c r="AC314" s="902" t="s">
        <v>274</v>
      </c>
      <c r="AD314" s="193">
        <v>80</v>
      </c>
      <c r="AE314" s="194" t="s">
        <v>278</v>
      </c>
      <c r="AF314" s="187" t="s">
        <v>276</v>
      </c>
      <c r="AG314" s="195" t="s">
        <v>274</v>
      </c>
      <c r="AH314" s="189" t="s">
        <v>280</v>
      </c>
      <c r="AI314" s="195" t="s">
        <v>274</v>
      </c>
      <c r="AJ314" s="196">
        <v>2.9</v>
      </c>
      <c r="AK314" s="197" t="s">
        <v>281</v>
      </c>
      <c r="AL314" s="198" t="s">
        <v>282</v>
      </c>
      <c r="AM314" s="199">
        <v>3280</v>
      </c>
      <c r="AN314" s="198" t="s">
        <v>282</v>
      </c>
      <c r="AO314" s="200">
        <v>30</v>
      </c>
      <c r="AP314" s="201" t="s">
        <v>275</v>
      </c>
      <c r="AQ314" s="202" t="s">
        <v>276</v>
      </c>
      <c r="AR314" s="201" t="s">
        <v>274</v>
      </c>
      <c r="AS314" s="203" t="s">
        <v>280</v>
      </c>
      <c r="AT314" s="201" t="s">
        <v>274</v>
      </c>
      <c r="AU314" s="204">
        <v>3.9</v>
      </c>
      <c r="AV314" s="205"/>
      <c r="AW314" s="206"/>
      <c r="AX314" s="205"/>
      <c r="AY314" s="207"/>
      <c r="AZ314" s="208"/>
      <c r="BA314" s="208"/>
      <c r="BB314" s="209"/>
      <c r="BC314" s="208"/>
      <c r="BD314" s="209"/>
      <c r="BE314" s="208"/>
      <c r="BF314" s="205"/>
      <c r="BG314" s="285" t="s">
        <v>283</v>
      </c>
      <c r="BH314" s="205"/>
      <c r="BI314" s="210"/>
      <c r="BJ314" s="208"/>
      <c r="BK314" s="208"/>
      <c r="BL314" s="208"/>
      <c r="BM314" s="208"/>
      <c r="BN314" s="208"/>
      <c r="BO314" s="208"/>
      <c r="BP314" s="925" t="s">
        <v>274</v>
      </c>
      <c r="BQ314" s="919">
        <v>270</v>
      </c>
      <c r="BR314" s="902" t="s">
        <v>274</v>
      </c>
      <c r="BS314" s="915">
        <v>2</v>
      </c>
      <c r="BT314" s="903" t="s">
        <v>275</v>
      </c>
      <c r="BU314" s="903" t="s">
        <v>276</v>
      </c>
      <c r="BV314" s="900" t="s">
        <v>274</v>
      </c>
      <c r="BW314" s="905" t="s">
        <v>280</v>
      </c>
      <c r="BX314" s="900" t="s">
        <v>274</v>
      </c>
      <c r="BY314" s="907">
        <v>12.3</v>
      </c>
      <c r="BZ314" s="902" t="s">
        <v>284</v>
      </c>
      <c r="CA314" s="917">
        <v>1490</v>
      </c>
      <c r="CB314" s="902" t="s">
        <v>274</v>
      </c>
      <c r="CC314" s="915">
        <v>10</v>
      </c>
      <c r="CD314" s="900" t="s">
        <v>275</v>
      </c>
      <c r="CE314" s="903" t="s">
        <v>276</v>
      </c>
      <c r="CF314" s="900" t="s">
        <v>274</v>
      </c>
      <c r="CG314" s="905" t="s">
        <v>280</v>
      </c>
      <c r="CH314" s="900" t="s">
        <v>274</v>
      </c>
      <c r="CI314" s="909">
        <v>3.9</v>
      </c>
      <c r="CJ314" s="911" t="s">
        <v>285</v>
      </c>
      <c r="CK314" s="902" t="s">
        <v>284</v>
      </c>
      <c r="CL314" s="913">
        <v>520</v>
      </c>
      <c r="CM314" s="902" t="s">
        <v>274</v>
      </c>
      <c r="CN314" s="915">
        <v>5</v>
      </c>
      <c r="CO314" s="903" t="s">
        <v>275</v>
      </c>
      <c r="CP314" s="903" t="s">
        <v>276</v>
      </c>
      <c r="CQ314" s="900" t="s">
        <v>274</v>
      </c>
      <c r="CR314" s="905" t="s">
        <v>280</v>
      </c>
      <c r="CS314" s="900" t="s">
        <v>274</v>
      </c>
      <c r="CT314" s="907">
        <v>9.1999999999999993</v>
      </c>
      <c r="CU314" s="902" t="s">
        <v>284</v>
      </c>
      <c r="CV314" s="211">
        <v>190</v>
      </c>
      <c r="CW314" s="902" t="s">
        <v>284</v>
      </c>
      <c r="CX314" s="212">
        <v>1</v>
      </c>
      <c r="CY314" s="902" t="s">
        <v>284</v>
      </c>
      <c r="CZ314" s="212">
        <v>1</v>
      </c>
      <c r="DA314" s="902" t="s">
        <v>284</v>
      </c>
      <c r="DB314" s="211">
        <v>30</v>
      </c>
      <c r="DC314" s="902" t="s">
        <v>284</v>
      </c>
      <c r="DD314" s="212">
        <v>1</v>
      </c>
      <c r="DE314" s="902" t="s">
        <v>284</v>
      </c>
      <c r="DF314" s="212">
        <v>1</v>
      </c>
      <c r="DG314" s="937" t="s">
        <v>282</v>
      </c>
      <c r="DH314" s="938">
        <v>2150</v>
      </c>
      <c r="DI314" s="937" t="s">
        <v>282</v>
      </c>
      <c r="DJ314" s="213">
        <v>245</v>
      </c>
      <c r="DK314" s="897" t="s">
        <v>286</v>
      </c>
      <c r="DL314" s="898">
        <v>1490</v>
      </c>
      <c r="DM314" s="900" t="s">
        <v>274</v>
      </c>
      <c r="DN314" s="935">
        <v>10</v>
      </c>
      <c r="DO314" s="900" t="s">
        <v>275</v>
      </c>
      <c r="DP314" s="903" t="s">
        <v>276</v>
      </c>
      <c r="DQ314" s="900" t="s">
        <v>274</v>
      </c>
      <c r="DR314" s="905" t="s">
        <v>280</v>
      </c>
      <c r="DS314" s="900" t="s">
        <v>274</v>
      </c>
      <c r="DT314" s="909">
        <v>3.9</v>
      </c>
      <c r="DU314" s="926" t="s">
        <v>281</v>
      </c>
      <c r="DV314" s="911" t="s">
        <v>287</v>
      </c>
      <c r="DW314" s="246"/>
      <c r="DX314" s="948"/>
      <c r="DY314" s="247">
        <v>330</v>
      </c>
      <c r="DZ314" s="216">
        <v>43</v>
      </c>
      <c r="EA314" s="216">
        <v>44</v>
      </c>
      <c r="EB314" s="928">
        <v>22</v>
      </c>
    </row>
    <row r="315" spans="1:132" s="248" customFormat="1" ht="34.15" customHeight="1">
      <c r="A315" s="272" t="s">
        <v>629</v>
      </c>
      <c r="B315" s="950"/>
      <c r="C315" s="930"/>
      <c r="D315" s="932"/>
      <c r="E315" s="244" t="s">
        <v>49</v>
      </c>
      <c r="F315" s="180"/>
      <c r="G315" s="218">
        <v>32730</v>
      </c>
      <c r="H315" s="219"/>
      <c r="I315" s="183" t="s">
        <v>274</v>
      </c>
      <c r="J315" s="220">
        <v>300</v>
      </c>
      <c r="K315" s="221"/>
      <c r="L315" s="222" t="s">
        <v>275</v>
      </c>
      <c r="M315" s="223" t="s">
        <v>276</v>
      </c>
      <c r="N315" s="224" t="s">
        <v>274</v>
      </c>
      <c r="O315" s="225" t="s">
        <v>280</v>
      </c>
      <c r="P315" s="224" t="s">
        <v>274</v>
      </c>
      <c r="Q315" s="226">
        <v>2.5</v>
      </c>
      <c r="R315" s="227"/>
      <c r="S315" s="902"/>
      <c r="T315" s="914"/>
      <c r="U315" s="902"/>
      <c r="V315" s="934"/>
      <c r="W315" s="922"/>
      <c r="X315" s="904"/>
      <c r="Y315" s="922"/>
      <c r="Z315" s="924"/>
      <c r="AA315" s="183" t="s">
        <v>274</v>
      </c>
      <c r="AB315" s="220">
        <v>8210</v>
      </c>
      <c r="AC315" s="902"/>
      <c r="AD315" s="228">
        <v>80</v>
      </c>
      <c r="AE315" s="229" t="s">
        <v>275</v>
      </c>
      <c r="AF315" s="223" t="s">
        <v>276</v>
      </c>
      <c r="AG315" s="230" t="s">
        <v>274</v>
      </c>
      <c r="AH315" s="231" t="s">
        <v>280</v>
      </c>
      <c r="AI315" s="230" t="s">
        <v>274</v>
      </c>
      <c r="AJ315" s="232">
        <v>2.9</v>
      </c>
      <c r="AK315" s="233"/>
      <c r="AL315" s="249"/>
      <c r="AM315" s="249"/>
      <c r="AN315" s="249"/>
      <c r="AO315" s="249"/>
      <c r="AP315" s="250"/>
      <c r="AQ315" s="249"/>
      <c r="AR315" s="250"/>
      <c r="AS315" s="249"/>
      <c r="AT315" s="250"/>
      <c r="AU315" s="249"/>
      <c r="AV315" s="237" t="s">
        <v>274</v>
      </c>
      <c r="AW315" s="199">
        <v>57480</v>
      </c>
      <c r="AX315" s="205" t="s">
        <v>274</v>
      </c>
      <c r="AY315" s="200">
        <v>570</v>
      </c>
      <c r="AZ315" s="238" t="s">
        <v>275</v>
      </c>
      <c r="BA315" s="202" t="s">
        <v>276</v>
      </c>
      <c r="BB315" s="201" t="s">
        <v>274</v>
      </c>
      <c r="BC315" s="203" t="s">
        <v>280</v>
      </c>
      <c r="BD315" s="201" t="s">
        <v>274</v>
      </c>
      <c r="BE315" s="204">
        <v>2.7</v>
      </c>
      <c r="BF315" s="237" t="s">
        <v>274</v>
      </c>
      <c r="BG315" s="286">
        <v>49270</v>
      </c>
      <c r="BH315" s="237" t="s">
        <v>284</v>
      </c>
      <c r="BI315" s="200">
        <v>490</v>
      </c>
      <c r="BJ315" s="238" t="s">
        <v>275</v>
      </c>
      <c r="BK315" s="202" t="s">
        <v>276</v>
      </c>
      <c r="BL315" s="238" t="s">
        <v>274</v>
      </c>
      <c r="BM315" s="203" t="s">
        <v>280</v>
      </c>
      <c r="BN315" s="238" t="s">
        <v>274</v>
      </c>
      <c r="BO315" s="204">
        <v>2.6</v>
      </c>
      <c r="BP315" s="925"/>
      <c r="BQ315" s="920"/>
      <c r="BR315" s="902"/>
      <c r="BS315" s="916"/>
      <c r="BT315" s="904"/>
      <c r="BU315" s="904"/>
      <c r="BV315" s="901"/>
      <c r="BW315" s="906"/>
      <c r="BX315" s="901"/>
      <c r="BY315" s="908"/>
      <c r="BZ315" s="902"/>
      <c r="CA315" s="918"/>
      <c r="CB315" s="902"/>
      <c r="CC315" s="916"/>
      <c r="CD315" s="901"/>
      <c r="CE315" s="904"/>
      <c r="CF315" s="901"/>
      <c r="CG315" s="906"/>
      <c r="CH315" s="901"/>
      <c r="CI315" s="910"/>
      <c r="CJ315" s="912"/>
      <c r="CK315" s="902"/>
      <c r="CL315" s="914"/>
      <c r="CM315" s="902"/>
      <c r="CN315" s="916"/>
      <c r="CO315" s="904"/>
      <c r="CP315" s="904"/>
      <c r="CQ315" s="901"/>
      <c r="CR315" s="906"/>
      <c r="CS315" s="901"/>
      <c r="CT315" s="908"/>
      <c r="CU315" s="902"/>
      <c r="CV315" s="239" t="s">
        <v>315</v>
      </c>
      <c r="CW315" s="902"/>
      <c r="CX315" s="239" t="s">
        <v>290</v>
      </c>
      <c r="CY315" s="902"/>
      <c r="CZ315" s="240">
        <v>95.2</v>
      </c>
      <c r="DA315" s="902"/>
      <c r="DB315" s="239" t="s">
        <v>315</v>
      </c>
      <c r="DC315" s="902"/>
      <c r="DD315" s="239" t="s">
        <v>290</v>
      </c>
      <c r="DE315" s="902"/>
      <c r="DF315" s="240">
        <v>17.600000000000001</v>
      </c>
      <c r="DG315" s="937"/>
      <c r="DH315" s="939"/>
      <c r="DI315" s="937"/>
      <c r="DJ315" s="241" t="s">
        <v>291</v>
      </c>
      <c r="DK315" s="897"/>
      <c r="DL315" s="899"/>
      <c r="DM315" s="901"/>
      <c r="DN315" s="936"/>
      <c r="DO315" s="901"/>
      <c r="DP315" s="904"/>
      <c r="DQ315" s="901"/>
      <c r="DR315" s="906"/>
      <c r="DS315" s="901"/>
      <c r="DT315" s="910"/>
      <c r="DU315" s="927"/>
      <c r="DV315" s="912"/>
      <c r="DW315" s="246"/>
      <c r="DX315" s="949"/>
      <c r="DY315" s="247"/>
      <c r="DZ315" s="216">
        <v>43</v>
      </c>
      <c r="EA315" s="216">
        <v>44</v>
      </c>
      <c r="EB315" s="928"/>
    </row>
    <row r="316" spans="1:132" s="214" customFormat="1" ht="34.15" customHeight="1">
      <c r="A316" s="271" t="s">
        <v>630</v>
      </c>
      <c r="B316" s="950" t="s">
        <v>321</v>
      </c>
      <c r="C316" s="943" t="s">
        <v>272</v>
      </c>
      <c r="D316" s="945" t="s">
        <v>273</v>
      </c>
      <c r="E316" s="179" t="s">
        <v>48</v>
      </c>
      <c r="F316" s="180"/>
      <c r="G316" s="181">
        <v>110800</v>
      </c>
      <c r="H316" s="182">
        <v>118790</v>
      </c>
      <c r="I316" s="183" t="s">
        <v>274</v>
      </c>
      <c r="J316" s="184">
        <v>1080</v>
      </c>
      <c r="K316" s="185">
        <v>1160</v>
      </c>
      <c r="L316" s="186" t="s">
        <v>275</v>
      </c>
      <c r="M316" s="187" t="s">
        <v>276</v>
      </c>
      <c r="N316" s="188" t="s">
        <v>274</v>
      </c>
      <c r="O316" s="189" t="s">
        <v>277</v>
      </c>
      <c r="P316" s="188" t="s">
        <v>274</v>
      </c>
      <c r="Q316" s="190">
        <v>2.5</v>
      </c>
      <c r="R316" s="191">
        <v>2.5</v>
      </c>
      <c r="S316" s="902" t="s">
        <v>274</v>
      </c>
      <c r="T316" s="913">
        <v>5110</v>
      </c>
      <c r="U316" s="902" t="s">
        <v>274</v>
      </c>
      <c r="V316" s="933">
        <v>50</v>
      </c>
      <c r="W316" s="921" t="s">
        <v>278</v>
      </c>
      <c r="X316" s="903" t="s">
        <v>276</v>
      </c>
      <c r="Y316" s="921" t="s">
        <v>274</v>
      </c>
      <c r="Z316" s="923" t="s">
        <v>279</v>
      </c>
      <c r="AA316" s="183" t="s">
        <v>274</v>
      </c>
      <c r="AB316" s="192">
        <v>7990</v>
      </c>
      <c r="AC316" s="902" t="s">
        <v>274</v>
      </c>
      <c r="AD316" s="193">
        <v>70</v>
      </c>
      <c r="AE316" s="194" t="s">
        <v>278</v>
      </c>
      <c r="AF316" s="187" t="s">
        <v>276</v>
      </c>
      <c r="AG316" s="195" t="s">
        <v>274</v>
      </c>
      <c r="AH316" s="189" t="s">
        <v>280</v>
      </c>
      <c r="AI316" s="195" t="s">
        <v>274</v>
      </c>
      <c r="AJ316" s="196">
        <v>3.3</v>
      </c>
      <c r="AK316" s="197" t="s">
        <v>281</v>
      </c>
      <c r="AL316" s="198" t="s">
        <v>282</v>
      </c>
      <c r="AM316" s="199">
        <v>3190</v>
      </c>
      <c r="AN316" s="198" t="s">
        <v>282</v>
      </c>
      <c r="AO316" s="200">
        <v>30</v>
      </c>
      <c r="AP316" s="201" t="s">
        <v>275</v>
      </c>
      <c r="AQ316" s="202" t="s">
        <v>276</v>
      </c>
      <c r="AR316" s="201" t="s">
        <v>274</v>
      </c>
      <c r="AS316" s="203" t="s">
        <v>280</v>
      </c>
      <c r="AT316" s="201" t="s">
        <v>274</v>
      </c>
      <c r="AU316" s="204">
        <v>3.9</v>
      </c>
      <c r="AV316" s="205"/>
      <c r="AW316" s="206"/>
      <c r="AX316" s="205"/>
      <c r="AY316" s="207"/>
      <c r="AZ316" s="208"/>
      <c r="BA316" s="208"/>
      <c r="BB316" s="209"/>
      <c r="BC316" s="208"/>
      <c r="BD316" s="209"/>
      <c r="BE316" s="208"/>
      <c r="BF316" s="205"/>
      <c r="BG316" s="285" t="s">
        <v>283</v>
      </c>
      <c r="BH316" s="205"/>
      <c r="BI316" s="210"/>
      <c r="BJ316" s="208"/>
      <c r="BK316" s="208"/>
      <c r="BL316" s="208"/>
      <c r="BM316" s="208"/>
      <c r="BN316" s="208"/>
      <c r="BO316" s="208"/>
      <c r="BP316" s="925" t="s">
        <v>274</v>
      </c>
      <c r="BQ316" s="919">
        <v>6010</v>
      </c>
      <c r="BR316" s="902" t="s">
        <v>284</v>
      </c>
      <c r="BS316" s="915">
        <v>60</v>
      </c>
      <c r="BT316" s="903" t="s">
        <v>275</v>
      </c>
      <c r="BU316" s="903" t="s">
        <v>276</v>
      </c>
      <c r="BV316" s="900" t="s">
        <v>274</v>
      </c>
      <c r="BW316" s="905" t="s">
        <v>280</v>
      </c>
      <c r="BX316" s="900" t="s">
        <v>274</v>
      </c>
      <c r="BY316" s="907">
        <v>9</v>
      </c>
      <c r="BZ316" s="902" t="s">
        <v>284</v>
      </c>
      <c r="CA316" s="917">
        <v>31970</v>
      </c>
      <c r="CB316" s="902" t="s">
        <v>284</v>
      </c>
      <c r="CC316" s="915">
        <v>310</v>
      </c>
      <c r="CD316" s="900" t="s">
        <v>275</v>
      </c>
      <c r="CE316" s="903" t="s">
        <v>276</v>
      </c>
      <c r="CF316" s="900" t="s">
        <v>274</v>
      </c>
      <c r="CG316" s="905" t="s">
        <v>280</v>
      </c>
      <c r="CH316" s="900" t="s">
        <v>274</v>
      </c>
      <c r="CI316" s="909">
        <v>2.8</v>
      </c>
      <c r="CJ316" s="911" t="s">
        <v>285</v>
      </c>
      <c r="CK316" s="902" t="s">
        <v>284</v>
      </c>
      <c r="CL316" s="913">
        <v>3790</v>
      </c>
      <c r="CM316" s="902" t="s">
        <v>274</v>
      </c>
      <c r="CN316" s="915">
        <v>30</v>
      </c>
      <c r="CO316" s="903" t="s">
        <v>275</v>
      </c>
      <c r="CP316" s="903" t="s">
        <v>276</v>
      </c>
      <c r="CQ316" s="900" t="s">
        <v>274</v>
      </c>
      <c r="CR316" s="905" t="s">
        <v>280</v>
      </c>
      <c r="CS316" s="900" t="s">
        <v>274</v>
      </c>
      <c r="CT316" s="907">
        <v>18.100000000000001</v>
      </c>
      <c r="CU316" s="902" t="s">
        <v>284</v>
      </c>
      <c r="CV316" s="211">
        <v>2840</v>
      </c>
      <c r="CW316" s="902" t="s">
        <v>284</v>
      </c>
      <c r="CX316" s="212">
        <v>20</v>
      </c>
      <c r="CY316" s="902" t="s">
        <v>284</v>
      </c>
      <c r="CZ316" s="212">
        <v>20</v>
      </c>
      <c r="DA316" s="902" t="s">
        <v>284</v>
      </c>
      <c r="DB316" s="211">
        <v>500</v>
      </c>
      <c r="DC316" s="902" t="s">
        <v>284</v>
      </c>
      <c r="DD316" s="212">
        <v>5</v>
      </c>
      <c r="DE316" s="902" t="s">
        <v>284</v>
      </c>
      <c r="DF316" s="212">
        <v>5</v>
      </c>
      <c r="DG316" s="937" t="s">
        <v>282</v>
      </c>
      <c r="DH316" s="938">
        <v>27330</v>
      </c>
      <c r="DI316" s="937" t="s">
        <v>282</v>
      </c>
      <c r="DJ316" s="213">
        <v>245</v>
      </c>
      <c r="DK316" s="897" t="s">
        <v>286</v>
      </c>
      <c r="DL316" s="898">
        <v>31970</v>
      </c>
      <c r="DM316" s="900" t="s">
        <v>274</v>
      </c>
      <c r="DN316" s="935">
        <v>320</v>
      </c>
      <c r="DO316" s="900" t="s">
        <v>275</v>
      </c>
      <c r="DP316" s="903" t="s">
        <v>276</v>
      </c>
      <c r="DQ316" s="900" t="s">
        <v>274</v>
      </c>
      <c r="DR316" s="905" t="s">
        <v>280</v>
      </c>
      <c r="DS316" s="900" t="s">
        <v>274</v>
      </c>
      <c r="DT316" s="909">
        <v>2.7</v>
      </c>
      <c r="DU316" s="926" t="s">
        <v>281</v>
      </c>
      <c r="DV316" s="911" t="s">
        <v>287</v>
      </c>
      <c r="DW316" s="246"/>
      <c r="DX316" s="947" t="s">
        <v>288</v>
      </c>
      <c r="DY316" s="215">
        <v>15</v>
      </c>
      <c r="DZ316" s="216">
        <v>1</v>
      </c>
      <c r="EA316" s="216">
        <v>2</v>
      </c>
      <c r="EB316" s="928">
        <v>1</v>
      </c>
    </row>
    <row r="317" spans="1:132" s="214" customFormat="1" ht="34.15" customHeight="1">
      <c r="A317" s="271" t="s">
        <v>631</v>
      </c>
      <c r="B317" s="950"/>
      <c r="C317" s="944"/>
      <c r="D317" s="946"/>
      <c r="E317" s="217" t="s">
        <v>49</v>
      </c>
      <c r="F317" s="180"/>
      <c r="G317" s="218">
        <v>118790</v>
      </c>
      <c r="H317" s="219"/>
      <c r="I317" s="183" t="s">
        <v>274</v>
      </c>
      <c r="J317" s="220">
        <v>1160</v>
      </c>
      <c r="K317" s="221"/>
      <c r="L317" s="222" t="s">
        <v>275</v>
      </c>
      <c r="M317" s="223" t="s">
        <v>276</v>
      </c>
      <c r="N317" s="224" t="s">
        <v>274</v>
      </c>
      <c r="O317" s="225" t="s">
        <v>280</v>
      </c>
      <c r="P317" s="224" t="s">
        <v>274</v>
      </c>
      <c r="Q317" s="226">
        <v>2.5</v>
      </c>
      <c r="R317" s="227"/>
      <c r="S317" s="902"/>
      <c r="T317" s="914"/>
      <c r="U317" s="902"/>
      <c r="V317" s="934"/>
      <c r="W317" s="922"/>
      <c r="X317" s="904"/>
      <c r="Y317" s="922"/>
      <c r="Z317" s="924"/>
      <c r="AA317" s="183" t="s">
        <v>274</v>
      </c>
      <c r="AB317" s="220">
        <v>7990</v>
      </c>
      <c r="AC317" s="902"/>
      <c r="AD317" s="228">
        <v>70</v>
      </c>
      <c r="AE317" s="229" t="s">
        <v>275</v>
      </c>
      <c r="AF317" s="223" t="s">
        <v>276</v>
      </c>
      <c r="AG317" s="230" t="s">
        <v>274</v>
      </c>
      <c r="AH317" s="231" t="s">
        <v>280</v>
      </c>
      <c r="AI317" s="230" t="s">
        <v>274</v>
      </c>
      <c r="AJ317" s="232">
        <v>3.3</v>
      </c>
      <c r="AK317" s="233"/>
      <c r="AL317" s="198"/>
      <c r="AM317" s="234"/>
      <c r="AN317" s="205"/>
      <c r="AO317" s="235"/>
      <c r="AP317" s="236"/>
      <c r="AR317" s="236"/>
      <c r="AT317" s="236"/>
      <c r="AV317" s="237" t="s">
        <v>274</v>
      </c>
      <c r="AW317" s="199">
        <v>55950</v>
      </c>
      <c r="AX317" s="205" t="s">
        <v>274</v>
      </c>
      <c r="AY317" s="200">
        <v>550</v>
      </c>
      <c r="AZ317" s="238" t="s">
        <v>275</v>
      </c>
      <c r="BA317" s="202" t="s">
        <v>276</v>
      </c>
      <c r="BB317" s="201" t="s">
        <v>274</v>
      </c>
      <c r="BC317" s="203" t="s">
        <v>280</v>
      </c>
      <c r="BD317" s="201" t="s">
        <v>274</v>
      </c>
      <c r="BE317" s="204">
        <v>2.7</v>
      </c>
      <c r="BF317" s="237" t="s">
        <v>274</v>
      </c>
      <c r="BG317" s="286">
        <v>47960</v>
      </c>
      <c r="BH317" s="237" t="s">
        <v>284</v>
      </c>
      <c r="BI317" s="200">
        <v>470</v>
      </c>
      <c r="BJ317" s="238" t="s">
        <v>275</v>
      </c>
      <c r="BK317" s="202" t="s">
        <v>276</v>
      </c>
      <c r="BL317" s="238" t="s">
        <v>274</v>
      </c>
      <c r="BM317" s="203" t="s">
        <v>280</v>
      </c>
      <c r="BN317" s="238" t="s">
        <v>274</v>
      </c>
      <c r="BO317" s="204">
        <v>2.7</v>
      </c>
      <c r="BP317" s="925"/>
      <c r="BQ317" s="920"/>
      <c r="BR317" s="902"/>
      <c r="BS317" s="916"/>
      <c r="BT317" s="904"/>
      <c r="BU317" s="904"/>
      <c r="BV317" s="901"/>
      <c r="BW317" s="906"/>
      <c r="BX317" s="901"/>
      <c r="BY317" s="908"/>
      <c r="BZ317" s="902"/>
      <c r="CA317" s="918"/>
      <c r="CB317" s="902"/>
      <c r="CC317" s="916"/>
      <c r="CD317" s="901"/>
      <c r="CE317" s="904"/>
      <c r="CF317" s="901"/>
      <c r="CG317" s="906"/>
      <c r="CH317" s="901"/>
      <c r="CI317" s="910"/>
      <c r="CJ317" s="912"/>
      <c r="CK317" s="902"/>
      <c r="CL317" s="914"/>
      <c r="CM317" s="902"/>
      <c r="CN317" s="916"/>
      <c r="CO317" s="904"/>
      <c r="CP317" s="904"/>
      <c r="CQ317" s="901"/>
      <c r="CR317" s="906"/>
      <c r="CS317" s="901"/>
      <c r="CT317" s="908"/>
      <c r="CU317" s="902"/>
      <c r="CV317" s="239" t="s">
        <v>289</v>
      </c>
      <c r="CW317" s="902"/>
      <c r="CX317" s="239" t="s">
        <v>290</v>
      </c>
      <c r="CY317" s="902"/>
      <c r="CZ317" s="240">
        <v>69.8</v>
      </c>
      <c r="DA317" s="902"/>
      <c r="DB317" s="239" t="s">
        <v>289</v>
      </c>
      <c r="DC317" s="902"/>
      <c r="DD317" s="239" t="s">
        <v>290</v>
      </c>
      <c r="DE317" s="902"/>
      <c r="DF317" s="240">
        <v>46.5</v>
      </c>
      <c r="DG317" s="937"/>
      <c r="DH317" s="939"/>
      <c r="DI317" s="937"/>
      <c r="DJ317" s="241" t="s">
        <v>291</v>
      </c>
      <c r="DK317" s="897"/>
      <c r="DL317" s="899"/>
      <c r="DM317" s="901"/>
      <c r="DN317" s="936"/>
      <c r="DO317" s="901"/>
      <c r="DP317" s="904"/>
      <c r="DQ317" s="901"/>
      <c r="DR317" s="906"/>
      <c r="DS317" s="901"/>
      <c r="DT317" s="910"/>
      <c r="DU317" s="927"/>
      <c r="DV317" s="912"/>
      <c r="DW317" s="246"/>
      <c r="DX317" s="948"/>
      <c r="DY317" s="215"/>
      <c r="DZ317" s="216">
        <v>1</v>
      </c>
      <c r="EA317" s="216">
        <v>2</v>
      </c>
      <c r="EB317" s="928"/>
    </row>
    <row r="318" spans="1:132" s="214" customFormat="1" ht="34.15" customHeight="1">
      <c r="A318" s="271" t="s">
        <v>632</v>
      </c>
      <c r="B318" s="950"/>
      <c r="C318" s="943" t="s">
        <v>292</v>
      </c>
      <c r="D318" s="945" t="s">
        <v>273</v>
      </c>
      <c r="E318" s="179" t="s">
        <v>48</v>
      </c>
      <c r="F318" s="180"/>
      <c r="G318" s="181">
        <v>84250</v>
      </c>
      <c r="H318" s="182">
        <v>92240</v>
      </c>
      <c r="I318" s="183" t="s">
        <v>274</v>
      </c>
      <c r="J318" s="184">
        <v>820</v>
      </c>
      <c r="K318" s="185">
        <v>900</v>
      </c>
      <c r="L318" s="186" t="s">
        <v>275</v>
      </c>
      <c r="M318" s="187" t="s">
        <v>276</v>
      </c>
      <c r="N318" s="188" t="s">
        <v>274</v>
      </c>
      <c r="O318" s="189" t="s">
        <v>277</v>
      </c>
      <c r="P318" s="188" t="s">
        <v>274</v>
      </c>
      <c r="Q318" s="190">
        <v>2.5</v>
      </c>
      <c r="R318" s="191">
        <v>2.5</v>
      </c>
      <c r="S318" s="902" t="s">
        <v>274</v>
      </c>
      <c r="T318" s="913">
        <v>3830</v>
      </c>
      <c r="U318" s="902" t="s">
        <v>274</v>
      </c>
      <c r="V318" s="933">
        <v>30</v>
      </c>
      <c r="W318" s="921" t="s">
        <v>278</v>
      </c>
      <c r="X318" s="903" t="s">
        <v>276</v>
      </c>
      <c r="Y318" s="921" t="s">
        <v>274</v>
      </c>
      <c r="Z318" s="923" t="s">
        <v>279</v>
      </c>
      <c r="AA318" s="183" t="s">
        <v>274</v>
      </c>
      <c r="AB318" s="192">
        <v>7990</v>
      </c>
      <c r="AC318" s="902" t="s">
        <v>274</v>
      </c>
      <c r="AD318" s="193">
        <v>70</v>
      </c>
      <c r="AE318" s="194" t="s">
        <v>278</v>
      </c>
      <c r="AF318" s="187" t="s">
        <v>276</v>
      </c>
      <c r="AG318" s="195" t="s">
        <v>274</v>
      </c>
      <c r="AH318" s="189" t="s">
        <v>280</v>
      </c>
      <c r="AI318" s="195" t="s">
        <v>274</v>
      </c>
      <c r="AJ318" s="196">
        <v>3.3</v>
      </c>
      <c r="AK318" s="197" t="s">
        <v>281</v>
      </c>
      <c r="AL318" s="198" t="s">
        <v>282</v>
      </c>
      <c r="AM318" s="199">
        <v>3190</v>
      </c>
      <c r="AN318" s="198" t="s">
        <v>282</v>
      </c>
      <c r="AO318" s="200">
        <v>30</v>
      </c>
      <c r="AP318" s="201" t="s">
        <v>275</v>
      </c>
      <c r="AQ318" s="202" t="s">
        <v>276</v>
      </c>
      <c r="AR318" s="201" t="s">
        <v>274</v>
      </c>
      <c r="AS318" s="203" t="s">
        <v>280</v>
      </c>
      <c r="AT318" s="201" t="s">
        <v>274</v>
      </c>
      <c r="AU318" s="204">
        <v>3.9</v>
      </c>
      <c r="AV318" s="205"/>
      <c r="AW318" s="206"/>
      <c r="AX318" s="205"/>
      <c r="AY318" s="207"/>
      <c r="AZ318" s="208"/>
      <c r="BA318" s="208"/>
      <c r="BB318" s="209"/>
      <c r="BC318" s="208"/>
      <c r="BD318" s="209"/>
      <c r="BE318" s="208"/>
      <c r="BF318" s="205"/>
      <c r="BG318" s="285" t="s">
        <v>283</v>
      </c>
      <c r="BH318" s="205"/>
      <c r="BI318" s="210"/>
      <c r="BJ318" s="208"/>
      <c r="BK318" s="208"/>
      <c r="BL318" s="208"/>
      <c r="BM318" s="208"/>
      <c r="BN318" s="208"/>
      <c r="BO318" s="208"/>
      <c r="BP318" s="925" t="s">
        <v>274</v>
      </c>
      <c r="BQ318" s="919">
        <v>4510</v>
      </c>
      <c r="BR318" s="902" t="s">
        <v>284</v>
      </c>
      <c r="BS318" s="915">
        <v>40</v>
      </c>
      <c r="BT318" s="903" t="s">
        <v>275</v>
      </c>
      <c r="BU318" s="903" t="s">
        <v>276</v>
      </c>
      <c r="BV318" s="900" t="s">
        <v>274</v>
      </c>
      <c r="BW318" s="905" t="s">
        <v>280</v>
      </c>
      <c r="BX318" s="900" t="s">
        <v>274</v>
      </c>
      <c r="BY318" s="907">
        <v>10.199999999999999</v>
      </c>
      <c r="BZ318" s="902" t="s">
        <v>284</v>
      </c>
      <c r="CA318" s="917">
        <v>23980</v>
      </c>
      <c r="CB318" s="902" t="s">
        <v>284</v>
      </c>
      <c r="CC318" s="915">
        <v>230</v>
      </c>
      <c r="CD318" s="900" t="s">
        <v>275</v>
      </c>
      <c r="CE318" s="903" t="s">
        <v>276</v>
      </c>
      <c r="CF318" s="900" t="s">
        <v>274</v>
      </c>
      <c r="CG318" s="905" t="s">
        <v>280</v>
      </c>
      <c r="CH318" s="900" t="s">
        <v>274</v>
      </c>
      <c r="CI318" s="909">
        <v>2.8</v>
      </c>
      <c r="CJ318" s="911" t="s">
        <v>285</v>
      </c>
      <c r="CK318" s="902" t="s">
        <v>284</v>
      </c>
      <c r="CL318" s="913">
        <v>3050</v>
      </c>
      <c r="CM318" s="902" t="s">
        <v>274</v>
      </c>
      <c r="CN318" s="915">
        <v>30</v>
      </c>
      <c r="CO318" s="903" t="s">
        <v>275</v>
      </c>
      <c r="CP318" s="903" t="s">
        <v>276</v>
      </c>
      <c r="CQ318" s="900" t="s">
        <v>274</v>
      </c>
      <c r="CR318" s="905" t="s">
        <v>280</v>
      </c>
      <c r="CS318" s="900" t="s">
        <v>274</v>
      </c>
      <c r="CT318" s="907">
        <v>13.6</v>
      </c>
      <c r="CU318" s="902" t="s">
        <v>284</v>
      </c>
      <c r="CV318" s="211">
        <v>2130</v>
      </c>
      <c r="CW318" s="902" t="s">
        <v>284</v>
      </c>
      <c r="CX318" s="212">
        <v>20</v>
      </c>
      <c r="CY318" s="902" t="s">
        <v>284</v>
      </c>
      <c r="CZ318" s="212">
        <v>20</v>
      </c>
      <c r="DA318" s="902" t="s">
        <v>284</v>
      </c>
      <c r="DB318" s="211">
        <v>380</v>
      </c>
      <c r="DC318" s="902" t="s">
        <v>284</v>
      </c>
      <c r="DD318" s="212">
        <v>3</v>
      </c>
      <c r="DE318" s="902" t="s">
        <v>284</v>
      </c>
      <c r="DF318" s="212">
        <v>3</v>
      </c>
      <c r="DG318" s="937" t="s">
        <v>282</v>
      </c>
      <c r="DH318" s="938">
        <v>20750</v>
      </c>
      <c r="DI318" s="937" t="s">
        <v>282</v>
      </c>
      <c r="DJ318" s="213">
        <v>245</v>
      </c>
      <c r="DK318" s="897" t="s">
        <v>286</v>
      </c>
      <c r="DL318" s="898">
        <v>23980</v>
      </c>
      <c r="DM318" s="900" t="s">
        <v>274</v>
      </c>
      <c r="DN318" s="935">
        <v>240</v>
      </c>
      <c r="DO318" s="900" t="s">
        <v>275</v>
      </c>
      <c r="DP318" s="903" t="s">
        <v>276</v>
      </c>
      <c r="DQ318" s="900" t="s">
        <v>274</v>
      </c>
      <c r="DR318" s="905" t="s">
        <v>280</v>
      </c>
      <c r="DS318" s="900" t="s">
        <v>274</v>
      </c>
      <c r="DT318" s="909">
        <v>2.7</v>
      </c>
      <c r="DU318" s="926" t="s">
        <v>281</v>
      </c>
      <c r="DV318" s="911" t="s">
        <v>287</v>
      </c>
      <c r="DW318" s="246"/>
      <c r="DX318" s="948"/>
      <c r="DY318" s="215">
        <v>20</v>
      </c>
      <c r="DZ318" s="216">
        <v>3</v>
      </c>
      <c r="EA318" s="216">
        <v>4</v>
      </c>
      <c r="EB318" s="928">
        <v>2</v>
      </c>
    </row>
    <row r="319" spans="1:132" s="214" customFormat="1" ht="34.15" customHeight="1">
      <c r="A319" s="271" t="s">
        <v>633</v>
      </c>
      <c r="B319" s="950"/>
      <c r="C319" s="944"/>
      <c r="D319" s="946"/>
      <c r="E319" s="217" t="s">
        <v>49</v>
      </c>
      <c r="F319" s="180"/>
      <c r="G319" s="218">
        <v>92240</v>
      </c>
      <c r="H319" s="219"/>
      <c r="I319" s="183" t="s">
        <v>274</v>
      </c>
      <c r="J319" s="220">
        <v>900</v>
      </c>
      <c r="K319" s="221"/>
      <c r="L319" s="222" t="s">
        <v>275</v>
      </c>
      <c r="M319" s="223" t="s">
        <v>276</v>
      </c>
      <c r="N319" s="224" t="s">
        <v>274</v>
      </c>
      <c r="O319" s="225" t="s">
        <v>280</v>
      </c>
      <c r="P319" s="224" t="s">
        <v>274</v>
      </c>
      <c r="Q319" s="226">
        <v>2.5</v>
      </c>
      <c r="R319" s="227"/>
      <c r="S319" s="902"/>
      <c r="T319" s="914"/>
      <c r="U319" s="902"/>
      <c r="V319" s="934"/>
      <c r="W319" s="922"/>
      <c r="X319" s="904"/>
      <c r="Y319" s="922"/>
      <c r="Z319" s="924"/>
      <c r="AA319" s="183" t="s">
        <v>274</v>
      </c>
      <c r="AB319" s="220">
        <v>7990</v>
      </c>
      <c r="AC319" s="902"/>
      <c r="AD319" s="228">
        <v>70</v>
      </c>
      <c r="AE319" s="229" t="s">
        <v>275</v>
      </c>
      <c r="AF319" s="223" t="s">
        <v>276</v>
      </c>
      <c r="AG319" s="230" t="s">
        <v>274</v>
      </c>
      <c r="AH319" s="231" t="s">
        <v>280</v>
      </c>
      <c r="AI319" s="230" t="s">
        <v>274</v>
      </c>
      <c r="AJ319" s="232">
        <v>3.3</v>
      </c>
      <c r="AK319" s="233"/>
      <c r="AL319" s="198"/>
      <c r="AM319" s="234"/>
      <c r="AN319" s="205"/>
      <c r="AO319" s="235"/>
      <c r="AP319" s="236"/>
      <c r="AR319" s="236"/>
      <c r="AT319" s="236"/>
      <c r="AV319" s="237" t="s">
        <v>274</v>
      </c>
      <c r="AW319" s="199">
        <v>55950</v>
      </c>
      <c r="AX319" s="205" t="s">
        <v>274</v>
      </c>
      <c r="AY319" s="200">
        <v>550</v>
      </c>
      <c r="AZ319" s="238" t="s">
        <v>275</v>
      </c>
      <c r="BA319" s="202" t="s">
        <v>276</v>
      </c>
      <c r="BB319" s="201" t="s">
        <v>274</v>
      </c>
      <c r="BC319" s="203" t="s">
        <v>280</v>
      </c>
      <c r="BD319" s="201" t="s">
        <v>274</v>
      </c>
      <c r="BE319" s="204">
        <v>2.7</v>
      </c>
      <c r="BF319" s="237" t="s">
        <v>274</v>
      </c>
      <c r="BG319" s="286">
        <v>47960</v>
      </c>
      <c r="BH319" s="237" t="s">
        <v>284</v>
      </c>
      <c r="BI319" s="200">
        <v>470</v>
      </c>
      <c r="BJ319" s="238" t="s">
        <v>275</v>
      </c>
      <c r="BK319" s="202" t="s">
        <v>276</v>
      </c>
      <c r="BL319" s="238" t="s">
        <v>274</v>
      </c>
      <c r="BM319" s="203" t="s">
        <v>280</v>
      </c>
      <c r="BN319" s="238" t="s">
        <v>274</v>
      </c>
      <c r="BO319" s="204">
        <v>2.7</v>
      </c>
      <c r="BP319" s="925"/>
      <c r="BQ319" s="920"/>
      <c r="BR319" s="902"/>
      <c r="BS319" s="916"/>
      <c r="BT319" s="904"/>
      <c r="BU319" s="904"/>
      <c r="BV319" s="901"/>
      <c r="BW319" s="906"/>
      <c r="BX319" s="901"/>
      <c r="BY319" s="908"/>
      <c r="BZ319" s="902"/>
      <c r="CA319" s="918"/>
      <c r="CB319" s="902"/>
      <c r="CC319" s="916"/>
      <c r="CD319" s="901"/>
      <c r="CE319" s="904"/>
      <c r="CF319" s="901"/>
      <c r="CG319" s="906"/>
      <c r="CH319" s="901"/>
      <c r="CI319" s="910"/>
      <c r="CJ319" s="912"/>
      <c r="CK319" s="902"/>
      <c r="CL319" s="914"/>
      <c r="CM319" s="902"/>
      <c r="CN319" s="916"/>
      <c r="CO319" s="904"/>
      <c r="CP319" s="904"/>
      <c r="CQ319" s="901"/>
      <c r="CR319" s="906"/>
      <c r="CS319" s="901"/>
      <c r="CT319" s="908"/>
      <c r="CU319" s="902"/>
      <c r="CV319" s="239" t="s">
        <v>289</v>
      </c>
      <c r="CW319" s="902"/>
      <c r="CX319" s="239" t="s">
        <v>290</v>
      </c>
      <c r="CY319" s="902"/>
      <c r="CZ319" s="240">
        <v>52.3</v>
      </c>
      <c r="DA319" s="902"/>
      <c r="DB319" s="239" t="s">
        <v>289</v>
      </c>
      <c r="DC319" s="902"/>
      <c r="DD319" s="239" t="s">
        <v>290</v>
      </c>
      <c r="DE319" s="902"/>
      <c r="DF319" s="240">
        <v>58.2</v>
      </c>
      <c r="DG319" s="937"/>
      <c r="DH319" s="939"/>
      <c r="DI319" s="937"/>
      <c r="DJ319" s="241" t="s">
        <v>291</v>
      </c>
      <c r="DK319" s="897"/>
      <c r="DL319" s="899"/>
      <c r="DM319" s="901"/>
      <c r="DN319" s="936"/>
      <c r="DO319" s="901"/>
      <c r="DP319" s="904"/>
      <c r="DQ319" s="901"/>
      <c r="DR319" s="906"/>
      <c r="DS319" s="901"/>
      <c r="DT319" s="910"/>
      <c r="DU319" s="927"/>
      <c r="DV319" s="912"/>
      <c r="DW319" s="246"/>
      <c r="DX319" s="948"/>
      <c r="DY319" s="215"/>
      <c r="DZ319" s="216">
        <v>3</v>
      </c>
      <c r="EA319" s="216">
        <v>4</v>
      </c>
      <c r="EB319" s="928"/>
    </row>
    <row r="320" spans="1:132" s="214" customFormat="1" ht="34.15" customHeight="1">
      <c r="A320" s="271" t="s">
        <v>634</v>
      </c>
      <c r="B320" s="950"/>
      <c r="C320" s="943" t="s">
        <v>293</v>
      </c>
      <c r="D320" s="945" t="s">
        <v>273</v>
      </c>
      <c r="E320" s="179" t="s">
        <v>48</v>
      </c>
      <c r="F320" s="180"/>
      <c r="G320" s="181">
        <v>68320</v>
      </c>
      <c r="H320" s="182">
        <v>76310</v>
      </c>
      <c r="I320" s="183" t="s">
        <v>274</v>
      </c>
      <c r="J320" s="184">
        <v>660</v>
      </c>
      <c r="K320" s="185">
        <v>740</v>
      </c>
      <c r="L320" s="186" t="s">
        <v>275</v>
      </c>
      <c r="M320" s="187" t="s">
        <v>276</v>
      </c>
      <c r="N320" s="188" t="s">
        <v>274</v>
      </c>
      <c r="O320" s="189" t="s">
        <v>277</v>
      </c>
      <c r="P320" s="188" t="s">
        <v>274</v>
      </c>
      <c r="Q320" s="190">
        <v>2.5</v>
      </c>
      <c r="R320" s="191">
        <v>2.5</v>
      </c>
      <c r="S320" s="902" t="s">
        <v>274</v>
      </c>
      <c r="T320" s="913">
        <v>3070</v>
      </c>
      <c r="U320" s="902" t="s">
        <v>274</v>
      </c>
      <c r="V320" s="933">
        <v>30</v>
      </c>
      <c r="W320" s="921" t="s">
        <v>278</v>
      </c>
      <c r="X320" s="903" t="s">
        <v>276</v>
      </c>
      <c r="Y320" s="921" t="s">
        <v>274</v>
      </c>
      <c r="Z320" s="923" t="s">
        <v>279</v>
      </c>
      <c r="AA320" s="183" t="s">
        <v>274</v>
      </c>
      <c r="AB320" s="192">
        <v>7990</v>
      </c>
      <c r="AC320" s="902" t="s">
        <v>274</v>
      </c>
      <c r="AD320" s="193">
        <v>70</v>
      </c>
      <c r="AE320" s="194" t="s">
        <v>278</v>
      </c>
      <c r="AF320" s="187" t="s">
        <v>276</v>
      </c>
      <c r="AG320" s="195" t="s">
        <v>274</v>
      </c>
      <c r="AH320" s="189" t="s">
        <v>280</v>
      </c>
      <c r="AI320" s="195" t="s">
        <v>274</v>
      </c>
      <c r="AJ320" s="196">
        <v>3.3</v>
      </c>
      <c r="AK320" s="197" t="s">
        <v>281</v>
      </c>
      <c r="AL320" s="198" t="s">
        <v>282</v>
      </c>
      <c r="AM320" s="199">
        <v>3190</v>
      </c>
      <c r="AN320" s="198" t="s">
        <v>282</v>
      </c>
      <c r="AO320" s="200">
        <v>30</v>
      </c>
      <c r="AP320" s="201" t="s">
        <v>275</v>
      </c>
      <c r="AQ320" s="202" t="s">
        <v>276</v>
      </c>
      <c r="AR320" s="201" t="s">
        <v>274</v>
      </c>
      <c r="AS320" s="203" t="s">
        <v>280</v>
      </c>
      <c r="AT320" s="201" t="s">
        <v>274</v>
      </c>
      <c r="AU320" s="204">
        <v>3.9</v>
      </c>
      <c r="AV320" s="205"/>
      <c r="AW320" s="206"/>
      <c r="AX320" s="205"/>
      <c r="AY320" s="207"/>
      <c r="AZ320" s="208"/>
      <c r="BA320" s="208"/>
      <c r="BB320" s="209"/>
      <c r="BC320" s="208"/>
      <c r="BD320" s="209"/>
      <c r="BE320" s="208"/>
      <c r="BF320" s="205"/>
      <c r="BG320" s="285" t="s">
        <v>283</v>
      </c>
      <c r="BH320" s="205"/>
      <c r="BI320" s="210"/>
      <c r="BJ320" s="208"/>
      <c r="BK320" s="208"/>
      <c r="BL320" s="208"/>
      <c r="BM320" s="208"/>
      <c r="BN320" s="208"/>
      <c r="BO320" s="208"/>
      <c r="BP320" s="925" t="s">
        <v>274</v>
      </c>
      <c r="BQ320" s="919">
        <v>3600</v>
      </c>
      <c r="BR320" s="902" t="s">
        <v>274</v>
      </c>
      <c r="BS320" s="915">
        <v>30</v>
      </c>
      <c r="BT320" s="903" t="s">
        <v>275</v>
      </c>
      <c r="BU320" s="903" t="s">
        <v>276</v>
      </c>
      <c r="BV320" s="900" t="s">
        <v>274</v>
      </c>
      <c r="BW320" s="905" t="s">
        <v>280</v>
      </c>
      <c r="BX320" s="900" t="s">
        <v>274</v>
      </c>
      <c r="BY320" s="907">
        <v>10.9</v>
      </c>
      <c r="BZ320" s="902" t="s">
        <v>284</v>
      </c>
      <c r="CA320" s="917">
        <v>19180</v>
      </c>
      <c r="CB320" s="902" t="s">
        <v>274</v>
      </c>
      <c r="CC320" s="915">
        <v>190</v>
      </c>
      <c r="CD320" s="900" t="s">
        <v>275</v>
      </c>
      <c r="CE320" s="903" t="s">
        <v>276</v>
      </c>
      <c r="CF320" s="900" t="s">
        <v>274</v>
      </c>
      <c r="CG320" s="905" t="s">
        <v>280</v>
      </c>
      <c r="CH320" s="900" t="s">
        <v>274</v>
      </c>
      <c r="CI320" s="909">
        <v>2.7</v>
      </c>
      <c r="CJ320" s="911" t="s">
        <v>285</v>
      </c>
      <c r="CK320" s="902" t="s">
        <v>284</v>
      </c>
      <c r="CL320" s="913">
        <v>2600</v>
      </c>
      <c r="CM320" s="902" t="s">
        <v>274</v>
      </c>
      <c r="CN320" s="915">
        <v>20</v>
      </c>
      <c r="CO320" s="903" t="s">
        <v>275</v>
      </c>
      <c r="CP320" s="903" t="s">
        <v>276</v>
      </c>
      <c r="CQ320" s="900" t="s">
        <v>274</v>
      </c>
      <c r="CR320" s="905" t="s">
        <v>280</v>
      </c>
      <c r="CS320" s="900" t="s">
        <v>274</v>
      </c>
      <c r="CT320" s="907">
        <v>16.3</v>
      </c>
      <c r="CU320" s="902" t="s">
        <v>284</v>
      </c>
      <c r="CV320" s="211">
        <v>1700</v>
      </c>
      <c r="CW320" s="902" t="s">
        <v>284</v>
      </c>
      <c r="CX320" s="212">
        <v>10</v>
      </c>
      <c r="CY320" s="902" t="s">
        <v>284</v>
      </c>
      <c r="CZ320" s="212">
        <v>10</v>
      </c>
      <c r="DA320" s="902" t="s">
        <v>284</v>
      </c>
      <c r="DB320" s="211">
        <v>300</v>
      </c>
      <c r="DC320" s="902" t="s">
        <v>284</v>
      </c>
      <c r="DD320" s="212">
        <v>3</v>
      </c>
      <c r="DE320" s="902" t="s">
        <v>284</v>
      </c>
      <c r="DF320" s="212">
        <v>3</v>
      </c>
      <c r="DG320" s="937" t="s">
        <v>282</v>
      </c>
      <c r="DH320" s="938">
        <v>16800</v>
      </c>
      <c r="DI320" s="937" t="s">
        <v>282</v>
      </c>
      <c r="DJ320" s="213">
        <v>245</v>
      </c>
      <c r="DK320" s="897" t="s">
        <v>286</v>
      </c>
      <c r="DL320" s="898">
        <v>19180</v>
      </c>
      <c r="DM320" s="900" t="s">
        <v>274</v>
      </c>
      <c r="DN320" s="935">
        <v>190</v>
      </c>
      <c r="DO320" s="900" t="s">
        <v>275</v>
      </c>
      <c r="DP320" s="903" t="s">
        <v>276</v>
      </c>
      <c r="DQ320" s="900" t="s">
        <v>274</v>
      </c>
      <c r="DR320" s="905" t="s">
        <v>280</v>
      </c>
      <c r="DS320" s="900" t="s">
        <v>274</v>
      </c>
      <c r="DT320" s="909">
        <v>2.7</v>
      </c>
      <c r="DU320" s="926" t="s">
        <v>281</v>
      </c>
      <c r="DV320" s="911" t="s">
        <v>287</v>
      </c>
      <c r="DW320" s="246"/>
      <c r="DX320" s="948"/>
      <c r="DY320" s="215">
        <v>25</v>
      </c>
      <c r="DZ320" s="216">
        <v>5</v>
      </c>
      <c r="EA320" s="216">
        <v>6</v>
      </c>
      <c r="EB320" s="928">
        <v>3</v>
      </c>
    </row>
    <row r="321" spans="1:132" s="214" customFormat="1" ht="34.15" customHeight="1">
      <c r="A321" s="271" t="s">
        <v>635</v>
      </c>
      <c r="B321" s="950"/>
      <c r="C321" s="944"/>
      <c r="D321" s="946"/>
      <c r="E321" s="217" t="s">
        <v>49</v>
      </c>
      <c r="F321" s="180"/>
      <c r="G321" s="218">
        <v>76310</v>
      </c>
      <c r="H321" s="219"/>
      <c r="I321" s="183" t="s">
        <v>274</v>
      </c>
      <c r="J321" s="220">
        <v>740</v>
      </c>
      <c r="K321" s="221"/>
      <c r="L321" s="222" t="s">
        <v>275</v>
      </c>
      <c r="M321" s="223" t="s">
        <v>276</v>
      </c>
      <c r="N321" s="224" t="s">
        <v>274</v>
      </c>
      <c r="O321" s="225" t="s">
        <v>280</v>
      </c>
      <c r="P321" s="224" t="s">
        <v>274</v>
      </c>
      <c r="Q321" s="226">
        <v>2.5</v>
      </c>
      <c r="R321" s="227"/>
      <c r="S321" s="902"/>
      <c r="T321" s="914"/>
      <c r="U321" s="902"/>
      <c r="V321" s="934"/>
      <c r="W321" s="922"/>
      <c r="X321" s="904"/>
      <c r="Y321" s="922"/>
      <c r="Z321" s="924"/>
      <c r="AA321" s="183" t="s">
        <v>274</v>
      </c>
      <c r="AB321" s="220">
        <v>7990</v>
      </c>
      <c r="AC321" s="902"/>
      <c r="AD321" s="228">
        <v>70</v>
      </c>
      <c r="AE321" s="229" t="s">
        <v>275</v>
      </c>
      <c r="AF321" s="223" t="s">
        <v>276</v>
      </c>
      <c r="AG321" s="230" t="s">
        <v>274</v>
      </c>
      <c r="AH321" s="231" t="s">
        <v>280</v>
      </c>
      <c r="AI321" s="230" t="s">
        <v>274</v>
      </c>
      <c r="AJ321" s="232">
        <v>3.3</v>
      </c>
      <c r="AK321" s="233"/>
      <c r="AL321" s="198"/>
      <c r="AM321" s="234"/>
      <c r="AN321" s="205"/>
      <c r="AO321" s="235"/>
      <c r="AP321" s="236"/>
      <c r="AR321" s="236"/>
      <c r="AT321" s="236"/>
      <c r="AV321" s="237" t="s">
        <v>274</v>
      </c>
      <c r="AW321" s="199">
        <v>55950</v>
      </c>
      <c r="AX321" s="205" t="s">
        <v>274</v>
      </c>
      <c r="AY321" s="200">
        <v>550</v>
      </c>
      <c r="AZ321" s="238" t="s">
        <v>275</v>
      </c>
      <c r="BA321" s="202" t="s">
        <v>276</v>
      </c>
      <c r="BB321" s="201" t="s">
        <v>274</v>
      </c>
      <c r="BC321" s="203" t="s">
        <v>280</v>
      </c>
      <c r="BD321" s="201" t="s">
        <v>274</v>
      </c>
      <c r="BE321" s="204">
        <v>2.7</v>
      </c>
      <c r="BF321" s="237" t="s">
        <v>274</v>
      </c>
      <c r="BG321" s="286">
        <v>47960</v>
      </c>
      <c r="BH321" s="237" t="s">
        <v>284</v>
      </c>
      <c r="BI321" s="200">
        <v>470</v>
      </c>
      <c r="BJ321" s="238" t="s">
        <v>275</v>
      </c>
      <c r="BK321" s="202" t="s">
        <v>276</v>
      </c>
      <c r="BL321" s="238" t="s">
        <v>274</v>
      </c>
      <c r="BM321" s="203" t="s">
        <v>280</v>
      </c>
      <c r="BN321" s="238" t="s">
        <v>274</v>
      </c>
      <c r="BO321" s="204">
        <v>2.7</v>
      </c>
      <c r="BP321" s="925"/>
      <c r="BQ321" s="920"/>
      <c r="BR321" s="902"/>
      <c r="BS321" s="916"/>
      <c r="BT321" s="904"/>
      <c r="BU321" s="904"/>
      <c r="BV321" s="901"/>
      <c r="BW321" s="906"/>
      <c r="BX321" s="901"/>
      <c r="BY321" s="908"/>
      <c r="BZ321" s="902"/>
      <c r="CA321" s="918"/>
      <c r="CB321" s="902"/>
      <c r="CC321" s="916"/>
      <c r="CD321" s="901"/>
      <c r="CE321" s="904"/>
      <c r="CF321" s="901"/>
      <c r="CG321" s="906"/>
      <c r="CH321" s="901"/>
      <c r="CI321" s="910"/>
      <c r="CJ321" s="912"/>
      <c r="CK321" s="902"/>
      <c r="CL321" s="914"/>
      <c r="CM321" s="902"/>
      <c r="CN321" s="916"/>
      <c r="CO321" s="904"/>
      <c r="CP321" s="904"/>
      <c r="CQ321" s="901"/>
      <c r="CR321" s="906"/>
      <c r="CS321" s="901"/>
      <c r="CT321" s="908"/>
      <c r="CU321" s="902"/>
      <c r="CV321" s="239" t="s">
        <v>315</v>
      </c>
      <c r="CW321" s="902"/>
      <c r="CX321" s="239" t="s">
        <v>290</v>
      </c>
      <c r="CY321" s="902"/>
      <c r="CZ321" s="240">
        <v>83.7</v>
      </c>
      <c r="DA321" s="902"/>
      <c r="DB321" s="239" t="s">
        <v>315</v>
      </c>
      <c r="DC321" s="902"/>
      <c r="DD321" s="239" t="s">
        <v>290</v>
      </c>
      <c r="DE321" s="902"/>
      <c r="DF321" s="240">
        <v>46.5</v>
      </c>
      <c r="DG321" s="937"/>
      <c r="DH321" s="939"/>
      <c r="DI321" s="937"/>
      <c r="DJ321" s="241" t="s">
        <v>291</v>
      </c>
      <c r="DK321" s="897"/>
      <c r="DL321" s="899"/>
      <c r="DM321" s="901"/>
      <c r="DN321" s="936"/>
      <c r="DO321" s="901"/>
      <c r="DP321" s="904"/>
      <c r="DQ321" s="901"/>
      <c r="DR321" s="906"/>
      <c r="DS321" s="901"/>
      <c r="DT321" s="910"/>
      <c r="DU321" s="927"/>
      <c r="DV321" s="912"/>
      <c r="DW321" s="246"/>
      <c r="DX321" s="948"/>
      <c r="DY321" s="215"/>
      <c r="DZ321" s="216">
        <v>5</v>
      </c>
      <c r="EA321" s="216">
        <v>6</v>
      </c>
      <c r="EB321" s="928"/>
    </row>
    <row r="322" spans="1:132" s="214" customFormat="1" ht="34.15" customHeight="1">
      <c r="A322" s="271" t="s">
        <v>636</v>
      </c>
      <c r="B322" s="950"/>
      <c r="C322" s="943" t="s">
        <v>294</v>
      </c>
      <c r="D322" s="945" t="s">
        <v>273</v>
      </c>
      <c r="E322" s="179" t="s">
        <v>48</v>
      </c>
      <c r="F322" s="180"/>
      <c r="G322" s="181">
        <v>57690</v>
      </c>
      <c r="H322" s="182">
        <v>65680</v>
      </c>
      <c r="I322" s="183" t="s">
        <v>274</v>
      </c>
      <c r="J322" s="184">
        <v>550</v>
      </c>
      <c r="K322" s="185">
        <v>630</v>
      </c>
      <c r="L322" s="186" t="s">
        <v>275</v>
      </c>
      <c r="M322" s="187" t="s">
        <v>276</v>
      </c>
      <c r="N322" s="188" t="s">
        <v>274</v>
      </c>
      <c r="O322" s="189" t="s">
        <v>277</v>
      </c>
      <c r="P322" s="188" t="s">
        <v>274</v>
      </c>
      <c r="Q322" s="190">
        <v>2.5</v>
      </c>
      <c r="R322" s="191">
        <v>2.5</v>
      </c>
      <c r="S322" s="902" t="s">
        <v>274</v>
      </c>
      <c r="T322" s="913">
        <v>2550</v>
      </c>
      <c r="U322" s="902" t="s">
        <v>274</v>
      </c>
      <c r="V322" s="933">
        <v>20</v>
      </c>
      <c r="W322" s="921" t="s">
        <v>278</v>
      </c>
      <c r="X322" s="903" t="s">
        <v>276</v>
      </c>
      <c r="Y322" s="921" t="s">
        <v>274</v>
      </c>
      <c r="Z322" s="923" t="s">
        <v>279</v>
      </c>
      <c r="AA322" s="183" t="s">
        <v>274</v>
      </c>
      <c r="AB322" s="192">
        <v>7990</v>
      </c>
      <c r="AC322" s="902" t="s">
        <v>274</v>
      </c>
      <c r="AD322" s="193">
        <v>70</v>
      </c>
      <c r="AE322" s="194" t="s">
        <v>278</v>
      </c>
      <c r="AF322" s="187" t="s">
        <v>276</v>
      </c>
      <c r="AG322" s="195" t="s">
        <v>274</v>
      </c>
      <c r="AH322" s="189" t="s">
        <v>280</v>
      </c>
      <c r="AI322" s="195" t="s">
        <v>274</v>
      </c>
      <c r="AJ322" s="196">
        <v>3.3</v>
      </c>
      <c r="AK322" s="197" t="s">
        <v>281</v>
      </c>
      <c r="AL322" s="198" t="s">
        <v>282</v>
      </c>
      <c r="AM322" s="199">
        <v>3190</v>
      </c>
      <c r="AN322" s="198" t="s">
        <v>282</v>
      </c>
      <c r="AO322" s="200">
        <v>30</v>
      </c>
      <c r="AP322" s="201" t="s">
        <v>275</v>
      </c>
      <c r="AQ322" s="202" t="s">
        <v>276</v>
      </c>
      <c r="AR322" s="201" t="s">
        <v>274</v>
      </c>
      <c r="AS322" s="203" t="s">
        <v>280</v>
      </c>
      <c r="AT322" s="201" t="s">
        <v>274</v>
      </c>
      <c r="AU322" s="204">
        <v>3.9</v>
      </c>
      <c r="AV322" s="205"/>
      <c r="AW322" s="206"/>
      <c r="AX322" s="205"/>
      <c r="AY322" s="207"/>
      <c r="AZ322" s="208"/>
      <c r="BA322" s="208"/>
      <c r="BB322" s="209"/>
      <c r="BC322" s="208"/>
      <c r="BD322" s="209"/>
      <c r="BE322" s="208"/>
      <c r="BF322" s="205"/>
      <c r="BG322" s="285" t="s">
        <v>283</v>
      </c>
      <c r="BH322" s="205"/>
      <c r="BI322" s="210"/>
      <c r="BJ322" s="208"/>
      <c r="BK322" s="208"/>
      <c r="BL322" s="208"/>
      <c r="BM322" s="208"/>
      <c r="BN322" s="208"/>
      <c r="BO322" s="208"/>
      <c r="BP322" s="925" t="s">
        <v>274</v>
      </c>
      <c r="BQ322" s="919">
        <v>3000</v>
      </c>
      <c r="BR322" s="902" t="s">
        <v>284</v>
      </c>
      <c r="BS322" s="915">
        <v>30</v>
      </c>
      <c r="BT322" s="903" t="s">
        <v>275</v>
      </c>
      <c r="BU322" s="903" t="s">
        <v>276</v>
      </c>
      <c r="BV322" s="900" t="s">
        <v>274</v>
      </c>
      <c r="BW322" s="905" t="s">
        <v>280</v>
      </c>
      <c r="BX322" s="900" t="s">
        <v>274</v>
      </c>
      <c r="BY322" s="907">
        <v>9</v>
      </c>
      <c r="BZ322" s="902" t="s">
        <v>284</v>
      </c>
      <c r="CA322" s="917">
        <v>15980</v>
      </c>
      <c r="CB322" s="902" t="s">
        <v>284</v>
      </c>
      <c r="CC322" s="915">
        <v>150</v>
      </c>
      <c r="CD322" s="900" t="s">
        <v>275</v>
      </c>
      <c r="CE322" s="903" t="s">
        <v>276</v>
      </c>
      <c r="CF322" s="900" t="s">
        <v>274</v>
      </c>
      <c r="CG322" s="905" t="s">
        <v>280</v>
      </c>
      <c r="CH322" s="900" t="s">
        <v>274</v>
      </c>
      <c r="CI322" s="909">
        <v>2.8</v>
      </c>
      <c r="CJ322" s="911" t="s">
        <v>285</v>
      </c>
      <c r="CK322" s="902" t="s">
        <v>284</v>
      </c>
      <c r="CL322" s="913">
        <v>2300</v>
      </c>
      <c r="CM322" s="902" t="s">
        <v>274</v>
      </c>
      <c r="CN322" s="915">
        <v>20</v>
      </c>
      <c r="CO322" s="903" t="s">
        <v>275</v>
      </c>
      <c r="CP322" s="903" t="s">
        <v>276</v>
      </c>
      <c r="CQ322" s="900" t="s">
        <v>274</v>
      </c>
      <c r="CR322" s="905" t="s">
        <v>280</v>
      </c>
      <c r="CS322" s="900" t="s">
        <v>274</v>
      </c>
      <c r="CT322" s="907">
        <v>13.6</v>
      </c>
      <c r="CU322" s="902" t="s">
        <v>284</v>
      </c>
      <c r="CV322" s="211">
        <v>1420</v>
      </c>
      <c r="CW322" s="902" t="s">
        <v>284</v>
      </c>
      <c r="CX322" s="212">
        <v>10</v>
      </c>
      <c r="CY322" s="902" t="s">
        <v>284</v>
      </c>
      <c r="CZ322" s="212">
        <v>10</v>
      </c>
      <c r="DA322" s="902" t="s">
        <v>284</v>
      </c>
      <c r="DB322" s="211">
        <v>250</v>
      </c>
      <c r="DC322" s="902" t="s">
        <v>284</v>
      </c>
      <c r="DD322" s="212">
        <v>2</v>
      </c>
      <c r="DE322" s="902" t="s">
        <v>284</v>
      </c>
      <c r="DF322" s="212">
        <v>2</v>
      </c>
      <c r="DG322" s="937" t="s">
        <v>282</v>
      </c>
      <c r="DH322" s="938">
        <v>14160</v>
      </c>
      <c r="DI322" s="937" t="s">
        <v>282</v>
      </c>
      <c r="DJ322" s="213">
        <v>245</v>
      </c>
      <c r="DK322" s="897" t="s">
        <v>286</v>
      </c>
      <c r="DL322" s="898">
        <v>15980</v>
      </c>
      <c r="DM322" s="900" t="s">
        <v>274</v>
      </c>
      <c r="DN322" s="935">
        <v>160</v>
      </c>
      <c r="DO322" s="900" t="s">
        <v>275</v>
      </c>
      <c r="DP322" s="903" t="s">
        <v>276</v>
      </c>
      <c r="DQ322" s="900" t="s">
        <v>274</v>
      </c>
      <c r="DR322" s="905" t="s">
        <v>280</v>
      </c>
      <c r="DS322" s="900" t="s">
        <v>274</v>
      </c>
      <c r="DT322" s="909">
        <v>2.7</v>
      </c>
      <c r="DU322" s="926" t="s">
        <v>281</v>
      </c>
      <c r="DV322" s="911" t="s">
        <v>287</v>
      </c>
      <c r="DW322" s="246"/>
      <c r="DX322" s="948"/>
      <c r="DY322" s="215">
        <v>30</v>
      </c>
      <c r="DZ322" s="216">
        <v>7</v>
      </c>
      <c r="EA322" s="216">
        <v>8</v>
      </c>
      <c r="EB322" s="928">
        <v>4</v>
      </c>
    </row>
    <row r="323" spans="1:132" s="214" customFormat="1" ht="34.15" customHeight="1">
      <c r="A323" s="271" t="s">
        <v>637</v>
      </c>
      <c r="B323" s="950"/>
      <c r="C323" s="944"/>
      <c r="D323" s="946"/>
      <c r="E323" s="217" t="s">
        <v>49</v>
      </c>
      <c r="F323" s="180"/>
      <c r="G323" s="218">
        <v>65680</v>
      </c>
      <c r="H323" s="219"/>
      <c r="I323" s="183" t="s">
        <v>274</v>
      </c>
      <c r="J323" s="220">
        <v>630</v>
      </c>
      <c r="K323" s="221"/>
      <c r="L323" s="222" t="s">
        <v>275</v>
      </c>
      <c r="M323" s="223" t="s">
        <v>276</v>
      </c>
      <c r="N323" s="224" t="s">
        <v>274</v>
      </c>
      <c r="O323" s="225" t="s">
        <v>280</v>
      </c>
      <c r="P323" s="224" t="s">
        <v>274</v>
      </c>
      <c r="Q323" s="226">
        <v>2.5</v>
      </c>
      <c r="R323" s="227"/>
      <c r="S323" s="902"/>
      <c r="T323" s="914"/>
      <c r="U323" s="902"/>
      <c r="V323" s="934"/>
      <c r="W323" s="922"/>
      <c r="X323" s="904"/>
      <c r="Y323" s="922"/>
      <c r="Z323" s="924"/>
      <c r="AA323" s="183" t="s">
        <v>274</v>
      </c>
      <c r="AB323" s="220">
        <v>7990</v>
      </c>
      <c r="AC323" s="902"/>
      <c r="AD323" s="228">
        <v>70</v>
      </c>
      <c r="AE323" s="229" t="s">
        <v>275</v>
      </c>
      <c r="AF323" s="223" t="s">
        <v>276</v>
      </c>
      <c r="AG323" s="230" t="s">
        <v>274</v>
      </c>
      <c r="AH323" s="231" t="s">
        <v>280</v>
      </c>
      <c r="AI323" s="230" t="s">
        <v>274</v>
      </c>
      <c r="AJ323" s="232">
        <v>3.3</v>
      </c>
      <c r="AK323" s="233"/>
      <c r="AL323" s="198"/>
      <c r="AM323" s="234"/>
      <c r="AN323" s="205"/>
      <c r="AO323" s="235"/>
      <c r="AP323" s="236"/>
      <c r="AR323" s="236"/>
      <c r="AT323" s="236"/>
      <c r="AV323" s="237" t="s">
        <v>274</v>
      </c>
      <c r="AW323" s="199">
        <v>55950</v>
      </c>
      <c r="AX323" s="205" t="s">
        <v>274</v>
      </c>
      <c r="AY323" s="200">
        <v>550</v>
      </c>
      <c r="AZ323" s="238" t="s">
        <v>275</v>
      </c>
      <c r="BA323" s="202" t="s">
        <v>276</v>
      </c>
      <c r="BB323" s="201" t="s">
        <v>274</v>
      </c>
      <c r="BC323" s="203" t="s">
        <v>280</v>
      </c>
      <c r="BD323" s="201" t="s">
        <v>274</v>
      </c>
      <c r="BE323" s="204">
        <v>2.7</v>
      </c>
      <c r="BF323" s="237" t="s">
        <v>274</v>
      </c>
      <c r="BG323" s="286">
        <v>47960</v>
      </c>
      <c r="BH323" s="237" t="s">
        <v>284</v>
      </c>
      <c r="BI323" s="200">
        <v>470</v>
      </c>
      <c r="BJ323" s="238" t="s">
        <v>275</v>
      </c>
      <c r="BK323" s="202" t="s">
        <v>276</v>
      </c>
      <c r="BL323" s="238" t="s">
        <v>274</v>
      </c>
      <c r="BM323" s="203" t="s">
        <v>280</v>
      </c>
      <c r="BN323" s="238" t="s">
        <v>274</v>
      </c>
      <c r="BO323" s="204">
        <v>2.7</v>
      </c>
      <c r="BP323" s="925"/>
      <c r="BQ323" s="920"/>
      <c r="BR323" s="902"/>
      <c r="BS323" s="916"/>
      <c r="BT323" s="904"/>
      <c r="BU323" s="904"/>
      <c r="BV323" s="901"/>
      <c r="BW323" s="906"/>
      <c r="BX323" s="901"/>
      <c r="BY323" s="908"/>
      <c r="BZ323" s="902"/>
      <c r="CA323" s="918"/>
      <c r="CB323" s="902"/>
      <c r="CC323" s="916"/>
      <c r="CD323" s="901"/>
      <c r="CE323" s="904"/>
      <c r="CF323" s="901"/>
      <c r="CG323" s="906"/>
      <c r="CH323" s="901"/>
      <c r="CI323" s="910"/>
      <c r="CJ323" s="912"/>
      <c r="CK323" s="902"/>
      <c r="CL323" s="914"/>
      <c r="CM323" s="902"/>
      <c r="CN323" s="916"/>
      <c r="CO323" s="904"/>
      <c r="CP323" s="904"/>
      <c r="CQ323" s="901"/>
      <c r="CR323" s="906"/>
      <c r="CS323" s="901"/>
      <c r="CT323" s="908"/>
      <c r="CU323" s="902"/>
      <c r="CV323" s="239" t="s">
        <v>289</v>
      </c>
      <c r="CW323" s="902"/>
      <c r="CX323" s="239" t="s">
        <v>290</v>
      </c>
      <c r="CY323" s="902"/>
      <c r="CZ323" s="240">
        <v>69.8</v>
      </c>
      <c r="DA323" s="902"/>
      <c r="DB323" s="239" t="s">
        <v>289</v>
      </c>
      <c r="DC323" s="902"/>
      <c r="DD323" s="239" t="s">
        <v>290</v>
      </c>
      <c r="DE323" s="902"/>
      <c r="DF323" s="240">
        <v>58.2</v>
      </c>
      <c r="DG323" s="937"/>
      <c r="DH323" s="939"/>
      <c r="DI323" s="937"/>
      <c r="DJ323" s="241" t="s">
        <v>291</v>
      </c>
      <c r="DK323" s="897"/>
      <c r="DL323" s="899"/>
      <c r="DM323" s="901"/>
      <c r="DN323" s="936"/>
      <c r="DO323" s="901"/>
      <c r="DP323" s="904"/>
      <c r="DQ323" s="901"/>
      <c r="DR323" s="906"/>
      <c r="DS323" s="901"/>
      <c r="DT323" s="910"/>
      <c r="DU323" s="927"/>
      <c r="DV323" s="912"/>
      <c r="DW323" s="246"/>
      <c r="DX323" s="948"/>
      <c r="DY323" s="215"/>
      <c r="DZ323" s="216">
        <v>7</v>
      </c>
      <c r="EA323" s="216">
        <v>8</v>
      </c>
      <c r="EB323" s="928"/>
    </row>
    <row r="324" spans="1:132" s="214" customFormat="1" ht="34.15" customHeight="1">
      <c r="A324" s="271" t="s">
        <v>638</v>
      </c>
      <c r="B324" s="950"/>
      <c r="C324" s="943" t="s">
        <v>295</v>
      </c>
      <c r="D324" s="945" t="s">
        <v>273</v>
      </c>
      <c r="E324" s="179" t="s">
        <v>48</v>
      </c>
      <c r="F324" s="180"/>
      <c r="G324" s="181">
        <v>50110</v>
      </c>
      <c r="H324" s="182">
        <v>58100</v>
      </c>
      <c r="I324" s="183" t="s">
        <v>274</v>
      </c>
      <c r="J324" s="184">
        <v>480</v>
      </c>
      <c r="K324" s="185">
        <v>560</v>
      </c>
      <c r="L324" s="186" t="s">
        <v>275</v>
      </c>
      <c r="M324" s="187" t="s">
        <v>276</v>
      </c>
      <c r="N324" s="188" t="s">
        <v>274</v>
      </c>
      <c r="O324" s="189" t="s">
        <v>277</v>
      </c>
      <c r="P324" s="188" t="s">
        <v>274</v>
      </c>
      <c r="Q324" s="190">
        <v>2.4</v>
      </c>
      <c r="R324" s="191">
        <v>2.5</v>
      </c>
      <c r="S324" s="902" t="s">
        <v>274</v>
      </c>
      <c r="T324" s="913">
        <v>2190</v>
      </c>
      <c r="U324" s="902" t="s">
        <v>274</v>
      </c>
      <c r="V324" s="933">
        <v>20</v>
      </c>
      <c r="W324" s="921" t="s">
        <v>278</v>
      </c>
      <c r="X324" s="903" t="s">
        <v>276</v>
      </c>
      <c r="Y324" s="921" t="s">
        <v>274</v>
      </c>
      <c r="Z324" s="923" t="s">
        <v>279</v>
      </c>
      <c r="AA324" s="183" t="s">
        <v>274</v>
      </c>
      <c r="AB324" s="192">
        <v>7990</v>
      </c>
      <c r="AC324" s="902" t="s">
        <v>274</v>
      </c>
      <c r="AD324" s="193">
        <v>70</v>
      </c>
      <c r="AE324" s="194" t="s">
        <v>278</v>
      </c>
      <c r="AF324" s="187" t="s">
        <v>276</v>
      </c>
      <c r="AG324" s="195" t="s">
        <v>274</v>
      </c>
      <c r="AH324" s="189" t="s">
        <v>280</v>
      </c>
      <c r="AI324" s="195" t="s">
        <v>274</v>
      </c>
      <c r="AJ324" s="196">
        <v>3.3</v>
      </c>
      <c r="AK324" s="197" t="s">
        <v>281</v>
      </c>
      <c r="AL324" s="198" t="s">
        <v>282</v>
      </c>
      <c r="AM324" s="199">
        <v>3190</v>
      </c>
      <c r="AN324" s="198" t="s">
        <v>282</v>
      </c>
      <c r="AO324" s="200">
        <v>30</v>
      </c>
      <c r="AP324" s="201" t="s">
        <v>275</v>
      </c>
      <c r="AQ324" s="202" t="s">
        <v>276</v>
      </c>
      <c r="AR324" s="201" t="s">
        <v>274</v>
      </c>
      <c r="AS324" s="203" t="s">
        <v>280</v>
      </c>
      <c r="AT324" s="201" t="s">
        <v>274</v>
      </c>
      <c r="AU324" s="204">
        <v>3.9</v>
      </c>
      <c r="AV324" s="205"/>
      <c r="AW324" s="206"/>
      <c r="AX324" s="205"/>
      <c r="AY324" s="207"/>
      <c r="AZ324" s="208"/>
      <c r="BA324" s="208"/>
      <c r="BB324" s="209"/>
      <c r="BC324" s="208"/>
      <c r="BD324" s="209"/>
      <c r="BE324" s="208"/>
      <c r="BF324" s="205"/>
      <c r="BG324" s="285" t="s">
        <v>283</v>
      </c>
      <c r="BH324" s="205"/>
      <c r="BI324" s="210"/>
      <c r="BJ324" s="208"/>
      <c r="BK324" s="208"/>
      <c r="BL324" s="208"/>
      <c r="BM324" s="208"/>
      <c r="BN324" s="208"/>
      <c r="BO324" s="208"/>
      <c r="BP324" s="925" t="s">
        <v>274</v>
      </c>
      <c r="BQ324" s="919">
        <v>2570</v>
      </c>
      <c r="BR324" s="902" t="s">
        <v>274</v>
      </c>
      <c r="BS324" s="915">
        <v>20</v>
      </c>
      <c r="BT324" s="903" t="s">
        <v>275</v>
      </c>
      <c r="BU324" s="903" t="s">
        <v>276</v>
      </c>
      <c r="BV324" s="900" t="s">
        <v>274</v>
      </c>
      <c r="BW324" s="905" t="s">
        <v>280</v>
      </c>
      <c r="BX324" s="900" t="s">
        <v>274</v>
      </c>
      <c r="BY324" s="907">
        <v>11.6</v>
      </c>
      <c r="BZ324" s="902" t="s">
        <v>284</v>
      </c>
      <c r="CA324" s="917">
        <v>13700</v>
      </c>
      <c r="CB324" s="902" t="s">
        <v>274</v>
      </c>
      <c r="CC324" s="915">
        <v>130</v>
      </c>
      <c r="CD324" s="900" t="s">
        <v>275</v>
      </c>
      <c r="CE324" s="903" t="s">
        <v>276</v>
      </c>
      <c r="CF324" s="900" t="s">
        <v>274</v>
      </c>
      <c r="CG324" s="905" t="s">
        <v>280</v>
      </c>
      <c r="CH324" s="900" t="s">
        <v>274</v>
      </c>
      <c r="CI324" s="909">
        <v>2.8</v>
      </c>
      <c r="CJ324" s="911" t="s">
        <v>285</v>
      </c>
      <c r="CK324" s="902" t="s">
        <v>284</v>
      </c>
      <c r="CL324" s="913">
        <v>2090</v>
      </c>
      <c r="CM324" s="902" t="s">
        <v>274</v>
      </c>
      <c r="CN324" s="915">
        <v>20</v>
      </c>
      <c r="CO324" s="903" t="s">
        <v>275</v>
      </c>
      <c r="CP324" s="903" t="s">
        <v>276</v>
      </c>
      <c r="CQ324" s="900" t="s">
        <v>274</v>
      </c>
      <c r="CR324" s="905" t="s">
        <v>280</v>
      </c>
      <c r="CS324" s="900" t="s">
        <v>274</v>
      </c>
      <c r="CT324" s="907">
        <v>11.6</v>
      </c>
      <c r="CU324" s="902" t="s">
        <v>284</v>
      </c>
      <c r="CV324" s="211">
        <v>1220</v>
      </c>
      <c r="CW324" s="902" t="s">
        <v>284</v>
      </c>
      <c r="CX324" s="212">
        <v>10</v>
      </c>
      <c r="CY324" s="902" t="s">
        <v>284</v>
      </c>
      <c r="CZ324" s="212">
        <v>10</v>
      </c>
      <c r="DA324" s="902" t="s">
        <v>284</v>
      </c>
      <c r="DB324" s="211">
        <v>210</v>
      </c>
      <c r="DC324" s="902" t="s">
        <v>284</v>
      </c>
      <c r="DD324" s="212">
        <v>2</v>
      </c>
      <c r="DE324" s="902" t="s">
        <v>284</v>
      </c>
      <c r="DF324" s="212">
        <v>2</v>
      </c>
      <c r="DG324" s="937" t="s">
        <v>282</v>
      </c>
      <c r="DH324" s="938">
        <v>12280</v>
      </c>
      <c r="DI324" s="937" t="s">
        <v>282</v>
      </c>
      <c r="DJ324" s="213">
        <v>245</v>
      </c>
      <c r="DK324" s="897" t="s">
        <v>286</v>
      </c>
      <c r="DL324" s="898">
        <v>13700</v>
      </c>
      <c r="DM324" s="900" t="s">
        <v>274</v>
      </c>
      <c r="DN324" s="935">
        <v>130</v>
      </c>
      <c r="DO324" s="900" t="s">
        <v>275</v>
      </c>
      <c r="DP324" s="903" t="s">
        <v>276</v>
      </c>
      <c r="DQ324" s="900" t="s">
        <v>274</v>
      </c>
      <c r="DR324" s="905" t="s">
        <v>280</v>
      </c>
      <c r="DS324" s="900" t="s">
        <v>274</v>
      </c>
      <c r="DT324" s="909">
        <v>2.8</v>
      </c>
      <c r="DU324" s="926" t="s">
        <v>281</v>
      </c>
      <c r="DV324" s="911" t="s">
        <v>287</v>
      </c>
      <c r="DW324" s="246"/>
      <c r="DX324" s="948"/>
      <c r="DY324" s="215">
        <v>35</v>
      </c>
      <c r="DZ324" s="216">
        <v>9</v>
      </c>
      <c r="EA324" s="216">
        <v>10</v>
      </c>
      <c r="EB324" s="928">
        <v>5</v>
      </c>
    </row>
    <row r="325" spans="1:132" s="214" customFormat="1" ht="34.15" customHeight="1">
      <c r="A325" s="271" t="s">
        <v>639</v>
      </c>
      <c r="B325" s="950"/>
      <c r="C325" s="944"/>
      <c r="D325" s="946"/>
      <c r="E325" s="217" t="s">
        <v>49</v>
      </c>
      <c r="F325" s="180"/>
      <c r="G325" s="218">
        <v>58100</v>
      </c>
      <c r="H325" s="219"/>
      <c r="I325" s="183" t="s">
        <v>274</v>
      </c>
      <c r="J325" s="220">
        <v>560</v>
      </c>
      <c r="K325" s="221"/>
      <c r="L325" s="222" t="s">
        <v>275</v>
      </c>
      <c r="M325" s="223" t="s">
        <v>276</v>
      </c>
      <c r="N325" s="224" t="s">
        <v>274</v>
      </c>
      <c r="O325" s="225" t="s">
        <v>280</v>
      </c>
      <c r="P325" s="224" t="s">
        <v>274</v>
      </c>
      <c r="Q325" s="226">
        <v>2.5</v>
      </c>
      <c r="R325" s="227"/>
      <c r="S325" s="902"/>
      <c r="T325" s="914"/>
      <c r="U325" s="902"/>
      <c r="V325" s="934"/>
      <c r="W325" s="922"/>
      <c r="X325" s="904"/>
      <c r="Y325" s="922"/>
      <c r="Z325" s="924"/>
      <c r="AA325" s="183" t="s">
        <v>274</v>
      </c>
      <c r="AB325" s="220">
        <v>7990</v>
      </c>
      <c r="AC325" s="902"/>
      <c r="AD325" s="228">
        <v>70</v>
      </c>
      <c r="AE325" s="229" t="s">
        <v>275</v>
      </c>
      <c r="AF325" s="223" t="s">
        <v>276</v>
      </c>
      <c r="AG325" s="230" t="s">
        <v>274</v>
      </c>
      <c r="AH325" s="231" t="s">
        <v>280</v>
      </c>
      <c r="AI325" s="230" t="s">
        <v>274</v>
      </c>
      <c r="AJ325" s="232">
        <v>3.3</v>
      </c>
      <c r="AK325" s="233"/>
      <c r="AL325" s="198"/>
      <c r="AM325" s="234"/>
      <c r="AN325" s="205"/>
      <c r="AO325" s="235"/>
      <c r="AP325" s="236"/>
      <c r="AR325" s="236"/>
      <c r="AT325" s="236"/>
      <c r="AV325" s="237" t="s">
        <v>274</v>
      </c>
      <c r="AW325" s="199">
        <v>55950</v>
      </c>
      <c r="AX325" s="205" t="s">
        <v>274</v>
      </c>
      <c r="AY325" s="200">
        <v>550</v>
      </c>
      <c r="AZ325" s="238" t="s">
        <v>275</v>
      </c>
      <c r="BA325" s="202" t="s">
        <v>276</v>
      </c>
      <c r="BB325" s="201" t="s">
        <v>274</v>
      </c>
      <c r="BC325" s="203" t="s">
        <v>280</v>
      </c>
      <c r="BD325" s="201" t="s">
        <v>274</v>
      </c>
      <c r="BE325" s="204">
        <v>2.7</v>
      </c>
      <c r="BF325" s="237" t="s">
        <v>274</v>
      </c>
      <c r="BG325" s="286">
        <v>47960</v>
      </c>
      <c r="BH325" s="237" t="s">
        <v>284</v>
      </c>
      <c r="BI325" s="200">
        <v>470</v>
      </c>
      <c r="BJ325" s="238" t="s">
        <v>275</v>
      </c>
      <c r="BK325" s="202" t="s">
        <v>276</v>
      </c>
      <c r="BL325" s="238" t="s">
        <v>274</v>
      </c>
      <c r="BM325" s="203" t="s">
        <v>280</v>
      </c>
      <c r="BN325" s="238" t="s">
        <v>274</v>
      </c>
      <c r="BO325" s="204">
        <v>2.7</v>
      </c>
      <c r="BP325" s="925"/>
      <c r="BQ325" s="920"/>
      <c r="BR325" s="902"/>
      <c r="BS325" s="916"/>
      <c r="BT325" s="904"/>
      <c r="BU325" s="904"/>
      <c r="BV325" s="901"/>
      <c r="BW325" s="906"/>
      <c r="BX325" s="901"/>
      <c r="BY325" s="908"/>
      <c r="BZ325" s="902"/>
      <c r="CA325" s="918"/>
      <c r="CB325" s="902"/>
      <c r="CC325" s="916"/>
      <c r="CD325" s="901"/>
      <c r="CE325" s="904"/>
      <c r="CF325" s="901"/>
      <c r="CG325" s="906"/>
      <c r="CH325" s="901"/>
      <c r="CI325" s="910"/>
      <c r="CJ325" s="912"/>
      <c r="CK325" s="902"/>
      <c r="CL325" s="914"/>
      <c r="CM325" s="902"/>
      <c r="CN325" s="916"/>
      <c r="CO325" s="904"/>
      <c r="CP325" s="904"/>
      <c r="CQ325" s="901"/>
      <c r="CR325" s="906"/>
      <c r="CS325" s="901"/>
      <c r="CT325" s="908"/>
      <c r="CU325" s="902"/>
      <c r="CV325" s="239" t="s">
        <v>315</v>
      </c>
      <c r="CW325" s="902"/>
      <c r="CX325" s="239" t="s">
        <v>290</v>
      </c>
      <c r="CY325" s="902"/>
      <c r="CZ325" s="240">
        <v>59.8</v>
      </c>
      <c r="DA325" s="902"/>
      <c r="DB325" s="239" t="s">
        <v>315</v>
      </c>
      <c r="DC325" s="902"/>
      <c r="DD325" s="239" t="s">
        <v>290</v>
      </c>
      <c r="DE325" s="902"/>
      <c r="DF325" s="240">
        <v>49.8</v>
      </c>
      <c r="DG325" s="937"/>
      <c r="DH325" s="939"/>
      <c r="DI325" s="937"/>
      <c r="DJ325" s="241" t="s">
        <v>291</v>
      </c>
      <c r="DK325" s="897"/>
      <c r="DL325" s="899"/>
      <c r="DM325" s="901"/>
      <c r="DN325" s="936"/>
      <c r="DO325" s="901"/>
      <c r="DP325" s="904"/>
      <c r="DQ325" s="901"/>
      <c r="DR325" s="906"/>
      <c r="DS325" s="901"/>
      <c r="DT325" s="910"/>
      <c r="DU325" s="927"/>
      <c r="DV325" s="912"/>
      <c r="DW325" s="246"/>
      <c r="DX325" s="948"/>
      <c r="DY325" s="215"/>
      <c r="DZ325" s="216">
        <v>9</v>
      </c>
      <c r="EA325" s="216">
        <v>10</v>
      </c>
      <c r="EB325" s="928"/>
    </row>
    <row r="326" spans="1:132" s="214" customFormat="1" ht="34.15" customHeight="1">
      <c r="A326" s="271" t="s">
        <v>640</v>
      </c>
      <c r="B326" s="950"/>
      <c r="C326" s="943" t="s">
        <v>296</v>
      </c>
      <c r="D326" s="945" t="s">
        <v>273</v>
      </c>
      <c r="E326" s="179" t="s">
        <v>48</v>
      </c>
      <c r="F326" s="180"/>
      <c r="G326" s="181">
        <v>56480</v>
      </c>
      <c r="H326" s="182">
        <v>64470</v>
      </c>
      <c r="I326" s="183" t="s">
        <v>274</v>
      </c>
      <c r="J326" s="184">
        <v>540</v>
      </c>
      <c r="K326" s="185">
        <v>620</v>
      </c>
      <c r="L326" s="186" t="s">
        <v>275</v>
      </c>
      <c r="M326" s="187" t="s">
        <v>276</v>
      </c>
      <c r="N326" s="188" t="s">
        <v>274</v>
      </c>
      <c r="O326" s="189" t="s">
        <v>277</v>
      </c>
      <c r="P326" s="188" t="s">
        <v>274</v>
      </c>
      <c r="Q326" s="190">
        <v>2.5</v>
      </c>
      <c r="R326" s="191">
        <v>2.5</v>
      </c>
      <c r="S326" s="902" t="s">
        <v>274</v>
      </c>
      <c r="T326" s="913">
        <v>1910</v>
      </c>
      <c r="U326" s="902" t="s">
        <v>274</v>
      </c>
      <c r="V326" s="933">
        <v>10</v>
      </c>
      <c r="W326" s="921" t="s">
        <v>278</v>
      </c>
      <c r="X326" s="903" t="s">
        <v>276</v>
      </c>
      <c r="Y326" s="921" t="s">
        <v>274</v>
      </c>
      <c r="Z326" s="923" t="s">
        <v>279</v>
      </c>
      <c r="AA326" s="183" t="s">
        <v>274</v>
      </c>
      <c r="AB326" s="192">
        <v>7990</v>
      </c>
      <c r="AC326" s="902" t="s">
        <v>274</v>
      </c>
      <c r="AD326" s="193">
        <v>70</v>
      </c>
      <c r="AE326" s="194" t="s">
        <v>278</v>
      </c>
      <c r="AF326" s="187" t="s">
        <v>276</v>
      </c>
      <c r="AG326" s="195" t="s">
        <v>274</v>
      </c>
      <c r="AH326" s="189" t="s">
        <v>280</v>
      </c>
      <c r="AI326" s="195" t="s">
        <v>274</v>
      </c>
      <c r="AJ326" s="196">
        <v>3.3</v>
      </c>
      <c r="AK326" s="197" t="s">
        <v>281</v>
      </c>
      <c r="AL326" s="198" t="s">
        <v>282</v>
      </c>
      <c r="AM326" s="199">
        <v>3190</v>
      </c>
      <c r="AN326" s="198" t="s">
        <v>282</v>
      </c>
      <c r="AO326" s="200">
        <v>30</v>
      </c>
      <c r="AP326" s="201" t="s">
        <v>275</v>
      </c>
      <c r="AQ326" s="202" t="s">
        <v>276</v>
      </c>
      <c r="AR326" s="201" t="s">
        <v>274</v>
      </c>
      <c r="AS326" s="203" t="s">
        <v>280</v>
      </c>
      <c r="AT326" s="201" t="s">
        <v>274</v>
      </c>
      <c r="AU326" s="204">
        <v>3.9</v>
      </c>
      <c r="AV326" s="205"/>
      <c r="AW326" s="206"/>
      <c r="AX326" s="205"/>
      <c r="AY326" s="207"/>
      <c r="AZ326" s="208"/>
      <c r="BA326" s="208"/>
      <c r="BB326" s="209"/>
      <c r="BC326" s="208"/>
      <c r="BD326" s="209"/>
      <c r="BE326" s="208"/>
      <c r="BF326" s="205"/>
      <c r="BG326" s="285" t="s">
        <v>283</v>
      </c>
      <c r="BH326" s="205"/>
      <c r="BI326" s="210"/>
      <c r="BJ326" s="208"/>
      <c r="BK326" s="208"/>
      <c r="BL326" s="208"/>
      <c r="BM326" s="208"/>
      <c r="BN326" s="208"/>
      <c r="BO326" s="208"/>
      <c r="BP326" s="925" t="s">
        <v>274</v>
      </c>
      <c r="BQ326" s="919" t="s">
        <v>297</v>
      </c>
      <c r="BR326" s="902" t="s">
        <v>274</v>
      </c>
      <c r="BS326" s="915"/>
      <c r="BT326" s="903"/>
      <c r="BU326" s="903"/>
      <c r="BV326" s="900"/>
      <c r="BW326" s="905"/>
      <c r="BX326" s="900"/>
      <c r="BY326" s="941" t="s">
        <v>203</v>
      </c>
      <c r="BZ326" s="902" t="s">
        <v>284</v>
      </c>
      <c r="CA326" s="917">
        <v>11990</v>
      </c>
      <c r="CB326" s="902" t="s">
        <v>284</v>
      </c>
      <c r="CC326" s="915">
        <v>110</v>
      </c>
      <c r="CD326" s="900" t="s">
        <v>275</v>
      </c>
      <c r="CE326" s="903" t="s">
        <v>276</v>
      </c>
      <c r="CF326" s="900" t="s">
        <v>274</v>
      </c>
      <c r="CG326" s="905" t="s">
        <v>280</v>
      </c>
      <c r="CH326" s="900" t="s">
        <v>274</v>
      </c>
      <c r="CI326" s="909">
        <v>2.9</v>
      </c>
      <c r="CJ326" s="911" t="s">
        <v>285</v>
      </c>
      <c r="CK326" s="902" t="s">
        <v>284</v>
      </c>
      <c r="CL326" s="913">
        <v>1930</v>
      </c>
      <c r="CM326" s="902" t="s">
        <v>274</v>
      </c>
      <c r="CN326" s="915">
        <v>10</v>
      </c>
      <c r="CO326" s="903" t="s">
        <v>275</v>
      </c>
      <c r="CP326" s="903" t="s">
        <v>276</v>
      </c>
      <c r="CQ326" s="900" t="s">
        <v>274</v>
      </c>
      <c r="CR326" s="905" t="s">
        <v>280</v>
      </c>
      <c r="CS326" s="900" t="s">
        <v>274</v>
      </c>
      <c r="CT326" s="907">
        <v>20.399999999999999</v>
      </c>
      <c r="CU326" s="902" t="s">
        <v>284</v>
      </c>
      <c r="CV326" s="211">
        <v>1060</v>
      </c>
      <c r="CW326" s="902" t="s">
        <v>284</v>
      </c>
      <c r="CX326" s="212">
        <v>10</v>
      </c>
      <c r="CY326" s="902" t="s">
        <v>284</v>
      </c>
      <c r="CZ326" s="212">
        <v>10</v>
      </c>
      <c r="DA326" s="902" t="s">
        <v>284</v>
      </c>
      <c r="DB326" s="211">
        <v>190</v>
      </c>
      <c r="DC326" s="902" t="s">
        <v>284</v>
      </c>
      <c r="DD326" s="212">
        <v>1</v>
      </c>
      <c r="DE326" s="902" t="s">
        <v>284</v>
      </c>
      <c r="DF326" s="212">
        <v>1</v>
      </c>
      <c r="DG326" s="937" t="s">
        <v>282</v>
      </c>
      <c r="DH326" s="938">
        <v>10870</v>
      </c>
      <c r="DI326" s="937" t="s">
        <v>282</v>
      </c>
      <c r="DJ326" s="213">
        <v>245</v>
      </c>
      <c r="DK326" s="897" t="s">
        <v>286</v>
      </c>
      <c r="DL326" s="898">
        <v>11990</v>
      </c>
      <c r="DM326" s="900" t="s">
        <v>274</v>
      </c>
      <c r="DN326" s="935">
        <v>120</v>
      </c>
      <c r="DO326" s="900" t="s">
        <v>275</v>
      </c>
      <c r="DP326" s="903" t="s">
        <v>276</v>
      </c>
      <c r="DQ326" s="900" t="s">
        <v>274</v>
      </c>
      <c r="DR326" s="905" t="s">
        <v>280</v>
      </c>
      <c r="DS326" s="900" t="s">
        <v>274</v>
      </c>
      <c r="DT326" s="909">
        <v>2.7</v>
      </c>
      <c r="DU326" s="926" t="s">
        <v>281</v>
      </c>
      <c r="DV326" s="911" t="s">
        <v>287</v>
      </c>
      <c r="DW326" s="246"/>
      <c r="DX326" s="948"/>
      <c r="DY326" s="215">
        <v>40</v>
      </c>
      <c r="DZ326" s="216">
        <v>11</v>
      </c>
      <c r="EA326" s="216">
        <v>12</v>
      </c>
      <c r="EB326" s="928">
        <v>6</v>
      </c>
    </row>
    <row r="327" spans="1:132" s="214" customFormat="1" ht="34.15" customHeight="1">
      <c r="A327" s="271" t="s">
        <v>641</v>
      </c>
      <c r="B327" s="950"/>
      <c r="C327" s="944"/>
      <c r="D327" s="946"/>
      <c r="E327" s="217" t="s">
        <v>49</v>
      </c>
      <c r="F327" s="180"/>
      <c r="G327" s="218">
        <v>64470</v>
      </c>
      <c r="H327" s="219"/>
      <c r="I327" s="183" t="s">
        <v>274</v>
      </c>
      <c r="J327" s="220">
        <v>620</v>
      </c>
      <c r="K327" s="221"/>
      <c r="L327" s="222" t="s">
        <v>275</v>
      </c>
      <c r="M327" s="223" t="s">
        <v>276</v>
      </c>
      <c r="N327" s="224" t="s">
        <v>274</v>
      </c>
      <c r="O327" s="225" t="s">
        <v>280</v>
      </c>
      <c r="P327" s="224" t="s">
        <v>274</v>
      </c>
      <c r="Q327" s="226">
        <v>2.5</v>
      </c>
      <c r="R327" s="227"/>
      <c r="S327" s="902"/>
      <c r="T327" s="914"/>
      <c r="U327" s="902"/>
      <c r="V327" s="934"/>
      <c r="W327" s="922"/>
      <c r="X327" s="904"/>
      <c r="Y327" s="922"/>
      <c r="Z327" s="924"/>
      <c r="AA327" s="183" t="s">
        <v>274</v>
      </c>
      <c r="AB327" s="220">
        <v>7990</v>
      </c>
      <c r="AC327" s="902"/>
      <c r="AD327" s="228">
        <v>70</v>
      </c>
      <c r="AE327" s="229" t="s">
        <v>275</v>
      </c>
      <c r="AF327" s="223" t="s">
        <v>276</v>
      </c>
      <c r="AG327" s="230" t="s">
        <v>274</v>
      </c>
      <c r="AH327" s="231" t="s">
        <v>280</v>
      </c>
      <c r="AI327" s="230" t="s">
        <v>274</v>
      </c>
      <c r="AJ327" s="232">
        <v>3.3</v>
      </c>
      <c r="AK327" s="233"/>
      <c r="AL327" s="198"/>
      <c r="AM327" s="234"/>
      <c r="AN327" s="205"/>
      <c r="AO327" s="235"/>
      <c r="AP327" s="236"/>
      <c r="AR327" s="236"/>
      <c r="AT327" s="236"/>
      <c r="AV327" s="237" t="s">
        <v>274</v>
      </c>
      <c r="AW327" s="199">
        <v>55950</v>
      </c>
      <c r="AX327" s="205" t="s">
        <v>274</v>
      </c>
      <c r="AY327" s="200">
        <v>550</v>
      </c>
      <c r="AZ327" s="238" t="s">
        <v>275</v>
      </c>
      <c r="BA327" s="202" t="s">
        <v>276</v>
      </c>
      <c r="BB327" s="201" t="s">
        <v>274</v>
      </c>
      <c r="BC327" s="203" t="s">
        <v>280</v>
      </c>
      <c r="BD327" s="201" t="s">
        <v>274</v>
      </c>
      <c r="BE327" s="204">
        <v>2.7</v>
      </c>
      <c r="BF327" s="237" t="s">
        <v>274</v>
      </c>
      <c r="BG327" s="286">
        <v>47960</v>
      </c>
      <c r="BH327" s="237" t="s">
        <v>284</v>
      </c>
      <c r="BI327" s="200">
        <v>470</v>
      </c>
      <c r="BJ327" s="238" t="s">
        <v>275</v>
      </c>
      <c r="BK327" s="202" t="s">
        <v>276</v>
      </c>
      <c r="BL327" s="238" t="s">
        <v>274</v>
      </c>
      <c r="BM327" s="203" t="s">
        <v>280</v>
      </c>
      <c r="BN327" s="238" t="s">
        <v>274</v>
      </c>
      <c r="BO327" s="204">
        <v>2.7</v>
      </c>
      <c r="BP327" s="925"/>
      <c r="BQ327" s="920"/>
      <c r="BR327" s="902"/>
      <c r="BS327" s="916"/>
      <c r="BT327" s="904"/>
      <c r="BU327" s="904"/>
      <c r="BV327" s="901"/>
      <c r="BW327" s="906"/>
      <c r="BX327" s="901"/>
      <c r="BY327" s="942"/>
      <c r="BZ327" s="902"/>
      <c r="CA327" s="918"/>
      <c r="CB327" s="902"/>
      <c r="CC327" s="916"/>
      <c r="CD327" s="901"/>
      <c r="CE327" s="904"/>
      <c r="CF327" s="901"/>
      <c r="CG327" s="906"/>
      <c r="CH327" s="901"/>
      <c r="CI327" s="910"/>
      <c r="CJ327" s="912"/>
      <c r="CK327" s="902"/>
      <c r="CL327" s="914"/>
      <c r="CM327" s="902"/>
      <c r="CN327" s="916"/>
      <c r="CO327" s="904"/>
      <c r="CP327" s="904"/>
      <c r="CQ327" s="901"/>
      <c r="CR327" s="906"/>
      <c r="CS327" s="901"/>
      <c r="CT327" s="908"/>
      <c r="CU327" s="902"/>
      <c r="CV327" s="239" t="s">
        <v>289</v>
      </c>
      <c r="CW327" s="902"/>
      <c r="CX327" s="239" t="s">
        <v>290</v>
      </c>
      <c r="CY327" s="902"/>
      <c r="CZ327" s="240">
        <v>52.3</v>
      </c>
      <c r="DA327" s="902"/>
      <c r="DB327" s="239" t="s">
        <v>289</v>
      </c>
      <c r="DC327" s="902"/>
      <c r="DD327" s="239" t="s">
        <v>290</v>
      </c>
      <c r="DE327" s="902"/>
      <c r="DF327" s="240">
        <v>87.2</v>
      </c>
      <c r="DG327" s="937"/>
      <c r="DH327" s="939"/>
      <c r="DI327" s="937"/>
      <c r="DJ327" s="241" t="s">
        <v>291</v>
      </c>
      <c r="DK327" s="897"/>
      <c r="DL327" s="899"/>
      <c r="DM327" s="901"/>
      <c r="DN327" s="936"/>
      <c r="DO327" s="901"/>
      <c r="DP327" s="904"/>
      <c r="DQ327" s="901"/>
      <c r="DR327" s="906"/>
      <c r="DS327" s="901"/>
      <c r="DT327" s="910"/>
      <c r="DU327" s="927"/>
      <c r="DV327" s="912"/>
      <c r="DW327" s="246"/>
      <c r="DX327" s="948"/>
      <c r="DY327" s="215"/>
      <c r="DZ327" s="216">
        <v>11</v>
      </c>
      <c r="EA327" s="216">
        <v>12</v>
      </c>
      <c r="EB327" s="928"/>
    </row>
    <row r="328" spans="1:132" s="214" customFormat="1" ht="34.15" customHeight="1">
      <c r="A328" s="271" t="s">
        <v>642</v>
      </c>
      <c r="B328" s="950"/>
      <c r="C328" s="943" t="s">
        <v>298</v>
      </c>
      <c r="D328" s="945" t="s">
        <v>273</v>
      </c>
      <c r="E328" s="179" t="s">
        <v>48</v>
      </c>
      <c r="F328" s="180"/>
      <c r="G328" s="181">
        <v>50710</v>
      </c>
      <c r="H328" s="182">
        <v>58700</v>
      </c>
      <c r="I328" s="183" t="s">
        <v>274</v>
      </c>
      <c r="J328" s="184">
        <v>480</v>
      </c>
      <c r="K328" s="185">
        <v>560</v>
      </c>
      <c r="L328" s="186" t="s">
        <v>275</v>
      </c>
      <c r="M328" s="187" t="s">
        <v>276</v>
      </c>
      <c r="N328" s="188" t="s">
        <v>274</v>
      </c>
      <c r="O328" s="189" t="s">
        <v>277</v>
      </c>
      <c r="P328" s="188" t="s">
        <v>274</v>
      </c>
      <c r="Q328" s="190">
        <v>2.5</v>
      </c>
      <c r="R328" s="191">
        <v>2.5</v>
      </c>
      <c r="S328" s="902" t="s">
        <v>274</v>
      </c>
      <c r="T328" s="913">
        <v>1700</v>
      </c>
      <c r="U328" s="902" t="s">
        <v>274</v>
      </c>
      <c r="V328" s="933">
        <v>10</v>
      </c>
      <c r="W328" s="921" t="s">
        <v>278</v>
      </c>
      <c r="X328" s="903" t="s">
        <v>276</v>
      </c>
      <c r="Y328" s="921" t="s">
        <v>274</v>
      </c>
      <c r="Z328" s="923" t="s">
        <v>279</v>
      </c>
      <c r="AA328" s="183" t="s">
        <v>274</v>
      </c>
      <c r="AB328" s="192">
        <v>7990</v>
      </c>
      <c r="AC328" s="902" t="s">
        <v>274</v>
      </c>
      <c r="AD328" s="193">
        <v>70</v>
      </c>
      <c r="AE328" s="194" t="s">
        <v>278</v>
      </c>
      <c r="AF328" s="187" t="s">
        <v>276</v>
      </c>
      <c r="AG328" s="195" t="s">
        <v>274</v>
      </c>
      <c r="AH328" s="189" t="s">
        <v>280</v>
      </c>
      <c r="AI328" s="195" t="s">
        <v>274</v>
      </c>
      <c r="AJ328" s="196">
        <v>3.3</v>
      </c>
      <c r="AK328" s="197" t="s">
        <v>281</v>
      </c>
      <c r="AL328" s="198" t="s">
        <v>282</v>
      </c>
      <c r="AM328" s="199">
        <v>3190</v>
      </c>
      <c r="AN328" s="198" t="s">
        <v>282</v>
      </c>
      <c r="AO328" s="200">
        <v>30</v>
      </c>
      <c r="AP328" s="201" t="s">
        <v>275</v>
      </c>
      <c r="AQ328" s="202" t="s">
        <v>276</v>
      </c>
      <c r="AR328" s="201" t="s">
        <v>274</v>
      </c>
      <c r="AS328" s="203" t="s">
        <v>280</v>
      </c>
      <c r="AT328" s="201" t="s">
        <v>274</v>
      </c>
      <c r="AU328" s="204">
        <v>3.9</v>
      </c>
      <c r="AV328" s="205"/>
      <c r="AW328" s="206"/>
      <c r="AX328" s="205"/>
      <c r="AY328" s="207"/>
      <c r="AZ328" s="208"/>
      <c r="BA328" s="208"/>
      <c r="BB328" s="209"/>
      <c r="BC328" s="208"/>
      <c r="BD328" s="209"/>
      <c r="BE328" s="208"/>
      <c r="BF328" s="205"/>
      <c r="BG328" s="285" t="s">
        <v>283</v>
      </c>
      <c r="BH328" s="205"/>
      <c r="BI328" s="210"/>
      <c r="BJ328" s="208"/>
      <c r="BK328" s="208"/>
      <c r="BL328" s="208"/>
      <c r="BM328" s="208"/>
      <c r="BN328" s="208"/>
      <c r="BO328" s="208"/>
      <c r="BP328" s="925" t="s">
        <v>274</v>
      </c>
      <c r="BQ328" s="919" t="s">
        <v>297</v>
      </c>
      <c r="BR328" s="902" t="s">
        <v>274</v>
      </c>
      <c r="BS328" s="915"/>
      <c r="BT328" s="903"/>
      <c r="BU328" s="903"/>
      <c r="BV328" s="900"/>
      <c r="BW328" s="905"/>
      <c r="BX328" s="900"/>
      <c r="BY328" s="941" t="s">
        <v>203</v>
      </c>
      <c r="BZ328" s="902" t="s">
        <v>284</v>
      </c>
      <c r="CA328" s="917">
        <v>10650</v>
      </c>
      <c r="CB328" s="902" t="s">
        <v>274</v>
      </c>
      <c r="CC328" s="915">
        <v>100</v>
      </c>
      <c r="CD328" s="900" t="s">
        <v>275</v>
      </c>
      <c r="CE328" s="903" t="s">
        <v>276</v>
      </c>
      <c r="CF328" s="900" t="s">
        <v>274</v>
      </c>
      <c r="CG328" s="905" t="s">
        <v>280</v>
      </c>
      <c r="CH328" s="900" t="s">
        <v>274</v>
      </c>
      <c r="CI328" s="909">
        <v>2.8</v>
      </c>
      <c r="CJ328" s="911" t="s">
        <v>285</v>
      </c>
      <c r="CK328" s="902" t="s">
        <v>284</v>
      </c>
      <c r="CL328" s="913">
        <v>1800</v>
      </c>
      <c r="CM328" s="902" t="s">
        <v>274</v>
      </c>
      <c r="CN328" s="915">
        <v>10</v>
      </c>
      <c r="CO328" s="903" t="s">
        <v>275</v>
      </c>
      <c r="CP328" s="903" t="s">
        <v>276</v>
      </c>
      <c r="CQ328" s="900" t="s">
        <v>274</v>
      </c>
      <c r="CR328" s="905" t="s">
        <v>280</v>
      </c>
      <c r="CS328" s="900" t="s">
        <v>274</v>
      </c>
      <c r="CT328" s="907">
        <v>18.100000000000001</v>
      </c>
      <c r="CU328" s="902" t="s">
        <v>284</v>
      </c>
      <c r="CV328" s="211">
        <v>950</v>
      </c>
      <c r="CW328" s="902" t="s">
        <v>284</v>
      </c>
      <c r="CX328" s="212">
        <v>9</v>
      </c>
      <c r="CY328" s="902" t="s">
        <v>284</v>
      </c>
      <c r="CZ328" s="212">
        <v>9</v>
      </c>
      <c r="DA328" s="902" t="s">
        <v>284</v>
      </c>
      <c r="DB328" s="211">
        <v>170</v>
      </c>
      <c r="DC328" s="902" t="s">
        <v>284</v>
      </c>
      <c r="DD328" s="212">
        <v>1</v>
      </c>
      <c r="DE328" s="902" t="s">
        <v>284</v>
      </c>
      <c r="DF328" s="212">
        <v>1</v>
      </c>
      <c r="DG328" s="937" t="s">
        <v>282</v>
      </c>
      <c r="DH328" s="938">
        <v>9770</v>
      </c>
      <c r="DI328" s="937" t="s">
        <v>282</v>
      </c>
      <c r="DJ328" s="213">
        <v>245</v>
      </c>
      <c r="DK328" s="897" t="s">
        <v>286</v>
      </c>
      <c r="DL328" s="898">
        <v>10650</v>
      </c>
      <c r="DM328" s="900" t="s">
        <v>274</v>
      </c>
      <c r="DN328" s="935">
        <v>100</v>
      </c>
      <c r="DO328" s="900" t="s">
        <v>275</v>
      </c>
      <c r="DP328" s="903" t="s">
        <v>276</v>
      </c>
      <c r="DQ328" s="900" t="s">
        <v>274</v>
      </c>
      <c r="DR328" s="905" t="s">
        <v>280</v>
      </c>
      <c r="DS328" s="900" t="s">
        <v>274</v>
      </c>
      <c r="DT328" s="909">
        <v>2.8</v>
      </c>
      <c r="DU328" s="926" t="s">
        <v>281</v>
      </c>
      <c r="DV328" s="911" t="s">
        <v>287</v>
      </c>
      <c r="DW328" s="246"/>
      <c r="DX328" s="948"/>
      <c r="DY328" s="215">
        <v>45</v>
      </c>
      <c r="DZ328" s="216">
        <v>13</v>
      </c>
      <c r="EA328" s="216">
        <v>14</v>
      </c>
      <c r="EB328" s="928">
        <v>7</v>
      </c>
    </row>
    <row r="329" spans="1:132" s="214" customFormat="1" ht="34.15" customHeight="1">
      <c r="A329" s="271" t="s">
        <v>643</v>
      </c>
      <c r="B329" s="950"/>
      <c r="C329" s="944"/>
      <c r="D329" s="946"/>
      <c r="E329" s="217" t="s">
        <v>49</v>
      </c>
      <c r="F329" s="180"/>
      <c r="G329" s="218">
        <v>58700</v>
      </c>
      <c r="H329" s="219"/>
      <c r="I329" s="183" t="s">
        <v>274</v>
      </c>
      <c r="J329" s="220">
        <v>560</v>
      </c>
      <c r="K329" s="221"/>
      <c r="L329" s="222" t="s">
        <v>275</v>
      </c>
      <c r="M329" s="223" t="s">
        <v>276</v>
      </c>
      <c r="N329" s="224" t="s">
        <v>274</v>
      </c>
      <c r="O329" s="225" t="s">
        <v>280</v>
      </c>
      <c r="P329" s="224" t="s">
        <v>274</v>
      </c>
      <c r="Q329" s="226">
        <v>2.5</v>
      </c>
      <c r="R329" s="227"/>
      <c r="S329" s="902"/>
      <c r="T329" s="914"/>
      <c r="U329" s="902"/>
      <c r="V329" s="934"/>
      <c r="W329" s="922"/>
      <c r="X329" s="904"/>
      <c r="Y329" s="922"/>
      <c r="Z329" s="924"/>
      <c r="AA329" s="183" t="s">
        <v>274</v>
      </c>
      <c r="AB329" s="220">
        <v>7990</v>
      </c>
      <c r="AC329" s="902"/>
      <c r="AD329" s="228">
        <v>70</v>
      </c>
      <c r="AE329" s="229" t="s">
        <v>275</v>
      </c>
      <c r="AF329" s="223" t="s">
        <v>276</v>
      </c>
      <c r="AG329" s="230" t="s">
        <v>274</v>
      </c>
      <c r="AH329" s="231" t="s">
        <v>280</v>
      </c>
      <c r="AI329" s="230" t="s">
        <v>274</v>
      </c>
      <c r="AJ329" s="232">
        <v>3.3</v>
      </c>
      <c r="AK329" s="233"/>
      <c r="AL329" s="198"/>
      <c r="AM329" s="234"/>
      <c r="AN329" s="205"/>
      <c r="AO329" s="235"/>
      <c r="AP329" s="236"/>
      <c r="AR329" s="236"/>
      <c r="AT329" s="236"/>
      <c r="AV329" s="237" t="s">
        <v>274</v>
      </c>
      <c r="AW329" s="199">
        <v>55950</v>
      </c>
      <c r="AX329" s="205" t="s">
        <v>274</v>
      </c>
      <c r="AY329" s="200">
        <v>550</v>
      </c>
      <c r="AZ329" s="238" t="s">
        <v>275</v>
      </c>
      <c r="BA329" s="202" t="s">
        <v>276</v>
      </c>
      <c r="BB329" s="201" t="s">
        <v>274</v>
      </c>
      <c r="BC329" s="203" t="s">
        <v>280</v>
      </c>
      <c r="BD329" s="201" t="s">
        <v>274</v>
      </c>
      <c r="BE329" s="204">
        <v>2.7</v>
      </c>
      <c r="BF329" s="237" t="s">
        <v>274</v>
      </c>
      <c r="BG329" s="286">
        <v>47960</v>
      </c>
      <c r="BH329" s="237" t="s">
        <v>284</v>
      </c>
      <c r="BI329" s="200">
        <v>470</v>
      </c>
      <c r="BJ329" s="238" t="s">
        <v>275</v>
      </c>
      <c r="BK329" s="202" t="s">
        <v>276</v>
      </c>
      <c r="BL329" s="238" t="s">
        <v>274</v>
      </c>
      <c r="BM329" s="203" t="s">
        <v>280</v>
      </c>
      <c r="BN329" s="238" t="s">
        <v>274</v>
      </c>
      <c r="BO329" s="204">
        <v>2.7</v>
      </c>
      <c r="BP329" s="925"/>
      <c r="BQ329" s="920"/>
      <c r="BR329" s="902"/>
      <c r="BS329" s="916"/>
      <c r="BT329" s="904"/>
      <c r="BU329" s="904"/>
      <c r="BV329" s="901"/>
      <c r="BW329" s="906"/>
      <c r="BX329" s="901"/>
      <c r="BY329" s="942"/>
      <c r="BZ329" s="902"/>
      <c r="CA329" s="918"/>
      <c r="CB329" s="902"/>
      <c r="CC329" s="916"/>
      <c r="CD329" s="901"/>
      <c r="CE329" s="904"/>
      <c r="CF329" s="901"/>
      <c r="CG329" s="906"/>
      <c r="CH329" s="901"/>
      <c r="CI329" s="910"/>
      <c r="CJ329" s="912"/>
      <c r="CK329" s="902"/>
      <c r="CL329" s="914"/>
      <c r="CM329" s="902"/>
      <c r="CN329" s="916"/>
      <c r="CO329" s="904"/>
      <c r="CP329" s="904"/>
      <c r="CQ329" s="901"/>
      <c r="CR329" s="906"/>
      <c r="CS329" s="901"/>
      <c r="CT329" s="908"/>
      <c r="CU329" s="902"/>
      <c r="CV329" s="239" t="s">
        <v>315</v>
      </c>
      <c r="CW329" s="902"/>
      <c r="CX329" s="239" t="s">
        <v>290</v>
      </c>
      <c r="CY329" s="902"/>
      <c r="CZ329" s="240">
        <v>51.7</v>
      </c>
      <c r="DA329" s="902"/>
      <c r="DB329" s="239" t="s">
        <v>315</v>
      </c>
      <c r="DC329" s="902"/>
      <c r="DD329" s="239" t="s">
        <v>290</v>
      </c>
      <c r="DE329" s="902"/>
      <c r="DF329" s="240">
        <v>77.5</v>
      </c>
      <c r="DG329" s="937"/>
      <c r="DH329" s="939"/>
      <c r="DI329" s="937"/>
      <c r="DJ329" s="241" t="s">
        <v>291</v>
      </c>
      <c r="DK329" s="897"/>
      <c r="DL329" s="899"/>
      <c r="DM329" s="901"/>
      <c r="DN329" s="936"/>
      <c r="DO329" s="901"/>
      <c r="DP329" s="904"/>
      <c r="DQ329" s="901"/>
      <c r="DR329" s="906"/>
      <c r="DS329" s="901"/>
      <c r="DT329" s="910"/>
      <c r="DU329" s="927"/>
      <c r="DV329" s="912"/>
      <c r="DW329" s="246"/>
      <c r="DX329" s="948"/>
      <c r="DY329" s="215"/>
      <c r="DZ329" s="216">
        <v>13</v>
      </c>
      <c r="EA329" s="216">
        <v>14</v>
      </c>
      <c r="EB329" s="928"/>
    </row>
    <row r="330" spans="1:132" s="214" customFormat="1" ht="34.15" customHeight="1">
      <c r="A330" s="271" t="s">
        <v>644</v>
      </c>
      <c r="B330" s="950"/>
      <c r="C330" s="943" t="s">
        <v>299</v>
      </c>
      <c r="D330" s="945" t="s">
        <v>273</v>
      </c>
      <c r="E330" s="179" t="s">
        <v>48</v>
      </c>
      <c r="F330" s="180"/>
      <c r="G330" s="181">
        <v>49260</v>
      </c>
      <c r="H330" s="182">
        <v>57250</v>
      </c>
      <c r="I330" s="183" t="s">
        <v>274</v>
      </c>
      <c r="J330" s="184">
        <v>470</v>
      </c>
      <c r="K330" s="185">
        <v>550</v>
      </c>
      <c r="L330" s="186" t="s">
        <v>275</v>
      </c>
      <c r="M330" s="187" t="s">
        <v>276</v>
      </c>
      <c r="N330" s="188" t="s">
        <v>274</v>
      </c>
      <c r="O330" s="189" t="s">
        <v>277</v>
      </c>
      <c r="P330" s="188" t="s">
        <v>274</v>
      </c>
      <c r="Q330" s="190">
        <v>2.5</v>
      </c>
      <c r="R330" s="191">
        <v>2.5</v>
      </c>
      <c r="S330" s="902" t="s">
        <v>274</v>
      </c>
      <c r="T330" s="913">
        <v>1530</v>
      </c>
      <c r="U330" s="902" t="s">
        <v>274</v>
      </c>
      <c r="V330" s="933">
        <v>10</v>
      </c>
      <c r="W330" s="921" t="s">
        <v>278</v>
      </c>
      <c r="X330" s="903" t="s">
        <v>276</v>
      </c>
      <c r="Y330" s="921" t="s">
        <v>274</v>
      </c>
      <c r="Z330" s="923" t="s">
        <v>279</v>
      </c>
      <c r="AA330" s="183" t="s">
        <v>274</v>
      </c>
      <c r="AB330" s="192">
        <v>7990</v>
      </c>
      <c r="AC330" s="902" t="s">
        <v>274</v>
      </c>
      <c r="AD330" s="193">
        <v>70</v>
      </c>
      <c r="AE330" s="194" t="s">
        <v>278</v>
      </c>
      <c r="AF330" s="187" t="s">
        <v>276</v>
      </c>
      <c r="AG330" s="195" t="s">
        <v>274</v>
      </c>
      <c r="AH330" s="189" t="s">
        <v>280</v>
      </c>
      <c r="AI330" s="195" t="s">
        <v>274</v>
      </c>
      <c r="AJ330" s="196">
        <v>3.3</v>
      </c>
      <c r="AK330" s="197" t="s">
        <v>281</v>
      </c>
      <c r="AL330" s="198" t="s">
        <v>282</v>
      </c>
      <c r="AM330" s="199">
        <v>3190</v>
      </c>
      <c r="AN330" s="198" t="s">
        <v>282</v>
      </c>
      <c r="AO330" s="200">
        <v>30</v>
      </c>
      <c r="AP330" s="201" t="s">
        <v>275</v>
      </c>
      <c r="AQ330" s="202" t="s">
        <v>276</v>
      </c>
      <c r="AR330" s="201" t="s">
        <v>274</v>
      </c>
      <c r="AS330" s="203" t="s">
        <v>280</v>
      </c>
      <c r="AT330" s="201" t="s">
        <v>274</v>
      </c>
      <c r="AU330" s="204">
        <v>3.9</v>
      </c>
      <c r="AV330" s="205"/>
      <c r="AW330" s="206"/>
      <c r="AX330" s="205"/>
      <c r="AY330" s="207"/>
      <c r="AZ330" s="208"/>
      <c r="BA330" s="208"/>
      <c r="BB330" s="209"/>
      <c r="BC330" s="208"/>
      <c r="BD330" s="209"/>
      <c r="BE330" s="208"/>
      <c r="BF330" s="205"/>
      <c r="BG330" s="285" t="s">
        <v>283</v>
      </c>
      <c r="BH330" s="205"/>
      <c r="BI330" s="210"/>
      <c r="BJ330" s="208"/>
      <c r="BK330" s="208"/>
      <c r="BL330" s="208"/>
      <c r="BM330" s="208"/>
      <c r="BN330" s="208"/>
      <c r="BO330" s="208"/>
      <c r="BP330" s="925" t="s">
        <v>274</v>
      </c>
      <c r="BQ330" s="919" t="s">
        <v>297</v>
      </c>
      <c r="BR330" s="902" t="s">
        <v>274</v>
      </c>
      <c r="BS330" s="915"/>
      <c r="BT330" s="903"/>
      <c r="BU330" s="903"/>
      <c r="BV330" s="900"/>
      <c r="BW330" s="905"/>
      <c r="BX330" s="900"/>
      <c r="BY330" s="941" t="s">
        <v>203</v>
      </c>
      <c r="BZ330" s="902" t="s">
        <v>284</v>
      </c>
      <c r="CA330" s="917">
        <v>9590</v>
      </c>
      <c r="CB330" s="902" t="s">
        <v>284</v>
      </c>
      <c r="CC330" s="915">
        <v>90</v>
      </c>
      <c r="CD330" s="900" t="s">
        <v>275</v>
      </c>
      <c r="CE330" s="903" t="s">
        <v>276</v>
      </c>
      <c r="CF330" s="900" t="s">
        <v>274</v>
      </c>
      <c r="CG330" s="905" t="s">
        <v>280</v>
      </c>
      <c r="CH330" s="900" t="s">
        <v>274</v>
      </c>
      <c r="CI330" s="909">
        <v>2.8</v>
      </c>
      <c r="CJ330" s="911" t="s">
        <v>285</v>
      </c>
      <c r="CK330" s="902" t="s">
        <v>284</v>
      </c>
      <c r="CL330" s="913">
        <v>1620</v>
      </c>
      <c r="CM330" s="902" t="s">
        <v>274</v>
      </c>
      <c r="CN330" s="915">
        <v>10</v>
      </c>
      <c r="CO330" s="903" t="s">
        <v>275</v>
      </c>
      <c r="CP330" s="903" t="s">
        <v>276</v>
      </c>
      <c r="CQ330" s="900" t="s">
        <v>274</v>
      </c>
      <c r="CR330" s="905" t="s">
        <v>280</v>
      </c>
      <c r="CS330" s="900" t="s">
        <v>274</v>
      </c>
      <c r="CT330" s="907">
        <v>16.3</v>
      </c>
      <c r="CU330" s="902" t="s">
        <v>284</v>
      </c>
      <c r="CV330" s="211">
        <v>850</v>
      </c>
      <c r="CW330" s="902" t="s">
        <v>284</v>
      </c>
      <c r="CX330" s="212">
        <v>8</v>
      </c>
      <c r="CY330" s="902" t="s">
        <v>284</v>
      </c>
      <c r="CZ330" s="212">
        <v>8</v>
      </c>
      <c r="DA330" s="902" t="s">
        <v>284</v>
      </c>
      <c r="DB330" s="211">
        <v>150</v>
      </c>
      <c r="DC330" s="902" t="s">
        <v>284</v>
      </c>
      <c r="DD330" s="212">
        <v>1</v>
      </c>
      <c r="DE330" s="902" t="s">
        <v>284</v>
      </c>
      <c r="DF330" s="212">
        <v>1</v>
      </c>
      <c r="DG330" s="937" t="s">
        <v>282</v>
      </c>
      <c r="DH330" s="938">
        <v>8860</v>
      </c>
      <c r="DI330" s="937" t="s">
        <v>282</v>
      </c>
      <c r="DJ330" s="213">
        <v>245</v>
      </c>
      <c r="DK330" s="897" t="s">
        <v>286</v>
      </c>
      <c r="DL330" s="898">
        <v>9590</v>
      </c>
      <c r="DM330" s="900" t="s">
        <v>274</v>
      </c>
      <c r="DN330" s="935">
        <v>90</v>
      </c>
      <c r="DO330" s="900" t="s">
        <v>275</v>
      </c>
      <c r="DP330" s="903" t="s">
        <v>276</v>
      </c>
      <c r="DQ330" s="900" t="s">
        <v>274</v>
      </c>
      <c r="DR330" s="905" t="s">
        <v>280</v>
      </c>
      <c r="DS330" s="900" t="s">
        <v>274</v>
      </c>
      <c r="DT330" s="909">
        <v>2.8</v>
      </c>
      <c r="DU330" s="926" t="s">
        <v>281</v>
      </c>
      <c r="DV330" s="911" t="s">
        <v>287</v>
      </c>
      <c r="DW330" s="246"/>
      <c r="DX330" s="948"/>
      <c r="DY330" s="215">
        <v>50</v>
      </c>
      <c r="DZ330" s="216">
        <v>15</v>
      </c>
      <c r="EA330" s="216">
        <v>16</v>
      </c>
      <c r="EB330" s="928">
        <v>8</v>
      </c>
    </row>
    <row r="331" spans="1:132" s="214" customFormat="1" ht="34.15" customHeight="1">
      <c r="A331" s="271" t="s">
        <v>645</v>
      </c>
      <c r="B331" s="950"/>
      <c r="C331" s="944"/>
      <c r="D331" s="946"/>
      <c r="E331" s="217" t="s">
        <v>49</v>
      </c>
      <c r="F331" s="180"/>
      <c r="G331" s="218">
        <v>57250</v>
      </c>
      <c r="H331" s="219"/>
      <c r="I331" s="183" t="s">
        <v>274</v>
      </c>
      <c r="J331" s="220">
        <v>550</v>
      </c>
      <c r="K331" s="221"/>
      <c r="L331" s="222" t="s">
        <v>275</v>
      </c>
      <c r="M331" s="223" t="s">
        <v>276</v>
      </c>
      <c r="N331" s="224" t="s">
        <v>274</v>
      </c>
      <c r="O331" s="225" t="s">
        <v>280</v>
      </c>
      <c r="P331" s="224" t="s">
        <v>274</v>
      </c>
      <c r="Q331" s="226">
        <v>2.5</v>
      </c>
      <c r="R331" s="227"/>
      <c r="S331" s="902"/>
      <c r="T331" s="914"/>
      <c r="U331" s="902"/>
      <c r="V331" s="934"/>
      <c r="W331" s="922"/>
      <c r="X331" s="904"/>
      <c r="Y331" s="922"/>
      <c r="Z331" s="924"/>
      <c r="AA331" s="183" t="s">
        <v>274</v>
      </c>
      <c r="AB331" s="220">
        <v>7990</v>
      </c>
      <c r="AC331" s="902"/>
      <c r="AD331" s="228">
        <v>70</v>
      </c>
      <c r="AE331" s="229" t="s">
        <v>275</v>
      </c>
      <c r="AF331" s="223" t="s">
        <v>276</v>
      </c>
      <c r="AG331" s="230" t="s">
        <v>274</v>
      </c>
      <c r="AH331" s="231" t="s">
        <v>280</v>
      </c>
      <c r="AI331" s="230" t="s">
        <v>274</v>
      </c>
      <c r="AJ331" s="232">
        <v>3.3</v>
      </c>
      <c r="AK331" s="233"/>
      <c r="AL331" s="198"/>
      <c r="AM331" s="234"/>
      <c r="AN331" s="205"/>
      <c r="AO331" s="235"/>
      <c r="AP331" s="236"/>
      <c r="AR331" s="236"/>
      <c r="AT331" s="236"/>
      <c r="AV331" s="237" t="s">
        <v>274</v>
      </c>
      <c r="AW331" s="199">
        <v>55950</v>
      </c>
      <c r="AX331" s="205" t="s">
        <v>274</v>
      </c>
      <c r="AY331" s="200">
        <v>550</v>
      </c>
      <c r="AZ331" s="238" t="s">
        <v>275</v>
      </c>
      <c r="BA331" s="202" t="s">
        <v>276</v>
      </c>
      <c r="BB331" s="201" t="s">
        <v>274</v>
      </c>
      <c r="BC331" s="203" t="s">
        <v>280</v>
      </c>
      <c r="BD331" s="201" t="s">
        <v>274</v>
      </c>
      <c r="BE331" s="204">
        <v>2.7</v>
      </c>
      <c r="BF331" s="237" t="s">
        <v>274</v>
      </c>
      <c r="BG331" s="286">
        <v>47960</v>
      </c>
      <c r="BH331" s="237" t="s">
        <v>284</v>
      </c>
      <c r="BI331" s="200">
        <v>470</v>
      </c>
      <c r="BJ331" s="238" t="s">
        <v>275</v>
      </c>
      <c r="BK331" s="202" t="s">
        <v>276</v>
      </c>
      <c r="BL331" s="238" t="s">
        <v>274</v>
      </c>
      <c r="BM331" s="203" t="s">
        <v>280</v>
      </c>
      <c r="BN331" s="238" t="s">
        <v>274</v>
      </c>
      <c r="BO331" s="204">
        <v>2.7</v>
      </c>
      <c r="BP331" s="925"/>
      <c r="BQ331" s="920"/>
      <c r="BR331" s="902"/>
      <c r="BS331" s="916"/>
      <c r="BT331" s="904"/>
      <c r="BU331" s="904"/>
      <c r="BV331" s="901"/>
      <c r="BW331" s="906"/>
      <c r="BX331" s="901"/>
      <c r="BY331" s="942"/>
      <c r="BZ331" s="902"/>
      <c r="CA331" s="918"/>
      <c r="CB331" s="902"/>
      <c r="CC331" s="916"/>
      <c r="CD331" s="901"/>
      <c r="CE331" s="904"/>
      <c r="CF331" s="901"/>
      <c r="CG331" s="906"/>
      <c r="CH331" s="901"/>
      <c r="CI331" s="910"/>
      <c r="CJ331" s="912"/>
      <c r="CK331" s="902"/>
      <c r="CL331" s="914"/>
      <c r="CM331" s="902"/>
      <c r="CN331" s="916"/>
      <c r="CO331" s="904"/>
      <c r="CP331" s="904"/>
      <c r="CQ331" s="901"/>
      <c r="CR331" s="906"/>
      <c r="CS331" s="901"/>
      <c r="CT331" s="908"/>
      <c r="CU331" s="902"/>
      <c r="CV331" s="239" t="s">
        <v>289</v>
      </c>
      <c r="CW331" s="902"/>
      <c r="CX331" s="239" t="s">
        <v>290</v>
      </c>
      <c r="CY331" s="902"/>
      <c r="CZ331" s="240">
        <v>52.3</v>
      </c>
      <c r="DA331" s="902"/>
      <c r="DB331" s="239" t="s">
        <v>289</v>
      </c>
      <c r="DC331" s="902"/>
      <c r="DD331" s="239" t="s">
        <v>290</v>
      </c>
      <c r="DE331" s="902"/>
      <c r="DF331" s="240">
        <v>69.8</v>
      </c>
      <c r="DG331" s="937"/>
      <c r="DH331" s="939"/>
      <c r="DI331" s="937"/>
      <c r="DJ331" s="241" t="s">
        <v>291</v>
      </c>
      <c r="DK331" s="897"/>
      <c r="DL331" s="899"/>
      <c r="DM331" s="901"/>
      <c r="DN331" s="936"/>
      <c r="DO331" s="901"/>
      <c r="DP331" s="904"/>
      <c r="DQ331" s="901"/>
      <c r="DR331" s="906"/>
      <c r="DS331" s="901"/>
      <c r="DT331" s="910"/>
      <c r="DU331" s="927"/>
      <c r="DV331" s="912"/>
      <c r="DW331" s="246"/>
      <c r="DX331" s="948"/>
      <c r="DY331" s="215"/>
      <c r="DZ331" s="216">
        <v>15</v>
      </c>
      <c r="EA331" s="216">
        <v>16</v>
      </c>
      <c r="EB331" s="928"/>
    </row>
    <row r="332" spans="1:132" s="214" customFormat="1" ht="34.15" customHeight="1">
      <c r="A332" s="271" t="s">
        <v>646</v>
      </c>
      <c r="B332" s="950"/>
      <c r="C332" s="943" t="s">
        <v>300</v>
      </c>
      <c r="D332" s="945" t="s">
        <v>273</v>
      </c>
      <c r="E332" s="179" t="s">
        <v>48</v>
      </c>
      <c r="F332" s="180"/>
      <c r="G332" s="181">
        <v>48150</v>
      </c>
      <c r="H332" s="182">
        <v>56140</v>
      </c>
      <c r="I332" s="183" t="s">
        <v>274</v>
      </c>
      <c r="J332" s="184">
        <v>460</v>
      </c>
      <c r="K332" s="185">
        <v>540</v>
      </c>
      <c r="L332" s="186" t="s">
        <v>275</v>
      </c>
      <c r="M332" s="187" t="s">
        <v>276</v>
      </c>
      <c r="N332" s="188" t="s">
        <v>274</v>
      </c>
      <c r="O332" s="189" t="s">
        <v>277</v>
      </c>
      <c r="P332" s="188" t="s">
        <v>274</v>
      </c>
      <c r="Q332" s="190">
        <v>2.5</v>
      </c>
      <c r="R332" s="191">
        <v>2.5</v>
      </c>
      <c r="S332" s="902" t="s">
        <v>274</v>
      </c>
      <c r="T332" s="913">
        <v>1390</v>
      </c>
      <c r="U332" s="902" t="s">
        <v>274</v>
      </c>
      <c r="V332" s="933">
        <v>10</v>
      </c>
      <c r="W332" s="921" t="s">
        <v>278</v>
      </c>
      <c r="X332" s="903" t="s">
        <v>276</v>
      </c>
      <c r="Y332" s="921" t="s">
        <v>274</v>
      </c>
      <c r="Z332" s="923" t="s">
        <v>279</v>
      </c>
      <c r="AA332" s="183" t="s">
        <v>274</v>
      </c>
      <c r="AB332" s="192">
        <v>7990</v>
      </c>
      <c r="AC332" s="902" t="s">
        <v>274</v>
      </c>
      <c r="AD332" s="193">
        <v>70</v>
      </c>
      <c r="AE332" s="194" t="s">
        <v>278</v>
      </c>
      <c r="AF332" s="187" t="s">
        <v>276</v>
      </c>
      <c r="AG332" s="195" t="s">
        <v>274</v>
      </c>
      <c r="AH332" s="189" t="s">
        <v>280</v>
      </c>
      <c r="AI332" s="195" t="s">
        <v>274</v>
      </c>
      <c r="AJ332" s="196">
        <v>3.3</v>
      </c>
      <c r="AK332" s="197" t="s">
        <v>281</v>
      </c>
      <c r="AL332" s="198" t="s">
        <v>282</v>
      </c>
      <c r="AM332" s="199">
        <v>3190</v>
      </c>
      <c r="AN332" s="198" t="s">
        <v>282</v>
      </c>
      <c r="AO332" s="200">
        <v>30</v>
      </c>
      <c r="AP332" s="201" t="s">
        <v>275</v>
      </c>
      <c r="AQ332" s="202" t="s">
        <v>276</v>
      </c>
      <c r="AR332" s="201" t="s">
        <v>274</v>
      </c>
      <c r="AS332" s="203" t="s">
        <v>280</v>
      </c>
      <c r="AT332" s="201" t="s">
        <v>274</v>
      </c>
      <c r="AU332" s="204">
        <v>3.9</v>
      </c>
      <c r="AV332" s="205"/>
      <c r="AW332" s="206"/>
      <c r="AX332" s="205"/>
      <c r="AY332" s="207"/>
      <c r="AZ332" s="208"/>
      <c r="BA332" s="208"/>
      <c r="BB332" s="209"/>
      <c r="BC332" s="208"/>
      <c r="BD332" s="209"/>
      <c r="BE332" s="208"/>
      <c r="BF332" s="205"/>
      <c r="BG332" s="285" t="s">
        <v>283</v>
      </c>
      <c r="BH332" s="205"/>
      <c r="BI332" s="210"/>
      <c r="BJ332" s="208"/>
      <c r="BK332" s="208"/>
      <c r="BL332" s="208"/>
      <c r="BM332" s="208"/>
      <c r="BN332" s="208"/>
      <c r="BO332" s="208"/>
      <c r="BP332" s="925" t="s">
        <v>274</v>
      </c>
      <c r="BQ332" s="919" t="s">
        <v>297</v>
      </c>
      <c r="BR332" s="902" t="s">
        <v>274</v>
      </c>
      <c r="BS332" s="915"/>
      <c r="BT332" s="903"/>
      <c r="BU332" s="903"/>
      <c r="BV332" s="900"/>
      <c r="BW332" s="905"/>
      <c r="BX332" s="900"/>
      <c r="BY332" s="941" t="s">
        <v>203</v>
      </c>
      <c r="BZ332" s="902" t="s">
        <v>284</v>
      </c>
      <c r="CA332" s="917">
        <v>8720</v>
      </c>
      <c r="CB332" s="902" t="s">
        <v>284</v>
      </c>
      <c r="CC332" s="915">
        <v>80</v>
      </c>
      <c r="CD332" s="900" t="s">
        <v>275</v>
      </c>
      <c r="CE332" s="903" t="s">
        <v>276</v>
      </c>
      <c r="CF332" s="900" t="s">
        <v>274</v>
      </c>
      <c r="CG332" s="905" t="s">
        <v>280</v>
      </c>
      <c r="CH332" s="900" t="s">
        <v>274</v>
      </c>
      <c r="CI332" s="909">
        <v>2.9</v>
      </c>
      <c r="CJ332" s="911" t="s">
        <v>285</v>
      </c>
      <c r="CK332" s="902" t="s">
        <v>284</v>
      </c>
      <c r="CL332" s="913">
        <v>1480</v>
      </c>
      <c r="CM332" s="902" t="s">
        <v>274</v>
      </c>
      <c r="CN332" s="915">
        <v>10</v>
      </c>
      <c r="CO332" s="903" t="s">
        <v>275</v>
      </c>
      <c r="CP332" s="903" t="s">
        <v>276</v>
      </c>
      <c r="CQ332" s="900" t="s">
        <v>274</v>
      </c>
      <c r="CR332" s="905" t="s">
        <v>280</v>
      </c>
      <c r="CS332" s="900" t="s">
        <v>274</v>
      </c>
      <c r="CT332" s="907">
        <v>14.8</v>
      </c>
      <c r="CU332" s="902" t="s">
        <v>284</v>
      </c>
      <c r="CV332" s="211">
        <v>770</v>
      </c>
      <c r="CW332" s="902" t="s">
        <v>284</v>
      </c>
      <c r="CX332" s="212">
        <v>7</v>
      </c>
      <c r="CY332" s="902" t="s">
        <v>284</v>
      </c>
      <c r="CZ332" s="212">
        <v>7</v>
      </c>
      <c r="DA332" s="902" t="s">
        <v>284</v>
      </c>
      <c r="DB332" s="211">
        <v>130</v>
      </c>
      <c r="DC332" s="902" t="s">
        <v>284</v>
      </c>
      <c r="DD332" s="212">
        <v>1</v>
      </c>
      <c r="DE332" s="902" t="s">
        <v>284</v>
      </c>
      <c r="DF332" s="212">
        <v>1</v>
      </c>
      <c r="DG332" s="937" t="s">
        <v>282</v>
      </c>
      <c r="DH332" s="938">
        <v>8120</v>
      </c>
      <c r="DI332" s="937" t="s">
        <v>282</v>
      </c>
      <c r="DJ332" s="213">
        <v>245</v>
      </c>
      <c r="DK332" s="897" t="s">
        <v>286</v>
      </c>
      <c r="DL332" s="898">
        <v>8720</v>
      </c>
      <c r="DM332" s="900" t="s">
        <v>274</v>
      </c>
      <c r="DN332" s="935">
        <v>80</v>
      </c>
      <c r="DO332" s="900" t="s">
        <v>275</v>
      </c>
      <c r="DP332" s="903" t="s">
        <v>276</v>
      </c>
      <c r="DQ332" s="900" t="s">
        <v>274</v>
      </c>
      <c r="DR332" s="905" t="s">
        <v>280</v>
      </c>
      <c r="DS332" s="900" t="s">
        <v>274</v>
      </c>
      <c r="DT332" s="909">
        <v>2.9</v>
      </c>
      <c r="DU332" s="926" t="s">
        <v>281</v>
      </c>
      <c r="DV332" s="911" t="s">
        <v>287</v>
      </c>
      <c r="DW332" s="246"/>
      <c r="DX332" s="948"/>
      <c r="DY332" s="215">
        <v>55</v>
      </c>
      <c r="DZ332" s="216">
        <v>17</v>
      </c>
      <c r="EA332" s="216">
        <v>18</v>
      </c>
      <c r="EB332" s="928">
        <v>9</v>
      </c>
    </row>
    <row r="333" spans="1:132" s="214" customFormat="1" ht="34.15" customHeight="1">
      <c r="A333" s="271" t="s">
        <v>647</v>
      </c>
      <c r="B333" s="950"/>
      <c r="C333" s="944"/>
      <c r="D333" s="946"/>
      <c r="E333" s="217" t="s">
        <v>49</v>
      </c>
      <c r="F333" s="180"/>
      <c r="G333" s="218">
        <v>56140</v>
      </c>
      <c r="H333" s="219"/>
      <c r="I333" s="183" t="s">
        <v>274</v>
      </c>
      <c r="J333" s="220">
        <v>540</v>
      </c>
      <c r="K333" s="221"/>
      <c r="L333" s="222" t="s">
        <v>275</v>
      </c>
      <c r="M333" s="223" t="s">
        <v>276</v>
      </c>
      <c r="N333" s="224" t="s">
        <v>274</v>
      </c>
      <c r="O333" s="225" t="s">
        <v>280</v>
      </c>
      <c r="P333" s="224" t="s">
        <v>274</v>
      </c>
      <c r="Q333" s="226">
        <v>2.5</v>
      </c>
      <c r="R333" s="227"/>
      <c r="S333" s="902"/>
      <c r="T333" s="914"/>
      <c r="U333" s="902"/>
      <c r="V333" s="934"/>
      <c r="W333" s="922"/>
      <c r="X333" s="904"/>
      <c r="Y333" s="922"/>
      <c r="Z333" s="924"/>
      <c r="AA333" s="183" t="s">
        <v>274</v>
      </c>
      <c r="AB333" s="220">
        <v>7990</v>
      </c>
      <c r="AC333" s="902"/>
      <c r="AD333" s="228">
        <v>70</v>
      </c>
      <c r="AE333" s="229" t="s">
        <v>275</v>
      </c>
      <c r="AF333" s="223" t="s">
        <v>276</v>
      </c>
      <c r="AG333" s="230" t="s">
        <v>274</v>
      </c>
      <c r="AH333" s="231" t="s">
        <v>280</v>
      </c>
      <c r="AI333" s="230" t="s">
        <v>274</v>
      </c>
      <c r="AJ333" s="232">
        <v>3.3</v>
      </c>
      <c r="AK333" s="233"/>
      <c r="AL333" s="198"/>
      <c r="AM333" s="234"/>
      <c r="AN333" s="205"/>
      <c r="AO333" s="235"/>
      <c r="AP333" s="236"/>
      <c r="AR333" s="236"/>
      <c r="AT333" s="236"/>
      <c r="AV333" s="237" t="s">
        <v>274</v>
      </c>
      <c r="AW333" s="199">
        <v>55950</v>
      </c>
      <c r="AX333" s="205" t="s">
        <v>274</v>
      </c>
      <c r="AY333" s="200">
        <v>550</v>
      </c>
      <c r="AZ333" s="238" t="s">
        <v>275</v>
      </c>
      <c r="BA333" s="202" t="s">
        <v>276</v>
      </c>
      <c r="BB333" s="201" t="s">
        <v>274</v>
      </c>
      <c r="BC333" s="203" t="s">
        <v>280</v>
      </c>
      <c r="BD333" s="201" t="s">
        <v>274</v>
      </c>
      <c r="BE333" s="204">
        <v>2.7</v>
      </c>
      <c r="BF333" s="237" t="s">
        <v>274</v>
      </c>
      <c r="BG333" s="286">
        <v>47960</v>
      </c>
      <c r="BH333" s="237" t="s">
        <v>284</v>
      </c>
      <c r="BI333" s="200">
        <v>470</v>
      </c>
      <c r="BJ333" s="238" t="s">
        <v>275</v>
      </c>
      <c r="BK333" s="202" t="s">
        <v>276</v>
      </c>
      <c r="BL333" s="238" t="s">
        <v>274</v>
      </c>
      <c r="BM333" s="203" t="s">
        <v>280</v>
      </c>
      <c r="BN333" s="238" t="s">
        <v>274</v>
      </c>
      <c r="BO333" s="204">
        <v>2.7</v>
      </c>
      <c r="BP333" s="925"/>
      <c r="BQ333" s="920"/>
      <c r="BR333" s="902"/>
      <c r="BS333" s="916"/>
      <c r="BT333" s="904"/>
      <c r="BU333" s="904"/>
      <c r="BV333" s="901"/>
      <c r="BW333" s="906"/>
      <c r="BX333" s="901"/>
      <c r="BY333" s="942"/>
      <c r="BZ333" s="902"/>
      <c r="CA333" s="918"/>
      <c r="CB333" s="902"/>
      <c r="CC333" s="916"/>
      <c r="CD333" s="901"/>
      <c r="CE333" s="904"/>
      <c r="CF333" s="901"/>
      <c r="CG333" s="906"/>
      <c r="CH333" s="901"/>
      <c r="CI333" s="910"/>
      <c r="CJ333" s="912"/>
      <c r="CK333" s="902"/>
      <c r="CL333" s="914"/>
      <c r="CM333" s="902"/>
      <c r="CN333" s="916"/>
      <c r="CO333" s="904"/>
      <c r="CP333" s="904"/>
      <c r="CQ333" s="901"/>
      <c r="CR333" s="906"/>
      <c r="CS333" s="901"/>
      <c r="CT333" s="908"/>
      <c r="CU333" s="902"/>
      <c r="CV333" s="239" t="s">
        <v>289</v>
      </c>
      <c r="CW333" s="902"/>
      <c r="CX333" s="239" t="s">
        <v>290</v>
      </c>
      <c r="CY333" s="902"/>
      <c r="CZ333" s="240">
        <v>54.4</v>
      </c>
      <c r="DA333" s="902"/>
      <c r="DB333" s="239" t="s">
        <v>289</v>
      </c>
      <c r="DC333" s="902"/>
      <c r="DD333" s="239" t="s">
        <v>290</v>
      </c>
      <c r="DE333" s="902"/>
      <c r="DF333" s="240">
        <v>63.4</v>
      </c>
      <c r="DG333" s="937"/>
      <c r="DH333" s="939"/>
      <c r="DI333" s="937"/>
      <c r="DJ333" s="241" t="s">
        <v>291</v>
      </c>
      <c r="DK333" s="897"/>
      <c r="DL333" s="899"/>
      <c r="DM333" s="901"/>
      <c r="DN333" s="936"/>
      <c r="DO333" s="901"/>
      <c r="DP333" s="904"/>
      <c r="DQ333" s="901"/>
      <c r="DR333" s="906"/>
      <c r="DS333" s="901"/>
      <c r="DT333" s="910"/>
      <c r="DU333" s="927"/>
      <c r="DV333" s="912"/>
      <c r="DW333" s="246"/>
      <c r="DX333" s="948"/>
      <c r="DY333" s="215"/>
      <c r="DZ333" s="216">
        <v>17</v>
      </c>
      <c r="EA333" s="216">
        <v>18</v>
      </c>
      <c r="EB333" s="928"/>
    </row>
    <row r="334" spans="1:132" s="214" customFormat="1" ht="34.15" customHeight="1">
      <c r="A334" s="271" t="s">
        <v>648</v>
      </c>
      <c r="B334" s="950"/>
      <c r="C334" s="943" t="s">
        <v>301</v>
      </c>
      <c r="D334" s="945" t="s">
        <v>273</v>
      </c>
      <c r="E334" s="179" t="s">
        <v>48</v>
      </c>
      <c r="F334" s="180"/>
      <c r="G334" s="181">
        <v>47150</v>
      </c>
      <c r="H334" s="182">
        <v>55140</v>
      </c>
      <c r="I334" s="183" t="s">
        <v>274</v>
      </c>
      <c r="J334" s="184">
        <v>450</v>
      </c>
      <c r="K334" s="185">
        <v>530</v>
      </c>
      <c r="L334" s="186" t="s">
        <v>275</v>
      </c>
      <c r="M334" s="187" t="s">
        <v>276</v>
      </c>
      <c r="N334" s="188" t="s">
        <v>274</v>
      </c>
      <c r="O334" s="189" t="s">
        <v>277</v>
      </c>
      <c r="P334" s="188" t="s">
        <v>274</v>
      </c>
      <c r="Q334" s="190">
        <v>2.5</v>
      </c>
      <c r="R334" s="191">
        <v>2.5</v>
      </c>
      <c r="S334" s="902" t="s">
        <v>274</v>
      </c>
      <c r="T334" s="913">
        <v>1270</v>
      </c>
      <c r="U334" s="902" t="s">
        <v>274</v>
      </c>
      <c r="V334" s="933">
        <v>10</v>
      </c>
      <c r="W334" s="921" t="s">
        <v>278</v>
      </c>
      <c r="X334" s="903" t="s">
        <v>276</v>
      </c>
      <c r="Y334" s="921" t="s">
        <v>274</v>
      </c>
      <c r="Z334" s="923" t="s">
        <v>279</v>
      </c>
      <c r="AA334" s="183" t="s">
        <v>274</v>
      </c>
      <c r="AB334" s="192">
        <v>7990</v>
      </c>
      <c r="AC334" s="902" t="s">
        <v>274</v>
      </c>
      <c r="AD334" s="193">
        <v>70</v>
      </c>
      <c r="AE334" s="194" t="s">
        <v>278</v>
      </c>
      <c r="AF334" s="187" t="s">
        <v>276</v>
      </c>
      <c r="AG334" s="195" t="s">
        <v>274</v>
      </c>
      <c r="AH334" s="189" t="s">
        <v>280</v>
      </c>
      <c r="AI334" s="195" t="s">
        <v>274</v>
      </c>
      <c r="AJ334" s="196">
        <v>3.3</v>
      </c>
      <c r="AK334" s="197" t="s">
        <v>281</v>
      </c>
      <c r="AL334" s="198" t="s">
        <v>282</v>
      </c>
      <c r="AM334" s="199">
        <v>3190</v>
      </c>
      <c r="AN334" s="198" t="s">
        <v>282</v>
      </c>
      <c r="AO334" s="200">
        <v>30</v>
      </c>
      <c r="AP334" s="201" t="s">
        <v>275</v>
      </c>
      <c r="AQ334" s="202" t="s">
        <v>276</v>
      </c>
      <c r="AR334" s="201" t="s">
        <v>274</v>
      </c>
      <c r="AS334" s="203" t="s">
        <v>280</v>
      </c>
      <c r="AT334" s="201" t="s">
        <v>274</v>
      </c>
      <c r="AU334" s="204">
        <v>3.9</v>
      </c>
      <c r="AV334" s="205"/>
      <c r="AW334" s="206"/>
      <c r="AX334" s="205"/>
      <c r="AY334" s="207"/>
      <c r="AZ334" s="208"/>
      <c r="BA334" s="208"/>
      <c r="BB334" s="209"/>
      <c r="BC334" s="208"/>
      <c r="BD334" s="209"/>
      <c r="BE334" s="208"/>
      <c r="BF334" s="205"/>
      <c r="BG334" s="285" t="s">
        <v>283</v>
      </c>
      <c r="BH334" s="205"/>
      <c r="BI334" s="210"/>
      <c r="BJ334" s="208"/>
      <c r="BK334" s="208"/>
      <c r="BL334" s="208"/>
      <c r="BM334" s="208"/>
      <c r="BN334" s="208"/>
      <c r="BO334" s="208"/>
      <c r="BP334" s="925" t="s">
        <v>274</v>
      </c>
      <c r="BQ334" s="919" t="s">
        <v>203</v>
      </c>
      <c r="BR334" s="902" t="s">
        <v>274</v>
      </c>
      <c r="BS334" s="915"/>
      <c r="BT334" s="903"/>
      <c r="BU334" s="903"/>
      <c r="BV334" s="900"/>
      <c r="BW334" s="905"/>
      <c r="BX334" s="900"/>
      <c r="BY334" s="941" t="s">
        <v>203</v>
      </c>
      <c r="BZ334" s="902" t="s">
        <v>284</v>
      </c>
      <c r="CA334" s="917">
        <v>7990</v>
      </c>
      <c r="CB334" s="902" t="s">
        <v>274</v>
      </c>
      <c r="CC334" s="915">
        <v>70</v>
      </c>
      <c r="CD334" s="900" t="s">
        <v>275</v>
      </c>
      <c r="CE334" s="903" t="s">
        <v>276</v>
      </c>
      <c r="CF334" s="900" t="s">
        <v>274</v>
      </c>
      <c r="CG334" s="905" t="s">
        <v>280</v>
      </c>
      <c r="CH334" s="900" t="s">
        <v>274</v>
      </c>
      <c r="CI334" s="909">
        <v>3</v>
      </c>
      <c r="CJ334" s="911" t="s">
        <v>285</v>
      </c>
      <c r="CK334" s="902" t="s">
        <v>284</v>
      </c>
      <c r="CL334" s="913">
        <v>1350</v>
      </c>
      <c r="CM334" s="902" t="s">
        <v>274</v>
      </c>
      <c r="CN334" s="915">
        <v>10</v>
      </c>
      <c r="CO334" s="903" t="s">
        <v>275</v>
      </c>
      <c r="CP334" s="903" t="s">
        <v>276</v>
      </c>
      <c r="CQ334" s="900" t="s">
        <v>274</v>
      </c>
      <c r="CR334" s="905" t="s">
        <v>280</v>
      </c>
      <c r="CS334" s="900" t="s">
        <v>274</v>
      </c>
      <c r="CT334" s="907">
        <v>13.6</v>
      </c>
      <c r="CU334" s="902" t="s">
        <v>284</v>
      </c>
      <c r="CV334" s="211">
        <v>710</v>
      </c>
      <c r="CW334" s="902" t="s">
        <v>284</v>
      </c>
      <c r="CX334" s="212">
        <v>7</v>
      </c>
      <c r="CY334" s="902" t="s">
        <v>284</v>
      </c>
      <c r="CZ334" s="212">
        <v>7</v>
      </c>
      <c r="DA334" s="902" t="s">
        <v>284</v>
      </c>
      <c r="DB334" s="211">
        <v>120</v>
      </c>
      <c r="DC334" s="902" t="s">
        <v>284</v>
      </c>
      <c r="DD334" s="212">
        <v>1</v>
      </c>
      <c r="DE334" s="902" t="s">
        <v>284</v>
      </c>
      <c r="DF334" s="212">
        <v>1</v>
      </c>
      <c r="DG334" s="937" t="s">
        <v>282</v>
      </c>
      <c r="DH334" s="938">
        <v>7500</v>
      </c>
      <c r="DI334" s="937" t="s">
        <v>282</v>
      </c>
      <c r="DJ334" s="213">
        <v>245</v>
      </c>
      <c r="DK334" s="897" t="s">
        <v>286</v>
      </c>
      <c r="DL334" s="898">
        <v>7990</v>
      </c>
      <c r="DM334" s="900" t="s">
        <v>274</v>
      </c>
      <c r="DN334" s="935">
        <v>80</v>
      </c>
      <c r="DO334" s="900" t="s">
        <v>275</v>
      </c>
      <c r="DP334" s="903" t="s">
        <v>276</v>
      </c>
      <c r="DQ334" s="900" t="s">
        <v>274</v>
      </c>
      <c r="DR334" s="905" t="s">
        <v>280</v>
      </c>
      <c r="DS334" s="900" t="s">
        <v>274</v>
      </c>
      <c r="DT334" s="909">
        <v>2.7</v>
      </c>
      <c r="DU334" s="926" t="s">
        <v>281</v>
      </c>
      <c r="DV334" s="911" t="s">
        <v>287</v>
      </c>
      <c r="DW334" s="246"/>
      <c r="DX334" s="948"/>
      <c r="DY334" s="215">
        <v>60</v>
      </c>
      <c r="DZ334" s="216">
        <v>19</v>
      </c>
      <c r="EA334" s="216">
        <v>20</v>
      </c>
      <c r="EB334" s="928">
        <v>10</v>
      </c>
    </row>
    <row r="335" spans="1:132" s="214" customFormat="1" ht="34.15" customHeight="1">
      <c r="A335" s="271" t="s">
        <v>649</v>
      </c>
      <c r="B335" s="950"/>
      <c r="C335" s="944"/>
      <c r="D335" s="946"/>
      <c r="E335" s="217" t="s">
        <v>49</v>
      </c>
      <c r="F335" s="180"/>
      <c r="G335" s="218">
        <v>55140</v>
      </c>
      <c r="H335" s="219"/>
      <c r="I335" s="183" t="s">
        <v>274</v>
      </c>
      <c r="J335" s="220">
        <v>530</v>
      </c>
      <c r="K335" s="221"/>
      <c r="L335" s="222" t="s">
        <v>275</v>
      </c>
      <c r="M335" s="223" t="s">
        <v>276</v>
      </c>
      <c r="N335" s="224" t="s">
        <v>274</v>
      </c>
      <c r="O335" s="225" t="s">
        <v>280</v>
      </c>
      <c r="P335" s="224" t="s">
        <v>274</v>
      </c>
      <c r="Q335" s="226">
        <v>2.5</v>
      </c>
      <c r="R335" s="227"/>
      <c r="S335" s="902"/>
      <c r="T335" s="914"/>
      <c r="U335" s="902"/>
      <c r="V335" s="934"/>
      <c r="W335" s="922"/>
      <c r="X335" s="904"/>
      <c r="Y335" s="922"/>
      <c r="Z335" s="924"/>
      <c r="AA335" s="183" t="s">
        <v>274</v>
      </c>
      <c r="AB335" s="220">
        <v>7990</v>
      </c>
      <c r="AC335" s="902"/>
      <c r="AD335" s="228">
        <v>70</v>
      </c>
      <c r="AE335" s="229" t="s">
        <v>275</v>
      </c>
      <c r="AF335" s="223" t="s">
        <v>276</v>
      </c>
      <c r="AG335" s="230" t="s">
        <v>274</v>
      </c>
      <c r="AH335" s="231" t="s">
        <v>280</v>
      </c>
      <c r="AI335" s="230" t="s">
        <v>274</v>
      </c>
      <c r="AJ335" s="232">
        <v>3.3</v>
      </c>
      <c r="AK335" s="233"/>
      <c r="AL335" s="198"/>
      <c r="AM335" s="234"/>
      <c r="AN335" s="205"/>
      <c r="AO335" s="235"/>
      <c r="AP335" s="236"/>
      <c r="AR335" s="236"/>
      <c r="AT335" s="236"/>
      <c r="AV335" s="237" t="s">
        <v>274</v>
      </c>
      <c r="AW335" s="199">
        <v>55950</v>
      </c>
      <c r="AX335" s="205" t="s">
        <v>274</v>
      </c>
      <c r="AY335" s="200">
        <v>550</v>
      </c>
      <c r="AZ335" s="238" t="s">
        <v>275</v>
      </c>
      <c r="BA335" s="202" t="s">
        <v>276</v>
      </c>
      <c r="BB335" s="201" t="s">
        <v>274</v>
      </c>
      <c r="BC335" s="203" t="s">
        <v>280</v>
      </c>
      <c r="BD335" s="201" t="s">
        <v>274</v>
      </c>
      <c r="BE335" s="204">
        <v>2.7</v>
      </c>
      <c r="BF335" s="237" t="s">
        <v>274</v>
      </c>
      <c r="BG335" s="286">
        <v>47960</v>
      </c>
      <c r="BH335" s="237" t="s">
        <v>284</v>
      </c>
      <c r="BI335" s="200">
        <v>470</v>
      </c>
      <c r="BJ335" s="238" t="s">
        <v>275</v>
      </c>
      <c r="BK335" s="202" t="s">
        <v>276</v>
      </c>
      <c r="BL335" s="238" t="s">
        <v>274</v>
      </c>
      <c r="BM335" s="203" t="s">
        <v>280</v>
      </c>
      <c r="BN335" s="238" t="s">
        <v>274</v>
      </c>
      <c r="BO335" s="204">
        <v>2.7</v>
      </c>
      <c r="BP335" s="925"/>
      <c r="BQ335" s="920"/>
      <c r="BR335" s="902"/>
      <c r="BS335" s="916"/>
      <c r="BT335" s="904"/>
      <c r="BU335" s="904"/>
      <c r="BV335" s="901"/>
      <c r="BW335" s="906"/>
      <c r="BX335" s="901"/>
      <c r="BY335" s="942"/>
      <c r="BZ335" s="902"/>
      <c r="CA335" s="918"/>
      <c r="CB335" s="902"/>
      <c r="CC335" s="916"/>
      <c r="CD335" s="901"/>
      <c r="CE335" s="904"/>
      <c r="CF335" s="901"/>
      <c r="CG335" s="906"/>
      <c r="CH335" s="901"/>
      <c r="CI335" s="910"/>
      <c r="CJ335" s="912"/>
      <c r="CK335" s="902"/>
      <c r="CL335" s="914"/>
      <c r="CM335" s="902"/>
      <c r="CN335" s="916"/>
      <c r="CO335" s="904"/>
      <c r="CP335" s="904"/>
      <c r="CQ335" s="901"/>
      <c r="CR335" s="906"/>
      <c r="CS335" s="901"/>
      <c r="CT335" s="908"/>
      <c r="CU335" s="902"/>
      <c r="CV335" s="239" t="s">
        <v>315</v>
      </c>
      <c r="CW335" s="902"/>
      <c r="CX335" s="239" t="s">
        <v>290</v>
      </c>
      <c r="CY335" s="902"/>
      <c r="CZ335" s="240">
        <v>49.8</v>
      </c>
      <c r="DA335" s="902"/>
      <c r="DB335" s="239" t="s">
        <v>315</v>
      </c>
      <c r="DC335" s="902"/>
      <c r="DD335" s="239" t="s">
        <v>290</v>
      </c>
      <c r="DE335" s="902"/>
      <c r="DF335" s="240">
        <v>58.2</v>
      </c>
      <c r="DG335" s="937"/>
      <c r="DH335" s="939"/>
      <c r="DI335" s="937"/>
      <c r="DJ335" s="241" t="s">
        <v>291</v>
      </c>
      <c r="DK335" s="897"/>
      <c r="DL335" s="899"/>
      <c r="DM335" s="901"/>
      <c r="DN335" s="936"/>
      <c r="DO335" s="901"/>
      <c r="DP335" s="904"/>
      <c r="DQ335" s="901"/>
      <c r="DR335" s="906"/>
      <c r="DS335" s="901"/>
      <c r="DT335" s="910"/>
      <c r="DU335" s="927"/>
      <c r="DV335" s="912"/>
      <c r="DW335" s="246"/>
      <c r="DX335" s="948"/>
      <c r="DY335" s="215"/>
      <c r="DZ335" s="216">
        <v>19</v>
      </c>
      <c r="EA335" s="216">
        <v>20</v>
      </c>
      <c r="EB335" s="928"/>
    </row>
    <row r="336" spans="1:132" s="214" customFormat="1" ht="34.15" customHeight="1">
      <c r="A336" s="271" t="s">
        <v>650</v>
      </c>
      <c r="B336" s="950"/>
      <c r="C336" s="929" t="s">
        <v>302</v>
      </c>
      <c r="D336" s="931" t="s">
        <v>273</v>
      </c>
      <c r="E336" s="243" t="s">
        <v>48</v>
      </c>
      <c r="F336" s="180"/>
      <c r="G336" s="181">
        <v>41860</v>
      </c>
      <c r="H336" s="182">
        <v>49850</v>
      </c>
      <c r="I336" s="183" t="s">
        <v>274</v>
      </c>
      <c r="J336" s="184">
        <v>390</v>
      </c>
      <c r="K336" s="185">
        <v>470</v>
      </c>
      <c r="L336" s="186" t="s">
        <v>275</v>
      </c>
      <c r="M336" s="187" t="s">
        <v>276</v>
      </c>
      <c r="N336" s="188" t="s">
        <v>274</v>
      </c>
      <c r="O336" s="189" t="s">
        <v>277</v>
      </c>
      <c r="P336" s="188" t="s">
        <v>274</v>
      </c>
      <c r="Q336" s="190">
        <v>2.5</v>
      </c>
      <c r="R336" s="191">
        <v>2.6</v>
      </c>
      <c r="S336" s="902" t="s">
        <v>274</v>
      </c>
      <c r="T336" s="913">
        <v>1020</v>
      </c>
      <c r="U336" s="902" t="s">
        <v>274</v>
      </c>
      <c r="V336" s="933">
        <v>10</v>
      </c>
      <c r="W336" s="921" t="s">
        <v>278</v>
      </c>
      <c r="X336" s="903" t="s">
        <v>276</v>
      </c>
      <c r="Y336" s="921" t="s">
        <v>274</v>
      </c>
      <c r="Z336" s="923" t="s">
        <v>279</v>
      </c>
      <c r="AA336" s="183" t="s">
        <v>274</v>
      </c>
      <c r="AB336" s="192">
        <v>7990</v>
      </c>
      <c r="AC336" s="902" t="s">
        <v>274</v>
      </c>
      <c r="AD336" s="193">
        <v>70</v>
      </c>
      <c r="AE336" s="194" t="s">
        <v>278</v>
      </c>
      <c r="AF336" s="187" t="s">
        <v>276</v>
      </c>
      <c r="AG336" s="195" t="s">
        <v>274</v>
      </c>
      <c r="AH336" s="189" t="s">
        <v>280</v>
      </c>
      <c r="AI336" s="195" t="s">
        <v>274</v>
      </c>
      <c r="AJ336" s="196">
        <v>3.3</v>
      </c>
      <c r="AK336" s="197" t="s">
        <v>281</v>
      </c>
      <c r="AL336" s="198" t="s">
        <v>282</v>
      </c>
      <c r="AM336" s="199">
        <v>3190</v>
      </c>
      <c r="AN336" s="198" t="s">
        <v>282</v>
      </c>
      <c r="AO336" s="200">
        <v>30</v>
      </c>
      <c r="AP336" s="201" t="s">
        <v>275</v>
      </c>
      <c r="AQ336" s="202" t="s">
        <v>276</v>
      </c>
      <c r="AR336" s="201" t="s">
        <v>274</v>
      </c>
      <c r="AS336" s="203" t="s">
        <v>280</v>
      </c>
      <c r="AT336" s="201" t="s">
        <v>274</v>
      </c>
      <c r="AU336" s="204">
        <v>3.9</v>
      </c>
      <c r="AV336" s="205"/>
      <c r="AW336" s="206"/>
      <c r="AX336" s="205"/>
      <c r="AY336" s="207"/>
      <c r="AZ336" s="208"/>
      <c r="BA336" s="208"/>
      <c r="BB336" s="209"/>
      <c r="BC336" s="208"/>
      <c r="BD336" s="209"/>
      <c r="BE336" s="208"/>
      <c r="BF336" s="205"/>
      <c r="BG336" s="285" t="s">
        <v>283</v>
      </c>
      <c r="BH336" s="205"/>
      <c r="BI336" s="210"/>
      <c r="BJ336" s="208"/>
      <c r="BK336" s="208"/>
      <c r="BL336" s="208"/>
      <c r="BM336" s="208"/>
      <c r="BN336" s="208"/>
      <c r="BO336" s="208"/>
      <c r="BP336" s="925" t="s">
        <v>274</v>
      </c>
      <c r="BQ336" s="919" t="s">
        <v>203</v>
      </c>
      <c r="BR336" s="902" t="s">
        <v>274</v>
      </c>
      <c r="BS336" s="915"/>
      <c r="BT336" s="903"/>
      <c r="BU336" s="903"/>
      <c r="BV336" s="900"/>
      <c r="BW336" s="905"/>
      <c r="BX336" s="900"/>
      <c r="BY336" s="941" t="s">
        <v>203</v>
      </c>
      <c r="BZ336" s="902" t="s">
        <v>284</v>
      </c>
      <c r="CA336" s="917">
        <v>6390</v>
      </c>
      <c r="CB336" s="902" t="s">
        <v>274</v>
      </c>
      <c r="CC336" s="915">
        <v>60</v>
      </c>
      <c r="CD336" s="900" t="s">
        <v>275</v>
      </c>
      <c r="CE336" s="903" t="s">
        <v>276</v>
      </c>
      <c r="CF336" s="900" t="s">
        <v>274</v>
      </c>
      <c r="CG336" s="905" t="s">
        <v>280</v>
      </c>
      <c r="CH336" s="900" t="s">
        <v>274</v>
      </c>
      <c r="CI336" s="909">
        <v>2.8</v>
      </c>
      <c r="CJ336" s="911" t="s">
        <v>285</v>
      </c>
      <c r="CK336" s="902" t="s">
        <v>284</v>
      </c>
      <c r="CL336" s="913">
        <v>1080</v>
      </c>
      <c r="CM336" s="902" t="s">
        <v>274</v>
      </c>
      <c r="CN336" s="915">
        <v>10</v>
      </c>
      <c r="CO336" s="903" t="s">
        <v>275</v>
      </c>
      <c r="CP336" s="903" t="s">
        <v>276</v>
      </c>
      <c r="CQ336" s="900" t="s">
        <v>274</v>
      </c>
      <c r="CR336" s="905" t="s">
        <v>280</v>
      </c>
      <c r="CS336" s="900" t="s">
        <v>274</v>
      </c>
      <c r="CT336" s="907">
        <v>10.9</v>
      </c>
      <c r="CU336" s="902" t="s">
        <v>284</v>
      </c>
      <c r="CV336" s="211">
        <v>590</v>
      </c>
      <c r="CW336" s="902" t="s">
        <v>284</v>
      </c>
      <c r="CX336" s="212">
        <v>5</v>
      </c>
      <c r="CY336" s="902" t="s">
        <v>284</v>
      </c>
      <c r="CZ336" s="212">
        <v>5</v>
      </c>
      <c r="DA336" s="902" t="s">
        <v>284</v>
      </c>
      <c r="DB336" s="211">
        <v>100</v>
      </c>
      <c r="DC336" s="902" t="s">
        <v>284</v>
      </c>
      <c r="DD336" s="212">
        <v>1</v>
      </c>
      <c r="DE336" s="902" t="s">
        <v>284</v>
      </c>
      <c r="DF336" s="212">
        <v>1</v>
      </c>
      <c r="DG336" s="937" t="s">
        <v>282</v>
      </c>
      <c r="DH336" s="938">
        <v>6130</v>
      </c>
      <c r="DI336" s="937" t="s">
        <v>282</v>
      </c>
      <c r="DJ336" s="213">
        <v>245</v>
      </c>
      <c r="DK336" s="897" t="s">
        <v>286</v>
      </c>
      <c r="DL336" s="898">
        <v>6390</v>
      </c>
      <c r="DM336" s="900" t="s">
        <v>274</v>
      </c>
      <c r="DN336" s="935">
        <v>60</v>
      </c>
      <c r="DO336" s="900" t="s">
        <v>275</v>
      </c>
      <c r="DP336" s="903" t="s">
        <v>276</v>
      </c>
      <c r="DQ336" s="900" t="s">
        <v>274</v>
      </c>
      <c r="DR336" s="905" t="s">
        <v>280</v>
      </c>
      <c r="DS336" s="900" t="s">
        <v>274</v>
      </c>
      <c r="DT336" s="909">
        <v>2.8</v>
      </c>
      <c r="DU336" s="926" t="s">
        <v>281</v>
      </c>
      <c r="DV336" s="911" t="s">
        <v>287</v>
      </c>
      <c r="DW336" s="246"/>
      <c r="DX336" s="948"/>
      <c r="DY336" s="215">
        <v>75</v>
      </c>
      <c r="DZ336" s="216">
        <v>21</v>
      </c>
      <c r="EA336" s="216">
        <v>22</v>
      </c>
      <c r="EB336" s="928">
        <v>11</v>
      </c>
    </row>
    <row r="337" spans="1:132" s="214" customFormat="1" ht="34.15" customHeight="1">
      <c r="A337" s="271" t="s">
        <v>651</v>
      </c>
      <c r="B337" s="950"/>
      <c r="C337" s="930"/>
      <c r="D337" s="940"/>
      <c r="E337" s="244" t="s">
        <v>49</v>
      </c>
      <c r="F337" s="180"/>
      <c r="G337" s="218">
        <v>49850</v>
      </c>
      <c r="H337" s="219"/>
      <c r="I337" s="183" t="s">
        <v>274</v>
      </c>
      <c r="J337" s="220">
        <v>470</v>
      </c>
      <c r="K337" s="221"/>
      <c r="L337" s="222" t="s">
        <v>275</v>
      </c>
      <c r="M337" s="223" t="s">
        <v>276</v>
      </c>
      <c r="N337" s="224" t="s">
        <v>274</v>
      </c>
      <c r="O337" s="225" t="s">
        <v>280</v>
      </c>
      <c r="P337" s="224" t="s">
        <v>274</v>
      </c>
      <c r="Q337" s="226">
        <v>2.6</v>
      </c>
      <c r="R337" s="227"/>
      <c r="S337" s="902"/>
      <c r="T337" s="914"/>
      <c r="U337" s="902"/>
      <c r="V337" s="934"/>
      <c r="W337" s="922"/>
      <c r="X337" s="904"/>
      <c r="Y337" s="922"/>
      <c r="Z337" s="924"/>
      <c r="AA337" s="183" t="s">
        <v>274</v>
      </c>
      <c r="AB337" s="220">
        <v>7990</v>
      </c>
      <c r="AC337" s="902"/>
      <c r="AD337" s="228">
        <v>70</v>
      </c>
      <c r="AE337" s="229" t="s">
        <v>275</v>
      </c>
      <c r="AF337" s="223" t="s">
        <v>276</v>
      </c>
      <c r="AG337" s="230" t="s">
        <v>274</v>
      </c>
      <c r="AH337" s="231" t="s">
        <v>280</v>
      </c>
      <c r="AI337" s="230" t="s">
        <v>274</v>
      </c>
      <c r="AJ337" s="232">
        <v>3.3</v>
      </c>
      <c r="AK337" s="233"/>
      <c r="AL337" s="198"/>
      <c r="AM337" s="234"/>
      <c r="AN337" s="205"/>
      <c r="AO337" s="235"/>
      <c r="AP337" s="236"/>
      <c r="AR337" s="236"/>
      <c r="AT337" s="236"/>
      <c r="AV337" s="237" t="s">
        <v>274</v>
      </c>
      <c r="AW337" s="199">
        <v>55950</v>
      </c>
      <c r="AX337" s="205" t="s">
        <v>274</v>
      </c>
      <c r="AY337" s="200">
        <v>550</v>
      </c>
      <c r="AZ337" s="238" t="s">
        <v>275</v>
      </c>
      <c r="BA337" s="202" t="s">
        <v>276</v>
      </c>
      <c r="BB337" s="201" t="s">
        <v>274</v>
      </c>
      <c r="BC337" s="203" t="s">
        <v>280</v>
      </c>
      <c r="BD337" s="201" t="s">
        <v>274</v>
      </c>
      <c r="BE337" s="204">
        <v>2.7</v>
      </c>
      <c r="BF337" s="237" t="s">
        <v>274</v>
      </c>
      <c r="BG337" s="286">
        <v>47960</v>
      </c>
      <c r="BH337" s="237" t="s">
        <v>284</v>
      </c>
      <c r="BI337" s="200">
        <v>470</v>
      </c>
      <c r="BJ337" s="238" t="s">
        <v>275</v>
      </c>
      <c r="BK337" s="202" t="s">
        <v>276</v>
      </c>
      <c r="BL337" s="238" t="s">
        <v>274</v>
      </c>
      <c r="BM337" s="203" t="s">
        <v>280</v>
      </c>
      <c r="BN337" s="238" t="s">
        <v>274</v>
      </c>
      <c r="BO337" s="204">
        <v>2.7</v>
      </c>
      <c r="BP337" s="925"/>
      <c r="BQ337" s="920"/>
      <c r="BR337" s="902"/>
      <c r="BS337" s="916"/>
      <c r="BT337" s="904"/>
      <c r="BU337" s="904"/>
      <c r="BV337" s="901"/>
      <c r="BW337" s="906"/>
      <c r="BX337" s="901"/>
      <c r="BY337" s="942"/>
      <c r="BZ337" s="902"/>
      <c r="CA337" s="918"/>
      <c r="CB337" s="902"/>
      <c r="CC337" s="916"/>
      <c r="CD337" s="901"/>
      <c r="CE337" s="904"/>
      <c r="CF337" s="901"/>
      <c r="CG337" s="906"/>
      <c r="CH337" s="901"/>
      <c r="CI337" s="910"/>
      <c r="CJ337" s="912"/>
      <c r="CK337" s="902"/>
      <c r="CL337" s="914"/>
      <c r="CM337" s="902"/>
      <c r="CN337" s="916"/>
      <c r="CO337" s="904"/>
      <c r="CP337" s="904"/>
      <c r="CQ337" s="901"/>
      <c r="CR337" s="906"/>
      <c r="CS337" s="901"/>
      <c r="CT337" s="908"/>
      <c r="CU337" s="902"/>
      <c r="CV337" s="239" t="s">
        <v>315</v>
      </c>
      <c r="CW337" s="902"/>
      <c r="CX337" s="239" t="s">
        <v>290</v>
      </c>
      <c r="CY337" s="902"/>
      <c r="CZ337" s="240">
        <v>55.8</v>
      </c>
      <c r="DA337" s="902"/>
      <c r="DB337" s="239" t="s">
        <v>315</v>
      </c>
      <c r="DC337" s="902"/>
      <c r="DD337" s="239" t="s">
        <v>290</v>
      </c>
      <c r="DE337" s="902"/>
      <c r="DF337" s="240">
        <v>46.5</v>
      </c>
      <c r="DG337" s="937"/>
      <c r="DH337" s="939"/>
      <c r="DI337" s="937"/>
      <c r="DJ337" s="241" t="s">
        <v>291</v>
      </c>
      <c r="DK337" s="897"/>
      <c r="DL337" s="899"/>
      <c r="DM337" s="901"/>
      <c r="DN337" s="936"/>
      <c r="DO337" s="901"/>
      <c r="DP337" s="904"/>
      <c r="DQ337" s="901"/>
      <c r="DR337" s="906"/>
      <c r="DS337" s="901"/>
      <c r="DT337" s="910"/>
      <c r="DU337" s="927"/>
      <c r="DV337" s="912"/>
      <c r="DW337" s="246"/>
      <c r="DX337" s="948"/>
      <c r="DY337" s="245"/>
      <c r="DZ337" s="216">
        <v>21</v>
      </c>
      <c r="EA337" s="216">
        <v>22</v>
      </c>
      <c r="EB337" s="928"/>
    </row>
    <row r="338" spans="1:132" s="248" customFormat="1" ht="34.15" customHeight="1">
      <c r="A338" s="272" t="s">
        <v>652</v>
      </c>
      <c r="B338" s="950"/>
      <c r="C338" s="929" t="s">
        <v>303</v>
      </c>
      <c r="D338" s="931" t="s">
        <v>273</v>
      </c>
      <c r="E338" s="243" t="s">
        <v>48</v>
      </c>
      <c r="F338" s="180"/>
      <c r="G338" s="181">
        <v>38310</v>
      </c>
      <c r="H338" s="182">
        <v>46300</v>
      </c>
      <c r="I338" s="183" t="s">
        <v>274</v>
      </c>
      <c r="J338" s="184">
        <v>360</v>
      </c>
      <c r="K338" s="185">
        <v>440</v>
      </c>
      <c r="L338" s="186" t="s">
        <v>275</v>
      </c>
      <c r="M338" s="187" t="s">
        <v>276</v>
      </c>
      <c r="N338" s="188" t="s">
        <v>274</v>
      </c>
      <c r="O338" s="189" t="s">
        <v>277</v>
      </c>
      <c r="P338" s="188" t="s">
        <v>274</v>
      </c>
      <c r="Q338" s="190">
        <v>2.4</v>
      </c>
      <c r="R338" s="191">
        <v>2.5</v>
      </c>
      <c r="S338" s="902" t="s">
        <v>274</v>
      </c>
      <c r="T338" s="913">
        <v>850</v>
      </c>
      <c r="U338" s="902" t="s">
        <v>274</v>
      </c>
      <c r="V338" s="933">
        <v>8</v>
      </c>
      <c r="W338" s="921" t="s">
        <v>278</v>
      </c>
      <c r="X338" s="903" t="s">
        <v>276</v>
      </c>
      <c r="Y338" s="921" t="s">
        <v>274</v>
      </c>
      <c r="Z338" s="923" t="s">
        <v>279</v>
      </c>
      <c r="AA338" s="183" t="s">
        <v>274</v>
      </c>
      <c r="AB338" s="192">
        <v>7990</v>
      </c>
      <c r="AC338" s="902" t="s">
        <v>274</v>
      </c>
      <c r="AD338" s="193">
        <v>70</v>
      </c>
      <c r="AE338" s="194" t="s">
        <v>278</v>
      </c>
      <c r="AF338" s="187" t="s">
        <v>276</v>
      </c>
      <c r="AG338" s="195" t="s">
        <v>274</v>
      </c>
      <c r="AH338" s="189" t="s">
        <v>280</v>
      </c>
      <c r="AI338" s="195" t="s">
        <v>274</v>
      </c>
      <c r="AJ338" s="196">
        <v>3.3</v>
      </c>
      <c r="AK338" s="197" t="s">
        <v>281</v>
      </c>
      <c r="AL338" s="198" t="s">
        <v>282</v>
      </c>
      <c r="AM338" s="199">
        <v>3190</v>
      </c>
      <c r="AN338" s="198" t="s">
        <v>282</v>
      </c>
      <c r="AO338" s="200">
        <v>30</v>
      </c>
      <c r="AP338" s="201" t="s">
        <v>275</v>
      </c>
      <c r="AQ338" s="202" t="s">
        <v>276</v>
      </c>
      <c r="AR338" s="201" t="s">
        <v>274</v>
      </c>
      <c r="AS338" s="203" t="s">
        <v>280</v>
      </c>
      <c r="AT338" s="201" t="s">
        <v>274</v>
      </c>
      <c r="AU338" s="204">
        <v>3.9</v>
      </c>
      <c r="AV338" s="205"/>
      <c r="AW338" s="206"/>
      <c r="AX338" s="205"/>
      <c r="AY338" s="207"/>
      <c r="AZ338" s="208"/>
      <c r="BA338" s="208"/>
      <c r="BB338" s="209"/>
      <c r="BC338" s="208"/>
      <c r="BD338" s="209"/>
      <c r="BE338" s="208"/>
      <c r="BF338" s="205"/>
      <c r="BG338" s="285" t="s">
        <v>283</v>
      </c>
      <c r="BH338" s="205"/>
      <c r="BI338" s="210"/>
      <c r="BJ338" s="208"/>
      <c r="BK338" s="208"/>
      <c r="BL338" s="208"/>
      <c r="BM338" s="208"/>
      <c r="BN338" s="208"/>
      <c r="BO338" s="208"/>
      <c r="BP338" s="925" t="s">
        <v>274</v>
      </c>
      <c r="BQ338" s="919" t="s">
        <v>203</v>
      </c>
      <c r="BR338" s="902" t="s">
        <v>274</v>
      </c>
      <c r="BS338" s="915"/>
      <c r="BT338" s="903"/>
      <c r="BU338" s="903"/>
      <c r="BV338" s="900"/>
      <c r="BW338" s="905"/>
      <c r="BX338" s="900"/>
      <c r="BY338" s="941" t="s">
        <v>203</v>
      </c>
      <c r="BZ338" s="902" t="s">
        <v>284</v>
      </c>
      <c r="CA338" s="917">
        <v>5320</v>
      </c>
      <c r="CB338" s="902" t="s">
        <v>274</v>
      </c>
      <c r="CC338" s="915">
        <v>50</v>
      </c>
      <c r="CD338" s="900" t="s">
        <v>275</v>
      </c>
      <c r="CE338" s="903" t="s">
        <v>276</v>
      </c>
      <c r="CF338" s="900" t="s">
        <v>274</v>
      </c>
      <c r="CG338" s="905" t="s">
        <v>280</v>
      </c>
      <c r="CH338" s="900" t="s">
        <v>274</v>
      </c>
      <c r="CI338" s="909">
        <v>2.8</v>
      </c>
      <c r="CJ338" s="911" t="s">
        <v>285</v>
      </c>
      <c r="CK338" s="902" t="s">
        <v>284</v>
      </c>
      <c r="CL338" s="913">
        <v>900</v>
      </c>
      <c r="CM338" s="902" t="s">
        <v>274</v>
      </c>
      <c r="CN338" s="915">
        <v>9</v>
      </c>
      <c r="CO338" s="903" t="s">
        <v>275</v>
      </c>
      <c r="CP338" s="903" t="s">
        <v>276</v>
      </c>
      <c r="CQ338" s="900" t="s">
        <v>274</v>
      </c>
      <c r="CR338" s="905" t="s">
        <v>280</v>
      </c>
      <c r="CS338" s="900" t="s">
        <v>274</v>
      </c>
      <c r="CT338" s="907">
        <v>10.1</v>
      </c>
      <c r="CU338" s="902" t="s">
        <v>284</v>
      </c>
      <c r="CV338" s="211">
        <v>520</v>
      </c>
      <c r="CW338" s="902" t="s">
        <v>284</v>
      </c>
      <c r="CX338" s="212">
        <v>5</v>
      </c>
      <c r="CY338" s="902" t="s">
        <v>284</v>
      </c>
      <c r="CZ338" s="212">
        <v>5</v>
      </c>
      <c r="DA338" s="902" t="s">
        <v>284</v>
      </c>
      <c r="DB338" s="211">
        <v>90</v>
      </c>
      <c r="DC338" s="902" t="s">
        <v>284</v>
      </c>
      <c r="DD338" s="212">
        <v>1</v>
      </c>
      <c r="DE338" s="902" t="s">
        <v>284</v>
      </c>
      <c r="DF338" s="212">
        <v>1</v>
      </c>
      <c r="DG338" s="937" t="s">
        <v>282</v>
      </c>
      <c r="DH338" s="938">
        <v>5220</v>
      </c>
      <c r="DI338" s="937" t="s">
        <v>282</v>
      </c>
      <c r="DJ338" s="213">
        <v>245</v>
      </c>
      <c r="DK338" s="897" t="s">
        <v>286</v>
      </c>
      <c r="DL338" s="898">
        <v>5320</v>
      </c>
      <c r="DM338" s="900" t="s">
        <v>274</v>
      </c>
      <c r="DN338" s="935">
        <v>50</v>
      </c>
      <c r="DO338" s="900" t="s">
        <v>275</v>
      </c>
      <c r="DP338" s="903" t="s">
        <v>276</v>
      </c>
      <c r="DQ338" s="900" t="s">
        <v>274</v>
      </c>
      <c r="DR338" s="905" t="s">
        <v>280</v>
      </c>
      <c r="DS338" s="900" t="s">
        <v>274</v>
      </c>
      <c r="DT338" s="909">
        <v>2.8</v>
      </c>
      <c r="DU338" s="926" t="s">
        <v>281</v>
      </c>
      <c r="DV338" s="911" t="s">
        <v>287</v>
      </c>
      <c r="DW338" s="246"/>
      <c r="DX338" s="948"/>
      <c r="DY338" s="247">
        <v>90</v>
      </c>
      <c r="DZ338" s="216">
        <v>23</v>
      </c>
      <c r="EA338" s="216">
        <v>24</v>
      </c>
      <c r="EB338" s="928">
        <v>12</v>
      </c>
    </row>
    <row r="339" spans="1:132" s="248" customFormat="1" ht="34.15" customHeight="1">
      <c r="A339" s="272" t="s">
        <v>653</v>
      </c>
      <c r="B339" s="950"/>
      <c r="C339" s="930"/>
      <c r="D339" s="940"/>
      <c r="E339" s="244" t="s">
        <v>49</v>
      </c>
      <c r="F339" s="180"/>
      <c r="G339" s="218">
        <v>46300</v>
      </c>
      <c r="H339" s="219"/>
      <c r="I339" s="183" t="s">
        <v>274</v>
      </c>
      <c r="J339" s="220">
        <v>440</v>
      </c>
      <c r="K339" s="221"/>
      <c r="L339" s="222" t="s">
        <v>275</v>
      </c>
      <c r="M339" s="223" t="s">
        <v>276</v>
      </c>
      <c r="N339" s="224" t="s">
        <v>274</v>
      </c>
      <c r="O339" s="225" t="s">
        <v>280</v>
      </c>
      <c r="P339" s="224" t="s">
        <v>274</v>
      </c>
      <c r="Q339" s="226">
        <v>2.5</v>
      </c>
      <c r="R339" s="227"/>
      <c r="S339" s="902"/>
      <c r="T339" s="914"/>
      <c r="U339" s="902"/>
      <c r="V339" s="934"/>
      <c r="W339" s="922"/>
      <c r="X339" s="904"/>
      <c r="Y339" s="922"/>
      <c r="Z339" s="924"/>
      <c r="AA339" s="183" t="s">
        <v>274</v>
      </c>
      <c r="AB339" s="220">
        <v>7990</v>
      </c>
      <c r="AC339" s="902"/>
      <c r="AD339" s="228">
        <v>70</v>
      </c>
      <c r="AE339" s="229" t="s">
        <v>275</v>
      </c>
      <c r="AF339" s="223" t="s">
        <v>276</v>
      </c>
      <c r="AG339" s="230" t="s">
        <v>274</v>
      </c>
      <c r="AH339" s="231" t="s">
        <v>280</v>
      </c>
      <c r="AI339" s="230" t="s">
        <v>274</v>
      </c>
      <c r="AJ339" s="232">
        <v>3.3</v>
      </c>
      <c r="AK339" s="233"/>
      <c r="AL339" s="198"/>
      <c r="AM339" s="234"/>
      <c r="AN339" s="205"/>
      <c r="AO339" s="235"/>
      <c r="AP339" s="236"/>
      <c r="AQ339" s="214"/>
      <c r="AR339" s="236"/>
      <c r="AS339" s="214"/>
      <c r="AT339" s="236"/>
      <c r="AU339" s="214"/>
      <c r="AV339" s="237" t="s">
        <v>274</v>
      </c>
      <c r="AW339" s="199">
        <v>55950</v>
      </c>
      <c r="AX339" s="205" t="s">
        <v>274</v>
      </c>
      <c r="AY339" s="200">
        <v>550</v>
      </c>
      <c r="AZ339" s="238" t="s">
        <v>275</v>
      </c>
      <c r="BA339" s="202" t="s">
        <v>276</v>
      </c>
      <c r="BB339" s="201" t="s">
        <v>274</v>
      </c>
      <c r="BC339" s="203" t="s">
        <v>280</v>
      </c>
      <c r="BD339" s="201" t="s">
        <v>274</v>
      </c>
      <c r="BE339" s="204">
        <v>2.7</v>
      </c>
      <c r="BF339" s="237" t="s">
        <v>274</v>
      </c>
      <c r="BG339" s="286">
        <v>47960</v>
      </c>
      <c r="BH339" s="237" t="s">
        <v>284</v>
      </c>
      <c r="BI339" s="200">
        <v>470</v>
      </c>
      <c r="BJ339" s="238" t="s">
        <v>275</v>
      </c>
      <c r="BK339" s="202" t="s">
        <v>276</v>
      </c>
      <c r="BL339" s="238" t="s">
        <v>274</v>
      </c>
      <c r="BM339" s="203" t="s">
        <v>280</v>
      </c>
      <c r="BN339" s="238" t="s">
        <v>274</v>
      </c>
      <c r="BO339" s="204">
        <v>2.7</v>
      </c>
      <c r="BP339" s="925"/>
      <c r="BQ339" s="920"/>
      <c r="BR339" s="902"/>
      <c r="BS339" s="916"/>
      <c r="BT339" s="904"/>
      <c r="BU339" s="904"/>
      <c r="BV339" s="901"/>
      <c r="BW339" s="906"/>
      <c r="BX339" s="901"/>
      <c r="BY339" s="942"/>
      <c r="BZ339" s="902"/>
      <c r="CA339" s="918"/>
      <c r="CB339" s="902"/>
      <c r="CC339" s="916"/>
      <c r="CD339" s="901"/>
      <c r="CE339" s="904"/>
      <c r="CF339" s="901"/>
      <c r="CG339" s="906"/>
      <c r="CH339" s="901"/>
      <c r="CI339" s="910"/>
      <c r="CJ339" s="912"/>
      <c r="CK339" s="902"/>
      <c r="CL339" s="914"/>
      <c r="CM339" s="902"/>
      <c r="CN339" s="916"/>
      <c r="CO339" s="904"/>
      <c r="CP339" s="904"/>
      <c r="CQ339" s="901"/>
      <c r="CR339" s="906"/>
      <c r="CS339" s="901"/>
      <c r="CT339" s="908"/>
      <c r="CU339" s="902"/>
      <c r="CV339" s="239" t="s">
        <v>315</v>
      </c>
      <c r="CW339" s="902"/>
      <c r="CX339" s="239" t="s">
        <v>290</v>
      </c>
      <c r="CY339" s="902"/>
      <c r="CZ339" s="240">
        <v>46.5</v>
      </c>
      <c r="DA339" s="902"/>
      <c r="DB339" s="239" t="s">
        <v>315</v>
      </c>
      <c r="DC339" s="902"/>
      <c r="DD339" s="239" t="s">
        <v>290</v>
      </c>
      <c r="DE339" s="902"/>
      <c r="DF339" s="240">
        <v>38.799999999999997</v>
      </c>
      <c r="DG339" s="937"/>
      <c r="DH339" s="939"/>
      <c r="DI339" s="937"/>
      <c r="DJ339" s="241" t="s">
        <v>291</v>
      </c>
      <c r="DK339" s="897"/>
      <c r="DL339" s="899"/>
      <c r="DM339" s="901"/>
      <c r="DN339" s="936"/>
      <c r="DO339" s="901"/>
      <c r="DP339" s="904"/>
      <c r="DQ339" s="901"/>
      <c r="DR339" s="906"/>
      <c r="DS339" s="901"/>
      <c r="DT339" s="910"/>
      <c r="DU339" s="927"/>
      <c r="DV339" s="912"/>
      <c r="DW339" s="246"/>
      <c r="DX339" s="948"/>
      <c r="DY339" s="247"/>
      <c r="DZ339" s="216">
        <v>23</v>
      </c>
      <c r="EA339" s="216">
        <v>24</v>
      </c>
      <c r="EB339" s="928"/>
    </row>
    <row r="340" spans="1:132" s="248" customFormat="1" ht="34.15" customHeight="1">
      <c r="A340" s="272" t="s">
        <v>654</v>
      </c>
      <c r="B340" s="950"/>
      <c r="C340" s="929" t="s">
        <v>304</v>
      </c>
      <c r="D340" s="931" t="s">
        <v>273</v>
      </c>
      <c r="E340" s="243" t="s">
        <v>48</v>
      </c>
      <c r="F340" s="180"/>
      <c r="G340" s="181">
        <v>35760</v>
      </c>
      <c r="H340" s="182">
        <v>43750</v>
      </c>
      <c r="I340" s="183" t="s">
        <v>274</v>
      </c>
      <c r="J340" s="184">
        <v>330</v>
      </c>
      <c r="K340" s="185">
        <v>410</v>
      </c>
      <c r="L340" s="186" t="s">
        <v>275</v>
      </c>
      <c r="M340" s="187" t="s">
        <v>276</v>
      </c>
      <c r="N340" s="188" t="s">
        <v>274</v>
      </c>
      <c r="O340" s="189" t="s">
        <v>277</v>
      </c>
      <c r="P340" s="188" t="s">
        <v>274</v>
      </c>
      <c r="Q340" s="190">
        <v>2.5</v>
      </c>
      <c r="R340" s="191">
        <v>2.6</v>
      </c>
      <c r="S340" s="902" t="s">
        <v>274</v>
      </c>
      <c r="T340" s="913">
        <v>730</v>
      </c>
      <c r="U340" s="902" t="s">
        <v>274</v>
      </c>
      <c r="V340" s="933">
        <v>7</v>
      </c>
      <c r="W340" s="921" t="s">
        <v>278</v>
      </c>
      <c r="X340" s="903" t="s">
        <v>276</v>
      </c>
      <c r="Y340" s="921" t="s">
        <v>274</v>
      </c>
      <c r="Z340" s="923" t="s">
        <v>279</v>
      </c>
      <c r="AA340" s="183" t="s">
        <v>274</v>
      </c>
      <c r="AB340" s="192">
        <v>7990</v>
      </c>
      <c r="AC340" s="902" t="s">
        <v>274</v>
      </c>
      <c r="AD340" s="193">
        <v>70</v>
      </c>
      <c r="AE340" s="194" t="s">
        <v>278</v>
      </c>
      <c r="AF340" s="187" t="s">
        <v>276</v>
      </c>
      <c r="AG340" s="195" t="s">
        <v>274</v>
      </c>
      <c r="AH340" s="189" t="s">
        <v>280</v>
      </c>
      <c r="AI340" s="195" t="s">
        <v>274</v>
      </c>
      <c r="AJ340" s="196">
        <v>3.3</v>
      </c>
      <c r="AK340" s="197" t="s">
        <v>281</v>
      </c>
      <c r="AL340" s="198" t="s">
        <v>282</v>
      </c>
      <c r="AM340" s="199">
        <v>3190</v>
      </c>
      <c r="AN340" s="198" t="s">
        <v>282</v>
      </c>
      <c r="AO340" s="200">
        <v>30</v>
      </c>
      <c r="AP340" s="201" t="s">
        <v>275</v>
      </c>
      <c r="AQ340" s="202" t="s">
        <v>276</v>
      </c>
      <c r="AR340" s="201" t="s">
        <v>274</v>
      </c>
      <c r="AS340" s="203" t="s">
        <v>280</v>
      </c>
      <c r="AT340" s="201" t="s">
        <v>274</v>
      </c>
      <c r="AU340" s="204">
        <v>3.9</v>
      </c>
      <c r="AV340" s="205"/>
      <c r="AW340" s="206"/>
      <c r="AX340" s="205"/>
      <c r="AY340" s="207"/>
      <c r="AZ340" s="208"/>
      <c r="BA340" s="208"/>
      <c r="BB340" s="209"/>
      <c r="BC340" s="208"/>
      <c r="BD340" s="209"/>
      <c r="BE340" s="208"/>
      <c r="BF340" s="205"/>
      <c r="BG340" s="285" t="s">
        <v>283</v>
      </c>
      <c r="BH340" s="205"/>
      <c r="BI340" s="210"/>
      <c r="BJ340" s="208"/>
      <c r="BK340" s="208"/>
      <c r="BL340" s="208"/>
      <c r="BM340" s="208"/>
      <c r="BN340" s="208"/>
      <c r="BO340" s="208"/>
      <c r="BP340" s="925" t="s">
        <v>274</v>
      </c>
      <c r="BQ340" s="919" t="s">
        <v>203</v>
      </c>
      <c r="BR340" s="902" t="s">
        <v>274</v>
      </c>
      <c r="BS340" s="915"/>
      <c r="BT340" s="903"/>
      <c r="BU340" s="903"/>
      <c r="BV340" s="900"/>
      <c r="BW340" s="905"/>
      <c r="BX340" s="900"/>
      <c r="BY340" s="941" t="s">
        <v>203</v>
      </c>
      <c r="BZ340" s="902" t="s">
        <v>284</v>
      </c>
      <c r="CA340" s="917">
        <v>4560</v>
      </c>
      <c r="CB340" s="902" t="s">
        <v>274</v>
      </c>
      <c r="CC340" s="915">
        <v>40</v>
      </c>
      <c r="CD340" s="900" t="s">
        <v>275</v>
      </c>
      <c r="CE340" s="903" t="s">
        <v>276</v>
      </c>
      <c r="CF340" s="900" t="s">
        <v>274</v>
      </c>
      <c r="CG340" s="905" t="s">
        <v>280</v>
      </c>
      <c r="CH340" s="900" t="s">
        <v>274</v>
      </c>
      <c r="CI340" s="909">
        <v>3</v>
      </c>
      <c r="CJ340" s="911" t="s">
        <v>285</v>
      </c>
      <c r="CK340" s="902" t="s">
        <v>284</v>
      </c>
      <c r="CL340" s="913">
        <v>770</v>
      </c>
      <c r="CM340" s="902" t="s">
        <v>274</v>
      </c>
      <c r="CN340" s="915">
        <v>7</v>
      </c>
      <c r="CO340" s="903" t="s">
        <v>275</v>
      </c>
      <c r="CP340" s="903" t="s">
        <v>276</v>
      </c>
      <c r="CQ340" s="900" t="s">
        <v>274</v>
      </c>
      <c r="CR340" s="905" t="s">
        <v>280</v>
      </c>
      <c r="CS340" s="900" t="s">
        <v>274</v>
      </c>
      <c r="CT340" s="907">
        <v>11.1</v>
      </c>
      <c r="CU340" s="902" t="s">
        <v>284</v>
      </c>
      <c r="CV340" s="211">
        <v>460</v>
      </c>
      <c r="CW340" s="902" t="s">
        <v>284</v>
      </c>
      <c r="CX340" s="212">
        <v>4</v>
      </c>
      <c r="CY340" s="902" t="s">
        <v>284</v>
      </c>
      <c r="CZ340" s="212">
        <v>4</v>
      </c>
      <c r="DA340" s="902" t="s">
        <v>284</v>
      </c>
      <c r="DB340" s="211">
        <v>80</v>
      </c>
      <c r="DC340" s="902" t="s">
        <v>284</v>
      </c>
      <c r="DD340" s="212">
        <v>1</v>
      </c>
      <c r="DE340" s="902" t="s">
        <v>284</v>
      </c>
      <c r="DF340" s="212">
        <v>1</v>
      </c>
      <c r="DG340" s="937" t="s">
        <v>282</v>
      </c>
      <c r="DH340" s="938">
        <v>4660</v>
      </c>
      <c r="DI340" s="937" t="s">
        <v>282</v>
      </c>
      <c r="DJ340" s="213">
        <v>245</v>
      </c>
      <c r="DK340" s="897" t="s">
        <v>286</v>
      </c>
      <c r="DL340" s="898">
        <v>4560</v>
      </c>
      <c r="DM340" s="900" t="s">
        <v>274</v>
      </c>
      <c r="DN340" s="935">
        <v>40</v>
      </c>
      <c r="DO340" s="900" t="s">
        <v>275</v>
      </c>
      <c r="DP340" s="903" t="s">
        <v>276</v>
      </c>
      <c r="DQ340" s="900" t="s">
        <v>274</v>
      </c>
      <c r="DR340" s="905" t="s">
        <v>280</v>
      </c>
      <c r="DS340" s="900" t="s">
        <v>274</v>
      </c>
      <c r="DT340" s="909">
        <v>3</v>
      </c>
      <c r="DU340" s="926" t="s">
        <v>281</v>
      </c>
      <c r="DV340" s="911" t="s">
        <v>287</v>
      </c>
      <c r="DW340" s="246"/>
      <c r="DX340" s="948"/>
      <c r="DY340" s="247">
        <v>105</v>
      </c>
      <c r="DZ340" s="216">
        <v>25</v>
      </c>
      <c r="EA340" s="216">
        <v>26</v>
      </c>
      <c r="EB340" s="928">
        <v>13</v>
      </c>
    </row>
    <row r="341" spans="1:132" s="248" customFormat="1" ht="34.15" customHeight="1">
      <c r="A341" s="272" t="s">
        <v>655</v>
      </c>
      <c r="B341" s="950"/>
      <c r="C341" s="930"/>
      <c r="D341" s="940"/>
      <c r="E341" s="244" t="s">
        <v>49</v>
      </c>
      <c r="F341" s="180"/>
      <c r="G341" s="218">
        <v>43750</v>
      </c>
      <c r="H341" s="219"/>
      <c r="I341" s="183" t="s">
        <v>274</v>
      </c>
      <c r="J341" s="220">
        <v>410</v>
      </c>
      <c r="K341" s="221"/>
      <c r="L341" s="222" t="s">
        <v>275</v>
      </c>
      <c r="M341" s="223" t="s">
        <v>276</v>
      </c>
      <c r="N341" s="224" t="s">
        <v>274</v>
      </c>
      <c r="O341" s="225" t="s">
        <v>280</v>
      </c>
      <c r="P341" s="224" t="s">
        <v>274</v>
      </c>
      <c r="Q341" s="226">
        <v>2.6</v>
      </c>
      <c r="R341" s="227"/>
      <c r="S341" s="902"/>
      <c r="T341" s="914"/>
      <c r="U341" s="902"/>
      <c r="V341" s="934"/>
      <c r="W341" s="922"/>
      <c r="X341" s="904"/>
      <c r="Y341" s="922"/>
      <c r="Z341" s="924"/>
      <c r="AA341" s="183" t="s">
        <v>274</v>
      </c>
      <c r="AB341" s="220">
        <v>7990</v>
      </c>
      <c r="AC341" s="902"/>
      <c r="AD341" s="228">
        <v>70</v>
      </c>
      <c r="AE341" s="229" t="s">
        <v>275</v>
      </c>
      <c r="AF341" s="223" t="s">
        <v>276</v>
      </c>
      <c r="AG341" s="230" t="s">
        <v>274</v>
      </c>
      <c r="AH341" s="231" t="s">
        <v>280</v>
      </c>
      <c r="AI341" s="230" t="s">
        <v>274</v>
      </c>
      <c r="AJ341" s="232">
        <v>3.3</v>
      </c>
      <c r="AK341" s="233"/>
      <c r="AL341" s="198"/>
      <c r="AM341" s="234"/>
      <c r="AN341" s="205"/>
      <c r="AO341" s="235"/>
      <c r="AP341" s="236"/>
      <c r="AQ341" s="214"/>
      <c r="AR341" s="236"/>
      <c r="AS341" s="214"/>
      <c r="AT341" s="236"/>
      <c r="AU341" s="214"/>
      <c r="AV341" s="237" t="s">
        <v>274</v>
      </c>
      <c r="AW341" s="199">
        <v>55950</v>
      </c>
      <c r="AX341" s="205" t="s">
        <v>274</v>
      </c>
      <c r="AY341" s="200">
        <v>550</v>
      </c>
      <c r="AZ341" s="238" t="s">
        <v>275</v>
      </c>
      <c r="BA341" s="202" t="s">
        <v>276</v>
      </c>
      <c r="BB341" s="201" t="s">
        <v>274</v>
      </c>
      <c r="BC341" s="203" t="s">
        <v>280</v>
      </c>
      <c r="BD341" s="201" t="s">
        <v>274</v>
      </c>
      <c r="BE341" s="204">
        <v>2.7</v>
      </c>
      <c r="BF341" s="237" t="s">
        <v>274</v>
      </c>
      <c r="BG341" s="286">
        <v>47960</v>
      </c>
      <c r="BH341" s="237" t="s">
        <v>284</v>
      </c>
      <c r="BI341" s="200">
        <v>470</v>
      </c>
      <c r="BJ341" s="238" t="s">
        <v>275</v>
      </c>
      <c r="BK341" s="202" t="s">
        <v>276</v>
      </c>
      <c r="BL341" s="238" t="s">
        <v>274</v>
      </c>
      <c r="BM341" s="203" t="s">
        <v>280</v>
      </c>
      <c r="BN341" s="238" t="s">
        <v>274</v>
      </c>
      <c r="BO341" s="204">
        <v>2.7</v>
      </c>
      <c r="BP341" s="925"/>
      <c r="BQ341" s="920"/>
      <c r="BR341" s="902"/>
      <c r="BS341" s="916"/>
      <c r="BT341" s="904"/>
      <c r="BU341" s="904"/>
      <c r="BV341" s="901"/>
      <c r="BW341" s="906"/>
      <c r="BX341" s="901"/>
      <c r="BY341" s="942"/>
      <c r="BZ341" s="902"/>
      <c r="CA341" s="918"/>
      <c r="CB341" s="902"/>
      <c r="CC341" s="916"/>
      <c r="CD341" s="901"/>
      <c r="CE341" s="904"/>
      <c r="CF341" s="901"/>
      <c r="CG341" s="906"/>
      <c r="CH341" s="901"/>
      <c r="CI341" s="910"/>
      <c r="CJ341" s="912"/>
      <c r="CK341" s="902"/>
      <c r="CL341" s="914"/>
      <c r="CM341" s="902"/>
      <c r="CN341" s="916"/>
      <c r="CO341" s="904"/>
      <c r="CP341" s="904"/>
      <c r="CQ341" s="901"/>
      <c r="CR341" s="906"/>
      <c r="CS341" s="901"/>
      <c r="CT341" s="908"/>
      <c r="CU341" s="902"/>
      <c r="CV341" s="239" t="s">
        <v>315</v>
      </c>
      <c r="CW341" s="902"/>
      <c r="CX341" s="239" t="s">
        <v>290</v>
      </c>
      <c r="CY341" s="902"/>
      <c r="CZ341" s="240">
        <v>49.8</v>
      </c>
      <c r="DA341" s="902"/>
      <c r="DB341" s="239" t="s">
        <v>315</v>
      </c>
      <c r="DC341" s="902"/>
      <c r="DD341" s="239" t="s">
        <v>290</v>
      </c>
      <c r="DE341" s="902"/>
      <c r="DF341" s="240">
        <v>33.200000000000003</v>
      </c>
      <c r="DG341" s="937"/>
      <c r="DH341" s="939"/>
      <c r="DI341" s="937"/>
      <c r="DJ341" s="241" t="s">
        <v>291</v>
      </c>
      <c r="DK341" s="897"/>
      <c r="DL341" s="899"/>
      <c r="DM341" s="901"/>
      <c r="DN341" s="936"/>
      <c r="DO341" s="901"/>
      <c r="DP341" s="904"/>
      <c r="DQ341" s="901"/>
      <c r="DR341" s="906"/>
      <c r="DS341" s="901"/>
      <c r="DT341" s="910"/>
      <c r="DU341" s="927"/>
      <c r="DV341" s="912"/>
      <c r="DW341" s="246"/>
      <c r="DX341" s="948"/>
      <c r="DY341" s="247"/>
      <c r="DZ341" s="216">
        <v>25</v>
      </c>
      <c r="EA341" s="216">
        <v>26</v>
      </c>
      <c r="EB341" s="928"/>
    </row>
    <row r="342" spans="1:132" s="248" customFormat="1" ht="34.15" customHeight="1">
      <c r="A342" s="272" t="s">
        <v>656</v>
      </c>
      <c r="B342" s="950"/>
      <c r="C342" s="929" t="s">
        <v>305</v>
      </c>
      <c r="D342" s="931" t="s">
        <v>273</v>
      </c>
      <c r="E342" s="243" t="s">
        <v>48</v>
      </c>
      <c r="F342" s="180"/>
      <c r="G342" s="181">
        <v>33890</v>
      </c>
      <c r="H342" s="182">
        <v>41880</v>
      </c>
      <c r="I342" s="183" t="s">
        <v>274</v>
      </c>
      <c r="J342" s="184">
        <v>310</v>
      </c>
      <c r="K342" s="185">
        <v>390</v>
      </c>
      <c r="L342" s="186" t="s">
        <v>275</v>
      </c>
      <c r="M342" s="187" t="s">
        <v>276</v>
      </c>
      <c r="N342" s="188" t="s">
        <v>274</v>
      </c>
      <c r="O342" s="189" t="s">
        <v>277</v>
      </c>
      <c r="P342" s="188" t="s">
        <v>274</v>
      </c>
      <c r="Q342" s="190">
        <v>2.5</v>
      </c>
      <c r="R342" s="191">
        <v>2.6</v>
      </c>
      <c r="S342" s="902" t="s">
        <v>274</v>
      </c>
      <c r="T342" s="913">
        <v>630</v>
      </c>
      <c r="U342" s="902" t="s">
        <v>274</v>
      </c>
      <c r="V342" s="933">
        <v>6</v>
      </c>
      <c r="W342" s="921" t="s">
        <v>278</v>
      </c>
      <c r="X342" s="903" t="s">
        <v>276</v>
      </c>
      <c r="Y342" s="921" t="s">
        <v>274</v>
      </c>
      <c r="Z342" s="923" t="s">
        <v>279</v>
      </c>
      <c r="AA342" s="183" t="s">
        <v>274</v>
      </c>
      <c r="AB342" s="192">
        <v>7990</v>
      </c>
      <c r="AC342" s="902" t="s">
        <v>274</v>
      </c>
      <c r="AD342" s="193">
        <v>70</v>
      </c>
      <c r="AE342" s="194" t="s">
        <v>278</v>
      </c>
      <c r="AF342" s="187" t="s">
        <v>276</v>
      </c>
      <c r="AG342" s="195" t="s">
        <v>274</v>
      </c>
      <c r="AH342" s="189" t="s">
        <v>280</v>
      </c>
      <c r="AI342" s="195" t="s">
        <v>274</v>
      </c>
      <c r="AJ342" s="196">
        <v>3.3</v>
      </c>
      <c r="AK342" s="197" t="s">
        <v>281</v>
      </c>
      <c r="AL342" s="198" t="s">
        <v>282</v>
      </c>
      <c r="AM342" s="199">
        <v>3190</v>
      </c>
      <c r="AN342" s="198" t="s">
        <v>282</v>
      </c>
      <c r="AO342" s="200">
        <v>30</v>
      </c>
      <c r="AP342" s="201" t="s">
        <v>275</v>
      </c>
      <c r="AQ342" s="202" t="s">
        <v>276</v>
      </c>
      <c r="AR342" s="201" t="s">
        <v>274</v>
      </c>
      <c r="AS342" s="203" t="s">
        <v>280</v>
      </c>
      <c r="AT342" s="201" t="s">
        <v>274</v>
      </c>
      <c r="AU342" s="204">
        <v>3.9</v>
      </c>
      <c r="AV342" s="205"/>
      <c r="AW342" s="206"/>
      <c r="AX342" s="205"/>
      <c r="AY342" s="207"/>
      <c r="AZ342" s="208"/>
      <c r="BA342" s="208"/>
      <c r="BB342" s="209"/>
      <c r="BC342" s="208"/>
      <c r="BD342" s="209"/>
      <c r="BE342" s="208"/>
      <c r="BF342" s="205"/>
      <c r="BG342" s="285" t="s">
        <v>283</v>
      </c>
      <c r="BH342" s="205"/>
      <c r="BI342" s="210"/>
      <c r="BJ342" s="208"/>
      <c r="BK342" s="208"/>
      <c r="BL342" s="208"/>
      <c r="BM342" s="208"/>
      <c r="BN342" s="208"/>
      <c r="BO342" s="208"/>
      <c r="BP342" s="925" t="s">
        <v>274</v>
      </c>
      <c r="BQ342" s="919" t="s">
        <v>203</v>
      </c>
      <c r="BR342" s="902" t="s">
        <v>274</v>
      </c>
      <c r="BS342" s="915"/>
      <c r="BT342" s="903"/>
      <c r="BU342" s="903"/>
      <c r="BV342" s="900"/>
      <c r="BW342" s="905"/>
      <c r="BX342" s="900"/>
      <c r="BY342" s="941" t="s">
        <v>203</v>
      </c>
      <c r="BZ342" s="902" t="s">
        <v>284</v>
      </c>
      <c r="CA342" s="917">
        <v>3990</v>
      </c>
      <c r="CB342" s="902" t="s">
        <v>274</v>
      </c>
      <c r="CC342" s="915">
        <v>30</v>
      </c>
      <c r="CD342" s="900" t="s">
        <v>275</v>
      </c>
      <c r="CE342" s="903" t="s">
        <v>276</v>
      </c>
      <c r="CF342" s="900" t="s">
        <v>274</v>
      </c>
      <c r="CG342" s="905" t="s">
        <v>280</v>
      </c>
      <c r="CH342" s="900" t="s">
        <v>274</v>
      </c>
      <c r="CI342" s="909">
        <v>3.6</v>
      </c>
      <c r="CJ342" s="911" t="s">
        <v>285</v>
      </c>
      <c r="CK342" s="902" t="s">
        <v>284</v>
      </c>
      <c r="CL342" s="913">
        <v>670</v>
      </c>
      <c r="CM342" s="902" t="s">
        <v>274</v>
      </c>
      <c r="CN342" s="915">
        <v>6</v>
      </c>
      <c r="CO342" s="903" t="s">
        <v>275</v>
      </c>
      <c r="CP342" s="903" t="s">
        <v>276</v>
      </c>
      <c r="CQ342" s="900" t="s">
        <v>274</v>
      </c>
      <c r="CR342" s="905" t="s">
        <v>280</v>
      </c>
      <c r="CS342" s="900" t="s">
        <v>274</v>
      </c>
      <c r="CT342" s="907">
        <v>11.3</v>
      </c>
      <c r="CU342" s="902" t="s">
        <v>284</v>
      </c>
      <c r="CV342" s="211">
        <v>420</v>
      </c>
      <c r="CW342" s="902" t="s">
        <v>284</v>
      </c>
      <c r="CX342" s="212">
        <v>4</v>
      </c>
      <c r="CY342" s="902" t="s">
        <v>284</v>
      </c>
      <c r="CZ342" s="212">
        <v>4</v>
      </c>
      <c r="DA342" s="902" t="s">
        <v>284</v>
      </c>
      <c r="DB342" s="211">
        <v>70</v>
      </c>
      <c r="DC342" s="902" t="s">
        <v>284</v>
      </c>
      <c r="DD342" s="212">
        <v>1</v>
      </c>
      <c r="DE342" s="902" t="s">
        <v>284</v>
      </c>
      <c r="DF342" s="212">
        <v>1</v>
      </c>
      <c r="DG342" s="937" t="s">
        <v>282</v>
      </c>
      <c r="DH342" s="938">
        <v>4250</v>
      </c>
      <c r="DI342" s="937" t="s">
        <v>282</v>
      </c>
      <c r="DJ342" s="213">
        <v>245</v>
      </c>
      <c r="DK342" s="897" t="s">
        <v>286</v>
      </c>
      <c r="DL342" s="898">
        <v>3990</v>
      </c>
      <c r="DM342" s="900" t="s">
        <v>274</v>
      </c>
      <c r="DN342" s="935">
        <v>40</v>
      </c>
      <c r="DO342" s="900" t="s">
        <v>275</v>
      </c>
      <c r="DP342" s="903" t="s">
        <v>276</v>
      </c>
      <c r="DQ342" s="900" t="s">
        <v>274</v>
      </c>
      <c r="DR342" s="905" t="s">
        <v>280</v>
      </c>
      <c r="DS342" s="900" t="s">
        <v>274</v>
      </c>
      <c r="DT342" s="909">
        <v>2.7</v>
      </c>
      <c r="DU342" s="926" t="s">
        <v>281</v>
      </c>
      <c r="DV342" s="911" t="s">
        <v>287</v>
      </c>
      <c r="DW342" s="246"/>
      <c r="DX342" s="948"/>
      <c r="DY342" s="247">
        <v>120</v>
      </c>
      <c r="DZ342" s="216">
        <v>27</v>
      </c>
      <c r="EA342" s="216">
        <v>28</v>
      </c>
      <c r="EB342" s="928">
        <v>14</v>
      </c>
    </row>
    <row r="343" spans="1:132" s="248" customFormat="1" ht="34.15" customHeight="1">
      <c r="A343" s="272" t="s">
        <v>657</v>
      </c>
      <c r="B343" s="950"/>
      <c r="C343" s="930"/>
      <c r="D343" s="940"/>
      <c r="E343" s="244" t="s">
        <v>49</v>
      </c>
      <c r="F343" s="180"/>
      <c r="G343" s="218">
        <v>41880</v>
      </c>
      <c r="H343" s="219"/>
      <c r="I343" s="183" t="s">
        <v>274</v>
      </c>
      <c r="J343" s="220">
        <v>390</v>
      </c>
      <c r="K343" s="221"/>
      <c r="L343" s="222" t="s">
        <v>275</v>
      </c>
      <c r="M343" s="223" t="s">
        <v>276</v>
      </c>
      <c r="N343" s="224" t="s">
        <v>274</v>
      </c>
      <c r="O343" s="225" t="s">
        <v>280</v>
      </c>
      <c r="P343" s="224" t="s">
        <v>274</v>
      </c>
      <c r="Q343" s="226">
        <v>2.6</v>
      </c>
      <c r="R343" s="227"/>
      <c r="S343" s="902"/>
      <c r="T343" s="914"/>
      <c r="U343" s="902"/>
      <c r="V343" s="934"/>
      <c r="W343" s="922"/>
      <c r="X343" s="904"/>
      <c r="Y343" s="922"/>
      <c r="Z343" s="924"/>
      <c r="AA343" s="183" t="s">
        <v>274</v>
      </c>
      <c r="AB343" s="220">
        <v>7990</v>
      </c>
      <c r="AC343" s="902"/>
      <c r="AD343" s="228">
        <v>70</v>
      </c>
      <c r="AE343" s="229" t="s">
        <v>275</v>
      </c>
      <c r="AF343" s="223" t="s">
        <v>276</v>
      </c>
      <c r="AG343" s="230" t="s">
        <v>274</v>
      </c>
      <c r="AH343" s="231" t="s">
        <v>280</v>
      </c>
      <c r="AI343" s="230" t="s">
        <v>274</v>
      </c>
      <c r="AJ343" s="232">
        <v>3.3</v>
      </c>
      <c r="AK343" s="233"/>
      <c r="AL343" s="198"/>
      <c r="AM343" s="234"/>
      <c r="AN343" s="205"/>
      <c r="AO343" s="235"/>
      <c r="AP343" s="236"/>
      <c r="AQ343" s="214"/>
      <c r="AR343" s="236"/>
      <c r="AS343" s="214"/>
      <c r="AT343" s="236"/>
      <c r="AU343" s="214"/>
      <c r="AV343" s="237" t="s">
        <v>274</v>
      </c>
      <c r="AW343" s="199">
        <v>55950</v>
      </c>
      <c r="AX343" s="205" t="s">
        <v>274</v>
      </c>
      <c r="AY343" s="200">
        <v>550</v>
      </c>
      <c r="AZ343" s="238" t="s">
        <v>275</v>
      </c>
      <c r="BA343" s="202" t="s">
        <v>276</v>
      </c>
      <c r="BB343" s="201" t="s">
        <v>274</v>
      </c>
      <c r="BC343" s="203" t="s">
        <v>280</v>
      </c>
      <c r="BD343" s="201" t="s">
        <v>274</v>
      </c>
      <c r="BE343" s="204">
        <v>2.7</v>
      </c>
      <c r="BF343" s="237" t="s">
        <v>274</v>
      </c>
      <c r="BG343" s="286">
        <v>47960</v>
      </c>
      <c r="BH343" s="237" t="s">
        <v>284</v>
      </c>
      <c r="BI343" s="200">
        <v>470</v>
      </c>
      <c r="BJ343" s="238" t="s">
        <v>275</v>
      </c>
      <c r="BK343" s="202" t="s">
        <v>276</v>
      </c>
      <c r="BL343" s="238" t="s">
        <v>274</v>
      </c>
      <c r="BM343" s="203" t="s">
        <v>280</v>
      </c>
      <c r="BN343" s="238" t="s">
        <v>274</v>
      </c>
      <c r="BO343" s="204">
        <v>2.7</v>
      </c>
      <c r="BP343" s="925"/>
      <c r="BQ343" s="920"/>
      <c r="BR343" s="902"/>
      <c r="BS343" s="916"/>
      <c r="BT343" s="904"/>
      <c r="BU343" s="904"/>
      <c r="BV343" s="901"/>
      <c r="BW343" s="906"/>
      <c r="BX343" s="901"/>
      <c r="BY343" s="942"/>
      <c r="BZ343" s="902"/>
      <c r="CA343" s="918"/>
      <c r="CB343" s="902"/>
      <c r="CC343" s="916"/>
      <c r="CD343" s="901"/>
      <c r="CE343" s="904"/>
      <c r="CF343" s="901"/>
      <c r="CG343" s="906"/>
      <c r="CH343" s="901"/>
      <c r="CI343" s="910"/>
      <c r="CJ343" s="912"/>
      <c r="CK343" s="902"/>
      <c r="CL343" s="914"/>
      <c r="CM343" s="902"/>
      <c r="CN343" s="916"/>
      <c r="CO343" s="904"/>
      <c r="CP343" s="904"/>
      <c r="CQ343" s="901"/>
      <c r="CR343" s="906"/>
      <c r="CS343" s="901"/>
      <c r="CT343" s="908"/>
      <c r="CU343" s="902"/>
      <c r="CV343" s="239" t="s">
        <v>315</v>
      </c>
      <c r="CW343" s="902"/>
      <c r="CX343" s="239" t="s">
        <v>290</v>
      </c>
      <c r="CY343" s="902"/>
      <c r="CZ343" s="240">
        <v>43.6</v>
      </c>
      <c r="DA343" s="902"/>
      <c r="DB343" s="239" t="s">
        <v>315</v>
      </c>
      <c r="DC343" s="902"/>
      <c r="DD343" s="239" t="s">
        <v>290</v>
      </c>
      <c r="DE343" s="902"/>
      <c r="DF343" s="240">
        <v>29.1</v>
      </c>
      <c r="DG343" s="937"/>
      <c r="DH343" s="939"/>
      <c r="DI343" s="937"/>
      <c r="DJ343" s="241" t="s">
        <v>291</v>
      </c>
      <c r="DK343" s="897"/>
      <c r="DL343" s="899"/>
      <c r="DM343" s="901"/>
      <c r="DN343" s="936"/>
      <c r="DO343" s="901"/>
      <c r="DP343" s="904"/>
      <c r="DQ343" s="901"/>
      <c r="DR343" s="906"/>
      <c r="DS343" s="901"/>
      <c r="DT343" s="910"/>
      <c r="DU343" s="927"/>
      <c r="DV343" s="912"/>
      <c r="DW343" s="246"/>
      <c r="DX343" s="948"/>
      <c r="DY343" s="247"/>
      <c r="DZ343" s="216">
        <v>27</v>
      </c>
      <c r="EA343" s="216">
        <v>28</v>
      </c>
      <c r="EB343" s="928"/>
    </row>
    <row r="344" spans="1:132" s="248" customFormat="1" ht="34.15" customHeight="1">
      <c r="A344" s="272" t="s">
        <v>658</v>
      </c>
      <c r="B344" s="950"/>
      <c r="C344" s="929" t="s">
        <v>306</v>
      </c>
      <c r="D344" s="931" t="s">
        <v>273</v>
      </c>
      <c r="E344" s="243" t="s">
        <v>48</v>
      </c>
      <c r="F344" s="180"/>
      <c r="G344" s="181">
        <v>32400</v>
      </c>
      <c r="H344" s="182">
        <v>40390</v>
      </c>
      <c r="I344" s="183" t="s">
        <v>274</v>
      </c>
      <c r="J344" s="184">
        <v>300</v>
      </c>
      <c r="K344" s="185">
        <v>380</v>
      </c>
      <c r="L344" s="186" t="s">
        <v>275</v>
      </c>
      <c r="M344" s="187" t="s">
        <v>276</v>
      </c>
      <c r="N344" s="188" t="s">
        <v>274</v>
      </c>
      <c r="O344" s="189" t="s">
        <v>277</v>
      </c>
      <c r="P344" s="188" t="s">
        <v>274</v>
      </c>
      <c r="Q344" s="190">
        <v>2.4</v>
      </c>
      <c r="R344" s="191">
        <v>2.5</v>
      </c>
      <c r="S344" s="902" t="s">
        <v>274</v>
      </c>
      <c r="T344" s="913">
        <v>560</v>
      </c>
      <c r="U344" s="902" t="s">
        <v>274</v>
      </c>
      <c r="V344" s="933">
        <v>5</v>
      </c>
      <c r="W344" s="921" t="s">
        <v>278</v>
      </c>
      <c r="X344" s="903" t="s">
        <v>276</v>
      </c>
      <c r="Y344" s="921" t="s">
        <v>274</v>
      </c>
      <c r="Z344" s="923" t="s">
        <v>279</v>
      </c>
      <c r="AA344" s="183" t="s">
        <v>274</v>
      </c>
      <c r="AB344" s="192">
        <v>7990</v>
      </c>
      <c r="AC344" s="902" t="s">
        <v>274</v>
      </c>
      <c r="AD344" s="193">
        <v>70</v>
      </c>
      <c r="AE344" s="194" t="s">
        <v>278</v>
      </c>
      <c r="AF344" s="187" t="s">
        <v>276</v>
      </c>
      <c r="AG344" s="195" t="s">
        <v>274</v>
      </c>
      <c r="AH344" s="189" t="s">
        <v>280</v>
      </c>
      <c r="AI344" s="195" t="s">
        <v>274</v>
      </c>
      <c r="AJ344" s="196">
        <v>3.3</v>
      </c>
      <c r="AK344" s="197" t="s">
        <v>281</v>
      </c>
      <c r="AL344" s="198" t="s">
        <v>282</v>
      </c>
      <c r="AM344" s="199">
        <v>3190</v>
      </c>
      <c r="AN344" s="198" t="s">
        <v>282</v>
      </c>
      <c r="AO344" s="200">
        <v>30</v>
      </c>
      <c r="AP344" s="201" t="s">
        <v>275</v>
      </c>
      <c r="AQ344" s="202" t="s">
        <v>276</v>
      </c>
      <c r="AR344" s="201" t="s">
        <v>274</v>
      </c>
      <c r="AS344" s="203" t="s">
        <v>280</v>
      </c>
      <c r="AT344" s="201" t="s">
        <v>274</v>
      </c>
      <c r="AU344" s="204">
        <v>3.9</v>
      </c>
      <c r="AV344" s="205"/>
      <c r="AW344" s="206"/>
      <c r="AX344" s="205"/>
      <c r="AY344" s="207"/>
      <c r="AZ344" s="208"/>
      <c r="BA344" s="208"/>
      <c r="BB344" s="209"/>
      <c r="BC344" s="208"/>
      <c r="BD344" s="209"/>
      <c r="BE344" s="208"/>
      <c r="BF344" s="205"/>
      <c r="BG344" s="285" t="s">
        <v>283</v>
      </c>
      <c r="BH344" s="205"/>
      <c r="BI344" s="210"/>
      <c r="BJ344" s="208"/>
      <c r="BK344" s="208"/>
      <c r="BL344" s="208"/>
      <c r="BM344" s="208"/>
      <c r="BN344" s="208"/>
      <c r="BO344" s="208"/>
      <c r="BP344" s="925" t="s">
        <v>274</v>
      </c>
      <c r="BQ344" s="919">
        <v>660</v>
      </c>
      <c r="BR344" s="902" t="s">
        <v>274</v>
      </c>
      <c r="BS344" s="915">
        <v>6</v>
      </c>
      <c r="BT344" s="903" t="s">
        <v>275</v>
      </c>
      <c r="BU344" s="903" t="s">
        <v>276</v>
      </c>
      <c r="BV344" s="900" t="s">
        <v>274</v>
      </c>
      <c r="BW344" s="905" t="s">
        <v>280</v>
      </c>
      <c r="BX344" s="900" t="s">
        <v>274</v>
      </c>
      <c r="BY344" s="907">
        <v>10.1</v>
      </c>
      <c r="BZ344" s="902" t="s">
        <v>284</v>
      </c>
      <c r="CA344" s="917">
        <v>3550</v>
      </c>
      <c r="CB344" s="902" t="s">
        <v>274</v>
      </c>
      <c r="CC344" s="915">
        <v>30</v>
      </c>
      <c r="CD344" s="900" t="s">
        <v>275</v>
      </c>
      <c r="CE344" s="903" t="s">
        <v>276</v>
      </c>
      <c r="CF344" s="900" t="s">
        <v>274</v>
      </c>
      <c r="CG344" s="905" t="s">
        <v>280</v>
      </c>
      <c r="CH344" s="900" t="s">
        <v>274</v>
      </c>
      <c r="CI344" s="909">
        <v>3.2</v>
      </c>
      <c r="CJ344" s="911" t="s">
        <v>285</v>
      </c>
      <c r="CK344" s="902" t="s">
        <v>284</v>
      </c>
      <c r="CL344" s="913">
        <v>600</v>
      </c>
      <c r="CM344" s="902" t="s">
        <v>274</v>
      </c>
      <c r="CN344" s="915">
        <v>6</v>
      </c>
      <c r="CO344" s="903" t="s">
        <v>275</v>
      </c>
      <c r="CP344" s="903" t="s">
        <v>276</v>
      </c>
      <c r="CQ344" s="900" t="s">
        <v>274</v>
      </c>
      <c r="CR344" s="905" t="s">
        <v>280</v>
      </c>
      <c r="CS344" s="900" t="s">
        <v>274</v>
      </c>
      <c r="CT344" s="907">
        <v>10.1</v>
      </c>
      <c r="CU344" s="902" t="s">
        <v>284</v>
      </c>
      <c r="CV344" s="211">
        <v>390</v>
      </c>
      <c r="CW344" s="902" t="s">
        <v>284</v>
      </c>
      <c r="CX344" s="212">
        <v>3</v>
      </c>
      <c r="CY344" s="902" t="s">
        <v>284</v>
      </c>
      <c r="CZ344" s="212">
        <v>3</v>
      </c>
      <c r="DA344" s="902" t="s">
        <v>284</v>
      </c>
      <c r="DB344" s="211">
        <v>70</v>
      </c>
      <c r="DC344" s="902" t="s">
        <v>284</v>
      </c>
      <c r="DD344" s="212">
        <v>1</v>
      </c>
      <c r="DE344" s="902" t="s">
        <v>284</v>
      </c>
      <c r="DF344" s="212">
        <v>1</v>
      </c>
      <c r="DG344" s="937" t="s">
        <v>282</v>
      </c>
      <c r="DH344" s="938">
        <v>3920</v>
      </c>
      <c r="DI344" s="937" t="s">
        <v>282</v>
      </c>
      <c r="DJ344" s="213">
        <v>245</v>
      </c>
      <c r="DK344" s="897" t="s">
        <v>286</v>
      </c>
      <c r="DL344" s="898">
        <v>3550</v>
      </c>
      <c r="DM344" s="900" t="s">
        <v>274</v>
      </c>
      <c r="DN344" s="935">
        <v>30</v>
      </c>
      <c r="DO344" s="900" t="s">
        <v>275</v>
      </c>
      <c r="DP344" s="903" t="s">
        <v>276</v>
      </c>
      <c r="DQ344" s="900" t="s">
        <v>274</v>
      </c>
      <c r="DR344" s="905" t="s">
        <v>280</v>
      </c>
      <c r="DS344" s="900" t="s">
        <v>274</v>
      </c>
      <c r="DT344" s="909">
        <v>3.2</v>
      </c>
      <c r="DU344" s="926" t="s">
        <v>281</v>
      </c>
      <c r="DV344" s="911" t="s">
        <v>287</v>
      </c>
      <c r="DW344" s="246"/>
      <c r="DX344" s="948"/>
      <c r="DY344" s="247">
        <v>135</v>
      </c>
      <c r="DZ344" s="216">
        <v>29</v>
      </c>
      <c r="EA344" s="216">
        <v>30</v>
      </c>
      <c r="EB344" s="928">
        <v>15</v>
      </c>
    </row>
    <row r="345" spans="1:132" s="248" customFormat="1" ht="34.15" customHeight="1">
      <c r="A345" s="272" t="s">
        <v>659</v>
      </c>
      <c r="B345" s="950"/>
      <c r="C345" s="930"/>
      <c r="D345" s="940"/>
      <c r="E345" s="244" t="s">
        <v>49</v>
      </c>
      <c r="F345" s="180"/>
      <c r="G345" s="218">
        <v>40390</v>
      </c>
      <c r="H345" s="219"/>
      <c r="I345" s="183" t="s">
        <v>274</v>
      </c>
      <c r="J345" s="220">
        <v>380</v>
      </c>
      <c r="K345" s="221"/>
      <c r="L345" s="222" t="s">
        <v>275</v>
      </c>
      <c r="M345" s="223" t="s">
        <v>276</v>
      </c>
      <c r="N345" s="224" t="s">
        <v>274</v>
      </c>
      <c r="O345" s="225" t="s">
        <v>280</v>
      </c>
      <c r="P345" s="224" t="s">
        <v>274</v>
      </c>
      <c r="Q345" s="226">
        <v>2.5</v>
      </c>
      <c r="R345" s="227"/>
      <c r="S345" s="902"/>
      <c r="T345" s="914"/>
      <c r="U345" s="902"/>
      <c r="V345" s="934"/>
      <c r="W345" s="922"/>
      <c r="X345" s="904"/>
      <c r="Y345" s="922"/>
      <c r="Z345" s="924"/>
      <c r="AA345" s="183" t="s">
        <v>274</v>
      </c>
      <c r="AB345" s="220">
        <v>7990</v>
      </c>
      <c r="AC345" s="902"/>
      <c r="AD345" s="228">
        <v>70</v>
      </c>
      <c r="AE345" s="229" t="s">
        <v>275</v>
      </c>
      <c r="AF345" s="223" t="s">
        <v>276</v>
      </c>
      <c r="AG345" s="230" t="s">
        <v>274</v>
      </c>
      <c r="AH345" s="231" t="s">
        <v>280</v>
      </c>
      <c r="AI345" s="230" t="s">
        <v>274</v>
      </c>
      <c r="AJ345" s="232">
        <v>3.3</v>
      </c>
      <c r="AK345" s="233"/>
      <c r="AL345" s="198"/>
      <c r="AM345" s="234"/>
      <c r="AN345" s="205"/>
      <c r="AO345" s="235"/>
      <c r="AP345" s="236"/>
      <c r="AQ345" s="214"/>
      <c r="AR345" s="236"/>
      <c r="AS345" s="214"/>
      <c r="AT345" s="236"/>
      <c r="AU345" s="214"/>
      <c r="AV345" s="237" t="s">
        <v>274</v>
      </c>
      <c r="AW345" s="199">
        <v>55950</v>
      </c>
      <c r="AX345" s="205" t="s">
        <v>274</v>
      </c>
      <c r="AY345" s="200">
        <v>550</v>
      </c>
      <c r="AZ345" s="238" t="s">
        <v>275</v>
      </c>
      <c r="BA345" s="202" t="s">
        <v>276</v>
      </c>
      <c r="BB345" s="201" t="s">
        <v>274</v>
      </c>
      <c r="BC345" s="203" t="s">
        <v>280</v>
      </c>
      <c r="BD345" s="201" t="s">
        <v>274</v>
      </c>
      <c r="BE345" s="204">
        <v>2.7</v>
      </c>
      <c r="BF345" s="237" t="s">
        <v>274</v>
      </c>
      <c r="BG345" s="286">
        <v>47960</v>
      </c>
      <c r="BH345" s="237" t="s">
        <v>284</v>
      </c>
      <c r="BI345" s="200">
        <v>470</v>
      </c>
      <c r="BJ345" s="238" t="s">
        <v>275</v>
      </c>
      <c r="BK345" s="202" t="s">
        <v>276</v>
      </c>
      <c r="BL345" s="238" t="s">
        <v>274</v>
      </c>
      <c r="BM345" s="203" t="s">
        <v>280</v>
      </c>
      <c r="BN345" s="238" t="s">
        <v>274</v>
      </c>
      <c r="BO345" s="204">
        <v>2.7</v>
      </c>
      <c r="BP345" s="925"/>
      <c r="BQ345" s="920"/>
      <c r="BR345" s="902"/>
      <c r="BS345" s="916"/>
      <c r="BT345" s="904"/>
      <c r="BU345" s="904"/>
      <c r="BV345" s="901"/>
      <c r="BW345" s="906"/>
      <c r="BX345" s="901"/>
      <c r="BY345" s="908"/>
      <c r="BZ345" s="902"/>
      <c r="CA345" s="918"/>
      <c r="CB345" s="902"/>
      <c r="CC345" s="916"/>
      <c r="CD345" s="901"/>
      <c r="CE345" s="904"/>
      <c r="CF345" s="901"/>
      <c r="CG345" s="906"/>
      <c r="CH345" s="901"/>
      <c r="CI345" s="910"/>
      <c r="CJ345" s="912"/>
      <c r="CK345" s="902"/>
      <c r="CL345" s="914"/>
      <c r="CM345" s="902"/>
      <c r="CN345" s="916"/>
      <c r="CO345" s="904"/>
      <c r="CP345" s="904"/>
      <c r="CQ345" s="901"/>
      <c r="CR345" s="906"/>
      <c r="CS345" s="901"/>
      <c r="CT345" s="908"/>
      <c r="CU345" s="902"/>
      <c r="CV345" s="239" t="s">
        <v>315</v>
      </c>
      <c r="CW345" s="902"/>
      <c r="CX345" s="239" t="s">
        <v>290</v>
      </c>
      <c r="CY345" s="902"/>
      <c r="CZ345" s="240">
        <v>51.7</v>
      </c>
      <c r="DA345" s="902"/>
      <c r="DB345" s="239" t="s">
        <v>315</v>
      </c>
      <c r="DC345" s="902"/>
      <c r="DD345" s="239" t="s">
        <v>290</v>
      </c>
      <c r="DE345" s="902"/>
      <c r="DF345" s="240">
        <v>25.8</v>
      </c>
      <c r="DG345" s="937"/>
      <c r="DH345" s="939"/>
      <c r="DI345" s="937"/>
      <c r="DJ345" s="241" t="s">
        <v>291</v>
      </c>
      <c r="DK345" s="897"/>
      <c r="DL345" s="899"/>
      <c r="DM345" s="901"/>
      <c r="DN345" s="936"/>
      <c r="DO345" s="901"/>
      <c r="DP345" s="904"/>
      <c r="DQ345" s="901"/>
      <c r="DR345" s="906"/>
      <c r="DS345" s="901"/>
      <c r="DT345" s="910"/>
      <c r="DU345" s="927"/>
      <c r="DV345" s="912"/>
      <c r="DW345" s="246"/>
      <c r="DX345" s="948"/>
      <c r="DY345" s="247"/>
      <c r="DZ345" s="216">
        <v>29</v>
      </c>
      <c r="EA345" s="216">
        <v>30</v>
      </c>
      <c r="EB345" s="928"/>
    </row>
    <row r="346" spans="1:132" s="248" customFormat="1" ht="34.15" customHeight="1">
      <c r="A346" s="272" t="s">
        <v>660</v>
      </c>
      <c r="B346" s="950"/>
      <c r="C346" s="929" t="s">
        <v>307</v>
      </c>
      <c r="D346" s="931" t="s">
        <v>273</v>
      </c>
      <c r="E346" s="243" t="s">
        <v>48</v>
      </c>
      <c r="F346" s="180"/>
      <c r="G346" s="181">
        <v>31230</v>
      </c>
      <c r="H346" s="182">
        <v>39220</v>
      </c>
      <c r="I346" s="183" t="s">
        <v>274</v>
      </c>
      <c r="J346" s="184">
        <v>290</v>
      </c>
      <c r="K346" s="185">
        <v>370</v>
      </c>
      <c r="L346" s="186" t="s">
        <v>275</v>
      </c>
      <c r="M346" s="187" t="s">
        <v>276</v>
      </c>
      <c r="N346" s="188" t="s">
        <v>274</v>
      </c>
      <c r="O346" s="189" t="s">
        <v>277</v>
      </c>
      <c r="P346" s="188" t="s">
        <v>274</v>
      </c>
      <c r="Q346" s="190">
        <v>2.4</v>
      </c>
      <c r="R346" s="191">
        <v>2.5</v>
      </c>
      <c r="S346" s="902" t="s">
        <v>274</v>
      </c>
      <c r="T346" s="913">
        <v>510</v>
      </c>
      <c r="U346" s="902" t="s">
        <v>274</v>
      </c>
      <c r="V346" s="933">
        <v>5</v>
      </c>
      <c r="W346" s="921" t="s">
        <v>278</v>
      </c>
      <c r="X346" s="903" t="s">
        <v>276</v>
      </c>
      <c r="Y346" s="921" t="s">
        <v>274</v>
      </c>
      <c r="Z346" s="923" t="s">
        <v>279</v>
      </c>
      <c r="AA346" s="183" t="s">
        <v>274</v>
      </c>
      <c r="AB346" s="192">
        <v>7990</v>
      </c>
      <c r="AC346" s="902" t="s">
        <v>274</v>
      </c>
      <c r="AD346" s="193">
        <v>70</v>
      </c>
      <c r="AE346" s="194" t="s">
        <v>278</v>
      </c>
      <c r="AF346" s="187" t="s">
        <v>276</v>
      </c>
      <c r="AG346" s="195" t="s">
        <v>274</v>
      </c>
      <c r="AH346" s="189" t="s">
        <v>280</v>
      </c>
      <c r="AI346" s="195" t="s">
        <v>274</v>
      </c>
      <c r="AJ346" s="196">
        <v>3.3</v>
      </c>
      <c r="AK346" s="197" t="s">
        <v>281</v>
      </c>
      <c r="AL346" s="198" t="s">
        <v>282</v>
      </c>
      <c r="AM346" s="199">
        <v>3190</v>
      </c>
      <c r="AN346" s="198" t="s">
        <v>282</v>
      </c>
      <c r="AO346" s="200">
        <v>30</v>
      </c>
      <c r="AP346" s="201" t="s">
        <v>275</v>
      </c>
      <c r="AQ346" s="202" t="s">
        <v>276</v>
      </c>
      <c r="AR346" s="201" t="s">
        <v>274</v>
      </c>
      <c r="AS346" s="203" t="s">
        <v>280</v>
      </c>
      <c r="AT346" s="201" t="s">
        <v>274</v>
      </c>
      <c r="AU346" s="204">
        <v>3.9</v>
      </c>
      <c r="AV346" s="205"/>
      <c r="AW346" s="206"/>
      <c r="AX346" s="205"/>
      <c r="AY346" s="207"/>
      <c r="AZ346" s="208"/>
      <c r="BA346" s="208"/>
      <c r="BB346" s="209"/>
      <c r="BC346" s="208"/>
      <c r="BD346" s="209"/>
      <c r="BE346" s="208"/>
      <c r="BF346" s="205"/>
      <c r="BG346" s="285" t="s">
        <v>283</v>
      </c>
      <c r="BH346" s="205"/>
      <c r="BI346" s="210"/>
      <c r="BJ346" s="208"/>
      <c r="BK346" s="208"/>
      <c r="BL346" s="208"/>
      <c r="BM346" s="208"/>
      <c r="BN346" s="208"/>
      <c r="BO346" s="208"/>
      <c r="BP346" s="925" t="s">
        <v>274</v>
      </c>
      <c r="BQ346" s="919">
        <v>600</v>
      </c>
      <c r="BR346" s="902" t="s">
        <v>274</v>
      </c>
      <c r="BS346" s="915">
        <v>6</v>
      </c>
      <c r="BT346" s="903" t="s">
        <v>275</v>
      </c>
      <c r="BU346" s="903" t="s">
        <v>276</v>
      </c>
      <c r="BV346" s="900" t="s">
        <v>274</v>
      </c>
      <c r="BW346" s="905" t="s">
        <v>280</v>
      </c>
      <c r="BX346" s="900" t="s">
        <v>274</v>
      </c>
      <c r="BY346" s="907">
        <v>9</v>
      </c>
      <c r="BZ346" s="902" t="s">
        <v>284</v>
      </c>
      <c r="CA346" s="917">
        <v>3190</v>
      </c>
      <c r="CB346" s="902" t="s">
        <v>274</v>
      </c>
      <c r="CC346" s="915">
        <v>30</v>
      </c>
      <c r="CD346" s="900" t="s">
        <v>275</v>
      </c>
      <c r="CE346" s="903" t="s">
        <v>276</v>
      </c>
      <c r="CF346" s="900" t="s">
        <v>274</v>
      </c>
      <c r="CG346" s="905" t="s">
        <v>280</v>
      </c>
      <c r="CH346" s="900" t="s">
        <v>274</v>
      </c>
      <c r="CI346" s="909">
        <v>2.8</v>
      </c>
      <c r="CJ346" s="911" t="s">
        <v>285</v>
      </c>
      <c r="CK346" s="902" t="s">
        <v>284</v>
      </c>
      <c r="CL346" s="913">
        <v>540</v>
      </c>
      <c r="CM346" s="902" t="s">
        <v>274</v>
      </c>
      <c r="CN346" s="915">
        <v>5</v>
      </c>
      <c r="CO346" s="903" t="s">
        <v>275</v>
      </c>
      <c r="CP346" s="903" t="s">
        <v>276</v>
      </c>
      <c r="CQ346" s="900" t="s">
        <v>274</v>
      </c>
      <c r="CR346" s="905" t="s">
        <v>280</v>
      </c>
      <c r="CS346" s="900" t="s">
        <v>274</v>
      </c>
      <c r="CT346" s="907">
        <v>10.9</v>
      </c>
      <c r="CU346" s="902" t="s">
        <v>284</v>
      </c>
      <c r="CV346" s="211">
        <v>370</v>
      </c>
      <c r="CW346" s="902" t="s">
        <v>284</v>
      </c>
      <c r="CX346" s="212">
        <v>3</v>
      </c>
      <c r="CY346" s="902" t="s">
        <v>284</v>
      </c>
      <c r="CZ346" s="212">
        <v>3</v>
      </c>
      <c r="DA346" s="902" t="s">
        <v>284</v>
      </c>
      <c r="DB346" s="211">
        <v>60</v>
      </c>
      <c r="DC346" s="902" t="s">
        <v>284</v>
      </c>
      <c r="DD346" s="212">
        <v>1</v>
      </c>
      <c r="DE346" s="902" t="s">
        <v>284</v>
      </c>
      <c r="DF346" s="212">
        <v>1</v>
      </c>
      <c r="DG346" s="937" t="s">
        <v>282</v>
      </c>
      <c r="DH346" s="938">
        <v>3660</v>
      </c>
      <c r="DI346" s="937" t="s">
        <v>282</v>
      </c>
      <c r="DJ346" s="213">
        <v>245</v>
      </c>
      <c r="DK346" s="897" t="s">
        <v>286</v>
      </c>
      <c r="DL346" s="898">
        <v>3190</v>
      </c>
      <c r="DM346" s="900" t="s">
        <v>274</v>
      </c>
      <c r="DN346" s="935">
        <v>30</v>
      </c>
      <c r="DO346" s="900" t="s">
        <v>275</v>
      </c>
      <c r="DP346" s="903" t="s">
        <v>276</v>
      </c>
      <c r="DQ346" s="900" t="s">
        <v>274</v>
      </c>
      <c r="DR346" s="905" t="s">
        <v>280</v>
      </c>
      <c r="DS346" s="900" t="s">
        <v>274</v>
      </c>
      <c r="DT346" s="909">
        <v>2.8</v>
      </c>
      <c r="DU346" s="926" t="s">
        <v>281</v>
      </c>
      <c r="DV346" s="911" t="s">
        <v>287</v>
      </c>
      <c r="DW346" s="246"/>
      <c r="DX346" s="948"/>
      <c r="DY346" s="247">
        <v>150</v>
      </c>
      <c r="DZ346" s="216">
        <v>31</v>
      </c>
      <c r="EA346" s="216">
        <v>32</v>
      </c>
      <c r="EB346" s="928">
        <v>16</v>
      </c>
    </row>
    <row r="347" spans="1:132" s="248" customFormat="1" ht="34.15" customHeight="1">
      <c r="A347" s="272" t="s">
        <v>661</v>
      </c>
      <c r="B347" s="950"/>
      <c r="C347" s="930"/>
      <c r="D347" s="940"/>
      <c r="E347" s="244" t="s">
        <v>49</v>
      </c>
      <c r="F347" s="180"/>
      <c r="G347" s="218">
        <v>39220</v>
      </c>
      <c r="H347" s="219"/>
      <c r="I347" s="183" t="s">
        <v>274</v>
      </c>
      <c r="J347" s="220">
        <v>370</v>
      </c>
      <c r="K347" s="221"/>
      <c r="L347" s="222" t="s">
        <v>275</v>
      </c>
      <c r="M347" s="223" t="s">
        <v>276</v>
      </c>
      <c r="N347" s="224" t="s">
        <v>274</v>
      </c>
      <c r="O347" s="225" t="s">
        <v>280</v>
      </c>
      <c r="P347" s="224" t="s">
        <v>274</v>
      </c>
      <c r="Q347" s="226">
        <v>2.5</v>
      </c>
      <c r="R347" s="227"/>
      <c r="S347" s="902"/>
      <c r="T347" s="914"/>
      <c r="U347" s="902"/>
      <c r="V347" s="934"/>
      <c r="W347" s="922"/>
      <c r="X347" s="904"/>
      <c r="Y347" s="922"/>
      <c r="Z347" s="924"/>
      <c r="AA347" s="183" t="s">
        <v>274</v>
      </c>
      <c r="AB347" s="220">
        <v>7990</v>
      </c>
      <c r="AC347" s="902"/>
      <c r="AD347" s="228">
        <v>70</v>
      </c>
      <c r="AE347" s="229" t="s">
        <v>275</v>
      </c>
      <c r="AF347" s="223" t="s">
        <v>276</v>
      </c>
      <c r="AG347" s="230" t="s">
        <v>274</v>
      </c>
      <c r="AH347" s="231" t="s">
        <v>280</v>
      </c>
      <c r="AI347" s="230" t="s">
        <v>274</v>
      </c>
      <c r="AJ347" s="232">
        <v>3.3</v>
      </c>
      <c r="AK347" s="233"/>
      <c r="AL347" s="198"/>
      <c r="AM347" s="234"/>
      <c r="AN347" s="205"/>
      <c r="AO347" s="235"/>
      <c r="AP347" s="236"/>
      <c r="AQ347" s="214"/>
      <c r="AR347" s="236"/>
      <c r="AS347" s="214"/>
      <c r="AT347" s="236"/>
      <c r="AU347" s="214"/>
      <c r="AV347" s="237" t="s">
        <v>274</v>
      </c>
      <c r="AW347" s="199">
        <v>55950</v>
      </c>
      <c r="AX347" s="205" t="s">
        <v>274</v>
      </c>
      <c r="AY347" s="200">
        <v>550</v>
      </c>
      <c r="AZ347" s="238" t="s">
        <v>275</v>
      </c>
      <c r="BA347" s="202" t="s">
        <v>276</v>
      </c>
      <c r="BB347" s="201" t="s">
        <v>274</v>
      </c>
      <c r="BC347" s="203" t="s">
        <v>280</v>
      </c>
      <c r="BD347" s="201" t="s">
        <v>274</v>
      </c>
      <c r="BE347" s="204">
        <v>2.7</v>
      </c>
      <c r="BF347" s="237" t="s">
        <v>274</v>
      </c>
      <c r="BG347" s="286">
        <v>47960</v>
      </c>
      <c r="BH347" s="237" t="s">
        <v>284</v>
      </c>
      <c r="BI347" s="200">
        <v>470</v>
      </c>
      <c r="BJ347" s="238" t="s">
        <v>275</v>
      </c>
      <c r="BK347" s="202" t="s">
        <v>276</v>
      </c>
      <c r="BL347" s="238" t="s">
        <v>274</v>
      </c>
      <c r="BM347" s="203" t="s">
        <v>280</v>
      </c>
      <c r="BN347" s="238" t="s">
        <v>274</v>
      </c>
      <c r="BO347" s="204">
        <v>2.7</v>
      </c>
      <c r="BP347" s="925"/>
      <c r="BQ347" s="920"/>
      <c r="BR347" s="902"/>
      <c r="BS347" s="916"/>
      <c r="BT347" s="904"/>
      <c r="BU347" s="904"/>
      <c r="BV347" s="901"/>
      <c r="BW347" s="906"/>
      <c r="BX347" s="901"/>
      <c r="BY347" s="908"/>
      <c r="BZ347" s="902"/>
      <c r="CA347" s="918"/>
      <c r="CB347" s="902"/>
      <c r="CC347" s="916"/>
      <c r="CD347" s="901"/>
      <c r="CE347" s="904"/>
      <c r="CF347" s="901"/>
      <c r="CG347" s="906"/>
      <c r="CH347" s="901"/>
      <c r="CI347" s="910"/>
      <c r="CJ347" s="912"/>
      <c r="CK347" s="902"/>
      <c r="CL347" s="914"/>
      <c r="CM347" s="902"/>
      <c r="CN347" s="916"/>
      <c r="CO347" s="904"/>
      <c r="CP347" s="904"/>
      <c r="CQ347" s="901"/>
      <c r="CR347" s="906"/>
      <c r="CS347" s="901"/>
      <c r="CT347" s="908"/>
      <c r="CU347" s="902"/>
      <c r="CV347" s="239" t="s">
        <v>315</v>
      </c>
      <c r="CW347" s="902"/>
      <c r="CX347" s="239" t="s">
        <v>290</v>
      </c>
      <c r="CY347" s="902"/>
      <c r="CZ347" s="240">
        <v>46.5</v>
      </c>
      <c r="DA347" s="902"/>
      <c r="DB347" s="239" t="s">
        <v>315</v>
      </c>
      <c r="DC347" s="902"/>
      <c r="DD347" s="239" t="s">
        <v>290</v>
      </c>
      <c r="DE347" s="902"/>
      <c r="DF347" s="240">
        <v>23.3</v>
      </c>
      <c r="DG347" s="937"/>
      <c r="DH347" s="939"/>
      <c r="DI347" s="937"/>
      <c r="DJ347" s="241" t="s">
        <v>291</v>
      </c>
      <c r="DK347" s="897"/>
      <c r="DL347" s="899"/>
      <c r="DM347" s="901"/>
      <c r="DN347" s="936"/>
      <c r="DO347" s="901"/>
      <c r="DP347" s="904"/>
      <c r="DQ347" s="901"/>
      <c r="DR347" s="906"/>
      <c r="DS347" s="901"/>
      <c r="DT347" s="910"/>
      <c r="DU347" s="927"/>
      <c r="DV347" s="912"/>
      <c r="DW347" s="246"/>
      <c r="DX347" s="948"/>
      <c r="DY347" s="247"/>
      <c r="DZ347" s="216">
        <v>31</v>
      </c>
      <c r="EA347" s="216">
        <v>32</v>
      </c>
      <c r="EB347" s="928"/>
    </row>
    <row r="348" spans="1:132" s="248" customFormat="1" ht="34.15" customHeight="1">
      <c r="A348" s="272" t="s">
        <v>662</v>
      </c>
      <c r="B348" s="950"/>
      <c r="C348" s="929" t="s">
        <v>308</v>
      </c>
      <c r="D348" s="931" t="s">
        <v>273</v>
      </c>
      <c r="E348" s="243" t="s">
        <v>48</v>
      </c>
      <c r="F348" s="180"/>
      <c r="G348" s="181">
        <v>29470</v>
      </c>
      <c r="H348" s="182">
        <v>37460</v>
      </c>
      <c r="I348" s="183" t="s">
        <v>274</v>
      </c>
      <c r="J348" s="184">
        <v>270</v>
      </c>
      <c r="K348" s="185">
        <v>350</v>
      </c>
      <c r="L348" s="186" t="s">
        <v>275</v>
      </c>
      <c r="M348" s="187" t="s">
        <v>276</v>
      </c>
      <c r="N348" s="188" t="s">
        <v>274</v>
      </c>
      <c r="O348" s="189" t="s">
        <v>277</v>
      </c>
      <c r="P348" s="188" t="s">
        <v>274</v>
      </c>
      <c r="Q348" s="190">
        <v>2.4</v>
      </c>
      <c r="R348" s="191">
        <v>2.5</v>
      </c>
      <c r="S348" s="902" t="s">
        <v>274</v>
      </c>
      <c r="T348" s="913">
        <v>420</v>
      </c>
      <c r="U348" s="902" t="s">
        <v>274</v>
      </c>
      <c r="V348" s="933">
        <v>4</v>
      </c>
      <c r="W348" s="921" t="s">
        <v>278</v>
      </c>
      <c r="X348" s="903" t="s">
        <v>276</v>
      </c>
      <c r="Y348" s="921" t="s">
        <v>274</v>
      </c>
      <c r="Z348" s="923" t="s">
        <v>279</v>
      </c>
      <c r="AA348" s="183" t="s">
        <v>274</v>
      </c>
      <c r="AB348" s="192">
        <v>7990</v>
      </c>
      <c r="AC348" s="902" t="s">
        <v>274</v>
      </c>
      <c r="AD348" s="193">
        <v>70</v>
      </c>
      <c r="AE348" s="194" t="s">
        <v>278</v>
      </c>
      <c r="AF348" s="187" t="s">
        <v>276</v>
      </c>
      <c r="AG348" s="195" t="s">
        <v>274</v>
      </c>
      <c r="AH348" s="189" t="s">
        <v>280</v>
      </c>
      <c r="AI348" s="195" t="s">
        <v>274</v>
      </c>
      <c r="AJ348" s="196">
        <v>3.3</v>
      </c>
      <c r="AK348" s="197" t="s">
        <v>281</v>
      </c>
      <c r="AL348" s="198" t="s">
        <v>282</v>
      </c>
      <c r="AM348" s="199">
        <v>3190</v>
      </c>
      <c r="AN348" s="198" t="s">
        <v>282</v>
      </c>
      <c r="AO348" s="200">
        <v>30</v>
      </c>
      <c r="AP348" s="201" t="s">
        <v>275</v>
      </c>
      <c r="AQ348" s="202" t="s">
        <v>276</v>
      </c>
      <c r="AR348" s="201" t="s">
        <v>274</v>
      </c>
      <c r="AS348" s="203" t="s">
        <v>280</v>
      </c>
      <c r="AT348" s="201" t="s">
        <v>274</v>
      </c>
      <c r="AU348" s="204">
        <v>3.9</v>
      </c>
      <c r="AV348" s="205"/>
      <c r="AW348" s="206"/>
      <c r="AX348" s="205"/>
      <c r="AY348" s="207"/>
      <c r="AZ348" s="208"/>
      <c r="BA348" s="208"/>
      <c r="BB348" s="209"/>
      <c r="BC348" s="208"/>
      <c r="BD348" s="209"/>
      <c r="BE348" s="208"/>
      <c r="BF348" s="205"/>
      <c r="BG348" s="285" t="s">
        <v>283</v>
      </c>
      <c r="BH348" s="205"/>
      <c r="BI348" s="210"/>
      <c r="BJ348" s="208"/>
      <c r="BK348" s="208"/>
      <c r="BL348" s="208"/>
      <c r="BM348" s="208"/>
      <c r="BN348" s="208"/>
      <c r="BO348" s="208"/>
      <c r="BP348" s="925" t="s">
        <v>274</v>
      </c>
      <c r="BQ348" s="919">
        <v>500</v>
      </c>
      <c r="BR348" s="902" t="s">
        <v>274</v>
      </c>
      <c r="BS348" s="915">
        <v>5</v>
      </c>
      <c r="BT348" s="903" t="s">
        <v>275</v>
      </c>
      <c r="BU348" s="903" t="s">
        <v>276</v>
      </c>
      <c r="BV348" s="900" t="s">
        <v>274</v>
      </c>
      <c r="BW348" s="905" t="s">
        <v>280</v>
      </c>
      <c r="BX348" s="900" t="s">
        <v>274</v>
      </c>
      <c r="BY348" s="907">
        <v>9</v>
      </c>
      <c r="BZ348" s="902" t="s">
        <v>284</v>
      </c>
      <c r="CA348" s="917">
        <v>2660</v>
      </c>
      <c r="CB348" s="902" t="s">
        <v>274</v>
      </c>
      <c r="CC348" s="915">
        <v>20</v>
      </c>
      <c r="CD348" s="900" t="s">
        <v>275</v>
      </c>
      <c r="CE348" s="903" t="s">
        <v>276</v>
      </c>
      <c r="CF348" s="900" t="s">
        <v>274</v>
      </c>
      <c r="CG348" s="905" t="s">
        <v>280</v>
      </c>
      <c r="CH348" s="900" t="s">
        <v>274</v>
      </c>
      <c r="CI348" s="909">
        <v>3.6</v>
      </c>
      <c r="CJ348" s="911" t="s">
        <v>285</v>
      </c>
      <c r="CK348" s="902" t="s">
        <v>284</v>
      </c>
      <c r="CL348" s="913">
        <v>520</v>
      </c>
      <c r="CM348" s="902" t="s">
        <v>274</v>
      </c>
      <c r="CN348" s="915">
        <v>5</v>
      </c>
      <c r="CO348" s="903" t="s">
        <v>275</v>
      </c>
      <c r="CP348" s="903" t="s">
        <v>276</v>
      </c>
      <c r="CQ348" s="900" t="s">
        <v>274</v>
      </c>
      <c r="CR348" s="905" t="s">
        <v>280</v>
      </c>
      <c r="CS348" s="900" t="s">
        <v>274</v>
      </c>
      <c r="CT348" s="907">
        <v>16.8</v>
      </c>
      <c r="CU348" s="902" t="s">
        <v>284</v>
      </c>
      <c r="CV348" s="211">
        <v>320</v>
      </c>
      <c r="CW348" s="902" t="s">
        <v>284</v>
      </c>
      <c r="CX348" s="212">
        <v>3</v>
      </c>
      <c r="CY348" s="902" t="s">
        <v>284</v>
      </c>
      <c r="CZ348" s="212">
        <v>3</v>
      </c>
      <c r="DA348" s="902" t="s">
        <v>284</v>
      </c>
      <c r="DB348" s="211">
        <v>50</v>
      </c>
      <c r="DC348" s="902" t="s">
        <v>284</v>
      </c>
      <c r="DD348" s="212">
        <v>1</v>
      </c>
      <c r="DE348" s="902" t="s">
        <v>284</v>
      </c>
      <c r="DF348" s="212">
        <v>1</v>
      </c>
      <c r="DG348" s="937" t="s">
        <v>282</v>
      </c>
      <c r="DH348" s="938">
        <v>3160</v>
      </c>
      <c r="DI348" s="937" t="s">
        <v>282</v>
      </c>
      <c r="DJ348" s="213">
        <v>245</v>
      </c>
      <c r="DK348" s="897" t="s">
        <v>286</v>
      </c>
      <c r="DL348" s="898">
        <v>2660</v>
      </c>
      <c r="DM348" s="900" t="s">
        <v>274</v>
      </c>
      <c r="DN348" s="935">
        <v>20</v>
      </c>
      <c r="DO348" s="900" t="s">
        <v>275</v>
      </c>
      <c r="DP348" s="903" t="s">
        <v>276</v>
      </c>
      <c r="DQ348" s="900" t="s">
        <v>274</v>
      </c>
      <c r="DR348" s="905" t="s">
        <v>280</v>
      </c>
      <c r="DS348" s="900" t="s">
        <v>274</v>
      </c>
      <c r="DT348" s="909">
        <v>3.6</v>
      </c>
      <c r="DU348" s="926" t="s">
        <v>281</v>
      </c>
      <c r="DV348" s="911" t="s">
        <v>287</v>
      </c>
      <c r="DW348" s="246"/>
      <c r="DX348" s="948"/>
      <c r="DY348" s="247">
        <v>180</v>
      </c>
      <c r="DZ348" s="216">
        <v>33</v>
      </c>
      <c r="EA348" s="216">
        <v>34</v>
      </c>
      <c r="EB348" s="928">
        <v>17</v>
      </c>
    </row>
    <row r="349" spans="1:132" s="248" customFormat="1" ht="34.15" customHeight="1">
      <c r="A349" s="272" t="s">
        <v>663</v>
      </c>
      <c r="B349" s="950"/>
      <c r="C349" s="930"/>
      <c r="D349" s="940"/>
      <c r="E349" s="244" t="s">
        <v>49</v>
      </c>
      <c r="F349" s="180"/>
      <c r="G349" s="218">
        <v>37460</v>
      </c>
      <c r="H349" s="219"/>
      <c r="I349" s="183" t="s">
        <v>274</v>
      </c>
      <c r="J349" s="220">
        <v>350</v>
      </c>
      <c r="K349" s="221"/>
      <c r="L349" s="222" t="s">
        <v>275</v>
      </c>
      <c r="M349" s="223" t="s">
        <v>276</v>
      </c>
      <c r="N349" s="224" t="s">
        <v>274</v>
      </c>
      <c r="O349" s="225" t="s">
        <v>280</v>
      </c>
      <c r="P349" s="224" t="s">
        <v>274</v>
      </c>
      <c r="Q349" s="226">
        <v>2.5</v>
      </c>
      <c r="R349" s="227"/>
      <c r="S349" s="902"/>
      <c r="T349" s="914"/>
      <c r="U349" s="902"/>
      <c r="V349" s="934"/>
      <c r="W349" s="922"/>
      <c r="X349" s="904"/>
      <c r="Y349" s="922"/>
      <c r="Z349" s="924"/>
      <c r="AA349" s="183" t="s">
        <v>274</v>
      </c>
      <c r="AB349" s="220">
        <v>7990</v>
      </c>
      <c r="AC349" s="902"/>
      <c r="AD349" s="228">
        <v>70</v>
      </c>
      <c r="AE349" s="229" t="s">
        <v>275</v>
      </c>
      <c r="AF349" s="223" t="s">
        <v>276</v>
      </c>
      <c r="AG349" s="230" t="s">
        <v>274</v>
      </c>
      <c r="AH349" s="231" t="s">
        <v>280</v>
      </c>
      <c r="AI349" s="230" t="s">
        <v>274</v>
      </c>
      <c r="AJ349" s="232">
        <v>3.3</v>
      </c>
      <c r="AK349" s="233"/>
      <c r="AL349" s="198"/>
      <c r="AM349" s="234"/>
      <c r="AN349" s="205"/>
      <c r="AO349" s="235"/>
      <c r="AP349" s="236"/>
      <c r="AQ349" s="214"/>
      <c r="AR349" s="236"/>
      <c r="AS349" s="214"/>
      <c r="AT349" s="236"/>
      <c r="AU349" s="214"/>
      <c r="AV349" s="237" t="s">
        <v>274</v>
      </c>
      <c r="AW349" s="199">
        <v>55950</v>
      </c>
      <c r="AX349" s="205" t="s">
        <v>274</v>
      </c>
      <c r="AY349" s="200">
        <v>550</v>
      </c>
      <c r="AZ349" s="238" t="s">
        <v>275</v>
      </c>
      <c r="BA349" s="202" t="s">
        <v>276</v>
      </c>
      <c r="BB349" s="201" t="s">
        <v>274</v>
      </c>
      <c r="BC349" s="203" t="s">
        <v>280</v>
      </c>
      <c r="BD349" s="201" t="s">
        <v>274</v>
      </c>
      <c r="BE349" s="204">
        <v>2.7</v>
      </c>
      <c r="BF349" s="237" t="s">
        <v>274</v>
      </c>
      <c r="BG349" s="286">
        <v>47960</v>
      </c>
      <c r="BH349" s="237" t="s">
        <v>284</v>
      </c>
      <c r="BI349" s="200">
        <v>470</v>
      </c>
      <c r="BJ349" s="238" t="s">
        <v>275</v>
      </c>
      <c r="BK349" s="202" t="s">
        <v>276</v>
      </c>
      <c r="BL349" s="238" t="s">
        <v>274</v>
      </c>
      <c r="BM349" s="203" t="s">
        <v>280</v>
      </c>
      <c r="BN349" s="238" t="s">
        <v>274</v>
      </c>
      <c r="BO349" s="204">
        <v>2.7</v>
      </c>
      <c r="BP349" s="925"/>
      <c r="BQ349" s="920"/>
      <c r="BR349" s="902"/>
      <c r="BS349" s="916"/>
      <c r="BT349" s="904"/>
      <c r="BU349" s="904"/>
      <c r="BV349" s="901"/>
      <c r="BW349" s="906"/>
      <c r="BX349" s="901"/>
      <c r="BY349" s="908"/>
      <c r="BZ349" s="902"/>
      <c r="CA349" s="918"/>
      <c r="CB349" s="902"/>
      <c r="CC349" s="916"/>
      <c r="CD349" s="901"/>
      <c r="CE349" s="904"/>
      <c r="CF349" s="901"/>
      <c r="CG349" s="906"/>
      <c r="CH349" s="901"/>
      <c r="CI349" s="910"/>
      <c r="CJ349" s="912"/>
      <c r="CK349" s="902"/>
      <c r="CL349" s="914"/>
      <c r="CM349" s="902"/>
      <c r="CN349" s="916"/>
      <c r="CO349" s="904"/>
      <c r="CP349" s="904"/>
      <c r="CQ349" s="901"/>
      <c r="CR349" s="906"/>
      <c r="CS349" s="901"/>
      <c r="CT349" s="908"/>
      <c r="CU349" s="902"/>
      <c r="CV349" s="239" t="s">
        <v>315</v>
      </c>
      <c r="CW349" s="902"/>
      <c r="CX349" s="239" t="s">
        <v>290</v>
      </c>
      <c r="CY349" s="902"/>
      <c r="CZ349" s="240">
        <v>58.2</v>
      </c>
      <c r="DA349" s="902"/>
      <c r="DB349" s="239" t="s">
        <v>315</v>
      </c>
      <c r="DC349" s="902"/>
      <c r="DD349" s="239" t="s">
        <v>290</v>
      </c>
      <c r="DE349" s="902"/>
      <c r="DF349" s="240">
        <v>32.299999999999997</v>
      </c>
      <c r="DG349" s="937"/>
      <c r="DH349" s="939"/>
      <c r="DI349" s="937"/>
      <c r="DJ349" s="241" t="s">
        <v>291</v>
      </c>
      <c r="DK349" s="897"/>
      <c r="DL349" s="899"/>
      <c r="DM349" s="901"/>
      <c r="DN349" s="936"/>
      <c r="DO349" s="901"/>
      <c r="DP349" s="904"/>
      <c r="DQ349" s="901"/>
      <c r="DR349" s="906"/>
      <c r="DS349" s="901"/>
      <c r="DT349" s="910"/>
      <c r="DU349" s="927"/>
      <c r="DV349" s="912"/>
      <c r="DW349" s="246"/>
      <c r="DX349" s="948"/>
      <c r="DY349" s="247"/>
      <c r="DZ349" s="216">
        <v>33</v>
      </c>
      <c r="EA349" s="216">
        <v>34</v>
      </c>
      <c r="EB349" s="928"/>
    </row>
    <row r="350" spans="1:132" s="248" customFormat="1" ht="34.15" customHeight="1">
      <c r="A350" s="272" t="s">
        <v>664</v>
      </c>
      <c r="B350" s="950"/>
      <c r="C350" s="929" t="s">
        <v>309</v>
      </c>
      <c r="D350" s="931" t="s">
        <v>273</v>
      </c>
      <c r="E350" s="243" t="s">
        <v>48</v>
      </c>
      <c r="F350" s="180"/>
      <c r="G350" s="181">
        <v>28190</v>
      </c>
      <c r="H350" s="182">
        <v>36180</v>
      </c>
      <c r="I350" s="183" t="s">
        <v>274</v>
      </c>
      <c r="J350" s="184">
        <v>260</v>
      </c>
      <c r="K350" s="185">
        <v>340</v>
      </c>
      <c r="L350" s="186" t="s">
        <v>275</v>
      </c>
      <c r="M350" s="187" t="s">
        <v>276</v>
      </c>
      <c r="N350" s="188" t="s">
        <v>274</v>
      </c>
      <c r="O350" s="189" t="s">
        <v>277</v>
      </c>
      <c r="P350" s="188" t="s">
        <v>274</v>
      </c>
      <c r="Q350" s="190">
        <v>2.4</v>
      </c>
      <c r="R350" s="191">
        <v>2.5</v>
      </c>
      <c r="S350" s="902" t="s">
        <v>274</v>
      </c>
      <c r="T350" s="913">
        <v>360</v>
      </c>
      <c r="U350" s="902" t="s">
        <v>274</v>
      </c>
      <c r="V350" s="933">
        <v>3</v>
      </c>
      <c r="W350" s="921" t="s">
        <v>278</v>
      </c>
      <c r="X350" s="903" t="s">
        <v>276</v>
      </c>
      <c r="Y350" s="921" t="s">
        <v>274</v>
      </c>
      <c r="Z350" s="923" t="s">
        <v>279</v>
      </c>
      <c r="AA350" s="183" t="s">
        <v>274</v>
      </c>
      <c r="AB350" s="192">
        <v>7990</v>
      </c>
      <c r="AC350" s="902" t="s">
        <v>274</v>
      </c>
      <c r="AD350" s="193">
        <v>70</v>
      </c>
      <c r="AE350" s="194" t="s">
        <v>278</v>
      </c>
      <c r="AF350" s="187" t="s">
        <v>276</v>
      </c>
      <c r="AG350" s="195" t="s">
        <v>274</v>
      </c>
      <c r="AH350" s="189" t="s">
        <v>280</v>
      </c>
      <c r="AI350" s="195" t="s">
        <v>274</v>
      </c>
      <c r="AJ350" s="196">
        <v>3.3</v>
      </c>
      <c r="AK350" s="197" t="s">
        <v>281</v>
      </c>
      <c r="AL350" s="198" t="s">
        <v>282</v>
      </c>
      <c r="AM350" s="199">
        <v>3190</v>
      </c>
      <c r="AN350" s="198" t="s">
        <v>282</v>
      </c>
      <c r="AO350" s="200">
        <v>30</v>
      </c>
      <c r="AP350" s="201" t="s">
        <v>275</v>
      </c>
      <c r="AQ350" s="202" t="s">
        <v>276</v>
      </c>
      <c r="AR350" s="201" t="s">
        <v>274</v>
      </c>
      <c r="AS350" s="203" t="s">
        <v>280</v>
      </c>
      <c r="AT350" s="201" t="s">
        <v>274</v>
      </c>
      <c r="AU350" s="204">
        <v>3.9</v>
      </c>
      <c r="AV350" s="205"/>
      <c r="AW350" s="206"/>
      <c r="AX350" s="205"/>
      <c r="AY350" s="207"/>
      <c r="AZ350" s="208"/>
      <c r="BA350" s="208"/>
      <c r="BB350" s="209"/>
      <c r="BC350" s="208"/>
      <c r="BD350" s="209"/>
      <c r="BE350" s="208"/>
      <c r="BF350" s="205"/>
      <c r="BG350" s="285" t="s">
        <v>283</v>
      </c>
      <c r="BH350" s="205"/>
      <c r="BI350" s="210"/>
      <c r="BJ350" s="208"/>
      <c r="BK350" s="208"/>
      <c r="BL350" s="208"/>
      <c r="BM350" s="208"/>
      <c r="BN350" s="208"/>
      <c r="BO350" s="208"/>
      <c r="BP350" s="925" t="s">
        <v>274</v>
      </c>
      <c r="BQ350" s="919">
        <v>430</v>
      </c>
      <c r="BR350" s="902" t="s">
        <v>274</v>
      </c>
      <c r="BS350" s="915">
        <v>4</v>
      </c>
      <c r="BT350" s="903" t="s">
        <v>275</v>
      </c>
      <c r="BU350" s="903" t="s">
        <v>276</v>
      </c>
      <c r="BV350" s="900" t="s">
        <v>274</v>
      </c>
      <c r="BW350" s="905" t="s">
        <v>280</v>
      </c>
      <c r="BX350" s="900" t="s">
        <v>274</v>
      </c>
      <c r="BY350" s="907">
        <v>9.6999999999999993</v>
      </c>
      <c r="BZ350" s="902" t="s">
        <v>284</v>
      </c>
      <c r="CA350" s="917">
        <v>2280</v>
      </c>
      <c r="CB350" s="902" t="s">
        <v>274</v>
      </c>
      <c r="CC350" s="915">
        <v>20</v>
      </c>
      <c r="CD350" s="900" t="s">
        <v>275</v>
      </c>
      <c r="CE350" s="903" t="s">
        <v>276</v>
      </c>
      <c r="CF350" s="900" t="s">
        <v>274</v>
      </c>
      <c r="CG350" s="905" t="s">
        <v>280</v>
      </c>
      <c r="CH350" s="900" t="s">
        <v>274</v>
      </c>
      <c r="CI350" s="909">
        <v>3</v>
      </c>
      <c r="CJ350" s="911" t="s">
        <v>285</v>
      </c>
      <c r="CK350" s="902" t="s">
        <v>284</v>
      </c>
      <c r="CL350" s="913">
        <v>520</v>
      </c>
      <c r="CM350" s="902" t="s">
        <v>274</v>
      </c>
      <c r="CN350" s="915">
        <v>5</v>
      </c>
      <c r="CO350" s="903" t="s">
        <v>275</v>
      </c>
      <c r="CP350" s="903" t="s">
        <v>276</v>
      </c>
      <c r="CQ350" s="900" t="s">
        <v>274</v>
      </c>
      <c r="CR350" s="905" t="s">
        <v>280</v>
      </c>
      <c r="CS350" s="900" t="s">
        <v>274</v>
      </c>
      <c r="CT350" s="907">
        <v>14.4</v>
      </c>
      <c r="CU350" s="902" t="s">
        <v>284</v>
      </c>
      <c r="CV350" s="211">
        <v>280</v>
      </c>
      <c r="CW350" s="902" t="s">
        <v>284</v>
      </c>
      <c r="CX350" s="212">
        <v>2</v>
      </c>
      <c r="CY350" s="902" t="s">
        <v>284</v>
      </c>
      <c r="CZ350" s="212">
        <v>2</v>
      </c>
      <c r="DA350" s="902" t="s">
        <v>284</v>
      </c>
      <c r="DB350" s="211">
        <v>50</v>
      </c>
      <c r="DC350" s="902" t="s">
        <v>284</v>
      </c>
      <c r="DD350" s="212">
        <v>1</v>
      </c>
      <c r="DE350" s="902" t="s">
        <v>284</v>
      </c>
      <c r="DF350" s="212">
        <v>1</v>
      </c>
      <c r="DG350" s="937" t="s">
        <v>282</v>
      </c>
      <c r="DH350" s="938">
        <v>2810</v>
      </c>
      <c r="DI350" s="937" t="s">
        <v>282</v>
      </c>
      <c r="DJ350" s="213">
        <v>245</v>
      </c>
      <c r="DK350" s="897" t="s">
        <v>286</v>
      </c>
      <c r="DL350" s="898">
        <v>2280</v>
      </c>
      <c r="DM350" s="900" t="s">
        <v>274</v>
      </c>
      <c r="DN350" s="935">
        <v>20</v>
      </c>
      <c r="DO350" s="900" t="s">
        <v>275</v>
      </c>
      <c r="DP350" s="903" t="s">
        <v>276</v>
      </c>
      <c r="DQ350" s="900" t="s">
        <v>274</v>
      </c>
      <c r="DR350" s="905" t="s">
        <v>280</v>
      </c>
      <c r="DS350" s="900" t="s">
        <v>274</v>
      </c>
      <c r="DT350" s="909">
        <v>3</v>
      </c>
      <c r="DU350" s="926" t="s">
        <v>281</v>
      </c>
      <c r="DV350" s="911" t="s">
        <v>287</v>
      </c>
      <c r="DW350" s="246"/>
      <c r="DX350" s="948"/>
      <c r="DY350" s="247">
        <v>210</v>
      </c>
      <c r="DZ350" s="216">
        <v>35</v>
      </c>
      <c r="EA350" s="216">
        <v>36</v>
      </c>
      <c r="EB350" s="928">
        <v>18</v>
      </c>
    </row>
    <row r="351" spans="1:132" s="248" customFormat="1" ht="34.15" customHeight="1">
      <c r="A351" s="272" t="s">
        <v>665</v>
      </c>
      <c r="B351" s="950"/>
      <c r="C351" s="930"/>
      <c r="D351" s="940"/>
      <c r="E351" s="244" t="s">
        <v>49</v>
      </c>
      <c r="F351" s="180"/>
      <c r="G351" s="218">
        <v>36180</v>
      </c>
      <c r="H351" s="219"/>
      <c r="I351" s="183" t="s">
        <v>274</v>
      </c>
      <c r="J351" s="220">
        <v>340</v>
      </c>
      <c r="K351" s="221"/>
      <c r="L351" s="222" t="s">
        <v>275</v>
      </c>
      <c r="M351" s="223" t="s">
        <v>276</v>
      </c>
      <c r="N351" s="224" t="s">
        <v>274</v>
      </c>
      <c r="O351" s="225" t="s">
        <v>280</v>
      </c>
      <c r="P351" s="224" t="s">
        <v>274</v>
      </c>
      <c r="Q351" s="226">
        <v>2.5</v>
      </c>
      <c r="R351" s="227"/>
      <c r="S351" s="902"/>
      <c r="T351" s="914"/>
      <c r="U351" s="902"/>
      <c r="V351" s="934"/>
      <c r="W351" s="922"/>
      <c r="X351" s="904"/>
      <c r="Y351" s="922"/>
      <c r="Z351" s="924"/>
      <c r="AA351" s="183" t="s">
        <v>274</v>
      </c>
      <c r="AB351" s="220">
        <v>7990</v>
      </c>
      <c r="AC351" s="902"/>
      <c r="AD351" s="228">
        <v>70</v>
      </c>
      <c r="AE351" s="229" t="s">
        <v>275</v>
      </c>
      <c r="AF351" s="223" t="s">
        <v>276</v>
      </c>
      <c r="AG351" s="230" t="s">
        <v>274</v>
      </c>
      <c r="AH351" s="231" t="s">
        <v>280</v>
      </c>
      <c r="AI351" s="230" t="s">
        <v>274</v>
      </c>
      <c r="AJ351" s="232">
        <v>3.3</v>
      </c>
      <c r="AK351" s="233"/>
      <c r="AL351" s="198"/>
      <c r="AM351" s="234"/>
      <c r="AN351" s="205"/>
      <c r="AO351" s="235"/>
      <c r="AP351" s="236"/>
      <c r="AQ351" s="214"/>
      <c r="AR351" s="236"/>
      <c r="AS351" s="214"/>
      <c r="AT351" s="236"/>
      <c r="AU351" s="214"/>
      <c r="AV351" s="237" t="s">
        <v>274</v>
      </c>
      <c r="AW351" s="199">
        <v>55950</v>
      </c>
      <c r="AX351" s="205" t="s">
        <v>274</v>
      </c>
      <c r="AY351" s="200">
        <v>550</v>
      </c>
      <c r="AZ351" s="238" t="s">
        <v>275</v>
      </c>
      <c r="BA351" s="202" t="s">
        <v>276</v>
      </c>
      <c r="BB351" s="201" t="s">
        <v>274</v>
      </c>
      <c r="BC351" s="203" t="s">
        <v>280</v>
      </c>
      <c r="BD351" s="201" t="s">
        <v>274</v>
      </c>
      <c r="BE351" s="204">
        <v>2.7</v>
      </c>
      <c r="BF351" s="237" t="s">
        <v>274</v>
      </c>
      <c r="BG351" s="286">
        <v>47960</v>
      </c>
      <c r="BH351" s="237" t="s">
        <v>284</v>
      </c>
      <c r="BI351" s="200">
        <v>470</v>
      </c>
      <c r="BJ351" s="238" t="s">
        <v>275</v>
      </c>
      <c r="BK351" s="202" t="s">
        <v>276</v>
      </c>
      <c r="BL351" s="238" t="s">
        <v>274</v>
      </c>
      <c r="BM351" s="203" t="s">
        <v>280</v>
      </c>
      <c r="BN351" s="238" t="s">
        <v>274</v>
      </c>
      <c r="BO351" s="204">
        <v>2.7</v>
      </c>
      <c r="BP351" s="925"/>
      <c r="BQ351" s="920"/>
      <c r="BR351" s="902"/>
      <c r="BS351" s="916"/>
      <c r="BT351" s="904"/>
      <c r="BU351" s="904"/>
      <c r="BV351" s="901"/>
      <c r="BW351" s="906"/>
      <c r="BX351" s="901"/>
      <c r="BY351" s="908"/>
      <c r="BZ351" s="902"/>
      <c r="CA351" s="918"/>
      <c r="CB351" s="902"/>
      <c r="CC351" s="916"/>
      <c r="CD351" s="901"/>
      <c r="CE351" s="904"/>
      <c r="CF351" s="901"/>
      <c r="CG351" s="906"/>
      <c r="CH351" s="901"/>
      <c r="CI351" s="910"/>
      <c r="CJ351" s="912"/>
      <c r="CK351" s="902"/>
      <c r="CL351" s="914"/>
      <c r="CM351" s="902"/>
      <c r="CN351" s="916"/>
      <c r="CO351" s="904"/>
      <c r="CP351" s="904"/>
      <c r="CQ351" s="901"/>
      <c r="CR351" s="906"/>
      <c r="CS351" s="901"/>
      <c r="CT351" s="908"/>
      <c r="CU351" s="902"/>
      <c r="CV351" s="239" t="s">
        <v>315</v>
      </c>
      <c r="CW351" s="902"/>
      <c r="CX351" s="239" t="s">
        <v>290</v>
      </c>
      <c r="CY351" s="902"/>
      <c r="CZ351" s="240">
        <v>74.8</v>
      </c>
      <c r="DA351" s="902"/>
      <c r="DB351" s="239" t="s">
        <v>315</v>
      </c>
      <c r="DC351" s="902"/>
      <c r="DD351" s="239" t="s">
        <v>290</v>
      </c>
      <c r="DE351" s="902"/>
      <c r="DF351" s="240">
        <v>27.7</v>
      </c>
      <c r="DG351" s="937"/>
      <c r="DH351" s="939"/>
      <c r="DI351" s="937"/>
      <c r="DJ351" s="241" t="s">
        <v>291</v>
      </c>
      <c r="DK351" s="897"/>
      <c r="DL351" s="899"/>
      <c r="DM351" s="901"/>
      <c r="DN351" s="936"/>
      <c r="DO351" s="901"/>
      <c r="DP351" s="904"/>
      <c r="DQ351" s="901"/>
      <c r="DR351" s="906"/>
      <c r="DS351" s="901"/>
      <c r="DT351" s="910"/>
      <c r="DU351" s="927"/>
      <c r="DV351" s="912"/>
      <c r="DW351" s="246"/>
      <c r="DX351" s="948"/>
      <c r="DY351" s="247"/>
      <c r="DZ351" s="216">
        <v>35</v>
      </c>
      <c r="EA351" s="216">
        <v>36</v>
      </c>
      <c r="EB351" s="928"/>
    </row>
    <row r="352" spans="1:132" s="248" customFormat="1" ht="34.15" customHeight="1">
      <c r="A352" s="272" t="s">
        <v>666</v>
      </c>
      <c r="B352" s="950"/>
      <c r="C352" s="929" t="s">
        <v>310</v>
      </c>
      <c r="D352" s="931" t="s">
        <v>273</v>
      </c>
      <c r="E352" s="243" t="s">
        <v>48</v>
      </c>
      <c r="F352" s="180"/>
      <c r="G352" s="181">
        <v>27240</v>
      </c>
      <c r="H352" s="182">
        <v>35230</v>
      </c>
      <c r="I352" s="183" t="s">
        <v>274</v>
      </c>
      <c r="J352" s="184">
        <v>250</v>
      </c>
      <c r="K352" s="185">
        <v>330</v>
      </c>
      <c r="L352" s="186" t="s">
        <v>275</v>
      </c>
      <c r="M352" s="187" t="s">
        <v>276</v>
      </c>
      <c r="N352" s="188" t="s">
        <v>274</v>
      </c>
      <c r="O352" s="189" t="s">
        <v>277</v>
      </c>
      <c r="P352" s="188" t="s">
        <v>274</v>
      </c>
      <c r="Q352" s="190">
        <v>2.4</v>
      </c>
      <c r="R352" s="191">
        <v>2.5</v>
      </c>
      <c r="S352" s="902" t="s">
        <v>274</v>
      </c>
      <c r="T352" s="913">
        <v>310</v>
      </c>
      <c r="U352" s="902" t="s">
        <v>274</v>
      </c>
      <c r="V352" s="933">
        <v>3</v>
      </c>
      <c r="W352" s="921" t="s">
        <v>278</v>
      </c>
      <c r="X352" s="903" t="s">
        <v>276</v>
      </c>
      <c r="Y352" s="921" t="s">
        <v>274</v>
      </c>
      <c r="Z352" s="923" t="s">
        <v>279</v>
      </c>
      <c r="AA352" s="183" t="s">
        <v>274</v>
      </c>
      <c r="AB352" s="192">
        <v>7990</v>
      </c>
      <c r="AC352" s="902" t="s">
        <v>274</v>
      </c>
      <c r="AD352" s="193">
        <v>70</v>
      </c>
      <c r="AE352" s="194" t="s">
        <v>278</v>
      </c>
      <c r="AF352" s="187" t="s">
        <v>276</v>
      </c>
      <c r="AG352" s="195" t="s">
        <v>274</v>
      </c>
      <c r="AH352" s="189" t="s">
        <v>280</v>
      </c>
      <c r="AI352" s="195" t="s">
        <v>274</v>
      </c>
      <c r="AJ352" s="196">
        <v>3.3</v>
      </c>
      <c r="AK352" s="197" t="s">
        <v>281</v>
      </c>
      <c r="AL352" s="198" t="s">
        <v>282</v>
      </c>
      <c r="AM352" s="199">
        <v>3190</v>
      </c>
      <c r="AN352" s="198" t="s">
        <v>282</v>
      </c>
      <c r="AO352" s="200">
        <v>30</v>
      </c>
      <c r="AP352" s="201" t="s">
        <v>275</v>
      </c>
      <c r="AQ352" s="202" t="s">
        <v>276</v>
      </c>
      <c r="AR352" s="201" t="s">
        <v>274</v>
      </c>
      <c r="AS352" s="203" t="s">
        <v>280</v>
      </c>
      <c r="AT352" s="201" t="s">
        <v>274</v>
      </c>
      <c r="AU352" s="204">
        <v>3.9</v>
      </c>
      <c r="AV352" s="205"/>
      <c r="AW352" s="206"/>
      <c r="AX352" s="205"/>
      <c r="AY352" s="207"/>
      <c r="AZ352" s="208"/>
      <c r="BA352" s="208"/>
      <c r="BB352" s="209"/>
      <c r="BC352" s="208"/>
      <c r="BD352" s="209"/>
      <c r="BE352" s="208"/>
      <c r="BF352" s="205"/>
      <c r="BG352" s="285" t="s">
        <v>283</v>
      </c>
      <c r="BH352" s="205"/>
      <c r="BI352" s="210"/>
      <c r="BJ352" s="208"/>
      <c r="BK352" s="208"/>
      <c r="BL352" s="208"/>
      <c r="BM352" s="208"/>
      <c r="BN352" s="208"/>
      <c r="BO352" s="208"/>
      <c r="BP352" s="925" t="s">
        <v>274</v>
      </c>
      <c r="BQ352" s="919">
        <v>370</v>
      </c>
      <c r="BR352" s="902" t="s">
        <v>274</v>
      </c>
      <c r="BS352" s="915">
        <v>3</v>
      </c>
      <c r="BT352" s="903" t="s">
        <v>275</v>
      </c>
      <c r="BU352" s="903" t="s">
        <v>276</v>
      </c>
      <c r="BV352" s="900" t="s">
        <v>274</v>
      </c>
      <c r="BW352" s="905" t="s">
        <v>280</v>
      </c>
      <c r="BX352" s="900" t="s">
        <v>274</v>
      </c>
      <c r="BY352" s="907">
        <v>11.3</v>
      </c>
      <c r="BZ352" s="902" t="s">
        <v>284</v>
      </c>
      <c r="CA352" s="917">
        <v>1990</v>
      </c>
      <c r="CB352" s="902" t="s">
        <v>274</v>
      </c>
      <c r="CC352" s="915">
        <v>10</v>
      </c>
      <c r="CD352" s="900" t="s">
        <v>275</v>
      </c>
      <c r="CE352" s="903" t="s">
        <v>276</v>
      </c>
      <c r="CF352" s="900" t="s">
        <v>274</v>
      </c>
      <c r="CG352" s="905" t="s">
        <v>280</v>
      </c>
      <c r="CH352" s="900" t="s">
        <v>274</v>
      </c>
      <c r="CI352" s="909">
        <v>5.3</v>
      </c>
      <c r="CJ352" s="911" t="s">
        <v>285</v>
      </c>
      <c r="CK352" s="902" t="s">
        <v>284</v>
      </c>
      <c r="CL352" s="913">
        <v>520</v>
      </c>
      <c r="CM352" s="902" t="s">
        <v>274</v>
      </c>
      <c r="CN352" s="915">
        <v>5</v>
      </c>
      <c r="CO352" s="903" t="s">
        <v>275</v>
      </c>
      <c r="CP352" s="903" t="s">
        <v>276</v>
      </c>
      <c r="CQ352" s="900" t="s">
        <v>274</v>
      </c>
      <c r="CR352" s="905" t="s">
        <v>280</v>
      </c>
      <c r="CS352" s="900" t="s">
        <v>274</v>
      </c>
      <c r="CT352" s="907">
        <v>12.6</v>
      </c>
      <c r="CU352" s="902" t="s">
        <v>284</v>
      </c>
      <c r="CV352" s="211">
        <v>260</v>
      </c>
      <c r="CW352" s="902" t="s">
        <v>284</v>
      </c>
      <c r="CX352" s="212">
        <v>2</v>
      </c>
      <c r="CY352" s="902" t="s">
        <v>284</v>
      </c>
      <c r="CZ352" s="212">
        <v>2</v>
      </c>
      <c r="DA352" s="902" t="s">
        <v>284</v>
      </c>
      <c r="DB352" s="211">
        <v>40</v>
      </c>
      <c r="DC352" s="902" t="s">
        <v>284</v>
      </c>
      <c r="DD352" s="212">
        <v>1</v>
      </c>
      <c r="DE352" s="902" t="s">
        <v>284</v>
      </c>
      <c r="DF352" s="212">
        <v>1</v>
      </c>
      <c r="DG352" s="937" t="s">
        <v>282</v>
      </c>
      <c r="DH352" s="938">
        <v>2540</v>
      </c>
      <c r="DI352" s="937" t="s">
        <v>282</v>
      </c>
      <c r="DJ352" s="213">
        <v>245</v>
      </c>
      <c r="DK352" s="897" t="s">
        <v>286</v>
      </c>
      <c r="DL352" s="898">
        <v>1990</v>
      </c>
      <c r="DM352" s="900" t="s">
        <v>274</v>
      </c>
      <c r="DN352" s="935">
        <v>20</v>
      </c>
      <c r="DO352" s="900" t="s">
        <v>275</v>
      </c>
      <c r="DP352" s="903" t="s">
        <v>276</v>
      </c>
      <c r="DQ352" s="900" t="s">
        <v>274</v>
      </c>
      <c r="DR352" s="905" t="s">
        <v>280</v>
      </c>
      <c r="DS352" s="900" t="s">
        <v>274</v>
      </c>
      <c r="DT352" s="909">
        <v>2.7</v>
      </c>
      <c r="DU352" s="926" t="s">
        <v>281</v>
      </c>
      <c r="DV352" s="911" t="s">
        <v>287</v>
      </c>
      <c r="DW352" s="246"/>
      <c r="DX352" s="948"/>
      <c r="DY352" s="247">
        <v>240</v>
      </c>
      <c r="DZ352" s="216">
        <v>37</v>
      </c>
      <c r="EA352" s="216">
        <v>38</v>
      </c>
      <c r="EB352" s="928">
        <v>19</v>
      </c>
    </row>
    <row r="353" spans="1:132" s="248" customFormat="1" ht="34.15" customHeight="1">
      <c r="A353" s="272" t="s">
        <v>667</v>
      </c>
      <c r="B353" s="950"/>
      <c r="C353" s="930"/>
      <c r="D353" s="940"/>
      <c r="E353" s="244" t="s">
        <v>49</v>
      </c>
      <c r="F353" s="180"/>
      <c r="G353" s="218">
        <v>35230</v>
      </c>
      <c r="H353" s="219"/>
      <c r="I353" s="183" t="s">
        <v>274</v>
      </c>
      <c r="J353" s="220">
        <v>330</v>
      </c>
      <c r="K353" s="221"/>
      <c r="L353" s="222" t="s">
        <v>275</v>
      </c>
      <c r="M353" s="223" t="s">
        <v>276</v>
      </c>
      <c r="N353" s="224" t="s">
        <v>274</v>
      </c>
      <c r="O353" s="225" t="s">
        <v>280</v>
      </c>
      <c r="P353" s="224" t="s">
        <v>274</v>
      </c>
      <c r="Q353" s="226">
        <v>2.5</v>
      </c>
      <c r="R353" s="227"/>
      <c r="S353" s="902"/>
      <c r="T353" s="914"/>
      <c r="U353" s="902"/>
      <c r="V353" s="934"/>
      <c r="W353" s="922"/>
      <c r="X353" s="904"/>
      <c r="Y353" s="922"/>
      <c r="Z353" s="924"/>
      <c r="AA353" s="183" t="s">
        <v>274</v>
      </c>
      <c r="AB353" s="220">
        <v>7990</v>
      </c>
      <c r="AC353" s="902"/>
      <c r="AD353" s="228">
        <v>70</v>
      </c>
      <c r="AE353" s="229" t="s">
        <v>275</v>
      </c>
      <c r="AF353" s="223" t="s">
        <v>276</v>
      </c>
      <c r="AG353" s="230" t="s">
        <v>274</v>
      </c>
      <c r="AH353" s="231" t="s">
        <v>280</v>
      </c>
      <c r="AI353" s="230" t="s">
        <v>274</v>
      </c>
      <c r="AJ353" s="232">
        <v>3.3</v>
      </c>
      <c r="AK353" s="233"/>
      <c r="AL353" s="198"/>
      <c r="AM353" s="234"/>
      <c r="AN353" s="205"/>
      <c r="AO353" s="235"/>
      <c r="AP353" s="236"/>
      <c r="AQ353" s="214"/>
      <c r="AR353" s="236"/>
      <c r="AS353" s="214"/>
      <c r="AT353" s="236"/>
      <c r="AU353" s="214"/>
      <c r="AV353" s="237" t="s">
        <v>274</v>
      </c>
      <c r="AW353" s="199">
        <v>55950</v>
      </c>
      <c r="AX353" s="205" t="s">
        <v>274</v>
      </c>
      <c r="AY353" s="200">
        <v>550</v>
      </c>
      <c r="AZ353" s="238" t="s">
        <v>275</v>
      </c>
      <c r="BA353" s="202" t="s">
        <v>276</v>
      </c>
      <c r="BB353" s="201" t="s">
        <v>274</v>
      </c>
      <c r="BC353" s="203" t="s">
        <v>280</v>
      </c>
      <c r="BD353" s="201" t="s">
        <v>274</v>
      </c>
      <c r="BE353" s="204">
        <v>2.7</v>
      </c>
      <c r="BF353" s="237" t="s">
        <v>274</v>
      </c>
      <c r="BG353" s="286">
        <v>47960</v>
      </c>
      <c r="BH353" s="237" t="s">
        <v>284</v>
      </c>
      <c r="BI353" s="200">
        <v>470</v>
      </c>
      <c r="BJ353" s="238" t="s">
        <v>275</v>
      </c>
      <c r="BK353" s="202" t="s">
        <v>276</v>
      </c>
      <c r="BL353" s="238" t="s">
        <v>274</v>
      </c>
      <c r="BM353" s="203" t="s">
        <v>280</v>
      </c>
      <c r="BN353" s="238" t="s">
        <v>274</v>
      </c>
      <c r="BO353" s="204">
        <v>2.7</v>
      </c>
      <c r="BP353" s="925"/>
      <c r="BQ353" s="920"/>
      <c r="BR353" s="902"/>
      <c r="BS353" s="916"/>
      <c r="BT353" s="904"/>
      <c r="BU353" s="904"/>
      <c r="BV353" s="901"/>
      <c r="BW353" s="906"/>
      <c r="BX353" s="901"/>
      <c r="BY353" s="908"/>
      <c r="BZ353" s="902"/>
      <c r="CA353" s="918"/>
      <c r="CB353" s="902"/>
      <c r="CC353" s="916"/>
      <c r="CD353" s="901"/>
      <c r="CE353" s="904"/>
      <c r="CF353" s="901"/>
      <c r="CG353" s="906"/>
      <c r="CH353" s="901"/>
      <c r="CI353" s="910"/>
      <c r="CJ353" s="912"/>
      <c r="CK353" s="902"/>
      <c r="CL353" s="914"/>
      <c r="CM353" s="902"/>
      <c r="CN353" s="916"/>
      <c r="CO353" s="904"/>
      <c r="CP353" s="904"/>
      <c r="CQ353" s="901"/>
      <c r="CR353" s="906"/>
      <c r="CS353" s="901"/>
      <c r="CT353" s="908"/>
      <c r="CU353" s="902"/>
      <c r="CV353" s="239" t="s">
        <v>315</v>
      </c>
      <c r="CW353" s="902"/>
      <c r="CX353" s="239" t="s">
        <v>290</v>
      </c>
      <c r="CY353" s="902"/>
      <c r="CZ353" s="240">
        <v>65.400000000000006</v>
      </c>
      <c r="DA353" s="902"/>
      <c r="DB353" s="239" t="s">
        <v>315</v>
      </c>
      <c r="DC353" s="902"/>
      <c r="DD353" s="239" t="s">
        <v>290</v>
      </c>
      <c r="DE353" s="902"/>
      <c r="DF353" s="240">
        <v>24.2</v>
      </c>
      <c r="DG353" s="937"/>
      <c r="DH353" s="939"/>
      <c r="DI353" s="937"/>
      <c r="DJ353" s="241" t="s">
        <v>291</v>
      </c>
      <c r="DK353" s="897"/>
      <c r="DL353" s="899"/>
      <c r="DM353" s="901"/>
      <c r="DN353" s="936"/>
      <c r="DO353" s="901"/>
      <c r="DP353" s="904"/>
      <c r="DQ353" s="901"/>
      <c r="DR353" s="906"/>
      <c r="DS353" s="901"/>
      <c r="DT353" s="910"/>
      <c r="DU353" s="927"/>
      <c r="DV353" s="912"/>
      <c r="DW353" s="246"/>
      <c r="DX353" s="948"/>
      <c r="DY353" s="247"/>
      <c r="DZ353" s="216">
        <v>37</v>
      </c>
      <c r="EA353" s="216">
        <v>38</v>
      </c>
      <c r="EB353" s="928"/>
    </row>
    <row r="354" spans="1:132" s="248" customFormat="1" ht="34.15" customHeight="1">
      <c r="A354" s="272" t="s">
        <v>668</v>
      </c>
      <c r="B354" s="950"/>
      <c r="C354" s="929" t="s">
        <v>311</v>
      </c>
      <c r="D354" s="931" t="s">
        <v>273</v>
      </c>
      <c r="E354" s="243" t="s">
        <v>48</v>
      </c>
      <c r="F354" s="180"/>
      <c r="G354" s="181">
        <v>26510</v>
      </c>
      <c r="H354" s="182">
        <v>34500</v>
      </c>
      <c r="I354" s="183" t="s">
        <v>274</v>
      </c>
      <c r="J354" s="184">
        <v>240</v>
      </c>
      <c r="K354" s="185">
        <v>320</v>
      </c>
      <c r="L354" s="186" t="s">
        <v>275</v>
      </c>
      <c r="M354" s="187" t="s">
        <v>276</v>
      </c>
      <c r="N354" s="188" t="s">
        <v>274</v>
      </c>
      <c r="O354" s="189" t="s">
        <v>277</v>
      </c>
      <c r="P354" s="188" t="s">
        <v>274</v>
      </c>
      <c r="Q354" s="190">
        <v>2.4</v>
      </c>
      <c r="R354" s="191">
        <v>2.5</v>
      </c>
      <c r="S354" s="902" t="s">
        <v>274</v>
      </c>
      <c r="T354" s="913">
        <v>280</v>
      </c>
      <c r="U354" s="902" t="s">
        <v>274</v>
      </c>
      <c r="V354" s="933">
        <v>2</v>
      </c>
      <c r="W354" s="921" t="s">
        <v>278</v>
      </c>
      <c r="X354" s="903" t="s">
        <v>276</v>
      </c>
      <c r="Y354" s="921" t="s">
        <v>274</v>
      </c>
      <c r="Z354" s="923" t="s">
        <v>279</v>
      </c>
      <c r="AA354" s="183" t="s">
        <v>274</v>
      </c>
      <c r="AB354" s="192">
        <v>7990</v>
      </c>
      <c r="AC354" s="902" t="s">
        <v>274</v>
      </c>
      <c r="AD354" s="193">
        <v>70</v>
      </c>
      <c r="AE354" s="194" t="s">
        <v>278</v>
      </c>
      <c r="AF354" s="187" t="s">
        <v>276</v>
      </c>
      <c r="AG354" s="195" t="s">
        <v>274</v>
      </c>
      <c r="AH354" s="189" t="s">
        <v>280</v>
      </c>
      <c r="AI354" s="195" t="s">
        <v>274</v>
      </c>
      <c r="AJ354" s="196">
        <v>3.3</v>
      </c>
      <c r="AK354" s="197" t="s">
        <v>281</v>
      </c>
      <c r="AL354" s="198" t="s">
        <v>282</v>
      </c>
      <c r="AM354" s="199">
        <v>3190</v>
      </c>
      <c r="AN354" s="198" t="s">
        <v>282</v>
      </c>
      <c r="AO354" s="200">
        <v>30</v>
      </c>
      <c r="AP354" s="201" t="s">
        <v>275</v>
      </c>
      <c r="AQ354" s="202" t="s">
        <v>276</v>
      </c>
      <c r="AR354" s="201" t="s">
        <v>274</v>
      </c>
      <c r="AS354" s="203" t="s">
        <v>280</v>
      </c>
      <c r="AT354" s="201" t="s">
        <v>274</v>
      </c>
      <c r="AU354" s="204">
        <v>3.9</v>
      </c>
      <c r="AV354" s="205"/>
      <c r="AW354" s="206"/>
      <c r="AX354" s="205"/>
      <c r="AY354" s="207"/>
      <c r="AZ354" s="208"/>
      <c r="BA354" s="208"/>
      <c r="BB354" s="209"/>
      <c r="BC354" s="208"/>
      <c r="BD354" s="209"/>
      <c r="BE354" s="208"/>
      <c r="BF354" s="205"/>
      <c r="BG354" s="285" t="s">
        <v>283</v>
      </c>
      <c r="BH354" s="205"/>
      <c r="BI354" s="210"/>
      <c r="BJ354" s="208"/>
      <c r="BK354" s="208"/>
      <c r="BL354" s="208"/>
      <c r="BM354" s="208"/>
      <c r="BN354" s="208"/>
      <c r="BO354" s="208"/>
      <c r="BP354" s="925" t="s">
        <v>274</v>
      </c>
      <c r="BQ354" s="919">
        <v>330</v>
      </c>
      <c r="BR354" s="902" t="s">
        <v>274</v>
      </c>
      <c r="BS354" s="915">
        <v>3</v>
      </c>
      <c r="BT354" s="903" t="s">
        <v>275</v>
      </c>
      <c r="BU354" s="903" t="s">
        <v>276</v>
      </c>
      <c r="BV354" s="900" t="s">
        <v>274</v>
      </c>
      <c r="BW354" s="905" t="s">
        <v>280</v>
      </c>
      <c r="BX354" s="900" t="s">
        <v>274</v>
      </c>
      <c r="BY354" s="907">
        <v>10.1</v>
      </c>
      <c r="BZ354" s="902" t="s">
        <v>284</v>
      </c>
      <c r="CA354" s="917">
        <v>1770</v>
      </c>
      <c r="CB354" s="902" t="s">
        <v>274</v>
      </c>
      <c r="CC354" s="915">
        <v>10</v>
      </c>
      <c r="CD354" s="900" t="s">
        <v>275</v>
      </c>
      <c r="CE354" s="903" t="s">
        <v>276</v>
      </c>
      <c r="CF354" s="900" t="s">
        <v>274</v>
      </c>
      <c r="CG354" s="905" t="s">
        <v>280</v>
      </c>
      <c r="CH354" s="900" t="s">
        <v>274</v>
      </c>
      <c r="CI354" s="909">
        <v>4.7</v>
      </c>
      <c r="CJ354" s="911" t="s">
        <v>285</v>
      </c>
      <c r="CK354" s="902" t="s">
        <v>284</v>
      </c>
      <c r="CL354" s="913">
        <v>520</v>
      </c>
      <c r="CM354" s="902" t="s">
        <v>274</v>
      </c>
      <c r="CN354" s="915">
        <v>5</v>
      </c>
      <c r="CO354" s="903" t="s">
        <v>275</v>
      </c>
      <c r="CP354" s="903" t="s">
        <v>276</v>
      </c>
      <c r="CQ354" s="900" t="s">
        <v>274</v>
      </c>
      <c r="CR354" s="905" t="s">
        <v>280</v>
      </c>
      <c r="CS354" s="900" t="s">
        <v>274</v>
      </c>
      <c r="CT354" s="907">
        <v>11.2</v>
      </c>
      <c r="CU354" s="902" t="s">
        <v>284</v>
      </c>
      <c r="CV354" s="211">
        <v>230</v>
      </c>
      <c r="CW354" s="902" t="s">
        <v>284</v>
      </c>
      <c r="CX354" s="212">
        <v>2</v>
      </c>
      <c r="CY354" s="902" t="s">
        <v>284</v>
      </c>
      <c r="CZ354" s="212">
        <v>2</v>
      </c>
      <c r="DA354" s="902" t="s">
        <v>284</v>
      </c>
      <c r="DB354" s="211">
        <v>40</v>
      </c>
      <c r="DC354" s="902" t="s">
        <v>284</v>
      </c>
      <c r="DD354" s="212">
        <v>1</v>
      </c>
      <c r="DE354" s="902" t="s">
        <v>284</v>
      </c>
      <c r="DF354" s="212">
        <v>1</v>
      </c>
      <c r="DG354" s="937" t="s">
        <v>282</v>
      </c>
      <c r="DH354" s="938">
        <v>2440</v>
      </c>
      <c r="DI354" s="937" t="s">
        <v>282</v>
      </c>
      <c r="DJ354" s="213">
        <v>245</v>
      </c>
      <c r="DK354" s="897" t="s">
        <v>286</v>
      </c>
      <c r="DL354" s="898">
        <v>1770</v>
      </c>
      <c r="DM354" s="900" t="s">
        <v>274</v>
      </c>
      <c r="DN354" s="935">
        <v>10</v>
      </c>
      <c r="DO354" s="900" t="s">
        <v>275</v>
      </c>
      <c r="DP354" s="903" t="s">
        <v>276</v>
      </c>
      <c r="DQ354" s="900" t="s">
        <v>274</v>
      </c>
      <c r="DR354" s="905" t="s">
        <v>280</v>
      </c>
      <c r="DS354" s="900" t="s">
        <v>274</v>
      </c>
      <c r="DT354" s="909">
        <v>4.7</v>
      </c>
      <c r="DU354" s="926" t="s">
        <v>281</v>
      </c>
      <c r="DV354" s="911" t="s">
        <v>287</v>
      </c>
      <c r="DW354" s="246"/>
      <c r="DX354" s="948"/>
      <c r="DY354" s="247">
        <v>270</v>
      </c>
      <c r="DZ354" s="216">
        <v>39</v>
      </c>
      <c r="EA354" s="216">
        <v>40</v>
      </c>
      <c r="EB354" s="928">
        <v>20</v>
      </c>
    </row>
    <row r="355" spans="1:132" s="248" customFormat="1" ht="34.15" customHeight="1">
      <c r="A355" s="272" t="s">
        <v>669</v>
      </c>
      <c r="B355" s="950"/>
      <c r="C355" s="930"/>
      <c r="D355" s="940"/>
      <c r="E355" s="244" t="s">
        <v>49</v>
      </c>
      <c r="F355" s="180"/>
      <c r="G355" s="218">
        <v>34500</v>
      </c>
      <c r="H355" s="219"/>
      <c r="I355" s="183" t="s">
        <v>274</v>
      </c>
      <c r="J355" s="220">
        <v>320</v>
      </c>
      <c r="K355" s="221"/>
      <c r="L355" s="222" t="s">
        <v>275</v>
      </c>
      <c r="M355" s="223" t="s">
        <v>276</v>
      </c>
      <c r="N355" s="224" t="s">
        <v>274</v>
      </c>
      <c r="O355" s="225" t="s">
        <v>280</v>
      </c>
      <c r="P355" s="224" t="s">
        <v>274</v>
      </c>
      <c r="Q355" s="226">
        <v>2.5</v>
      </c>
      <c r="R355" s="227"/>
      <c r="S355" s="902"/>
      <c r="T355" s="914"/>
      <c r="U355" s="902"/>
      <c r="V355" s="934"/>
      <c r="W355" s="922"/>
      <c r="X355" s="904"/>
      <c r="Y355" s="922"/>
      <c r="Z355" s="924"/>
      <c r="AA355" s="183" t="s">
        <v>274</v>
      </c>
      <c r="AB355" s="220">
        <v>7990</v>
      </c>
      <c r="AC355" s="902"/>
      <c r="AD355" s="228">
        <v>70</v>
      </c>
      <c r="AE355" s="229" t="s">
        <v>275</v>
      </c>
      <c r="AF355" s="223" t="s">
        <v>276</v>
      </c>
      <c r="AG355" s="230" t="s">
        <v>274</v>
      </c>
      <c r="AH355" s="231" t="s">
        <v>280</v>
      </c>
      <c r="AI355" s="230" t="s">
        <v>274</v>
      </c>
      <c r="AJ355" s="232">
        <v>3.3</v>
      </c>
      <c r="AK355" s="233"/>
      <c r="AL355" s="198"/>
      <c r="AM355" s="234"/>
      <c r="AN355" s="205"/>
      <c r="AO355" s="235"/>
      <c r="AP355" s="236"/>
      <c r="AQ355" s="214"/>
      <c r="AR355" s="236"/>
      <c r="AS355" s="214"/>
      <c r="AT355" s="236"/>
      <c r="AU355" s="214"/>
      <c r="AV355" s="237" t="s">
        <v>274</v>
      </c>
      <c r="AW355" s="199">
        <v>55950</v>
      </c>
      <c r="AX355" s="205" t="s">
        <v>274</v>
      </c>
      <c r="AY355" s="200">
        <v>550</v>
      </c>
      <c r="AZ355" s="238" t="s">
        <v>275</v>
      </c>
      <c r="BA355" s="202" t="s">
        <v>276</v>
      </c>
      <c r="BB355" s="201" t="s">
        <v>274</v>
      </c>
      <c r="BC355" s="203" t="s">
        <v>280</v>
      </c>
      <c r="BD355" s="201" t="s">
        <v>274</v>
      </c>
      <c r="BE355" s="204">
        <v>2.7</v>
      </c>
      <c r="BF355" s="237" t="s">
        <v>274</v>
      </c>
      <c r="BG355" s="286">
        <v>47960</v>
      </c>
      <c r="BH355" s="237" t="s">
        <v>284</v>
      </c>
      <c r="BI355" s="200">
        <v>470</v>
      </c>
      <c r="BJ355" s="238" t="s">
        <v>275</v>
      </c>
      <c r="BK355" s="202" t="s">
        <v>276</v>
      </c>
      <c r="BL355" s="238" t="s">
        <v>274</v>
      </c>
      <c r="BM355" s="203" t="s">
        <v>280</v>
      </c>
      <c r="BN355" s="238" t="s">
        <v>274</v>
      </c>
      <c r="BO355" s="204">
        <v>2.7</v>
      </c>
      <c r="BP355" s="925"/>
      <c r="BQ355" s="920"/>
      <c r="BR355" s="902"/>
      <c r="BS355" s="916"/>
      <c r="BT355" s="904"/>
      <c r="BU355" s="904"/>
      <c r="BV355" s="901"/>
      <c r="BW355" s="906"/>
      <c r="BX355" s="901"/>
      <c r="BY355" s="908"/>
      <c r="BZ355" s="902"/>
      <c r="CA355" s="918"/>
      <c r="CB355" s="902"/>
      <c r="CC355" s="916"/>
      <c r="CD355" s="901"/>
      <c r="CE355" s="904"/>
      <c r="CF355" s="901"/>
      <c r="CG355" s="906"/>
      <c r="CH355" s="901"/>
      <c r="CI355" s="910"/>
      <c r="CJ355" s="912"/>
      <c r="CK355" s="902"/>
      <c r="CL355" s="914"/>
      <c r="CM355" s="902"/>
      <c r="CN355" s="916"/>
      <c r="CO355" s="904"/>
      <c r="CP355" s="904"/>
      <c r="CQ355" s="901"/>
      <c r="CR355" s="906"/>
      <c r="CS355" s="901"/>
      <c r="CT355" s="908"/>
      <c r="CU355" s="902"/>
      <c r="CV355" s="239" t="s">
        <v>315</v>
      </c>
      <c r="CW355" s="902"/>
      <c r="CX355" s="239" t="s">
        <v>290</v>
      </c>
      <c r="CY355" s="902"/>
      <c r="CZ355" s="240">
        <v>58.2</v>
      </c>
      <c r="DA355" s="902"/>
      <c r="DB355" s="239" t="s">
        <v>315</v>
      </c>
      <c r="DC355" s="902"/>
      <c r="DD355" s="239" t="s">
        <v>290</v>
      </c>
      <c r="DE355" s="902"/>
      <c r="DF355" s="240">
        <v>21.5</v>
      </c>
      <c r="DG355" s="937"/>
      <c r="DH355" s="939"/>
      <c r="DI355" s="937"/>
      <c r="DJ355" s="241" t="s">
        <v>291</v>
      </c>
      <c r="DK355" s="897"/>
      <c r="DL355" s="899"/>
      <c r="DM355" s="901"/>
      <c r="DN355" s="936"/>
      <c r="DO355" s="901"/>
      <c r="DP355" s="904"/>
      <c r="DQ355" s="901"/>
      <c r="DR355" s="906"/>
      <c r="DS355" s="901"/>
      <c r="DT355" s="910"/>
      <c r="DU355" s="927"/>
      <c r="DV355" s="912"/>
      <c r="DW355" s="246"/>
      <c r="DX355" s="948"/>
      <c r="DY355" s="247"/>
      <c r="DZ355" s="216">
        <v>39</v>
      </c>
      <c r="EA355" s="216">
        <v>40</v>
      </c>
      <c r="EB355" s="928"/>
    </row>
    <row r="356" spans="1:132" s="248" customFormat="1" ht="34.15" customHeight="1">
      <c r="A356" s="272" t="s">
        <v>670</v>
      </c>
      <c r="B356" s="950"/>
      <c r="C356" s="929" t="s">
        <v>312</v>
      </c>
      <c r="D356" s="931" t="s">
        <v>273</v>
      </c>
      <c r="E356" s="243" t="s">
        <v>48</v>
      </c>
      <c r="F356" s="180"/>
      <c r="G356" s="181">
        <v>25920</v>
      </c>
      <c r="H356" s="182">
        <v>33910</v>
      </c>
      <c r="I356" s="183" t="s">
        <v>274</v>
      </c>
      <c r="J356" s="184">
        <v>230</v>
      </c>
      <c r="K356" s="185">
        <v>310</v>
      </c>
      <c r="L356" s="186" t="s">
        <v>275</v>
      </c>
      <c r="M356" s="187" t="s">
        <v>276</v>
      </c>
      <c r="N356" s="188" t="s">
        <v>274</v>
      </c>
      <c r="O356" s="189" t="s">
        <v>277</v>
      </c>
      <c r="P356" s="188" t="s">
        <v>274</v>
      </c>
      <c r="Q356" s="190">
        <v>2.4</v>
      </c>
      <c r="R356" s="191">
        <v>2.6</v>
      </c>
      <c r="S356" s="902" t="s">
        <v>274</v>
      </c>
      <c r="T356" s="913">
        <v>250</v>
      </c>
      <c r="U356" s="902" t="s">
        <v>274</v>
      </c>
      <c r="V356" s="933">
        <v>2</v>
      </c>
      <c r="W356" s="921" t="s">
        <v>278</v>
      </c>
      <c r="X356" s="903" t="s">
        <v>276</v>
      </c>
      <c r="Y356" s="921" t="s">
        <v>274</v>
      </c>
      <c r="Z356" s="923" t="s">
        <v>279</v>
      </c>
      <c r="AA356" s="183" t="s">
        <v>274</v>
      </c>
      <c r="AB356" s="192">
        <v>7990</v>
      </c>
      <c r="AC356" s="902" t="s">
        <v>274</v>
      </c>
      <c r="AD356" s="193">
        <v>70</v>
      </c>
      <c r="AE356" s="194" t="s">
        <v>278</v>
      </c>
      <c r="AF356" s="187" t="s">
        <v>276</v>
      </c>
      <c r="AG356" s="195" t="s">
        <v>274</v>
      </c>
      <c r="AH356" s="189" t="s">
        <v>280</v>
      </c>
      <c r="AI356" s="195" t="s">
        <v>274</v>
      </c>
      <c r="AJ356" s="196">
        <v>3.3</v>
      </c>
      <c r="AK356" s="197" t="s">
        <v>281</v>
      </c>
      <c r="AL356" s="198" t="s">
        <v>282</v>
      </c>
      <c r="AM356" s="199">
        <v>3190</v>
      </c>
      <c r="AN356" s="198" t="s">
        <v>282</v>
      </c>
      <c r="AO356" s="200">
        <v>30</v>
      </c>
      <c r="AP356" s="201" t="s">
        <v>275</v>
      </c>
      <c r="AQ356" s="202" t="s">
        <v>276</v>
      </c>
      <c r="AR356" s="201" t="s">
        <v>274</v>
      </c>
      <c r="AS356" s="203" t="s">
        <v>280</v>
      </c>
      <c r="AT356" s="201" t="s">
        <v>274</v>
      </c>
      <c r="AU356" s="204">
        <v>3.9</v>
      </c>
      <c r="AV356" s="205"/>
      <c r="AW356" s="206"/>
      <c r="AX356" s="205"/>
      <c r="AY356" s="207"/>
      <c r="AZ356" s="208"/>
      <c r="BA356" s="208"/>
      <c r="BB356" s="209"/>
      <c r="BC356" s="208"/>
      <c r="BD356" s="209"/>
      <c r="BE356" s="208"/>
      <c r="BF356" s="205"/>
      <c r="BG356" s="285" t="s">
        <v>283</v>
      </c>
      <c r="BH356" s="205"/>
      <c r="BI356" s="210"/>
      <c r="BJ356" s="208"/>
      <c r="BK356" s="208"/>
      <c r="BL356" s="208"/>
      <c r="BM356" s="208"/>
      <c r="BN356" s="208"/>
      <c r="BO356" s="208"/>
      <c r="BP356" s="925" t="s">
        <v>274</v>
      </c>
      <c r="BQ356" s="919">
        <v>300</v>
      </c>
      <c r="BR356" s="902" t="s">
        <v>274</v>
      </c>
      <c r="BS356" s="915">
        <v>3</v>
      </c>
      <c r="BT356" s="903" t="s">
        <v>275</v>
      </c>
      <c r="BU356" s="903" t="s">
        <v>276</v>
      </c>
      <c r="BV356" s="900" t="s">
        <v>274</v>
      </c>
      <c r="BW356" s="905" t="s">
        <v>280</v>
      </c>
      <c r="BX356" s="900" t="s">
        <v>274</v>
      </c>
      <c r="BY356" s="907">
        <v>9</v>
      </c>
      <c r="BZ356" s="902" t="s">
        <v>284</v>
      </c>
      <c r="CA356" s="917">
        <v>1590</v>
      </c>
      <c r="CB356" s="902" t="s">
        <v>274</v>
      </c>
      <c r="CC356" s="915">
        <v>10</v>
      </c>
      <c r="CD356" s="900" t="s">
        <v>275</v>
      </c>
      <c r="CE356" s="903" t="s">
        <v>276</v>
      </c>
      <c r="CF356" s="900" t="s">
        <v>274</v>
      </c>
      <c r="CG356" s="905" t="s">
        <v>280</v>
      </c>
      <c r="CH356" s="900" t="s">
        <v>274</v>
      </c>
      <c r="CI356" s="909">
        <v>4.3</v>
      </c>
      <c r="CJ356" s="911" t="s">
        <v>285</v>
      </c>
      <c r="CK356" s="902" t="s">
        <v>284</v>
      </c>
      <c r="CL356" s="913">
        <v>520</v>
      </c>
      <c r="CM356" s="902" t="s">
        <v>274</v>
      </c>
      <c r="CN356" s="915">
        <v>5</v>
      </c>
      <c r="CO356" s="903" t="s">
        <v>275</v>
      </c>
      <c r="CP356" s="903" t="s">
        <v>276</v>
      </c>
      <c r="CQ356" s="900" t="s">
        <v>274</v>
      </c>
      <c r="CR356" s="905" t="s">
        <v>280</v>
      </c>
      <c r="CS356" s="900" t="s">
        <v>274</v>
      </c>
      <c r="CT356" s="907">
        <v>10.1</v>
      </c>
      <c r="CU356" s="902" t="s">
        <v>284</v>
      </c>
      <c r="CV356" s="211">
        <v>210</v>
      </c>
      <c r="CW356" s="902" t="s">
        <v>284</v>
      </c>
      <c r="CX356" s="212">
        <v>2</v>
      </c>
      <c r="CY356" s="902" t="s">
        <v>284</v>
      </c>
      <c r="CZ356" s="212">
        <v>2</v>
      </c>
      <c r="DA356" s="902" t="s">
        <v>284</v>
      </c>
      <c r="DB356" s="211">
        <v>30</v>
      </c>
      <c r="DC356" s="902" t="s">
        <v>284</v>
      </c>
      <c r="DD356" s="212">
        <v>1</v>
      </c>
      <c r="DE356" s="902" t="s">
        <v>284</v>
      </c>
      <c r="DF356" s="212">
        <v>1</v>
      </c>
      <c r="DG356" s="937" t="s">
        <v>282</v>
      </c>
      <c r="DH356" s="938">
        <v>2360</v>
      </c>
      <c r="DI356" s="937" t="s">
        <v>282</v>
      </c>
      <c r="DJ356" s="213">
        <v>245</v>
      </c>
      <c r="DK356" s="897" t="s">
        <v>286</v>
      </c>
      <c r="DL356" s="898">
        <v>1590</v>
      </c>
      <c r="DM356" s="900" t="s">
        <v>274</v>
      </c>
      <c r="DN356" s="935">
        <v>10</v>
      </c>
      <c r="DO356" s="900" t="s">
        <v>275</v>
      </c>
      <c r="DP356" s="903" t="s">
        <v>276</v>
      </c>
      <c r="DQ356" s="900" t="s">
        <v>274</v>
      </c>
      <c r="DR356" s="905" t="s">
        <v>280</v>
      </c>
      <c r="DS356" s="900" t="s">
        <v>274</v>
      </c>
      <c r="DT356" s="909">
        <v>4.3</v>
      </c>
      <c r="DU356" s="926" t="s">
        <v>281</v>
      </c>
      <c r="DV356" s="911" t="s">
        <v>287</v>
      </c>
      <c r="DW356" s="246"/>
      <c r="DX356" s="948"/>
      <c r="DY356" s="247">
        <v>300</v>
      </c>
      <c r="DZ356" s="216">
        <v>41</v>
      </c>
      <c r="EA356" s="216">
        <v>42</v>
      </c>
      <c r="EB356" s="928">
        <v>21</v>
      </c>
    </row>
    <row r="357" spans="1:132" s="248" customFormat="1" ht="34.15" customHeight="1">
      <c r="A357" s="272" t="s">
        <v>671</v>
      </c>
      <c r="B357" s="950"/>
      <c r="C357" s="930"/>
      <c r="D357" s="940"/>
      <c r="E357" s="244" t="s">
        <v>49</v>
      </c>
      <c r="F357" s="180"/>
      <c r="G357" s="218">
        <v>33910</v>
      </c>
      <c r="H357" s="219"/>
      <c r="I357" s="183" t="s">
        <v>274</v>
      </c>
      <c r="J357" s="220">
        <v>310</v>
      </c>
      <c r="K357" s="221"/>
      <c r="L357" s="222" t="s">
        <v>275</v>
      </c>
      <c r="M357" s="223" t="s">
        <v>276</v>
      </c>
      <c r="N357" s="224" t="s">
        <v>274</v>
      </c>
      <c r="O357" s="225" t="s">
        <v>280</v>
      </c>
      <c r="P357" s="224" t="s">
        <v>274</v>
      </c>
      <c r="Q357" s="226">
        <v>2.6</v>
      </c>
      <c r="R357" s="227"/>
      <c r="S357" s="902"/>
      <c r="T357" s="914"/>
      <c r="U357" s="902"/>
      <c r="V357" s="934"/>
      <c r="W357" s="922"/>
      <c r="X357" s="904"/>
      <c r="Y357" s="922"/>
      <c r="Z357" s="924"/>
      <c r="AA357" s="183" t="s">
        <v>274</v>
      </c>
      <c r="AB357" s="220">
        <v>7990</v>
      </c>
      <c r="AC357" s="902"/>
      <c r="AD357" s="228">
        <v>70</v>
      </c>
      <c r="AE357" s="229" t="s">
        <v>275</v>
      </c>
      <c r="AF357" s="223" t="s">
        <v>276</v>
      </c>
      <c r="AG357" s="230" t="s">
        <v>274</v>
      </c>
      <c r="AH357" s="231" t="s">
        <v>280</v>
      </c>
      <c r="AI357" s="230" t="s">
        <v>274</v>
      </c>
      <c r="AJ357" s="232">
        <v>3.3</v>
      </c>
      <c r="AK357" s="233"/>
      <c r="AL357" s="198"/>
      <c r="AM357" s="234"/>
      <c r="AN357" s="205"/>
      <c r="AO357" s="235"/>
      <c r="AP357" s="236"/>
      <c r="AQ357" s="214"/>
      <c r="AR357" s="236"/>
      <c r="AS357" s="214"/>
      <c r="AT357" s="236"/>
      <c r="AU357" s="214"/>
      <c r="AV357" s="237" t="s">
        <v>274</v>
      </c>
      <c r="AW357" s="199">
        <v>55950</v>
      </c>
      <c r="AX357" s="205" t="s">
        <v>274</v>
      </c>
      <c r="AY357" s="200">
        <v>550</v>
      </c>
      <c r="AZ357" s="238" t="s">
        <v>275</v>
      </c>
      <c r="BA357" s="202" t="s">
        <v>276</v>
      </c>
      <c r="BB357" s="201" t="s">
        <v>274</v>
      </c>
      <c r="BC357" s="203" t="s">
        <v>280</v>
      </c>
      <c r="BD357" s="201" t="s">
        <v>274</v>
      </c>
      <c r="BE357" s="204">
        <v>2.7</v>
      </c>
      <c r="BF357" s="237" t="s">
        <v>274</v>
      </c>
      <c r="BG357" s="286">
        <v>47960</v>
      </c>
      <c r="BH357" s="237" t="s">
        <v>284</v>
      </c>
      <c r="BI357" s="200">
        <v>470</v>
      </c>
      <c r="BJ357" s="238" t="s">
        <v>275</v>
      </c>
      <c r="BK357" s="202" t="s">
        <v>276</v>
      </c>
      <c r="BL357" s="238" t="s">
        <v>274</v>
      </c>
      <c r="BM357" s="203" t="s">
        <v>280</v>
      </c>
      <c r="BN357" s="238" t="s">
        <v>274</v>
      </c>
      <c r="BO357" s="204">
        <v>2.7</v>
      </c>
      <c r="BP357" s="925"/>
      <c r="BQ357" s="920"/>
      <c r="BR357" s="902"/>
      <c r="BS357" s="916"/>
      <c r="BT357" s="904"/>
      <c r="BU357" s="904"/>
      <c r="BV357" s="901"/>
      <c r="BW357" s="906"/>
      <c r="BX357" s="901"/>
      <c r="BY357" s="908"/>
      <c r="BZ357" s="902"/>
      <c r="CA357" s="918"/>
      <c r="CB357" s="902"/>
      <c r="CC357" s="916"/>
      <c r="CD357" s="901"/>
      <c r="CE357" s="904"/>
      <c r="CF357" s="901"/>
      <c r="CG357" s="906"/>
      <c r="CH357" s="901"/>
      <c r="CI357" s="910"/>
      <c r="CJ357" s="912"/>
      <c r="CK357" s="902"/>
      <c r="CL357" s="914"/>
      <c r="CM357" s="902"/>
      <c r="CN357" s="916"/>
      <c r="CO357" s="904"/>
      <c r="CP357" s="904"/>
      <c r="CQ357" s="901"/>
      <c r="CR357" s="906"/>
      <c r="CS357" s="901"/>
      <c r="CT357" s="908"/>
      <c r="CU357" s="902"/>
      <c r="CV357" s="239" t="s">
        <v>315</v>
      </c>
      <c r="CW357" s="902"/>
      <c r="CX357" s="239" t="s">
        <v>290</v>
      </c>
      <c r="CY357" s="902"/>
      <c r="CZ357" s="240">
        <v>52.3</v>
      </c>
      <c r="DA357" s="902"/>
      <c r="DB357" s="239" t="s">
        <v>315</v>
      </c>
      <c r="DC357" s="902"/>
      <c r="DD357" s="239" t="s">
        <v>290</v>
      </c>
      <c r="DE357" s="902"/>
      <c r="DF357" s="240">
        <v>19.399999999999999</v>
      </c>
      <c r="DG357" s="937"/>
      <c r="DH357" s="939"/>
      <c r="DI357" s="937"/>
      <c r="DJ357" s="241" t="s">
        <v>291</v>
      </c>
      <c r="DK357" s="897"/>
      <c r="DL357" s="899"/>
      <c r="DM357" s="901"/>
      <c r="DN357" s="936"/>
      <c r="DO357" s="901"/>
      <c r="DP357" s="904"/>
      <c r="DQ357" s="901"/>
      <c r="DR357" s="906"/>
      <c r="DS357" s="901"/>
      <c r="DT357" s="910"/>
      <c r="DU357" s="927"/>
      <c r="DV357" s="912"/>
      <c r="DW357" s="246"/>
      <c r="DX357" s="948"/>
      <c r="DY357" s="247"/>
      <c r="DZ357" s="216">
        <v>41</v>
      </c>
      <c r="EA357" s="216">
        <v>42</v>
      </c>
      <c r="EB357" s="928"/>
    </row>
    <row r="358" spans="1:132" s="248" customFormat="1" ht="34.15" customHeight="1">
      <c r="A358" s="272" t="s">
        <v>672</v>
      </c>
      <c r="B358" s="950"/>
      <c r="C358" s="929" t="s">
        <v>313</v>
      </c>
      <c r="D358" s="931" t="s">
        <v>273</v>
      </c>
      <c r="E358" s="243" t="s">
        <v>48</v>
      </c>
      <c r="F358" s="180"/>
      <c r="G358" s="181">
        <v>23990</v>
      </c>
      <c r="H358" s="182">
        <v>31980</v>
      </c>
      <c r="I358" s="183" t="s">
        <v>274</v>
      </c>
      <c r="J358" s="184">
        <v>220</v>
      </c>
      <c r="K358" s="185">
        <v>290</v>
      </c>
      <c r="L358" s="186" t="s">
        <v>275</v>
      </c>
      <c r="M358" s="187" t="s">
        <v>276</v>
      </c>
      <c r="N358" s="188" t="s">
        <v>274</v>
      </c>
      <c r="O358" s="189" t="s">
        <v>277</v>
      </c>
      <c r="P358" s="188" t="s">
        <v>274</v>
      </c>
      <c r="Q358" s="190">
        <v>2.2999999999999998</v>
      </c>
      <c r="R358" s="191">
        <v>2.6</v>
      </c>
      <c r="S358" s="902" t="s">
        <v>274</v>
      </c>
      <c r="T358" s="913">
        <v>230</v>
      </c>
      <c r="U358" s="902" t="s">
        <v>274</v>
      </c>
      <c r="V358" s="933">
        <v>2</v>
      </c>
      <c r="W358" s="921" t="s">
        <v>278</v>
      </c>
      <c r="X358" s="903" t="s">
        <v>276</v>
      </c>
      <c r="Y358" s="921" t="s">
        <v>274</v>
      </c>
      <c r="Z358" s="923" t="s">
        <v>279</v>
      </c>
      <c r="AA358" s="183" t="s">
        <v>274</v>
      </c>
      <c r="AB358" s="192">
        <v>7990</v>
      </c>
      <c r="AC358" s="902" t="s">
        <v>274</v>
      </c>
      <c r="AD358" s="193">
        <v>70</v>
      </c>
      <c r="AE358" s="194" t="s">
        <v>278</v>
      </c>
      <c r="AF358" s="187" t="s">
        <v>276</v>
      </c>
      <c r="AG358" s="195" t="s">
        <v>274</v>
      </c>
      <c r="AH358" s="189" t="s">
        <v>280</v>
      </c>
      <c r="AI358" s="195" t="s">
        <v>274</v>
      </c>
      <c r="AJ358" s="196">
        <v>3.3</v>
      </c>
      <c r="AK358" s="197" t="s">
        <v>281</v>
      </c>
      <c r="AL358" s="198" t="s">
        <v>282</v>
      </c>
      <c r="AM358" s="199">
        <v>3190</v>
      </c>
      <c r="AN358" s="198" t="s">
        <v>282</v>
      </c>
      <c r="AO358" s="200">
        <v>30</v>
      </c>
      <c r="AP358" s="201" t="s">
        <v>275</v>
      </c>
      <c r="AQ358" s="202" t="s">
        <v>276</v>
      </c>
      <c r="AR358" s="201" t="s">
        <v>274</v>
      </c>
      <c r="AS358" s="203" t="s">
        <v>280</v>
      </c>
      <c r="AT358" s="201" t="s">
        <v>274</v>
      </c>
      <c r="AU358" s="204">
        <v>3.9</v>
      </c>
      <c r="AV358" s="205"/>
      <c r="AW358" s="206"/>
      <c r="AX358" s="205"/>
      <c r="AY358" s="207"/>
      <c r="AZ358" s="208"/>
      <c r="BA358" s="208"/>
      <c r="BB358" s="209"/>
      <c r="BC358" s="208"/>
      <c r="BD358" s="209"/>
      <c r="BE358" s="208"/>
      <c r="BF358" s="205"/>
      <c r="BG358" s="285" t="s">
        <v>283</v>
      </c>
      <c r="BH358" s="205"/>
      <c r="BI358" s="210"/>
      <c r="BJ358" s="208"/>
      <c r="BK358" s="208"/>
      <c r="BL358" s="208"/>
      <c r="BM358" s="208"/>
      <c r="BN358" s="208"/>
      <c r="BO358" s="208"/>
      <c r="BP358" s="925" t="s">
        <v>274</v>
      </c>
      <c r="BQ358" s="919">
        <v>270</v>
      </c>
      <c r="BR358" s="902" t="s">
        <v>274</v>
      </c>
      <c r="BS358" s="915">
        <v>2</v>
      </c>
      <c r="BT358" s="903" t="s">
        <v>275</v>
      </c>
      <c r="BU358" s="903" t="s">
        <v>276</v>
      </c>
      <c r="BV358" s="900" t="s">
        <v>274</v>
      </c>
      <c r="BW358" s="905" t="s">
        <v>280</v>
      </c>
      <c r="BX358" s="900" t="s">
        <v>274</v>
      </c>
      <c r="BY358" s="907">
        <v>12.3</v>
      </c>
      <c r="BZ358" s="902" t="s">
        <v>284</v>
      </c>
      <c r="CA358" s="917">
        <v>1450</v>
      </c>
      <c r="CB358" s="902" t="s">
        <v>274</v>
      </c>
      <c r="CC358" s="915">
        <v>10</v>
      </c>
      <c r="CD358" s="900" t="s">
        <v>275</v>
      </c>
      <c r="CE358" s="903" t="s">
        <v>276</v>
      </c>
      <c r="CF358" s="900" t="s">
        <v>274</v>
      </c>
      <c r="CG358" s="905" t="s">
        <v>280</v>
      </c>
      <c r="CH358" s="900" t="s">
        <v>274</v>
      </c>
      <c r="CI358" s="909">
        <v>3.9</v>
      </c>
      <c r="CJ358" s="911" t="s">
        <v>285</v>
      </c>
      <c r="CK358" s="902" t="s">
        <v>284</v>
      </c>
      <c r="CL358" s="913">
        <v>520</v>
      </c>
      <c r="CM358" s="902" t="s">
        <v>274</v>
      </c>
      <c r="CN358" s="915">
        <v>5</v>
      </c>
      <c r="CO358" s="903" t="s">
        <v>275</v>
      </c>
      <c r="CP358" s="903" t="s">
        <v>276</v>
      </c>
      <c r="CQ358" s="900" t="s">
        <v>274</v>
      </c>
      <c r="CR358" s="905" t="s">
        <v>280</v>
      </c>
      <c r="CS358" s="900" t="s">
        <v>274</v>
      </c>
      <c r="CT358" s="907">
        <v>9.1999999999999993</v>
      </c>
      <c r="CU358" s="902" t="s">
        <v>284</v>
      </c>
      <c r="CV358" s="211">
        <v>190</v>
      </c>
      <c r="CW358" s="902" t="s">
        <v>284</v>
      </c>
      <c r="CX358" s="212">
        <v>1</v>
      </c>
      <c r="CY358" s="902" t="s">
        <v>284</v>
      </c>
      <c r="CZ358" s="212">
        <v>1</v>
      </c>
      <c r="DA358" s="902" t="s">
        <v>284</v>
      </c>
      <c r="DB358" s="211">
        <v>30</v>
      </c>
      <c r="DC358" s="902" t="s">
        <v>284</v>
      </c>
      <c r="DD358" s="212">
        <v>1</v>
      </c>
      <c r="DE358" s="902" t="s">
        <v>284</v>
      </c>
      <c r="DF358" s="212">
        <v>1</v>
      </c>
      <c r="DG358" s="937" t="s">
        <v>282</v>
      </c>
      <c r="DH358" s="938">
        <v>2150</v>
      </c>
      <c r="DI358" s="937" t="s">
        <v>282</v>
      </c>
      <c r="DJ358" s="213">
        <v>245</v>
      </c>
      <c r="DK358" s="897" t="s">
        <v>286</v>
      </c>
      <c r="DL358" s="898">
        <v>1450</v>
      </c>
      <c r="DM358" s="900" t="s">
        <v>274</v>
      </c>
      <c r="DN358" s="935">
        <v>10</v>
      </c>
      <c r="DO358" s="900" t="s">
        <v>275</v>
      </c>
      <c r="DP358" s="903" t="s">
        <v>276</v>
      </c>
      <c r="DQ358" s="900" t="s">
        <v>274</v>
      </c>
      <c r="DR358" s="905" t="s">
        <v>280</v>
      </c>
      <c r="DS358" s="900" t="s">
        <v>274</v>
      </c>
      <c r="DT358" s="909">
        <v>3.9</v>
      </c>
      <c r="DU358" s="926" t="s">
        <v>281</v>
      </c>
      <c r="DV358" s="911" t="s">
        <v>287</v>
      </c>
      <c r="DW358" s="246"/>
      <c r="DX358" s="948"/>
      <c r="DY358" s="247">
        <v>330</v>
      </c>
      <c r="DZ358" s="216">
        <v>43</v>
      </c>
      <c r="EA358" s="216">
        <v>44</v>
      </c>
      <c r="EB358" s="928">
        <v>22</v>
      </c>
    </row>
    <row r="359" spans="1:132" s="248" customFormat="1" ht="34.15" customHeight="1">
      <c r="A359" s="272" t="s">
        <v>673</v>
      </c>
      <c r="B359" s="950"/>
      <c r="C359" s="930"/>
      <c r="D359" s="932"/>
      <c r="E359" s="244" t="s">
        <v>49</v>
      </c>
      <c r="F359" s="180"/>
      <c r="G359" s="218">
        <v>31980</v>
      </c>
      <c r="H359" s="219"/>
      <c r="I359" s="183" t="s">
        <v>274</v>
      </c>
      <c r="J359" s="220">
        <v>290</v>
      </c>
      <c r="K359" s="221"/>
      <c r="L359" s="222" t="s">
        <v>275</v>
      </c>
      <c r="M359" s="223" t="s">
        <v>276</v>
      </c>
      <c r="N359" s="224" t="s">
        <v>274</v>
      </c>
      <c r="O359" s="231" t="s">
        <v>280</v>
      </c>
      <c r="P359" s="224" t="s">
        <v>274</v>
      </c>
      <c r="Q359" s="226">
        <v>2.6</v>
      </c>
      <c r="R359" s="227"/>
      <c r="S359" s="902"/>
      <c r="T359" s="914"/>
      <c r="U359" s="902"/>
      <c r="V359" s="934"/>
      <c r="W359" s="922"/>
      <c r="X359" s="904"/>
      <c r="Y359" s="922"/>
      <c r="Z359" s="924"/>
      <c r="AA359" s="183" t="s">
        <v>274</v>
      </c>
      <c r="AB359" s="220">
        <v>7990</v>
      </c>
      <c r="AC359" s="902"/>
      <c r="AD359" s="228">
        <v>70</v>
      </c>
      <c r="AE359" s="229" t="s">
        <v>275</v>
      </c>
      <c r="AF359" s="223" t="s">
        <v>276</v>
      </c>
      <c r="AG359" s="230" t="s">
        <v>274</v>
      </c>
      <c r="AH359" s="231" t="s">
        <v>280</v>
      </c>
      <c r="AI359" s="230" t="s">
        <v>274</v>
      </c>
      <c r="AJ359" s="232">
        <v>3.3</v>
      </c>
      <c r="AK359" s="233"/>
      <c r="AL359" s="198"/>
      <c r="AM359" s="249"/>
      <c r="AN359" s="249"/>
      <c r="AO359" s="249"/>
      <c r="AP359" s="250"/>
      <c r="AQ359" s="249"/>
      <c r="AR359" s="250"/>
      <c r="AS359" s="249"/>
      <c r="AT359" s="250"/>
      <c r="AU359" s="249"/>
      <c r="AV359" s="237" t="s">
        <v>274</v>
      </c>
      <c r="AW359" s="199">
        <v>55950</v>
      </c>
      <c r="AX359" s="205" t="s">
        <v>274</v>
      </c>
      <c r="AY359" s="200">
        <v>550</v>
      </c>
      <c r="AZ359" s="238" t="s">
        <v>275</v>
      </c>
      <c r="BA359" s="202" t="s">
        <v>276</v>
      </c>
      <c r="BB359" s="201" t="s">
        <v>274</v>
      </c>
      <c r="BC359" s="203" t="s">
        <v>280</v>
      </c>
      <c r="BD359" s="201" t="s">
        <v>274</v>
      </c>
      <c r="BE359" s="204">
        <v>2.7</v>
      </c>
      <c r="BF359" s="237" t="s">
        <v>274</v>
      </c>
      <c r="BG359" s="286">
        <v>47960</v>
      </c>
      <c r="BH359" s="237" t="s">
        <v>284</v>
      </c>
      <c r="BI359" s="200">
        <v>470</v>
      </c>
      <c r="BJ359" s="238" t="s">
        <v>275</v>
      </c>
      <c r="BK359" s="202" t="s">
        <v>276</v>
      </c>
      <c r="BL359" s="238" t="s">
        <v>274</v>
      </c>
      <c r="BM359" s="203" t="s">
        <v>280</v>
      </c>
      <c r="BN359" s="238" t="s">
        <v>274</v>
      </c>
      <c r="BO359" s="204">
        <v>2.7</v>
      </c>
      <c r="BP359" s="925"/>
      <c r="BQ359" s="920"/>
      <c r="BR359" s="902"/>
      <c r="BS359" s="916"/>
      <c r="BT359" s="904"/>
      <c r="BU359" s="904"/>
      <c r="BV359" s="901"/>
      <c r="BW359" s="906"/>
      <c r="BX359" s="901"/>
      <c r="BY359" s="908"/>
      <c r="BZ359" s="902"/>
      <c r="CA359" s="918"/>
      <c r="CB359" s="902"/>
      <c r="CC359" s="916"/>
      <c r="CD359" s="901"/>
      <c r="CE359" s="904"/>
      <c r="CF359" s="901"/>
      <c r="CG359" s="906"/>
      <c r="CH359" s="901"/>
      <c r="CI359" s="910"/>
      <c r="CJ359" s="912"/>
      <c r="CK359" s="902"/>
      <c r="CL359" s="914"/>
      <c r="CM359" s="902"/>
      <c r="CN359" s="916"/>
      <c r="CO359" s="904"/>
      <c r="CP359" s="904"/>
      <c r="CQ359" s="901"/>
      <c r="CR359" s="906"/>
      <c r="CS359" s="901"/>
      <c r="CT359" s="908"/>
      <c r="CU359" s="902"/>
      <c r="CV359" s="239" t="s">
        <v>315</v>
      </c>
      <c r="CW359" s="902"/>
      <c r="CX359" s="239" t="s">
        <v>290</v>
      </c>
      <c r="CY359" s="902"/>
      <c r="CZ359" s="240">
        <v>95.2</v>
      </c>
      <c r="DA359" s="902"/>
      <c r="DB359" s="239" t="s">
        <v>315</v>
      </c>
      <c r="DC359" s="902"/>
      <c r="DD359" s="239" t="s">
        <v>290</v>
      </c>
      <c r="DE359" s="902"/>
      <c r="DF359" s="240">
        <v>17.600000000000001</v>
      </c>
      <c r="DG359" s="937"/>
      <c r="DH359" s="939"/>
      <c r="DI359" s="937"/>
      <c r="DJ359" s="241" t="s">
        <v>291</v>
      </c>
      <c r="DK359" s="897"/>
      <c r="DL359" s="899"/>
      <c r="DM359" s="901"/>
      <c r="DN359" s="936"/>
      <c r="DO359" s="901"/>
      <c r="DP359" s="904"/>
      <c r="DQ359" s="901"/>
      <c r="DR359" s="906"/>
      <c r="DS359" s="901"/>
      <c r="DT359" s="910"/>
      <c r="DU359" s="927"/>
      <c r="DV359" s="912"/>
      <c r="DW359" s="246"/>
      <c r="DX359" s="949"/>
      <c r="DY359" s="247"/>
      <c r="DZ359" s="216">
        <v>43</v>
      </c>
      <c r="EA359" s="216">
        <v>44</v>
      </c>
      <c r="EB359" s="928"/>
    </row>
    <row r="360" spans="1:132" ht="13.5" customHeight="1">
      <c r="CK360" s="251"/>
      <c r="CL360" s="264"/>
      <c r="CO360" s="263"/>
      <c r="CP360" s="263"/>
      <c r="CQ360" s="263"/>
      <c r="CR360" s="263"/>
      <c r="CS360" s="263"/>
      <c r="CT360" s="263"/>
      <c r="DA360" s="131"/>
      <c r="DB360" s="253"/>
      <c r="DD360" s="253"/>
      <c r="DG360" s="265"/>
      <c r="DH360" s="251"/>
      <c r="DJ360" s="131"/>
      <c r="DK360" s="266"/>
      <c r="DL360" s="127"/>
      <c r="DM360" s="127"/>
      <c r="DN360" s="267"/>
      <c r="DO360" s="177"/>
      <c r="DP360" s="127"/>
      <c r="DQ360" s="177"/>
      <c r="DR360" s="127"/>
      <c r="DS360" s="177"/>
      <c r="DT360" s="127"/>
      <c r="DU360" s="127"/>
      <c r="DV360" s="127"/>
      <c r="DW360" s="127"/>
      <c r="DX360" s="127"/>
      <c r="DY360" s="268"/>
      <c r="DZ360" s="268"/>
      <c r="EA360" s="268"/>
      <c r="EB360" s="268"/>
    </row>
    <row r="361" spans="1:132">
      <c r="CK361" s="251"/>
      <c r="CL361" s="264"/>
      <c r="CO361" s="263"/>
      <c r="CP361" s="263"/>
      <c r="CQ361" s="263"/>
      <c r="CR361" s="263"/>
      <c r="CS361" s="263"/>
      <c r="CT361" s="263"/>
      <c r="DA361" s="131"/>
      <c r="DB361" s="253"/>
      <c r="DD361" s="253"/>
      <c r="DG361" s="265"/>
      <c r="DH361" s="251"/>
      <c r="DJ361" s="131"/>
      <c r="DK361" s="266"/>
      <c r="DL361" s="127"/>
      <c r="DM361" s="127"/>
      <c r="DN361" s="267"/>
      <c r="DO361" s="177"/>
      <c r="DP361" s="127"/>
      <c r="DQ361" s="177"/>
      <c r="DR361" s="127"/>
      <c r="DS361" s="177"/>
      <c r="DT361" s="127"/>
      <c r="DU361" s="127"/>
      <c r="DV361" s="127"/>
      <c r="DW361" s="127"/>
      <c r="DX361" s="127"/>
      <c r="DY361" s="268"/>
      <c r="DZ361" s="268"/>
      <c r="EA361" s="268"/>
      <c r="EB361" s="268"/>
    </row>
    <row r="362" spans="1:132">
      <c r="CK362" s="251"/>
      <c r="CL362" s="264"/>
      <c r="CO362" s="263"/>
      <c r="CP362" s="263"/>
      <c r="CQ362" s="263"/>
      <c r="CR362" s="263"/>
      <c r="CS362" s="263"/>
      <c r="CT362" s="263"/>
      <c r="DA362" s="131"/>
      <c r="DB362" s="253"/>
      <c r="DD362" s="253"/>
      <c r="DG362" s="265"/>
      <c r="DH362" s="251"/>
      <c r="DJ362" s="131"/>
      <c r="DK362" s="266"/>
      <c r="DL362" s="127"/>
      <c r="DM362" s="127"/>
      <c r="DN362" s="267"/>
      <c r="DO362" s="177"/>
      <c r="DP362" s="127"/>
      <c r="DQ362" s="177"/>
      <c r="DR362" s="127"/>
      <c r="DS362" s="177"/>
      <c r="DT362" s="127"/>
      <c r="DU362" s="127"/>
      <c r="DV362" s="127"/>
      <c r="DW362" s="127"/>
      <c r="DX362" s="127"/>
      <c r="DY362" s="268"/>
      <c r="DZ362" s="268"/>
      <c r="EA362" s="268"/>
      <c r="EB362" s="268"/>
    </row>
    <row r="363" spans="1:132">
      <c r="CK363" s="251"/>
      <c r="CL363" s="264"/>
      <c r="CO363" s="263"/>
      <c r="CP363" s="263"/>
      <c r="CQ363" s="263"/>
      <c r="CR363" s="263"/>
      <c r="CS363" s="263"/>
      <c r="CT363" s="263"/>
      <c r="DA363" s="131"/>
      <c r="DB363" s="253"/>
      <c r="DD363" s="253"/>
      <c r="DG363" s="265"/>
      <c r="DH363" s="251"/>
      <c r="DJ363" s="131"/>
      <c r="DK363" s="266"/>
      <c r="DL363" s="127"/>
      <c r="DM363" s="127"/>
      <c r="DN363" s="267"/>
      <c r="DO363" s="177"/>
      <c r="DP363" s="127"/>
      <c r="DQ363" s="177"/>
      <c r="DR363" s="127"/>
      <c r="DS363" s="177"/>
      <c r="DT363" s="127"/>
      <c r="DU363" s="127"/>
      <c r="DV363" s="127"/>
      <c r="DW363" s="127"/>
      <c r="DX363" s="127"/>
      <c r="DY363" s="268"/>
      <c r="DZ363" s="268"/>
      <c r="EA363" s="268"/>
      <c r="EB363" s="268"/>
    </row>
    <row r="364" spans="1:132">
      <c r="CK364" s="251"/>
      <c r="CL364" s="264"/>
      <c r="CO364" s="263"/>
      <c r="CP364" s="263"/>
      <c r="CQ364" s="263"/>
      <c r="CR364" s="263"/>
      <c r="CS364" s="263"/>
      <c r="CT364" s="263"/>
      <c r="DA364" s="131"/>
      <c r="DB364" s="253"/>
      <c r="DD364" s="253"/>
      <c r="DG364" s="265"/>
      <c r="DH364" s="251"/>
      <c r="DJ364" s="131"/>
      <c r="DK364" s="266"/>
      <c r="DL364" s="127"/>
      <c r="DM364" s="127"/>
      <c r="DN364" s="267"/>
      <c r="DO364" s="177"/>
      <c r="DP364" s="127"/>
      <c r="DQ364" s="177"/>
      <c r="DR364" s="127"/>
      <c r="DS364" s="177"/>
      <c r="DT364" s="127"/>
      <c r="DU364" s="127"/>
      <c r="DV364" s="127"/>
      <c r="DW364" s="127"/>
      <c r="DX364" s="127"/>
      <c r="DY364" s="268"/>
      <c r="DZ364" s="268"/>
      <c r="EA364" s="268"/>
      <c r="EB364" s="268"/>
    </row>
    <row r="365" spans="1:132">
      <c r="CK365" s="251"/>
      <c r="CL365" s="264"/>
      <c r="CO365" s="263"/>
      <c r="CP365" s="263"/>
      <c r="CQ365" s="263"/>
      <c r="CR365" s="263"/>
      <c r="CS365" s="263"/>
      <c r="CT365" s="263"/>
      <c r="DA365" s="131"/>
      <c r="DB365" s="253"/>
      <c r="DD365" s="253"/>
      <c r="DG365" s="265"/>
      <c r="DH365" s="251"/>
      <c r="DJ365" s="131"/>
      <c r="DK365" s="266"/>
      <c r="DL365" s="127"/>
      <c r="DM365" s="127"/>
      <c r="DN365" s="267"/>
      <c r="DO365" s="177"/>
      <c r="DP365" s="127"/>
      <c r="DQ365" s="177"/>
      <c r="DR365" s="127"/>
      <c r="DS365" s="177"/>
      <c r="DT365" s="127"/>
      <c r="DU365" s="127"/>
      <c r="DV365" s="127"/>
      <c r="DW365" s="127"/>
      <c r="DX365" s="127"/>
      <c r="DY365" s="268"/>
      <c r="DZ365" s="268"/>
      <c r="EA365" s="268"/>
      <c r="EB365" s="268"/>
    </row>
    <row r="366" spans="1:132">
      <c r="CK366" s="251"/>
      <c r="CL366" s="264"/>
      <c r="CO366" s="263"/>
      <c r="CP366" s="263"/>
      <c r="CQ366" s="263"/>
      <c r="CR366" s="263"/>
      <c r="CS366" s="263"/>
      <c r="CT366" s="263"/>
      <c r="DA366" s="131"/>
      <c r="DB366" s="253"/>
      <c r="DD366" s="253"/>
      <c r="DG366" s="265"/>
      <c r="DH366" s="251"/>
      <c r="DJ366" s="131"/>
      <c r="DK366" s="266"/>
      <c r="DL366" s="127"/>
      <c r="DM366" s="127"/>
      <c r="DN366" s="267"/>
      <c r="DO366" s="177"/>
      <c r="DP366" s="127"/>
      <c r="DQ366" s="177"/>
      <c r="DR366" s="127"/>
      <c r="DS366" s="177"/>
      <c r="DT366" s="127"/>
      <c r="DU366" s="127"/>
      <c r="DV366" s="127"/>
      <c r="DW366" s="127"/>
      <c r="DX366" s="127"/>
      <c r="DY366" s="268"/>
      <c r="DZ366" s="268"/>
      <c r="EA366" s="268"/>
      <c r="EB366" s="268"/>
    </row>
    <row r="367" spans="1:132">
      <c r="CK367" s="251"/>
      <c r="CL367" s="264"/>
      <c r="CO367" s="263"/>
      <c r="CP367" s="263"/>
      <c r="CQ367" s="263"/>
      <c r="CR367" s="263"/>
      <c r="CS367" s="263"/>
      <c r="CT367" s="263"/>
      <c r="DA367" s="131"/>
      <c r="DB367" s="253"/>
      <c r="DD367" s="253"/>
      <c r="DG367" s="265"/>
      <c r="DH367" s="251"/>
      <c r="DJ367" s="131"/>
      <c r="DK367" s="266"/>
      <c r="DL367" s="127"/>
      <c r="DM367" s="127"/>
      <c r="DN367" s="267"/>
      <c r="DO367" s="177"/>
      <c r="DP367" s="127"/>
      <c r="DQ367" s="177"/>
      <c r="DR367" s="127"/>
      <c r="DS367" s="177"/>
      <c r="DT367" s="127"/>
      <c r="DU367" s="127"/>
      <c r="DV367" s="127"/>
      <c r="DW367" s="127"/>
      <c r="DX367" s="127"/>
      <c r="DY367" s="268"/>
      <c r="DZ367" s="268"/>
      <c r="EA367" s="268"/>
      <c r="EB367" s="268"/>
    </row>
    <row r="368" spans="1:132">
      <c r="CK368" s="251"/>
      <c r="CL368" s="264"/>
      <c r="CO368" s="263"/>
      <c r="CP368" s="263"/>
      <c r="CQ368" s="263"/>
      <c r="CR368" s="263"/>
      <c r="CS368" s="263"/>
      <c r="CT368" s="263"/>
      <c r="DA368" s="131"/>
      <c r="DB368" s="253"/>
      <c r="DD368" s="253"/>
      <c r="DG368" s="265"/>
      <c r="DH368" s="251"/>
      <c r="DJ368" s="131"/>
      <c r="DK368" s="266"/>
      <c r="DL368" s="127"/>
      <c r="DM368" s="127"/>
      <c r="DN368" s="267"/>
      <c r="DO368" s="177"/>
      <c r="DP368" s="127"/>
      <c r="DQ368" s="177"/>
      <c r="DR368" s="127"/>
      <c r="DS368" s="177"/>
      <c r="DT368" s="127"/>
      <c r="DU368" s="127"/>
      <c r="DV368" s="127"/>
      <c r="DW368" s="127"/>
      <c r="DX368" s="127"/>
      <c r="DY368" s="268"/>
      <c r="DZ368" s="268"/>
      <c r="EA368" s="268"/>
      <c r="EB368" s="268"/>
    </row>
    <row r="369" spans="89:132">
      <c r="CK369" s="251"/>
      <c r="CL369" s="264"/>
      <c r="CO369" s="263"/>
      <c r="CP369" s="263"/>
      <c r="CQ369" s="263"/>
      <c r="CR369" s="263"/>
      <c r="CS369" s="263"/>
      <c r="CT369" s="263"/>
      <c r="DA369" s="131"/>
      <c r="DB369" s="253"/>
      <c r="DD369" s="253"/>
      <c r="DG369" s="265"/>
      <c r="DH369" s="251"/>
      <c r="DJ369" s="131"/>
      <c r="DK369" s="266"/>
      <c r="DL369" s="127"/>
      <c r="DM369" s="127"/>
      <c r="DN369" s="267"/>
      <c r="DO369" s="177"/>
      <c r="DP369" s="127"/>
      <c r="DQ369" s="177"/>
      <c r="DR369" s="127"/>
      <c r="DS369" s="177"/>
      <c r="DT369" s="127"/>
      <c r="DU369" s="127"/>
      <c r="DV369" s="127"/>
      <c r="DW369" s="127"/>
      <c r="DX369" s="127"/>
      <c r="DY369" s="268"/>
      <c r="DZ369" s="268"/>
      <c r="EA369" s="268"/>
      <c r="EB369" s="268"/>
    </row>
    <row r="370" spans="89:132">
      <c r="CK370" s="251"/>
      <c r="CL370" s="264"/>
      <c r="CO370" s="263"/>
      <c r="CP370" s="263"/>
      <c r="CQ370" s="263"/>
      <c r="CR370" s="263"/>
      <c r="CS370" s="263"/>
      <c r="CT370" s="263"/>
      <c r="DA370" s="131"/>
      <c r="DB370" s="253"/>
      <c r="DD370" s="253"/>
      <c r="DG370" s="265"/>
      <c r="DH370" s="251"/>
      <c r="DJ370" s="131"/>
      <c r="DK370" s="266"/>
      <c r="DL370" s="127"/>
      <c r="DM370" s="127"/>
      <c r="DN370" s="267"/>
      <c r="DO370" s="177"/>
      <c r="DP370" s="127"/>
      <c r="DQ370" s="177"/>
      <c r="DR370" s="127"/>
      <c r="DS370" s="177"/>
      <c r="DT370" s="127"/>
      <c r="DU370" s="127"/>
      <c r="DV370" s="127"/>
      <c r="DW370" s="127"/>
      <c r="DX370" s="127"/>
      <c r="DY370" s="268"/>
      <c r="DZ370" s="268"/>
      <c r="EA370" s="268"/>
      <c r="EB370" s="268"/>
    </row>
    <row r="371" spans="89:132">
      <c r="CK371" s="251"/>
      <c r="CL371" s="264"/>
      <c r="CO371" s="263"/>
      <c r="CP371" s="263"/>
      <c r="CQ371" s="263"/>
      <c r="CR371" s="263"/>
      <c r="CS371" s="263"/>
      <c r="CT371" s="263"/>
      <c r="DA371" s="131"/>
      <c r="DB371" s="253"/>
      <c r="DD371" s="253"/>
      <c r="DG371" s="265"/>
      <c r="DH371" s="251"/>
      <c r="DJ371" s="131"/>
      <c r="DK371" s="266"/>
      <c r="DL371" s="127"/>
      <c r="DM371" s="127"/>
      <c r="DN371" s="267"/>
      <c r="DO371" s="177"/>
      <c r="DP371" s="127"/>
      <c r="DQ371" s="177"/>
      <c r="DR371" s="127"/>
      <c r="DS371" s="177"/>
      <c r="DT371" s="127"/>
      <c r="DU371" s="127"/>
      <c r="DV371" s="127"/>
      <c r="DW371" s="127"/>
      <c r="DX371" s="127"/>
      <c r="DY371" s="268"/>
      <c r="DZ371" s="268"/>
      <c r="EA371" s="268"/>
      <c r="EB371" s="268"/>
    </row>
    <row r="372" spans="89:132">
      <c r="CK372" s="251"/>
      <c r="CL372" s="264"/>
      <c r="CO372" s="263"/>
      <c r="CP372" s="263"/>
      <c r="CQ372" s="263"/>
      <c r="CR372" s="263"/>
      <c r="CS372" s="263"/>
      <c r="CT372" s="263"/>
      <c r="DA372" s="131"/>
      <c r="DB372" s="253"/>
      <c r="DD372" s="253"/>
      <c r="DG372" s="265"/>
      <c r="DH372" s="251"/>
      <c r="DJ372" s="131"/>
      <c r="DK372" s="266"/>
      <c r="DL372" s="127"/>
      <c r="DM372" s="127"/>
      <c r="DN372" s="267"/>
      <c r="DO372" s="177"/>
      <c r="DP372" s="127"/>
      <c r="DQ372" s="177"/>
      <c r="DR372" s="127"/>
      <c r="DS372" s="177"/>
      <c r="DT372" s="127"/>
      <c r="DU372" s="127"/>
      <c r="DV372" s="127"/>
      <c r="DW372" s="127"/>
      <c r="DX372" s="127"/>
      <c r="DY372" s="268"/>
      <c r="DZ372" s="268"/>
      <c r="EA372" s="268"/>
      <c r="EB372" s="268"/>
    </row>
    <row r="373" spans="89:132">
      <c r="CK373" s="251"/>
      <c r="CL373" s="264"/>
      <c r="CO373" s="263"/>
      <c r="CP373" s="263"/>
      <c r="CQ373" s="263"/>
      <c r="CR373" s="263"/>
      <c r="CS373" s="263"/>
      <c r="CT373" s="263"/>
      <c r="DA373" s="131"/>
      <c r="DB373" s="253"/>
      <c r="DD373" s="253"/>
      <c r="DG373" s="265"/>
      <c r="DH373" s="251"/>
      <c r="DJ373" s="131"/>
      <c r="DK373" s="266"/>
      <c r="DL373" s="127"/>
      <c r="DM373" s="127"/>
      <c r="DN373" s="267"/>
      <c r="DO373" s="177"/>
      <c r="DP373" s="127"/>
      <c r="DQ373" s="177"/>
      <c r="DR373" s="127"/>
      <c r="DS373" s="177"/>
      <c r="DT373" s="127"/>
      <c r="DU373" s="127"/>
      <c r="DV373" s="127"/>
      <c r="DW373" s="127"/>
      <c r="DX373" s="127"/>
      <c r="DY373" s="268"/>
      <c r="DZ373" s="268"/>
      <c r="EA373" s="268"/>
      <c r="EB373" s="268"/>
    </row>
    <row r="374" spans="89:132">
      <c r="CK374" s="251"/>
      <c r="CL374" s="264"/>
      <c r="CO374" s="263"/>
      <c r="CP374" s="263"/>
      <c r="CQ374" s="263"/>
      <c r="CR374" s="263"/>
      <c r="CS374" s="263"/>
      <c r="CT374" s="263"/>
      <c r="DA374" s="131"/>
      <c r="DB374" s="253"/>
      <c r="DD374" s="253"/>
      <c r="DG374" s="265"/>
      <c r="DH374" s="251"/>
      <c r="DJ374" s="131"/>
      <c r="DK374" s="266"/>
      <c r="DL374" s="127"/>
      <c r="DM374" s="127"/>
      <c r="DN374" s="267"/>
      <c r="DO374" s="177"/>
      <c r="DP374" s="127"/>
      <c r="DQ374" s="177"/>
      <c r="DR374" s="127"/>
      <c r="DS374" s="177"/>
      <c r="DT374" s="127"/>
      <c r="DU374" s="127"/>
      <c r="DV374" s="127"/>
      <c r="DW374" s="127"/>
      <c r="DX374" s="127"/>
      <c r="DY374" s="268"/>
      <c r="DZ374" s="268"/>
      <c r="EA374" s="268"/>
      <c r="EB374" s="268"/>
    </row>
    <row r="375" spans="89:132">
      <c r="CK375" s="251"/>
      <c r="CL375" s="264"/>
      <c r="CO375" s="263"/>
      <c r="CP375" s="263"/>
      <c r="CQ375" s="263"/>
      <c r="CR375" s="263"/>
      <c r="CS375" s="263"/>
      <c r="CT375" s="263"/>
      <c r="DA375" s="131"/>
      <c r="DB375" s="253"/>
      <c r="DD375" s="253"/>
      <c r="DG375" s="265"/>
      <c r="DH375" s="251"/>
      <c r="DJ375" s="131"/>
      <c r="DK375" s="266"/>
      <c r="DL375" s="127"/>
      <c r="DM375" s="127"/>
      <c r="DN375" s="267"/>
      <c r="DO375" s="177"/>
      <c r="DP375" s="127"/>
      <c r="DQ375" s="177"/>
      <c r="DR375" s="127"/>
      <c r="DS375" s="177"/>
      <c r="DT375" s="127"/>
      <c r="DU375" s="127"/>
      <c r="DV375" s="127"/>
      <c r="DW375" s="127"/>
      <c r="DX375" s="127"/>
      <c r="DY375" s="268"/>
      <c r="DZ375" s="268"/>
      <c r="EA375" s="268"/>
      <c r="EB375" s="268"/>
    </row>
    <row r="376" spans="89:132">
      <c r="CK376" s="251"/>
      <c r="CL376" s="264"/>
      <c r="CO376" s="263"/>
      <c r="CP376" s="263"/>
      <c r="CQ376" s="263"/>
      <c r="CR376" s="263"/>
      <c r="CS376" s="263"/>
      <c r="CT376" s="263"/>
      <c r="DA376" s="131"/>
      <c r="DB376" s="253"/>
      <c r="DD376" s="253"/>
      <c r="DG376" s="265"/>
      <c r="DH376" s="251"/>
      <c r="DJ376" s="131"/>
      <c r="DK376" s="266"/>
      <c r="DL376" s="127"/>
      <c r="DM376" s="127"/>
      <c r="DN376" s="267"/>
      <c r="DO376" s="177"/>
      <c r="DP376" s="127"/>
      <c r="DQ376" s="177"/>
      <c r="DR376" s="127"/>
      <c r="DS376" s="177"/>
      <c r="DT376" s="127"/>
      <c r="DU376" s="127"/>
      <c r="DV376" s="127"/>
      <c r="DW376" s="127"/>
      <c r="DX376" s="127"/>
      <c r="DY376" s="268"/>
      <c r="DZ376" s="268"/>
      <c r="EA376" s="268"/>
      <c r="EB376" s="268"/>
    </row>
    <row r="377" spans="89:132">
      <c r="CK377" s="251"/>
      <c r="CL377" s="264"/>
      <c r="CO377" s="263"/>
      <c r="CP377" s="263"/>
      <c r="CQ377" s="263"/>
      <c r="CR377" s="263"/>
      <c r="CS377" s="263"/>
      <c r="CT377" s="263"/>
      <c r="DA377" s="131"/>
      <c r="DB377" s="253"/>
      <c r="DD377" s="253"/>
      <c r="DG377" s="265"/>
      <c r="DH377" s="251"/>
      <c r="DJ377" s="131"/>
      <c r="DK377" s="266"/>
      <c r="DL377" s="127"/>
      <c r="DM377" s="127"/>
      <c r="DN377" s="267"/>
      <c r="DO377" s="177"/>
      <c r="DP377" s="127"/>
      <c r="DQ377" s="177"/>
      <c r="DR377" s="127"/>
      <c r="DS377" s="177"/>
      <c r="DT377" s="127"/>
      <c r="DU377" s="127"/>
      <c r="DV377" s="127"/>
      <c r="DW377" s="127"/>
      <c r="DX377" s="127"/>
      <c r="DY377" s="268"/>
      <c r="DZ377" s="268"/>
      <c r="EA377" s="268"/>
      <c r="EB377" s="268"/>
    </row>
    <row r="378" spans="89:132">
      <c r="CK378" s="251"/>
      <c r="CL378" s="264"/>
      <c r="CO378" s="263"/>
      <c r="CP378" s="263"/>
      <c r="CQ378" s="263"/>
      <c r="CR378" s="263"/>
      <c r="CS378" s="263"/>
      <c r="CT378" s="263"/>
      <c r="DA378" s="131"/>
      <c r="DB378" s="253"/>
      <c r="DD378" s="253"/>
      <c r="DG378" s="265"/>
      <c r="DH378" s="251"/>
      <c r="DJ378" s="131"/>
      <c r="DK378" s="266"/>
      <c r="DL378" s="127"/>
      <c r="DM378" s="127"/>
      <c r="DN378" s="267"/>
      <c r="DO378" s="177"/>
      <c r="DP378" s="127"/>
      <c r="DQ378" s="177"/>
      <c r="DR378" s="127"/>
      <c r="DS378" s="177"/>
      <c r="DT378" s="127"/>
      <c r="DU378" s="127"/>
      <c r="DV378" s="127"/>
      <c r="DW378" s="127"/>
      <c r="DX378" s="127"/>
      <c r="DY378" s="268"/>
      <c r="DZ378" s="268"/>
      <c r="EA378" s="268"/>
      <c r="EB378" s="268"/>
    </row>
    <row r="379" spans="89:132">
      <c r="CK379" s="251"/>
      <c r="CL379" s="264"/>
      <c r="CO379" s="263"/>
      <c r="CP379" s="263"/>
      <c r="CQ379" s="263"/>
      <c r="CR379" s="263"/>
      <c r="CS379" s="263"/>
      <c r="CT379" s="263"/>
      <c r="DA379" s="131"/>
      <c r="DB379" s="253"/>
      <c r="DD379" s="253"/>
      <c r="DG379" s="265"/>
      <c r="DH379" s="251"/>
      <c r="DJ379" s="131"/>
      <c r="DK379" s="266"/>
      <c r="DL379" s="127"/>
      <c r="DM379" s="127"/>
      <c r="DN379" s="267"/>
      <c r="DO379" s="177"/>
      <c r="DP379" s="127"/>
      <c r="DQ379" s="177"/>
      <c r="DR379" s="127"/>
      <c r="DS379" s="177"/>
      <c r="DT379" s="127"/>
      <c r="DU379" s="127"/>
      <c r="DV379" s="127"/>
      <c r="DW379" s="127"/>
      <c r="DX379" s="127"/>
      <c r="DY379" s="268"/>
      <c r="DZ379" s="268"/>
      <c r="EA379" s="268"/>
      <c r="EB379" s="268"/>
    </row>
    <row r="380" spans="89:132">
      <c r="CK380" s="251"/>
      <c r="CL380" s="264"/>
      <c r="CO380" s="263"/>
      <c r="CP380" s="263"/>
      <c r="CQ380" s="263"/>
      <c r="CR380" s="263"/>
      <c r="CS380" s="263"/>
      <c r="CT380" s="263"/>
      <c r="DA380" s="131"/>
      <c r="DB380" s="253"/>
      <c r="DD380" s="253"/>
      <c r="DG380" s="265"/>
      <c r="DH380" s="251"/>
      <c r="DJ380" s="131"/>
      <c r="DK380" s="266"/>
      <c r="DL380" s="127"/>
      <c r="DM380" s="127"/>
      <c r="DN380" s="267"/>
      <c r="DO380" s="177"/>
      <c r="DP380" s="127"/>
      <c r="DQ380" s="177"/>
      <c r="DR380" s="127"/>
      <c r="DS380" s="177"/>
      <c r="DT380" s="127"/>
      <c r="DU380" s="127"/>
      <c r="DV380" s="127"/>
      <c r="DW380" s="127"/>
      <c r="DX380" s="127"/>
      <c r="DY380" s="268"/>
      <c r="DZ380" s="268"/>
      <c r="EA380" s="268"/>
      <c r="EB380" s="268"/>
    </row>
    <row r="381" spans="89:132">
      <c r="CK381" s="251"/>
      <c r="CL381" s="264"/>
      <c r="CO381" s="263"/>
      <c r="CP381" s="263"/>
      <c r="CQ381" s="263"/>
      <c r="CR381" s="263"/>
      <c r="CS381" s="263"/>
      <c r="CT381" s="263"/>
      <c r="DA381" s="131"/>
      <c r="DB381" s="253"/>
      <c r="DD381" s="253"/>
      <c r="DG381" s="265"/>
      <c r="DH381" s="251"/>
      <c r="DJ381" s="131"/>
      <c r="DK381" s="266"/>
      <c r="DL381" s="127"/>
      <c r="DM381" s="127"/>
      <c r="DN381" s="267"/>
      <c r="DO381" s="177"/>
      <c r="DP381" s="127"/>
      <c r="DQ381" s="177"/>
      <c r="DR381" s="127"/>
      <c r="DS381" s="177"/>
      <c r="DT381" s="127"/>
      <c r="DU381" s="127"/>
      <c r="DV381" s="127"/>
      <c r="DW381" s="127"/>
      <c r="DX381" s="127"/>
      <c r="DY381" s="268"/>
      <c r="DZ381" s="268"/>
      <c r="EA381" s="268"/>
      <c r="EB381" s="268"/>
    </row>
    <row r="382" spans="89:132">
      <c r="CK382" s="251"/>
      <c r="CL382" s="264"/>
      <c r="CO382" s="263"/>
      <c r="CP382" s="263"/>
      <c r="CQ382" s="263"/>
      <c r="CR382" s="263"/>
      <c r="CS382" s="263"/>
      <c r="CT382" s="263"/>
      <c r="DA382" s="131"/>
      <c r="DB382" s="253"/>
      <c r="DD382" s="253"/>
      <c r="DG382" s="265"/>
      <c r="DH382" s="251"/>
      <c r="DJ382" s="131"/>
      <c r="DK382" s="266"/>
      <c r="DL382" s="127"/>
      <c r="DM382" s="127"/>
      <c r="DN382" s="267"/>
      <c r="DO382" s="177"/>
      <c r="DP382" s="127"/>
      <c r="DQ382" s="177"/>
      <c r="DR382" s="127"/>
      <c r="DS382" s="177"/>
      <c r="DT382" s="127"/>
      <c r="DU382" s="127"/>
      <c r="DV382" s="127"/>
      <c r="DW382" s="127"/>
      <c r="DX382" s="127"/>
      <c r="DY382" s="268"/>
      <c r="DZ382" s="268"/>
      <c r="EA382" s="268"/>
      <c r="EB382" s="268"/>
    </row>
    <row r="383" spans="89:132">
      <c r="CK383" s="251"/>
      <c r="CL383" s="264"/>
      <c r="CO383" s="263"/>
      <c r="CP383" s="263"/>
      <c r="CQ383" s="263"/>
      <c r="CR383" s="263"/>
      <c r="CS383" s="263"/>
      <c r="CT383" s="263"/>
      <c r="DA383" s="131"/>
      <c r="DB383" s="253"/>
      <c r="DD383" s="253"/>
      <c r="DG383" s="265"/>
      <c r="DH383" s="251"/>
      <c r="DJ383" s="131"/>
      <c r="DK383" s="266"/>
      <c r="DL383" s="127"/>
      <c r="DM383" s="127"/>
      <c r="DN383" s="267"/>
      <c r="DO383" s="177"/>
      <c r="DP383" s="127"/>
      <c r="DQ383" s="177"/>
      <c r="DR383" s="127"/>
      <c r="DS383" s="177"/>
      <c r="DT383" s="127"/>
      <c r="DU383" s="127"/>
      <c r="DV383" s="127"/>
      <c r="DW383" s="127"/>
      <c r="DX383" s="127"/>
      <c r="DY383" s="268"/>
      <c r="DZ383" s="268"/>
      <c r="EA383" s="268"/>
      <c r="EB383" s="268"/>
    </row>
    <row r="384" spans="89:132">
      <c r="CK384" s="251"/>
      <c r="CL384" s="264"/>
      <c r="CO384" s="263"/>
      <c r="CP384" s="263"/>
      <c r="CQ384" s="263"/>
      <c r="CR384" s="263"/>
      <c r="CS384" s="263"/>
      <c r="CT384" s="263"/>
      <c r="DA384" s="131"/>
      <c r="DB384" s="253"/>
      <c r="DD384" s="253"/>
      <c r="DG384" s="265"/>
      <c r="DH384" s="251"/>
      <c r="DJ384" s="131"/>
      <c r="DK384" s="266"/>
      <c r="DL384" s="127"/>
      <c r="DM384" s="127"/>
      <c r="DN384" s="267"/>
      <c r="DO384" s="177"/>
      <c r="DP384" s="127"/>
      <c r="DQ384" s="177"/>
      <c r="DR384" s="127"/>
      <c r="DS384" s="177"/>
      <c r="DT384" s="127"/>
      <c r="DU384" s="127"/>
      <c r="DV384" s="127"/>
      <c r="DW384" s="127"/>
      <c r="DX384" s="127"/>
      <c r="DY384" s="268"/>
      <c r="DZ384" s="268"/>
      <c r="EA384" s="268"/>
      <c r="EB384" s="268"/>
    </row>
    <row r="385" spans="89:132">
      <c r="CK385" s="251"/>
      <c r="CL385" s="264"/>
      <c r="CO385" s="263"/>
      <c r="CP385" s="263"/>
      <c r="CQ385" s="263"/>
      <c r="CR385" s="263"/>
      <c r="CS385" s="263"/>
      <c r="CT385" s="263"/>
      <c r="DA385" s="131"/>
      <c r="DB385" s="253"/>
      <c r="DD385" s="253"/>
      <c r="DG385" s="265"/>
      <c r="DH385" s="251"/>
      <c r="DJ385" s="131"/>
      <c r="DK385" s="266"/>
      <c r="DL385" s="127"/>
      <c r="DM385" s="127"/>
      <c r="DN385" s="267"/>
      <c r="DO385" s="177"/>
      <c r="DP385" s="127"/>
      <c r="DQ385" s="177"/>
      <c r="DR385" s="127"/>
      <c r="DS385" s="177"/>
      <c r="DT385" s="127"/>
      <c r="DU385" s="127"/>
      <c r="DV385" s="127"/>
      <c r="DW385" s="127"/>
      <c r="DX385" s="127"/>
      <c r="DY385" s="268"/>
      <c r="DZ385" s="268"/>
      <c r="EA385" s="268"/>
      <c r="EB385" s="268"/>
    </row>
    <row r="386" spans="89:132">
      <c r="CK386" s="251"/>
      <c r="CL386" s="264"/>
      <c r="CO386" s="263"/>
      <c r="CP386" s="263"/>
      <c r="CQ386" s="263"/>
      <c r="CR386" s="263"/>
      <c r="CS386" s="263"/>
      <c r="CT386" s="263"/>
      <c r="DA386" s="131"/>
      <c r="DB386" s="253"/>
      <c r="DD386" s="253"/>
      <c r="DG386" s="265"/>
      <c r="DH386" s="251"/>
      <c r="DJ386" s="131"/>
      <c r="DK386" s="266"/>
      <c r="DL386" s="127"/>
      <c r="DM386" s="127"/>
      <c r="DN386" s="267"/>
      <c r="DO386" s="177"/>
      <c r="DP386" s="127"/>
      <c r="DQ386" s="177"/>
      <c r="DR386" s="127"/>
      <c r="DS386" s="177"/>
      <c r="DT386" s="127"/>
      <c r="DU386" s="127"/>
      <c r="DV386" s="127"/>
      <c r="DW386" s="127"/>
      <c r="DX386" s="127"/>
      <c r="DY386" s="268"/>
      <c r="DZ386" s="268"/>
      <c r="EA386" s="268"/>
      <c r="EB386" s="268"/>
    </row>
    <row r="387" spans="89:132">
      <c r="CK387" s="251"/>
      <c r="CL387" s="264"/>
      <c r="CO387" s="263"/>
      <c r="CP387" s="263"/>
      <c r="CQ387" s="263"/>
      <c r="CR387" s="263"/>
      <c r="CS387" s="263"/>
      <c r="CT387" s="263"/>
      <c r="DA387" s="131"/>
      <c r="DB387" s="253"/>
      <c r="DD387" s="253"/>
      <c r="DG387" s="265"/>
      <c r="DH387" s="251"/>
      <c r="DJ387" s="131"/>
      <c r="DK387" s="266"/>
      <c r="DL387" s="127"/>
      <c r="DM387" s="127"/>
      <c r="DN387" s="267"/>
      <c r="DO387" s="177"/>
      <c r="DP387" s="127"/>
      <c r="DQ387" s="177"/>
      <c r="DR387" s="127"/>
      <c r="DS387" s="177"/>
      <c r="DT387" s="127"/>
      <c r="DU387" s="127"/>
      <c r="DV387" s="127"/>
      <c r="DW387" s="127"/>
      <c r="DX387" s="127"/>
      <c r="DY387" s="268"/>
      <c r="DZ387" s="268"/>
      <c r="EA387" s="268"/>
      <c r="EB387" s="268"/>
    </row>
    <row r="388" spans="89:132">
      <c r="CK388" s="251"/>
      <c r="CL388" s="264"/>
      <c r="CO388" s="263"/>
      <c r="CP388" s="263"/>
      <c r="CQ388" s="263"/>
      <c r="CR388" s="263"/>
      <c r="CS388" s="263"/>
      <c r="CT388" s="263"/>
      <c r="DA388" s="131"/>
      <c r="DB388" s="253"/>
      <c r="DD388" s="253"/>
      <c r="DG388" s="265"/>
      <c r="DH388" s="251"/>
      <c r="DJ388" s="131"/>
      <c r="DK388" s="266"/>
      <c r="DL388" s="127"/>
      <c r="DM388" s="127"/>
      <c r="DN388" s="267"/>
      <c r="DO388" s="177"/>
      <c r="DP388" s="127"/>
      <c r="DQ388" s="177"/>
      <c r="DR388" s="127"/>
      <c r="DS388" s="177"/>
      <c r="DT388" s="127"/>
      <c r="DU388" s="127"/>
      <c r="DV388" s="127"/>
      <c r="DW388" s="127"/>
      <c r="DX388" s="127"/>
      <c r="DY388" s="268"/>
      <c r="DZ388" s="268"/>
      <c r="EA388" s="268"/>
      <c r="EB388" s="268"/>
    </row>
    <row r="389" spans="89:132">
      <c r="CK389" s="251"/>
      <c r="CL389" s="264"/>
      <c r="CO389" s="263"/>
      <c r="CP389" s="263"/>
      <c r="CQ389" s="263"/>
      <c r="CR389" s="263"/>
      <c r="CS389" s="263"/>
      <c r="CT389" s="263"/>
      <c r="DA389" s="131"/>
      <c r="DB389" s="253"/>
      <c r="DD389" s="253"/>
      <c r="DG389" s="265"/>
      <c r="DH389" s="251"/>
      <c r="DJ389" s="131"/>
      <c r="DK389" s="266"/>
      <c r="DL389" s="127"/>
      <c r="DM389" s="127"/>
      <c r="DN389" s="267"/>
      <c r="DO389" s="177"/>
      <c r="DP389" s="127"/>
      <c r="DQ389" s="177"/>
      <c r="DR389" s="127"/>
      <c r="DS389" s="177"/>
      <c r="DT389" s="127"/>
      <c r="DU389" s="127"/>
      <c r="DV389" s="127"/>
      <c r="DW389" s="127"/>
      <c r="DX389" s="127"/>
      <c r="DY389" s="268"/>
      <c r="DZ389" s="268"/>
      <c r="EA389" s="268"/>
      <c r="EB389" s="268"/>
    </row>
    <row r="390" spans="89:132">
      <c r="CK390" s="251"/>
      <c r="CL390" s="264"/>
      <c r="CO390" s="263"/>
      <c r="CP390" s="263"/>
      <c r="CQ390" s="263"/>
      <c r="CR390" s="263"/>
      <c r="CS390" s="263"/>
      <c r="CT390" s="263"/>
      <c r="DA390" s="131"/>
      <c r="DB390" s="253"/>
      <c r="DD390" s="253"/>
      <c r="DG390" s="265"/>
      <c r="DH390" s="251"/>
      <c r="DJ390" s="131"/>
      <c r="DK390" s="266"/>
      <c r="DL390" s="127"/>
      <c r="DM390" s="127"/>
      <c r="DN390" s="267"/>
      <c r="DO390" s="177"/>
      <c r="DP390" s="127"/>
      <c r="DQ390" s="177"/>
      <c r="DR390" s="127"/>
      <c r="DS390" s="177"/>
      <c r="DT390" s="127"/>
      <c r="DU390" s="127"/>
      <c r="DV390" s="127"/>
      <c r="DW390" s="127"/>
      <c r="DX390" s="127"/>
      <c r="DY390" s="268"/>
      <c r="DZ390" s="268"/>
      <c r="EA390" s="268"/>
      <c r="EB390" s="268"/>
    </row>
    <row r="391" spans="89:132">
      <c r="CK391" s="251"/>
      <c r="CL391" s="264"/>
      <c r="CO391" s="263"/>
      <c r="CP391" s="263"/>
      <c r="CQ391" s="263"/>
      <c r="CR391" s="263"/>
      <c r="CS391" s="263"/>
      <c r="CT391" s="263"/>
      <c r="DA391" s="131"/>
      <c r="DB391" s="253"/>
      <c r="DD391" s="253"/>
      <c r="DG391" s="265"/>
      <c r="DH391" s="251"/>
      <c r="DJ391" s="131"/>
      <c r="DK391" s="266"/>
      <c r="DL391" s="127"/>
      <c r="DM391" s="127"/>
      <c r="DN391" s="267"/>
      <c r="DO391" s="177"/>
      <c r="DP391" s="127"/>
      <c r="DQ391" s="177"/>
      <c r="DR391" s="127"/>
      <c r="DS391" s="177"/>
      <c r="DT391" s="127"/>
      <c r="DU391" s="127"/>
      <c r="DV391" s="127"/>
      <c r="DW391" s="127"/>
      <c r="DX391" s="127"/>
      <c r="DY391" s="268"/>
      <c r="DZ391" s="268"/>
      <c r="EA391" s="268"/>
      <c r="EB391" s="268"/>
    </row>
    <row r="392" spans="89:132">
      <c r="CK392" s="251"/>
      <c r="CL392" s="264"/>
      <c r="CO392" s="263"/>
      <c r="CP392" s="263"/>
      <c r="CQ392" s="263"/>
      <c r="CR392" s="263"/>
      <c r="CS392" s="263"/>
      <c r="CT392" s="263"/>
      <c r="DA392" s="131"/>
      <c r="DB392" s="253"/>
      <c r="DD392" s="253"/>
      <c r="DG392" s="265"/>
      <c r="DH392" s="251"/>
      <c r="DJ392" s="131"/>
      <c r="DK392" s="266"/>
      <c r="DL392" s="127"/>
      <c r="DM392" s="127"/>
      <c r="DN392" s="267"/>
      <c r="DO392" s="177"/>
      <c r="DP392" s="127"/>
      <c r="DQ392" s="177"/>
      <c r="DR392" s="127"/>
      <c r="DS392" s="177"/>
      <c r="DT392" s="127"/>
      <c r="DU392" s="127"/>
      <c r="DV392" s="127"/>
      <c r="DW392" s="127"/>
      <c r="DX392" s="127"/>
      <c r="DY392" s="268"/>
      <c r="DZ392" s="268"/>
      <c r="EA392" s="268"/>
      <c r="EB392" s="268"/>
    </row>
    <row r="393" spans="89:132">
      <c r="CK393" s="251"/>
      <c r="CL393" s="264"/>
      <c r="CO393" s="263"/>
      <c r="CP393" s="263"/>
      <c r="CQ393" s="263"/>
      <c r="CR393" s="263"/>
      <c r="CS393" s="263"/>
      <c r="CT393" s="263"/>
      <c r="DA393" s="131"/>
      <c r="DB393" s="253"/>
      <c r="DD393" s="253"/>
      <c r="DG393" s="265"/>
      <c r="DH393" s="251"/>
      <c r="DJ393" s="131"/>
      <c r="DK393" s="266"/>
      <c r="DL393" s="127"/>
      <c r="DM393" s="127"/>
      <c r="DN393" s="267"/>
      <c r="DO393" s="177"/>
      <c r="DP393" s="127"/>
      <c r="DQ393" s="177"/>
      <c r="DR393" s="127"/>
      <c r="DS393" s="177"/>
      <c r="DT393" s="127"/>
      <c r="DU393" s="127"/>
      <c r="DV393" s="127"/>
      <c r="DW393" s="127"/>
      <c r="DX393" s="127"/>
      <c r="DY393" s="268"/>
      <c r="DZ393" s="268"/>
      <c r="EA393" s="268"/>
      <c r="EB393" s="268"/>
    </row>
    <row r="394" spans="89:132">
      <c r="CK394" s="251"/>
      <c r="CL394" s="264"/>
      <c r="CO394" s="263"/>
      <c r="CP394" s="263"/>
      <c r="CQ394" s="263"/>
      <c r="CR394" s="263"/>
      <c r="CS394" s="263"/>
      <c r="CT394" s="263"/>
      <c r="DA394" s="131"/>
      <c r="DB394" s="253"/>
      <c r="DD394" s="253"/>
      <c r="DG394" s="265"/>
      <c r="DH394" s="251"/>
      <c r="DJ394" s="131"/>
      <c r="DK394" s="266"/>
      <c r="DL394" s="127"/>
      <c r="DM394" s="127"/>
      <c r="DN394" s="267"/>
      <c r="DO394" s="177"/>
      <c r="DP394" s="127"/>
      <c r="DQ394" s="177"/>
      <c r="DR394" s="127"/>
      <c r="DS394" s="177"/>
      <c r="DT394" s="127"/>
      <c r="DU394" s="127"/>
      <c r="DV394" s="127"/>
      <c r="DW394" s="127"/>
      <c r="DX394" s="127"/>
      <c r="DY394" s="268"/>
      <c r="DZ394" s="268"/>
      <c r="EA394" s="268"/>
      <c r="EB394" s="268"/>
    </row>
    <row r="395" spans="89:132">
      <c r="CK395" s="251"/>
      <c r="CL395" s="264"/>
      <c r="CO395" s="263"/>
      <c r="CP395" s="263"/>
      <c r="CQ395" s="263"/>
      <c r="CR395" s="263"/>
      <c r="CS395" s="263"/>
      <c r="CT395" s="263"/>
      <c r="DA395" s="131"/>
      <c r="DB395" s="253"/>
      <c r="DD395" s="253"/>
      <c r="DG395" s="265"/>
      <c r="DH395" s="251"/>
      <c r="DJ395" s="131"/>
      <c r="DK395" s="266"/>
      <c r="DL395" s="127"/>
      <c r="DM395" s="127"/>
      <c r="DN395" s="267"/>
      <c r="DO395" s="177"/>
      <c r="DP395" s="127"/>
      <c r="DQ395" s="177"/>
      <c r="DR395" s="127"/>
      <c r="DS395" s="177"/>
      <c r="DT395" s="127"/>
      <c r="DU395" s="127"/>
      <c r="DV395" s="127"/>
      <c r="DW395" s="127"/>
      <c r="DX395" s="127"/>
      <c r="DY395" s="268"/>
      <c r="DZ395" s="268"/>
      <c r="EA395" s="268"/>
      <c r="EB395" s="268"/>
    </row>
    <row r="396" spans="89:132">
      <c r="CK396" s="251"/>
      <c r="CL396" s="264"/>
      <c r="CO396" s="263"/>
      <c r="CP396" s="263"/>
      <c r="CQ396" s="263"/>
      <c r="CR396" s="263"/>
      <c r="CS396" s="263"/>
      <c r="CT396" s="263"/>
      <c r="DA396" s="131"/>
      <c r="DB396" s="253"/>
      <c r="DD396" s="253"/>
      <c r="DG396" s="265"/>
      <c r="DH396" s="251"/>
      <c r="DJ396" s="131"/>
      <c r="DK396" s="266"/>
      <c r="DL396" s="127"/>
      <c r="DM396" s="127"/>
      <c r="DN396" s="267"/>
      <c r="DO396" s="177"/>
      <c r="DP396" s="127"/>
      <c r="DQ396" s="177"/>
      <c r="DR396" s="127"/>
      <c r="DS396" s="177"/>
      <c r="DT396" s="127"/>
      <c r="DU396" s="127"/>
      <c r="DV396" s="127"/>
      <c r="DW396" s="127"/>
      <c r="DX396" s="127"/>
      <c r="DY396" s="268"/>
      <c r="DZ396" s="268"/>
      <c r="EA396" s="268"/>
      <c r="EB396" s="268"/>
    </row>
    <row r="397" spans="89:132">
      <c r="CK397" s="251"/>
      <c r="CL397" s="264"/>
      <c r="CO397" s="263"/>
      <c r="CP397" s="263"/>
      <c r="CQ397" s="263"/>
      <c r="CR397" s="263"/>
      <c r="CS397" s="263"/>
      <c r="CT397" s="263"/>
      <c r="DA397" s="131"/>
      <c r="DB397" s="253"/>
      <c r="DD397" s="253"/>
      <c r="DG397" s="265"/>
      <c r="DH397" s="251"/>
      <c r="DJ397" s="131"/>
      <c r="DK397" s="266"/>
      <c r="DL397" s="127"/>
      <c r="DM397" s="127"/>
      <c r="DN397" s="267"/>
      <c r="DO397" s="177"/>
      <c r="DP397" s="127"/>
      <c r="DQ397" s="177"/>
      <c r="DR397" s="127"/>
      <c r="DS397" s="177"/>
      <c r="DT397" s="127"/>
      <c r="DU397" s="127"/>
      <c r="DV397" s="127"/>
      <c r="DW397" s="127"/>
      <c r="DX397" s="127"/>
      <c r="DY397" s="268"/>
      <c r="DZ397" s="268"/>
      <c r="EA397" s="268"/>
      <c r="EB397" s="268"/>
    </row>
    <row r="398" spans="89:132">
      <c r="CK398" s="251"/>
      <c r="CL398" s="264"/>
      <c r="CO398" s="263"/>
      <c r="CP398" s="263"/>
      <c r="CQ398" s="263"/>
      <c r="CR398" s="263"/>
      <c r="CS398" s="263"/>
      <c r="CT398" s="263"/>
      <c r="DA398" s="131"/>
      <c r="DB398" s="253"/>
      <c r="DD398" s="253"/>
      <c r="DG398" s="265"/>
      <c r="DH398" s="251"/>
      <c r="DJ398" s="131"/>
      <c r="DK398" s="266"/>
      <c r="DL398" s="127"/>
      <c r="DM398" s="127"/>
      <c r="DN398" s="267"/>
      <c r="DO398" s="177"/>
      <c r="DP398" s="127"/>
      <c r="DQ398" s="177"/>
      <c r="DR398" s="127"/>
      <c r="DS398" s="177"/>
      <c r="DT398" s="127"/>
      <c r="DU398" s="127"/>
      <c r="DV398" s="127"/>
      <c r="DW398" s="127"/>
      <c r="DX398" s="127"/>
      <c r="DY398" s="268"/>
      <c r="DZ398" s="268"/>
      <c r="EA398" s="268"/>
      <c r="EB398" s="268"/>
    </row>
    <row r="399" spans="89:132">
      <c r="CK399" s="251"/>
      <c r="CL399" s="264"/>
      <c r="CO399" s="263"/>
      <c r="CP399" s="263"/>
      <c r="CQ399" s="263"/>
      <c r="CR399" s="263"/>
      <c r="CS399" s="263"/>
      <c r="CT399" s="263"/>
      <c r="DA399" s="131"/>
      <c r="DB399" s="253"/>
      <c r="DD399" s="253"/>
      <c r="DG399" s="265"/>
      <c r="DH399" s="251"/>
      <c r="DJ399" s="131"/>
      <c r="DK399" s="266"/>
      <c r="DL399" s="127"/>
      <c r="DM399" s="127"/>
      <c r="DN399" s="267"/>
      <c r="DO399" s="177"/>
      <c r="DP399" s="127"/>
      <c r="DQ399" s="177"/>
      <c r="DR399" s="127"/>
      <c r="DS399" s="177"/>
      <c r="DT399" s="127"/>
      <c r="DU399" s="127"/>
      <c r="DV399" s="127"/>
      <c r="DW399" s="127"/>
      <c r="DX399" s="127"/>
      <c r="DY399" s="268"/>
      <c r="DZ399" s="268"/>
      <c r="EA399" s="268"/>
      <c r="EB399" s="268"/>
    </row>
    <row r="400" spans="89:132">
      <c r="CK400" s="251"/>
      <c r="CL400" s="264"/>
      <c r="CO400" s="263"/>
      <c r="CP400" s="263"/>
      <c r="CQ400" s="263"/>
      <c r="CR400" s="263"/>
      <c r="CS400" s="263"/>
      <c r="CT400" s="263"/>
      <c r="DA400" s="131"/>
      <c r="DB400" s="253"/>
      <c r="DD400" s="253"/>
      <c r="DG400" s="265"/>
      <c r="DH400" s="251"/>
      <c r="DJ400" s="131"/>
      <c r="DK400" s="266"/>
      <c r="DL400" s="127"/>
      <c r="DM400" s="127"/>
      <c r="DN400" s="267"/>
      <c r="DO400" s="177"/>
      <c r="DP400" s="127"/>
      <c r="DQ400" s="177"/>
      <c r="DR400" s="127"/>
      <c r="DS400" s="177"/>
      <c r="DT400" s="127"/>
      <c r="DU400" s="127"/>
      <c r="DV400" s="127"/>
      <c r="DW400" s="127"/>
      <c r="DX400" s="127"/>
      <c r="DY400" s="268"/>
      <c r="DZ400" s="268"/>
      <c r="EA400" s="268"/>
      <c r="EB400" s="268"/>
    </row>
    <row r="401" spans="89:132">
      <c r="CK401" s="251"/>
      <c r="CL401" s="264"/>
      <c r="CO401" s="263"/>
      <c r="CP401" s="263"/>
      <c r="CQ401" s="263"/>
      <c r="CR401" s="263"/>
      <c r="CS401" s="263"/>
      <c r="CT401" s="263"/>
      <c r="DA401" s="131"/>
      <c r="DB401" s="253"/>
      <c r="DD401" s="253"/>
      <c r="DG401" s="265"/>
      <c r="DH401" s="251"/>
      <c r="DJ401" s="131"/>
      <c r="DK401" s="266"/>
      <c r="DL401" s="127"/>
      <c r="DM401" s="127"/>
      <c r="DN401" s="267"/>
      <c r="DO401" s="177"/>
      <c r="DP401" s="127"/>
      <c r="DQ401" s="177"/>
      <c r="DR401" s="127"/>
      <c r="DS401" s="177"/>
      <c r="DT401" s="127"/>
      <c r="DU401" s="127"/>
      <c r="DV401" s="127"/>
      <c r="DW401" s="127"/>
      <c r="DX401" s="127"/>
      <c r="DY401" s="268"/>
      <c r="DZ401" s="268"/>
      <c r="EA401" s="268"/>
      <c r="EB401" s="268"/>
    </row>
    <row r="402" spans="89:132">
      <c r="CK402" s="251"/>
      <c r="CL402" s="264"/>
      <c r="CO402" s="263"/>
      <c r="CP402" s="263"/>
      <c r="CQ402" s="263"/>
      <c r="CR402" s="263"/>
      <c r="CS402" s="263"/>
      <c r="CT402" s="263"/>
      <c r="DA402" s="131"/>
      <c r="DB402" s="253"/>
      <c r="DD402" s="253"/>
      <c r="DG402" s="265"/>
      <c r="DH402" s="251"/>
      <c r="DJ402" s="131"/>
      <c r="DK402" s="266"/>
      <c r="DL402" s="127"/>
      <c r="DM402" s="127"/>
      <c r="DN402" s="267"/>
      <c r="DO402" s="177"/>
      <c r="DP402" s="127"/>
      <c r="DQ402" s="177"/>
      <c r="DR402" s="127"/>
      <c r="DS402" s="177"/>
      <c r="DT402" s="127"/>
      <c r="DU402" s="127"/>
      <c r="DV402" s="127"/>
      <c r="DW402" s="127"/>
      <c r="DX402" s="127"/>
      <c r="DY402" s="268"/>
      <c r="DZ402" s="268"/>
      <c r="EA402" s="268"/>
      <c r="EB402" s="268"/>
    </row>
    <row r="403" spans="89:132">
      <c r="CK403" s="251"/>
      <c r="CL403" s="264"/>
      <c r="CO403" s="263"/>
      <c r="CP403" s="263"/>
      <c r="CQ403" s="263"/>
      <c r="CR403" s="263"/>
      <c r="CS403" s="263"/>
      <c r="CT403" s="263"/>
      <c r="DA403" s="131"/>
      <c r="DB403" s="253"/>
      <c r="DD403" s="253"/>
      <c r="DG403" s="265"/>
      <c r="DH403" s="251"/>
      <c r="DJ403" s="131"/>
      <c r="DK403" s="266"/>
      <c r="DL403" s="127"/>
      <c r="DM403" s="127"/>
      <c r="DN403" s="267"/>
      <c r="DO403" s="177"/>
      <c r="DP403" s="127"/>
      <c r="DQ403" s="177"/>
      <c r="DR403" s="127"/>
      <c r="DS403" s="177"/>
      <c r="DT403" s="127"/>
      <c r="DU403" s="127"/>
      <c r="DV403" s="127"/>
      <c r="DW403" s="127"/>
      <c r="DX403" s="127"/>
      <c r="DY403" s="268"/>
      <c r="DZ403" s="268"/>
      <c r="EA403" s="268"/>
      <c r="EB403" s="268"/>
    </row>
    <row r="404" spans="89:132">
      <c r="CK404" s="251"/>
      <c r="CL404" s="264"/>
      <c r="CO404" s="263"/>
      <c r="CP404" s="263"/>
      <c r="CQ404" s="263"/>
      <c r="CR404" s="263"/>
      <c r="CS404" s="263"/>
      <c r="CT404" s="263"/>
      <c r="DA404" s="131"/>
      <c r="DB404" s="253"/>
      <c r="DD404" s="253"/>
      <c r="DG404" s="265"/>
      <c r="DH404" s="251"/>
      <c r="DJ404" s="131"/>
      <c r="DK404" s="266"/>
      <c r="DL404" s="127"/>
      <c r="DM404" s="127"/>
      <c r="DN404" s="267"/>
      <c r="DO404" s="177"/>
      <c r="DP404" s="127"/>
      <c r="DQ404" s="177"/>
      <c r="DR404" s="127"/>
      <c r="DS404" s="177"/>
      <c r="DT404" s="127"/>
      <c r="DU404" s="127"/>
      <c r="DV404" s="127"/>
      <c r="DW404" s="127"/>
      <c r="DX404" s="127"/>
      <c r="DY404" s="268"/>
      <c r="DZ404" s="268"/>
      <c r="EA404" s="268"/>
      <c r="EB404" s="268"/>
    </row>
    <row r="405" spans="89:132">
      <c r="CK405" s="251"/>
      <c r="CL405" s="264"/>
      <c r="CO405" s="263"/>
      <c r="CP405" s="263"/>
      <c r="CQ405" s="263"/>
      <c r="CR405" s="263"/>
      <c r="CS405" s="263"/>
      <c r="CT405" s="263"/>
      <c r="DA405" s="131"/>
      <c r="DB405" s="253"/>
      <c r="DD405" s="253"/>
      <c r="DG405" s="265"/>
      <c r="DH405" s="251"/>
      <c r="DJ405" s="131"/>
      <c r="DK405" s="266"/>
      <c r="DL405" s="127"/>
      <c r="DM405" s="127"/>
      <c r="DN405" s="267"/>
      <c r="DO405" s="177"/>
      <c r="DP405" s="127"/>
      <c r="DQ405" s="177"/>
      <c r="DR405" s="127"/>
      <c r="DS405" s="177"/>
      <c r="DT405" s="127"/>
      <c r="DU405" s="127"/>
      <c r="DV405" s="127"/>
      <c r="DW405" s="127"/>
      <c r="DX405" s="127"/>
      <c r="DY405" s="268"/>
      <c r="DZ405" s="268"/>
      <c r="EA405" s="268"/>
      <c r="EB405" s="268"/>
    </row>
    <row r="406" spans="89:132">
      <c r="CK406" s="251"/>
      <c r="CL406" s="264"/>
      <c r="CO406" s="263"/>
      <c r="CP406" s="263"/>
      <c r="CQ406" s="263"/>
      <c r="CR406" s="263"/>
      <c r="CS406" s="263"/>
      <c r="CT406" s="263"/>
      <c r="DA406" s="131"/>
      <c r="DB406" s="253"/>
      <c r="DD406" s="253"/>
      <c r="DG406" s="265"/>
      <c r="DH406" s="251"/>
      <c r="DJ406" s="131"/>
      <c r="DK406" s="266"/>
      <c r="DL406" s="127"/>
      <c r="DM406" s="127"/>
      <c r="DN406" s="267"/>
      <c r="DO406" s="177"/>
      <c r="DP406" s="127"/>
      <c r="DQ406" s="177"/>
      <c r="DR406" s="127"/>
      <c r="DS406" s="177"/>
      <c r="DT406" s="127"/>
      <c r="DU406" s="127"/>
      <c r="DV406" s="127"/>
      <c r="DW406" s="127"/>
      <c r="DX406" s="127"/>
      <c r="DY406" s="268"/>
      <c r="DZ406" s="268"/>
      <c r="EA406" s="268"/>
      <c r="EB406" s="268"/>
    </row>
    <row r="407" spans="89:132">
      <c r="CK407" s="251"/>
      <c r="CL407" s="264"/>
      <c r="CO407" s="263"/>
      <c r="CP407" s="263"/>
      <c r="CQ407" s="263"/>
      <c r="CR407" s="263"/>
      <c r="CS407" s="263"/>
      <c r="CT407" s="263"/>
      <c r="DA407" s="131"/>
      <c r="DB407" s="253"/>
      <c r="DD407" s="253"/>
      <c r="DG407" s="265"/>
      <c r="DH407" s="251"/>
      <c r="DJ407" s="131"/>
      <c r="DK407" s="266"/>
      <c r="DL407" s="127"/>
      <c r="DM407" s="127"/>
      <c r="DN407" s="267"/>
      <c r="DO407" s="177"/>
      <c r="DP407" s="127"/>
      <c r="DQ407" s="177"/>
      <c r="DR407" s="127"/>
      <c r="DS407" s="177"/>
      <c r="DT407" s="127"/>
      <c r="DU407" s="127"/>
      <c r="DV407" s="127"/>
      <c r="DW407" s="127"/>
      <c r="DX407" s="127"/>
      <c r="DY407" s="268"/>
      <c r="DZ407" s="268"/>
      <c r="EA407" s="268"/>
      <c r="EB407" s="268"/>
    </row>
    <row r="408" spans="89:132">
      <c r="CK408" s="251"/>
      <c r="CL408" s="264"/>
      <c r="CO408" s="263"/>
      <c r="CP408" s="263"/>
      <c r="CQ408" s="263"/>
      <c r="CR408" s="263"/>
      <c r="CS408" s="263"/>
      <c r="CT408" s="263"/>
      <c r="DA408" s="131"/>
      <c r="DB408" s="253"/>
      <c r="DD408" s="253"/>
      <c r="DG408" s="265"/>
      <c r="DH408" s="251"/>
      <c r="DJ408" s="131"/>
      <c r="DK408" s="266"/>
      <c r="DL408" s="127"/>
      <c r="DM408" s="127"/>
      <c r="DN408" s="267"/>
      <c r="DO408" s="177"/>
      <c r="DP408" s="127"/>
      <c r="DQ408" s="177"/>
      <c r="DR408" s="127"/>
      <c r="DS408" s="177"/>
      <c r="DT408" s="127"/>
      <c r="DU408" s="127"/>
      <c r="DV408" s="127"/>
      <c r="DW408" s="127"/>
      <c r="DX408" s="127"/>
      <c r="DY408" s="268"/>
      <c r="DZ408" s="268"/>
      <c r="EA408" s="268"/>
      <c r="EB408" s="268"/>
    </row>
    <row r="409" spans="89:132">
      <c r="CK409" s="251"/>
      <c r="CL409" s="264"/>
      <c r="CO409" s="263"/>
      <c r="CP409" s="263"/>
      <c r="CQ409" s="263"/>
      <c r="CR409" s="263"/>
      <c r="CS409" s="263"/>
      <c r="CT409" s="263"/>
      <c r="DA409" s="131"/>
      <c r="DB409" s="253"/>
      <c r="DD409" s="253"/>
      <c r="DG409" s="265"/>
      <c r="DH409" s="251"/>
      <c r="DJ409" s="131"/>
      <c r="DK409" s="266"/>
      <c r="DL409" s="127"/>
      <c r="DM409" s="127"/>
      <c r="DN409" s="267"/>
      <c r="DO409" s="177"/>
      <c r="DP409" s="127"/>
      <c r="DQ409" s="177"/>
      <c r="DR409" s="127"/>
      <c r="DS409" s="177"/>
      <c r="DT409" s="127"/>
      <c r="DU409" s="127"/>
      <c r="DV409" s="127"/>
      <c r="DW409" s="127"/>
      <c r="DX409" s="127"/>
      <c r="DY409" s="268"/>
      <c r="DZ409" s="268"/>
      <c r="EA409" s="268"/>
      <c r="EB409" s="268"/>
    </row>
    <row r="410" spans="89:132">
      <c r="CK410" s="251"/>
      <c r="CL410" s="264"/>
      <c r="CO410" s="263"/>
      <c r="CP410" s="263"/>
      <c r="CQ410" s="263"/>
      <c r="CR410" s="263"/>
      <c r="CS410" s="263"/>
      <c r="CT410" s="263"/>
      <c r="DA410" s="131"/>
      <c r="DB410" s="253"/>
      <c r="DD410" s="253"/>
      <c r="DG410" s="265"/>
      <c r="DH410" s="251"/>
      <c r="DJ410" s="131"/>
      <c r="DK410" s="266"/>
      <c r="DL410" s="127"/>
      <c r="DM410" s="127"/>
      <c r="DN410" s="267"/>
      <c r="DO410" s="177"/>
      <c r="DP410" s="127"/>
      <c r="DQ410" s="177"/>
      <c r="DR410" s="127"/>
      <c r="DS410" s="177"/>
      <c r="DT410" s="127"/>
      <c r="DU410" s="127"/>
      <c r="DV410" s="127"/>
      <c r="DW410" s="127"/>
      <c r="DX410" s="127"/>
      <c r="DY410" s="268"/>
      <c r="DZ410" s="268"/>
      <c r="EA410" s="268"/>
      <c r="EB410" s="268"/>
    </row>
    <row r="411" spans="89:132">
      <c r="CK411" s="251"/>
      <c r="CL411" s="264"/>
      <c r="CO411" s="263"/>
      <c r="CP411" s="263"/>
      <c r="CQ411" s="263"/>
      <c r="CR411" s="263"/>
      <c r="CS411" s="263"/>
      <c r="CT411" s="263"/>
      <c r="DA411" s="131"/>
      <c r="DB411" s="253"/>
      <c r="DD411" s="253"/>
      <c r="DG411" s="265"/>
      <c r="DH411" s="251"/>
      <c r="DJ411" s="131"/>
      <c r="DK411" s="266"/>
      <c r="DL411" s="127"/>
      <c r="DM411" s="127"/>
      <c r="DN411" s="267"/>
      <c r="DO411" s="177"/>
      <c r="DP411" s="127"/>
      <c r="DQ411" s="177"/>
      <c r="DR411" s="127"/>
      <c r="DS411" s="177"/>
      <c r="DT411" s="127"/>
      <c r="DU411" s="127"/>
      <c r="DV411" s="127"/>
      <c r="DW411" s="127"/>
      <c r="DX411" s="127"/>
      <c r="DY411" s="268"/>
      <c r="DZ411" s="268"/>
      <c r="EA411" s="268"/>
      <c r="EB411" s="268"/>
    </row>
    <row r="412" spans="89:132">
      <c r="CK412" s="251"/>
      <c r="CL412" s="264"/>
      <c r="CO412" s="263"/>
      <c r="CP412" s="263"/>
      <c r="CQ412" s="263"/>
      <c r="CR412" s="263"/>
      <c r="CS412" s="263"/>
      <c r="CT412" s="263"/>
      <c r="DA412" s="131"/>
      <c r="DB412" s="253"/>
      <c r="DD412" s="253"/>
      <c r="DG412" s="265"/>
      <c r="DH412" s="251"/>
      <c r="DJ412" s="131"/>
      <c r="DK412" s="266"/>
      <c r="DL412" s="127"/>
      <c r="DM412" s="127"/>
      <c r="DN412" s="267"/>
      <c r="DO412" s="177"/>
      <c r="DP412" s="127"/>
      <c r="DQ412" s="177"/>
      <c r="DR412" s="127"/>
      <c r="DS412" s="177"/>
      <c r="DT412" s="127"/>
      <c r="DU412" s="127"/>
      <c r="DV412" s="127"/>
      <c r="DW412" s="127"/>
      <c r="DX412" s="127"/>
      <c r="DY412" s="268"/>
      <c r="DZ412" s="268"/>
      <c r="EA412" s="268"/>
      <c r="EB412" s="268"/>
    </row>
    <row r="413" spans="89:132">
      <c r="CK413" s="251"/>
      <c r="CL413" s="264"/>
      <c r="CO413" s="263"/>
      <c r="CP413" s="263"/>
      <c r="CQ413" s="263"/>
      <c r="CR413" s="263"/>
      <c r="CS413" s="263"/>
      <c r="CT413" s="263"/>
      <c r="DA413" s="131"/>
      <c r="DB413" s="253"/>
      <c r="DD413" s="253"/>
      <c r="DG413" s="265"/>
      <c r="DH413" s="251"/>
      <c r="DJ413" s="131"/>
      <c r="DK413" s="266"/>
      <c r="DL413" s="127"/>
      <c r="DM413" s="127"/>
      <c r="DN413" s="267"/>
      <c r="DO413" s="177"/>
      <c r="DP413" s="127"/>
      <c r="DQ413" s="177"/>
      <c r="DR413" s="127"/>
      <c r="DS413" s="177"/>
      <c r="DT413" s="127"/>
      <c r="DU413" s="127"/>
      <c r="DV413" s="127"/>
      <c r="DW413" s="127"/>
      <c r="DX413" s="127"/>
      <c r="DY413" s="268"/>
      <c r="DZ413" s="268"/>
      <c r="EA413" s="268"/>
      <c r="EB413" s="268"/>
    </row>
    <row r="414" spans="89:132">
      <c r="CK414" s="251"/>
      <c r="CL414" s="264"/>
      <c r="CO414" s="263"/>
      <c r="CP414" s="263"/>
      <c r="CQ414" s="263"/>
      <c r="CR414" s="263"/>
      <c r="CS414" s="263"/>
      <c r="CT414" s="263"/>
      <c r="DA414" s="131"/>
      <c r="DB414" s="253"/>
      <c r="DD414" s="253"/>
      <c r="DG414" s="265"/>
      <c r="DH414" s="251"/>
      <c r="DJ414" s="131"/>
      <c r="DK414" s="266"/>
      <c r="DL414" s="127"/>
      <c r="DM414" s="127"/>
      <c r="DN414" s="267"/>
      <c r="DO414" s="177"/>
      <c r="DP414" s="127"/>
      <c r="DQ414" s="177"/>
      <c r="DR414" s="127"/>
      <c r="DS414" s="177"/>
      <c r="DT414" s="127"/>
      <c r="DU414" s="127"/>
      <c r="DV414" s="127"/>
      <c r="DW414" s="127"/>
      <c r="DX414" s="127"/>
      <c r="DY414" s="268"/>
      <c r="DZ414" s="268"/>
      <c r="EA414" s="268"/>
      <c r="EB414" s="268"/>
    </row>
    <row r="415" spans="89:132">
      <c r="CK415" s="251"/>
      <c r="CL415" s="264"/>
      <c r="CO415" s="263"/>
      <c r="CP415" s="263"/>
      <c r="CQ415" s="263"/>
      <c r="CR415" s="263"/>
      <c r="CS415" s="263"/>
      <c r="CT415" s="263"/>
      <c r="DA415" s="131"/>
      <c r="DB415" s="253"/>
      <c r="DD415" s="253"/>
      <c r="DG415" s="265"/>
      <c r="DH415" s="251"/>
      <c r="DJ415" s="131"/>
      <c r="DK415" s="266"/>
      <c r="DL415" s="127"/>
      <c r="DM415" s="127"/>
      <c r="DN415" s="267"/>
      <c r="DO415" s="177"/>
      <c r="DP415" s="127"/>
      <c r="DQ415" s="177"/>
      <c r="DR415" s="127"/>
      <c r="DS415" s="177"/>
      <c r="DT415" s="127"/>
      <c r="DU415" s="127"/>
      <c r="DV415" s="127"/>
      <c r="DW415" s="127"/>
      <c r="DX415" s="127"/>
      <c r="DY415" s="268"/>
      <c r="DZ415" s="268"/>
      <c r="EA415" s="268"/>
      <c r="EB415" s="268"/>
    </row>
    <row r="416" spans="89:132">
      <c r="CK416" s="251"/>
      <c r="CL416" s="264"/>
      <c r="CO416" s="263"/>
      <c r="CP416" s="263"/>
      <c r="CQ416" s="263"/>
      <c r="CR416" s="263"/>
      <c r="CS416" s="263"/>
      <c r="CT416" s="263"/>
      <c r="DA416" s="131"/>
      <c r="DB416" s="253"/>
      <c r="DD416" s="253"/>
      <c r="DG416" s="265"/>
      <c r="DH416" s="251"/>
      <c r="DJ416" s="131"/>
      <c r="DK416" s="266"/>
      <c r="DL416" s="127"/>
      <c r="DM416" s="127"/>
      <c r="DN416" s="267"/>
      <c r="DO416" s="177"/>
      <c r="DP416" s="127"/>
      <c r="DQ416" s="177"/>
      <c r="DR416" s="127"/>
      <c r="DS416" s="177"/>
      <c r="DT416" s="127"/>
      <c r="DU416" s="127"/>
      <c r="DV416" s="127"/>
      <c r="DW416" s="127"/>
      <c r="DX416" s="127"/>
      <c r="DY416" s="268"/>
      <c r="DZ416" s="268"/>
      <c r="EA416" s="268"/>
      <c r="EB416" s="268"/>
    </row>
    <row r="417" spans="89:132">
      <c r="CK417" s="251"/>
      <c r="CL417" s="264"/>
      <c r="CO417" s="263"/>
      <c r="CP417" s="263"/>
      <c r="CQ417" s="263"/>
      <c r="CR417" s="263"/>
      <c r="CS417" s="263"/>
      <c r="CT417" s="263"/>
      <c r="DA417" s="131"/>
      <c r="DB417" s="253"/>
      <c r="DD417" s="253"/>
      <c r="DG417" s="265"/>
      <c r="DH417" s="251"/>
      <c r="DJ417" s="131"/>
      <c r="DK417" s="266"/>
      <c r="DL417" s="127"/>
      <c r="DM417" s="127"/>
      <c r="DN417" s="267"/>
      <c r="DO417" s="177"/>
      <c r="DP417" s="127"/>
      <c r="DQ417" s="177"/>
      <c r="DR417" s="127"/>
      <c r="DS417" s="177"/>
      <c r="DT417" s="127"/>
      <c r="DU417" s="127"/>
      <c r="DV417" s="127"/>
      <c r="DW417" s="127"/>
      <c r="DX417" s="127"/>
      <c r="DY417" s="268"/>
      <c r="DZ417" s="268"/>
      <c r="EA417" s="268"/>
      <c r="EB417" s="268"/>
    </row>
    <row r="418" spans="89:132">
      <c r="CK418" s="251"/>
      <c r="CL418" s="264"/>
      <c r="CO418" s="263"/>
      <c r="CP418" s="263"/>
      <c r="CQ418" s="263"/>
      <c r="CR418" s="263"/>
      <c r="CS418" s="263"/>
      <c r="CT418" s="263"/>
      <c r="DA418" s="131"/>
      <c r="DB418" s="253"/>
      <c r="DD418" s="253"/>
      <c r="DG418" s="265"/>
      <c r="DH418" s="251"/>
      <c r="DJ418" s="131"/>
      <c r="DK418" s="266"/>
      <c r="DL418" s="127"/>
      <c r="DM418" s="127"/>
      <c r="DN418" s="267"/>
      <c r="DO418" s="177"/>
      <c r="DP418" s="127"/>
      <c r="DQ418" s="177"/>
      <c r="DR418" s="127"/>
      <c r="DS418" s="177"/>
      <c r="DT418" s="127"/>
      <c r="DU418" s="127"/>
      <c r="DV418" s="127"/>
      <c r="DW418" s="127"/>
      <c r="DX418" s="127"/>
      <c r="DY418" s="268"/>
      <c r="DZ418" s="268"/>
      <c r="EA418" s="268"/>
      <c r="EB418" s="268"/>
    </row>
    <row r="419" spans="89:132">
      <c r="CK419" s="251"/>
      <c r="CL419" s="264"/>
      <c r="CO419" s="263"/>
      <c r="CP419" s="263"/>
      <c r="CQ419" s="263"/>
      <c r="CR419" s="263"/>
      <c r="CS419" s="263"/>
      <c r="CT419" s="263"/>
      <c r="DA419" s="131"/>
      <c r="DB419" s="253"/>
      <c r="DD419" s="253"/>
      <c r="DG419" s="265"/>
      <c r="DH419" s="251"/>
      <c r="DJ419" s="131"/>
      <c r="DK419" s="266"/>
      <c r="DL419" s="127"/>
      <c r="DM419" s="127"/>
      <c r="DN419" s="267"/>
      <c r="DO419" s="177"/>
      <c r="DP419" s="127"/>
      <c r="DQ419" s="177"/>
      <c r="DR419" s="127"/>
      <c r="DS419" s="177"/>
      <c r="DT419" s="127"/>
      <c r="DU419" s="127"/>
      <c r="DV419" s="127"/>
      <c r="DW419" s="127"/>
      <c r="DX419" s="127"/>
      <c r="DY419" s="268"/>
      <c r="DZ419" s="268"/>
      <c r="EA419" s="268"/>
      <c r="EB419" s="268"/>
    </row>
    <row r="420" spans="89:132">
      <c r="CK420" s="251"/>
      <c r="CL420" s="264"/>
      <c r="CO420" s="263"/>
      <c r="CP420" s="263"/>
      <c r="CQ420" s="263"/>
      <c r="CR420" s="263"/>
      <c r="CS420" s="263"/>
      <c r="CT420" s="263"/>
      <c r="DA420" s="131"/>
      <c r="DB420" s="253"/>
      <c r="DD420" s="253"/>
      <c r="DG420" s="265"/>
      <c r="DH420" s="251"/>
      <c r="DJ420" s="131"/>
      <c r="DK420" s="266"/>
      <c r="DL420" s="127"/>
      <c r="DM420" s="127"/>
      <c r="DN420" s="267"/>
      <c r="DO420" s="177"/>
      <c r="DP420" s="127"/>
      <c r="DQ420" s="177"/>
      <c r="DR420" s="127"/>
      <c r="DS420" s="177"/>
      <c r="DT420" s="127"/>
      <c r="DU420" s="127"/>
      <c r="DV420" s="127"/>
      <c r="DW420" s="127"/>
      <c r="DX420" s="127"/>
      <c r="DY420" s="268"/>
      <c r="DZ420" s="268"/>
      <c r="EA420" s="268"/>
      <c r="EB420" s="268"/>
    </row>
    <row r="421" spans="89:132">
      <c r="CK421" s="251"/>
      <c r="CL421" s="264"/>
      <c r="CO421" s="263"/>
      <c r="CP421" s="263"/>
      <c r="CQ421" s="263"/>
      <c r="CR421" s="263"/>
      <c r="CS421" s="263"/>
      <c r="CT421" s="263"/>
      <c r="DA421" s="131"/>
      <c r="DB421" s="253"/>
      <c r="DD421" s="253"/>
      <c r="DG421" s="265"/>
      <c r="DH421" s="251"/>
      <c r="DJ421" s="131"/>
      <c r="DK421" s="266"/>
      <c r="DL421" s="127"/>
      <c r="DM421" s="127"/>
      <c r="DN421" s="267"/>
      <c r="DO421" s="177"/>
      <c r="DP421" s="127"/>
      <c r="DQ421" s="177"/>
      <c r="DR421" s="127"/>
      <c r="DS421" s="177"/>
      <c r="DT421" s="127"/>
      <c r="DU421" s="127"/>
      <c r="DV421" s="127"/>
      <c r="DW421" s="127"/>
      <c r="DX421" s="127"/>
      <c r="DY421" s="268"/>
      <c r="DZ421" s="268"/>
      <c r="EA421" s="268"/>
      <c r="EB421" s="268"/>
    </row>
    <row r="422" spans="89:132">
      <c r="CK422" s="251"/>
      <c r="CL422" s="264"/>
      <c r="CO422" s="263"/>
      <c r="CP422" s="263"/>
      <c r="CQ422" s="263"/>
      <c r="CR422" s="263"/>
      <c r="CS422" s="263"/>
      <c r="CT422" s="263"/>
      <c r="DA422" s="131"/>
      <c r="DB422" s="253"/>
      <c r="DD422" s="253"/>
      <c r="DG422" s="265"/>
      <c r="DH422" s="251"/>
      <c r="DJ422" s="131"/>
      <c r="DK422" s="266"/>
      <c r="DL422" s="127"/>
      <c r="DM422" s="127"/>
      <c r="DN422" s="267"/>
      <c r="DO422" s="177"/>
      <c r="DP422" s="127"/>
      <c r="DQ422" s="177"/>
      <c r="DR422" s="127"/>
      <c r="DS422" s="177"/>
      <c r="DT422" s="127"/>
      <c r="DU422" s="127"/>
      <c r="DV422" s="127"/>
      <c r="DW422" s="127"/>
      <c r="DX422" s="127"/>
      <c r="DY422" s="268"/>
      <c r="DZ422" s="268"/>
      <c r="EA422" s="268"/>
      <c r="EB422" s="268"/>
    </row>
    <row r="423" spans="89:132">
      <c r="CK423" s="251"/>
      <c r="CL423" s="264"/>
      <c r="CO423" s="263"/>
      <c r="CP423" s="263"/>
      <c r="CQ423" s="263"/>
      <c r="CR423" s="263"/>
      <c r="CS423" s="263"/>
      <c r="CT423" s="263"/>
      <c r="DA423" s="131"/>
      <c r="DB423" s="253"/>
      <c r="DD423" s="253"/>
      <c r="DG423" s="265"/>
      <c r="DH423" s="251"/>
      <c r="DJ423" s="131"/>
      <c r="DK423" s="266"/>
      <c r="DL423" s="127"/>
      <c r="DM423" s="127"/>
      <c r="DN423" s="267"/>
      <c r="DO423" s="177"/>
      <c r="DP423" s="127"/>
      <c r="DQ423" s="177"/>
      <c r="DR423" s="127"/>
      <c r="DS423" s="177"/>
      <c r="DT423" s="127"/>
      <c r="DU423" s="127"/>
      <c r="DV423" s="127"/>
      <c r="DW423" s="127"/>
      <c r="DX423" s="127"/>
      <c r="DY423" s="268"/>
      <c r="DZ423" s="268"/>
      <c r="EA423" s="268"/>
      <c r="EB423" s="268"/>
    </row>
    <row r="424" spans="89:132">
      <c r="CK424" s="251"/>
      <c r="CL424" s="264"/>
      <c r="CO424" s="263"/>
      <c r="CP424" s="263"/>
      <c r="CQ424" s="263"/>
      <c r="CR424" s="263"/>
      <c r="CS424" s="263"/>
      <c r="CT424" s="263"/>
      <c r="DA424" s="131"/>
      <c r="DB424" s="253"/>
      <c r="DD424" s="253"/>
      <c r="DG424" s="265"/>
      <c r="DH424" s="251"/>
      <c r="DJ424" s="131"/>
      <c r="DK424" s="266"/>
      <c r="DL424" s="127"/>
      <c r="DM424" s="127"/>
      <c r="DN424" s="267"/>
      <c r="DO424" s="177"/>
      <c r="DP424" s="127"/>
      <c r="DQ424" s="177"/>
      <c r="DR424" s="127"/>
      <c r="DS424" s="177"/>
      <c r="DT424" s="127"/>
      <c r="DU424" s="127"/>
      <c r="DV424" s="127"/>
      <c r="DW424" s="127"/>
      <c r="DX424" s="127"/>
      <c r="DY424" s="268"/>
      <c r="DZ424" s="268"/>
      <c r="EA424" s="268"/>
      <c r="EB424" s="268"/>
    </row>
    <row r="425" spans="89:132">
      <c r="CK425" s="251"/>
      <c r="CL425" s="264"/>
      <c r="CO425" s="263"/>
      <c r="CP425" s="263"/>
      <c r="CQ425" s="263"/>
      <c r="CR425" s="263"/>
      <c r="CS425" s="263"/>
      <c r="CT425" s="263"/>
      <c r="DA425" s="131"/>
      <c r="DB425" s="253"/>
      <c r="DD425" s="253"/>
      <c r="DG425" s="265"/>
      <c r="DH425" s="251"/>
      <c r="DJ425" s="131"/>
      <c r="DK425" s="266"/>
      <c r="DL425" s="127"/>
      <c r="DM425" s="127"/>
      <c r="DN425" s="267"/>
      <c r="DO425" s="177"/>
      <c r="DP425" s="127"/>
      <c r="DQ425" s="177"/>
      <c r="DR425" s="127"/>
      <c r="DS425" s="177"/>
      <c r="DT425" s="127"/>
      <c r="DU425" s="127"/>
      <c r="DV425" s="127"/>
      <c r="DW425" s="127"/>
      <c r="DX425" s="127"/>
      <c r="DY425" s="268"/>
      <c r="DZ425" s="268"/>
      <c r="EA425" s="268"/>
      <c r="EB425" s="268"/>
    </row>
    <row r="426" spans="89:132">
      <c r="CK426" s="251"/>
      <c r="CL426" s="264"/>
      <c r="CO426" s="263"/>
      <c r="CP426" s="263"/>
      <c r="CQ426" s="263"/>
      <c r="CR426" s="263"/>
      <c r="CS426" s="263"/>
      <c r="CT426" s="263"/>
      <c r="DA426" s="131"/>
      <c r="DB426" s="253"/>
      <c r="DD426" s="253"/>
      <c r="DG426" s="265"/>
      <c r="DH426" s="251"/>
      <c r="DJ426" s="131"/>
      <c r="DK426" s="266"/>
      <c r="DL426" s="127"/>
      <c r="DM426" s="127"/>
      <c r="DN426" s="267"/>
      <c r="DO426" s="177"/>
      <c r="DP426" s="127"/>
      <c r="DQ426" s="177"/>
      <c r="DR426" s="127"/>
      <c r="DS426" s="177"/>
      <c r="DT426" s="127"/>
      <c r="DU426" s="127"/>
      <c r="DV426" s="127"/>
      <c r="DW426" s="127"/>
      <c r="DX426" s="127"/>
      <c r="DY426" s="268"/>
      <c r="DZ426" s="268"/>
      <c r="EA426" s="268"/>
      <c r="EB426" s="268"/>
    </row>
    <row r="427" spans="89:132">
      <c r="CK427" s="251"/>
      <c r="CL427" s="264"/>
      <c r="CO427" s="263"/>
      <c r="CP427" s="263"/>
      <c r="CQ427" s="263"/>
      <c r="CR427" s="263"/>
      <c r="CS427" s="263"/>
      <c r="CT427" s="263"/>
      <c r="DA427" s="131"/>
      <c r="DB427" s="253"/>
      <c r="DD427" s="253"/>
      <c r="DG427" s="265"/>
      <c r="DH427" s="251"/>
      <c r="DJ427" s="131"/>
      <c r="DK427" s="266"/>
      <c r="DL427" s="127"/>
      <c r="DM427" s="127"/>
      <c r="DN427" s="267"/>
      <c r="DO427" s="177"/>
      <c r="DP427" s="127"/>
      <c r="DQ427" s="177"/>
      <c r="DR427" s="127"/>
      <c r="DS427" s="177"/>
      <c r="DT427" s="127"/>
      <c r="DU427" s="127"/>
      <c r="DV427" s="127"/>
      <c r="DW427" s="127"/>
      <c r="DX427" s="127"/>
      <c r="DY427" s="268"/>
      <c r="DZ427" s="268"/>
      <c r="EA427" s="268"/>
      <c r="EB427" s="268"/>
    </row>
  </sheetData>
  <sheetProtection algorithmName="SHA-512" hashValue="QQbu3LmyHjJfz+TLjDao+nqURS/xZ1xt5JonRFoc7ZagJU0S2FyOY0nUrE7aTAEPSBmzDNsm7oKeHeLR2TzmZA==" saltValue="0H4juSfLjf9gN5O0JhA1QQ==" spinCount="100000" sheet="1" objects="1" scenarios="1"/>
  <autoFilter ref="B2:AB354" xr:uid="{00000000-0009-0000-0000-000004000000}"/>
  <mergeCells count="11340">
    <mergeCell ref="DN3:DU3"/>
    <mergeCell ref="M4:M5"/>
    <mergeCell ref="O4:O5"/>
    <mergeCell ref="Q4:R4"/>
    <mergeCell ref="X4:Z4"/>
    <mergeCell ref="AF4:AJ4"/>
    <mergeCell ref="AQ4:AU4"/>
    <mergeCell ref="BA4:BE4"/>
    <mergeCell ref="BK4:BO4"/>
    <mergeCell ref="BU4:BY4"/>
    <mergeCell ref="BI3:BO3"/>
    <mergeCell ref="BS3:BY3"/>
    <mergeCell ref="CC3:CJ3"/>
    <mergeCell ref="CN3:CT3"/>
    <mergeCell ref="CX3:CZ5"/>
    <mergeCell ref="DD3:DF5"/>
    <mergeCell ref="CE4:CI4"/>
    <mergeCell ref="CP4:CT4"/>
    <mergeCell ref="DL1:DV2"/>
    <mergeCell ref="DX1:DX2"/>
    <mergeCell ref="DZ1:EA5"/>
    <mergeCell ref="EB1:EB5"/>
    <mergeCell ref="DY2:DY3"/>
    <mergeCell ref="M3:R3"/>
    <mergeCell ref="V3:Z3"/>
    <mergeCell ref="AD3:AK3"/>
    <mergeCell ref="AO3:AU3"/>
    <mergeCell ref="AY3:BE3"/>
    <mergeCell ref="CA1:CJ2"/>
    <mergeCell ref="CL1:CT2"/>
    <mergeCell ref="CV1:CZ2"/>
    <mergeCell ref="DB1:DF2"/>
    <mergeCell ref="DH1:DH2"/>
    <mergeCell ref="DJ1:DJ5"/>
    <mergeCell ref="T1:Z2"/>
    <mergeCell ref="AB1:AK2"/>
    <mergeCell ref="AM1:AU2"/>
    <mergeCell ref="AW1:BE2"/>
    <mergeCell ref="BG1:BO2"/>
    <mergeCell ref="BQ1:BY2"/>
    <mergeCell ref="J1:R2"/>
    <mergeCell ref="BZ8:BZ9"/>
    <mergeCell ref="CA8:CA9"/>
    <mergeCell ref="BP8:BP9"/>
    <mergeCell ref="BQ8:BQ9"/>
    <mergeCell ref="BR8:BR9"/>
    <mergeCell ref="BS8:BS9"/>
    <mergeCell ref="BT8:BT9"/>
    <mergeCell ref="BU8:BU9"/>
    <mergeCell ref="V8:V9"/>
    <mergeCell ref="W8:W9"/>
    <mergeCell ref="X8:X9"/>
    <mergeCell ref="Y8:Y9"/>
    <mergeCell ref="Z8:Z9"/>
    <mergeCell ref="AC8:AC9"/>
    <mergeCell ref="CL6:CT6"/>
    <mergeCell ref="CV6:CZ6"/>
    <mergeCell ref="DB6:DF6"/>
    <mergeCell ref="DL6:DV6"/>
    <mergeCell ref="B8:B51"/>
    <mergeCell ref="C8:C9"/>
    <mergeCell ref="D8:D9"/>
    <mergeCell ref="S8:S9"/>
    <mergeCell ref="T8:T9"/>
    <mergeCell ref="U8:U9"/>
    <mergeCell ref="DP4:DT4"/>
    <mergeCell ref="G6:H6"/>
    <mergeCell ref="J6:R6"/>
    <mergeCell ref="T6:Z6"/>
    <mergeCell ref="AB6:AK6"/>
    <mergeCell ref="AM6:AU6"/>
    <mergeCell ref="AW6:BE6"/>
    <mergeCell ref="BG6:BO6"/>
    <mergeCell ref="BQ6:BY6"/>
    <mergeCell ref="CA6:CJ6"/>
    <mergeCell ref="B1:B5"/>
    <mergeCell ref="C1:C5"/>
    <mergeCell ref="D1:D5"/>
    <mergeCell ref="E1:E5"/>
    <mergeCell ref="G1:H3"/>
    <mergeCell ref="BU10:BU11"/>
    <mergeCell ref="BV10:BV11"/>
    <mergeCell ref="W10:W11"/>
    <mergeCell ref="X10:X11"/>
    <mergeCell ref="Y10:Y11"/>
    <mergeCell ref="Z10:Z11"/>
    <mergeCell ref="AC10:AC11"/>
    <mergeCell ref="BP10:BP11"/>
    <mergeCell ref="C10:C11"/>
    <mergeCell ref="D10:D11"/>
    <mergeCell ref="S10:S11"/>
    <mergeCell ref="T10:T11"/>
    <mergeCell ref="U10:U11"/>
    <mergeCell ref="V10:V11"/>
    <mergeCell ref="DS8:DS9"/>
    <mergeCell ref="DT8:DT9"/>
    <mergeCell ref="DU8:DU9"/>
    <mergeCell ref="DV8:DV9"/>
    <mergeCell ref="CB8:CB9"/>
    <mergeCell ref="CC8:CC9"/>
    <mergeCell ref="CD8:CD9"/>
    <mergeCell ref="CE8:CE9"/>
    <mergeCell ref="CF8:CF9"/>
    <mergeCell ref="CG8:CG9"/>
    <mergeCell ref="BV8:BV9"/>
    <mergeCell ref="DX8:DX51"/>
    <mergeCell ref="EB8:EB9"/>
    <mergeCell ref="DT10:DT11"/>
    <mergeCell ref="DU10:DU11"/>
    <mergeCell ref="DV10:DV11"/>
    <mergeCell ref="EB10:EB11"/>
    <mergeCell ref="DM8:DM9"/>
    <mergeCell ref="DN8:DN9"/>
    <mergeCell ref="DO8:DO9"/>
    <mergeCell ref="DP8:DP9"/>
    <mergeCell ref="DQ8:DQ9"/>
    <mergeCell ref="DR8:DR9"/>
    <mergeCell ref="DE8:DE9"/>
    <mergeCell ref="DG8:DG9"/>
    <mergeCell ref="DH8:DH9"/>
    <mergeCell ref="DI8:DI9"/>
    <mergeCell ref="DK8:DK9"/>
    <mergeCell ref="DL8:DL9"/>
    <mergeCell ref="CT8:CT9"/>
    <mergeCell ref="CU8:CU9"/>
    <mergeCell ref="CW8:CW9"/>
    <mergeCell ref="CY8:CY9"/>
    <mergeCell ref="DA8:DA9"/>
    <mergeCell ref="DC8:DC9"/>
    <mergeCell ref="CN8:CN9"/>
    <mergeCell ref="CO8:CO9"/>
    <mergeCell ref="CP8:CP9"/>
    <mergeCell ref="CQ8:CQ9"/>
    <mergeCell ref="CR8:CR9"/>
    <mergeCell ref="CS8:CS9"/>
    <mergeCell ref="CH8:CH9"/>
    <mergeCell ref="CI8:CI9"/>
    <mergeCell ref="CJ8:CJ9"/>
    <mergeCell ref="CK8:CK9"/>
    <mergeCell ref="CL8:CL9"/>
    <mergeCell ref="CM8:CM9"/>
    <mergeCell ref="BW8:BW9"/>
    <mergeCell ref="BX8:BX9"/>
    <mergeCell ref="BY8:BY9"/>
    <mergeCell ref="BQ12:BQ13"/>
    <mergeCell ref="BR12:BR13"/>
    <mergeCell ref="BS12:BS13"/>
    <mergeCell ref="BT12:BT13"/>
    <mergeCell ref="BU12:BU13"/>
    <mergeCell ref="BV12:BV13"/>
    <mergeCell ref="W12:W13"/>
    <mergeCell ref="X12:X13"/>
    <mergeCell ref="Y12:Y13"/>
    <mergeCell ref="Z12:Z13"/>
    <mergeCell ref="AC12:AC13"/>
    <mergeCell ref="BP12:BP13"/>
    <mergeCell ref="C12:C13"/>
    <mergeCell ref="D12:D13"/>
    <mergeCell ref="S12:S13"/>
    <mergeCell ref="T12:T13"/>
    <mergeCell ref="U12:U13"/>
    <mergeCell ref="V12:V13"/>
    <mergeCell ref="DN10:DN11"/>
    <mergeCell ref="DO10:DO11"/>
    <mergeCell ref="DP10:DP11"/>
    <mergeCell ref="DQ10:DQ11"/>
    <mergeCell ref="DR10:DR11"/>
    <mergeCell ref="DS10:DS11"/>
    <mergeCell ref="DG10:DG11"/>
    <mergeCell ref="DH10:DH11"/>
    <mergeCell ref="DI10:DI11"/>
    <mergeCell ref="DK10:DK11"/>
    <mergeCell ref="DL10:DL11"/>
    <mergeCell ref="DM10:DM11"/>
    <mergeCell ref="CU10:CU11"/>
    <mergeCell ref="CW10:CW11"/>
    <mergeCell ref="CY10:CY11"/>
    <mergeCell ref="DA10:DA11"/>
    <mergeCell ref="DC10:DC11"/>
    <mergeCell ref="DE10:DE11"/>
    <mergeCell ref="CO10:CO11"/>
    <mergeCell ref="CP10:CP11"/>
    <mergeCell ref="CQ10:CQ11"/>
    <mergeCell ref="CR10:CR11"/>
    <mergeCell ref="CS10:CS11"/>
    <mergeCell ref="CT10:CT11"/>
    <mergeCell ref="CI10:CI11"/>
    <mergeCell ref="CJ10:CJ11"/>
    <mergeCell ref="CK10:CK11"/>
    <mergeCell ref="CL10:CL11"/>
    <mergeCell ref="CM10:CM11"/>
    <mergeCell ref="CN10:CN11"/>
    <mergeCell ref="CC10:CC11"/>
    <mergeCell ref="CD10:CD11"/>
    <mergeCell ref="CE10:CE11"/>
    <mergeCell ref="CF10:CF11"/>
    <mergeCell ref="CG10:CG11"/>
    <mergeCell ref="CH10:CH11"/>
    <mergeCell ref="BW10:BW11"/>
    <mergeCell ref="BX10:BX11"/>
    <mergeCell ref="BY10:BY11"/>
    <mergeCell ref="BZ10:BZ11"/>
    <mergeCell ref="CA10:CA11"/>
    <mergeCell ref="CB10:CB11"/>
    <mergeCell ref="BQ10:BQ11"/>
    <mergeCell ref="BR10:BR11"/>
    <mergeCell ref="BS10:BS11"/>
    <mergeCell ref="BT10:BT11"/>
    <mergeCell ref="BQ14:BQ15"/>
    <mergeCell ref="BR14:BR15"/>
    <mergeCell ref="BS14:BS15"/>
    <mergeCell ref="BT14:BT15"/>
    <mergeCell ref="BU14:BU15"/>
    <mergeCell ref="BV14:BV15"/>
    <mergeCell ref="W14:W15"/>
    <mergeCell ref="X14:X15"/>
    <mergeCell ref="Y14:Y15"/>
    <mergeCell ref="Z14:Z15"/>
    <mergeCell ref="AC14:AC15"/>
    <mergeCell ref="BP14:BP15"/>
    <mergeCell ref="DT12:DT13"/>
    <mergeCell ref="DU12:DU13"/>
    <mergeCell ref="DV12:DV13"/>
    <mergeCell ref="EB12:EB13"/>
    <mergeCell ref="C14:C15"/>
    <mergeCell ref="D14:D15"/>
    <mergeCell ref="S14:S15"/>
    <mergeCell ref="T14:T15"/>
    <mergeCell ref="U14:U15"/>
    <mergeCell ref="V14:V15"/>
    <mergeCell ref="DN12:DN13"/>
    <mergeCell ref="DO12:DO13"/>
    <mergeCell ref="DP12:DP13"/>
    <mergeCell ref="DQ12:DQ13"/>
    <mergeCell ref="DR12:DR13"/>
    <mergeCell ref="DS12:DS13"/>
    <mergeCell ref="DG12:DG13"/>
    <mergeCell ref="DH12:DH13"/>
    <mergeCell ref="DI12:DI13"/>
    <mergeCell ref="DK12:DK13"/>
    <mergeCell ref="DL12:DL13"/>
    <mergeCell ref="DM12:DM13"/>
    <mergeCell ref="CU12:CU13"/>
    <mergeCell ref="CW12:CW13"/>
    <mergeCell ref="CY12:CY13"/>
    <mergeCell ref="DA12:DA13"/>
    <mergeCell ref="DC12:DC13"/>
    <mergeCell ref="DE12:DE13"/>
    <mergeCell ref="CO12:CO13"/>
    <mergeCell ref="CP12:CP13"/>
    <mergeCell ref="CQ12:CQ13"/>
    <mergeCell ref="CR12:CR13"/>
    <mergeCell ref="CS12:CS13"/>
    <mergeCell ref="CT12:CT13"/>
    <mergeCell ref="CI12:CI13"/>
    <mergeCell ref="CJ12:CJ13"/>
    <mergeCell ref="CK12:CK13"/>
    <mergeCell ref="CL12:CL13"/>
    <mergeCell ref="CM12:CM13"/>
    <mergeCell ref="CN12:CN13"/>
    <mergeCell ref="CC12:CC13"/>
    <mergeCell ref="CD12:CD13"/>
    <mergeCell ref="CE12:CE13"/>
    <mergeCell ref="CF12:CF13"/>
    <mergeCell ref="CG12:CG13"/>
    <mergeCell ref="CH12:CH13"/>
    <mergeCell ref="BW12:BW13"/>
    <mergeCell ref="BX12:BX13"/>
    <mergeCell ref="BY12:BY13"/>
    <mergeCell ref="BZ12:BZ13"/>
    <mergeCell ref="CA12:CA13"/>
    <mergeCell ref="CB12:CB13"/>
    <mergeCell ref="BQ16:BQ17"/>
    <mergeCell ref="BR16:BR17"/>
    <mergeCell ref="BS16:BS17"/>
    <mergeCell ref="BT16:BT17"/>
    <mergeCell ref="BU16:BU17"/>
    <mergeCell ref="BV16:BV17"/>
    <mergeCell ref="W16:W17"/>
    <mergeCell ref="X16:X17"/>
    <mergeCell ref="Y16:Y17"/>
    <mergeCell ref="Z16:Z17"/>
    <mergeCell ref="AC16:AC17"/>
    <mergeCell ref="BP16:BP17"/>
    <mergeCell ref="DT14:DT15"/>
    <mergeCell ref="DU14:DU15"/>
    <mergeCell ref="DV14:DV15"/>
    <mergeCell ref="EB14:EB15"/>
    <mergeCell ref="C16:C17"/>
    <mergeCell ref="D16:D17"/>
    <mergeCell ref="S16:S17"/>
    <mergeCell ref="T16:T17"/>
    <mergeCell ref="U16:U17"/>
    <mergeCell ref="V16:V17"/>
    <mergeCell ref="DN14:DN15"/>
    <mergeCell ref="DO14:DO15"/>
    <mergeCell ref="DP14:DP15"/>
    <mergeCell ref="DQ14:DQ15"/>
    <mergeCell ref="DR14:DR15"/>
    <mergeCell ref="DS14:DS15"/>
    <mergeCell ref="DG14:DG15"/>
    <mergeCell ref="DH14:DH15"/>
    <mergeCell ref="DI14:DI15"/>
    <mergeCell ref="DK14:DK15"/>
    <mergeCell ref="DL14:DL15"/>
    <mergeCell ref="DM14:DM15"/>
    <mergeCell ref="CU14:CU15"/>
    <mergeCell ref="CW14:CW15"/>
    <mergeCell ref="CY14:CY15"/>
    <mergeCell ref="DA14:DA15"/>
    <mergeCell ref="DC14:DC15"/>
    <mergeCell ref="DE14:DE15"/>
    <mergeCell ref="CO14:CO15"/>
    <mergeCell ref="CP14:CP15"/>
    <mergeCell ref="CQ14:CQ15"/>
    <mergeCell ref="CR14:CR15"/>
    <mergeCell ref="CS14:CS15"/>
    <mergeCell ref="CT14:CT15"/>
    <mergeCell ref="CI14:CI15"/>
    <mergeCell ref="CJ14:CJ15"/>
    <mergeCell ref="CK14:CK15"/>
    <mergeCell ref="CL14:CL15"/>
    <mergeCell ref="CM14:CM15"/>
    <mergeCell ref="CN14:CN15"/>
    <mergeCell ref="CC14:CC15"/>
    <mergeCell ref="CD14:CD15"/>
    <mergeCell ref="CE14:CE15"/>
    <mergeCell ref="CF14:CF15"/>
    <mergeCell ref="CG14:CG15"/>
    <mergeCell ref="CH14:CH15"/>
    <mergeCell ref="BW14:BW15"/>
    <mergeCell ref="BX14:BX15"/>
    <mergeCell ref="BY14:BY15"/>
    <mergeCell ref="BZ14:BZ15"/>
    <mergeCell ref="CA14:CA15"/>
    <mergeCell ref="CB14:CB15"/>
    <mergeCell ref="BQ18:BQ19"/>
    <mergeCell ref="BR18:BR19"/>
    <mergeCell ref="BS18:BS19"/>
    <mergeCell ref="BT18:BT19"/>
    <mergeCell ref="BU18:BU19"/>
    <mergeCell ref="BV18:BV19"/>
    <mergeCell ref="W18:W19"/>
    <mergeCell ref="X18:X19"/>
    <mergeCell ref="Y18:Y19"/>
    <mergeCell ref="Z18:Z19"/>
    <mergeCell ref="AC18:AC19"/>
    <mergeCell ref="BP18:BP19"/>
    <mergeCell ref="DT16:DT17"/>
    <mergeCell ref="DU16:DU17"/>
    <mergeCell ref="DV16:DV17"/>
    <mergeCell ref="EB16:EB17"/>
    <mergeCell ref="C18:C19"/>
    <mergeCell ref="D18:D19"/>
    <mergeCell ref="S18:S19"/>
    <mergeCell ref="T18:T19"/>
    <mergeCell ref="U18:U19"/>
    <mergeCell ref="V18:V19"/>
    <mergeCell ref="DN16:DN17"/>
    <mergeCell ref="DO16:DO17"/>
    <mergeCell ref="DP16:DP17"/>
    <mergeCell ref="DQ16:DQ17"/>
    <mergeCell ref="DR16:DR17"/>
    <mergeCell ref="DS16:DS17"/>
    <mergeCell ref="DG16:DG17"/>
    <mergeCell ref="DH16:DH17"/>
    <mergeCell ref="DI16:DI17"/>
    <mergeCell ref="DK16:DK17"/>
    <mergeCell ref="DL16:DL17"/>
    <mergeCell ref="DM16:DM17"/>
    <mergeCell ref="CU16:CU17"/>
    <mergeCell ref="CW16:CW17"/>
    <mergeCell ref="CY16:CY17"/>
    <mergeCell ref="DA16:DA17"/>
    <mergeCell ref="DC16:DC17"/>
    <mergeCell ref="DE16:DE17"/>
    <mergeCell ref="CO16:CO17"/>
    <mergeCell ref="CP16:CP17"/>
    <mergeCell ref="CQ16:CQ17"/>
    <mergeCell ref="CR16:CR17"/>
    <mergeCell ref="CS16:CS17"/>
    <mergeCell ref="CT16:CT17"/>
    <mergeCell ref="CI16:CI17"/>
    <mergeCell ref="CJ16:CJ17"/>
    <mergeCell ref="CK16:CK17"/>
    <mergeCell ref="CL16:CL17"/>
    <mergeCell ref="CM16:CM17"/>
    <mergeCell ref="CN16:CN17"/>
    <mergeCell ref="CC16:CC17"/>
    <mergeCell ref="CD16:CD17"/>
    <mergeCell ref="CE16:CE17"/>
    <mergeCell ref="CF16:CF17"/>
    <mergeCell ref="CG16:CG17"/>
    <mergeCell ref="CH16:CH17"/>
    <mergeCell ref="BW16:BW17"/>
    <mergeCell ref="BX16:BX17"/>
    <mergeCell ref="BY16:BY17"/>
    <mergeCell ref="BZ16:BZ17"/>
    <mergeCell ref="CA16:CA17"/>
    <mergeCell ref="CB16:CB17"/>
    <mergeCell ref="BQ20:BQ21"/>
    <mergeCell ref="BR20:BR21"/>
    <mergeCell ref="BS20:BS21"/>
    <mergeCell ref="BT20:BT21"/>
    <mergeCell ref="BU20:BU21"/>
    <mergeCell ref="BV20:BV21"/>
    <mergeCell ref="W20:W21"/>
    <mergeCell ref="X20:X21"/>
    <mergeCell ref="Y20:Y21"/>
    <mergeCell ref="Z20:Z21"/>
    <mergeCell ref="AC20:AC21"/>
    <mergeCell ref="BP20:BP21"/>
    <mergeCell ref="DT18:DT19"/>
    <mergeCell ref="DU18:DU19"/>
    <mergeCell ref="DV18:DV19"/>
    <mergeCell ref="EB18:EB19"/>
    <mergeCell ref="C20:C21"/>
    <mergeCell ref="D20:D21"/>
    <mergeCell ref="S20:S21"/>
    <mergeCell ref="T20:T21"/>
    <mergeCell ref="U20:U21"/>
    <mergeCell ref="V20:V21"/>
    <mergeCell ref="DN18:DN19"/>
    <mergeCell ref="DO18:DO19"/>
    <mergeCell ref="DP18:DP19"/>
    <mergeCell ref="DQ18:DQ19"/>
    <mergeCell ref="DR18:DR19"/>
    <mergeCell ref="DS18:DS19"/>
    <mergeCell ref="DG18:DG19"/>
    <mergeCell ref="DH18:DH19"/>
    <mergeCell ref="DI18:DI19"/>
    <mergeCell ref="DK18:DK19"/>
    <mergeCell ref="DL18:DL19"/>
    <mergeCell ref="DM18:DM19"/>
    <mergeCell ref="CU18:CU19"/>
    <mergeCell ref="CW18:CW19"/>
    <mergeCell ref="CY18:CY19"/>
    <mergeCell ref="DA18:DA19"/>
    <mergeCell ref="DC18:DC19"/>
    <mergeCell ref="DE18:DE19"/>
    <mergeCell ref="CO18:CO19"/>
    <mergeCell ref="CP18:CP19"/>
    <mergeCell ref="CQ18:CQ19"/>
    <mergeCell ref="CR18:CR19"/>
    <mergeCell ref="CS18:CS19"/>
    <mergeCell ref="CT18:CT19"/>
    <mergeCell ref="CI18:CI19"/>
    <mergeCell ref="CJ18:CJ19"/>
    <mergeCell ref="CK18:CK19"/>
    <mergeCell ref="CL18:CL19"/>
    <mergeCell ref="CM18:CM19"/>
    <mergeCell ref="CN18:CN19"/>
    <mergeCell ref="CC18:CC19"/>
    <mergeCell ref="CD18:CD19"/>
    <mergeCell ref="CE18:CE19"/>
    <mergeCell ref="CF18:CF19"/>
    <mergeCell ref="CG18:CG19"/>
    <mergeCell ref="CH18:CH19"/>
    <mergeCell ref="BW18:BW19"/>
    <mergeCell ref="BX18:BX19"/>
    <mergeCell ref="BY18:BY19"/>
    <mergeCell ref="BZ18:BZ19"/>
    <mergeCell ref="CA18:CA19"/>
    <mergeCell ref="CB18:CB19"/>
    <mergeCell ref="BQ22:BQ23"/>
    <mergeCell ref="BR22:BR23"/>
    <mergeCell ref="BS22:BS23"/>
    <mergeCell ref="BT22:BT23"/>
    <mergeCell ref="BU22:BU23"/>
    <mergeCell ref="BV22:BV23"/>
    <mergeCell ref="W22:W23"/>
    <mergeCell ref="X22:X23"/>
    <mergeCell ref="Y22:Y23"/>
    <mergeCell ref="Z22:Z23"/>
    <mergeCell ref="AC22:AC23"/>
    <mergeCell ref="BP22:BP23"/>
    <mergeCell ref="DT20:DT21"/>
    <mergeCell ref="DU20:DU21"/>
    <mergeCell ref="DV20:DV21"/>
    <mergeCell ref="EB20:EB21"/>
    <mergeCell ref="C22:C23"/>
    <mergeCell ref="D22:D23"/>
    <mergeCell ref="S22:S23"/>
    <mergeCell ref="T22:T23"/>
    <mergeCell ref="U22:U23"/>
    <mergeCell ref="V22:V23"/>
    <mergeCell ref="DN20:DN21"/>
    <mergeCell ref="DO20:DO21"/>
    <mergeCell ref="DP20:DP21"/>
    <mergeCell ref="DQ20:DQ21"/>
    <mergeCell ref="DR20:DR21"/>
    <mergeCell ref="DS20:DS21"/>
    <mergeCell ref="DG20:DG21"/>
    <mergeCell ref="DH20:DH21"/>
    <mergeCell ref="DI20:DI21"/>
    <mergeCell ref="DK20:DK21"/>
    <mergeCell ref="DL20:DL21"/>
    <mergeCell ref="DM20:DM21"/>
    <mergeCell ref="CU20:CU21"/>
    <mergeCell ref="CW20:CW21"/>
    <mergeCell ref="CY20:CY21"/>
    <mergeCell ref="DA20:DA21"/>
    <mergeCell ref="DC20:DC21"/>
    <mergeCell ref="DE20:DE21"/>
    <mergeCell ref="CO20:CO21"/>
    <mergeCell ref="CP20:CP21"/>
    <mergeCell ref="CQ20:CQ21"/>
    <mergeCell ref="CR20:CR21"/>
    <mergeCell ref="CS20:CS21"/>
    <mergeCell ref="CT20:CT21"/>
    <mergeCell ref="CI20:CI21"/>
    <mergeCell ref="CJ20:CJ21"/>
    <mergeCell ref="CK20:CK21"/>
    <mergeCell ref="CL20:CL21"/>
    <mergeCell ref="CM20:CM21"/>
    <mergeCell ref="CN20:CN21"/>
    <mergeCell ref="CC20:CC21"/>
    <mergeCell ref="CD20:CD21"/>
    <mergeCell ref="CE20:CE21"/>
    <mergeCell ref="CF20:CF21"/>
    <mergeCell ref="CG20:CG21"/>
    <mergeCell ref="CH20:CH21"/>
    <mergeCell ref="BW20:BW21"/>
    <mergeCell ref="BX20:BX21"/>
    <mergeCell ref="BY20:BY21"/>
    <mergeCell ref="BZ20:BZ21"/>
    <mergeCell ref="CA20:CA21"/>
    <mergeCell ref="CB20:CB21"/>
    <mergeCell ref="BQ24:BQ25"/>
    <mergeCell ref="BR24:BR25"/>
    <mergeCell ref="BS24:BS25"/>
    <mergeCell ref="BT24:BT25"/>
    <mergeCell ref="BU24:BU25"/>
    <mergeCell ref="BV24:BV25"/>
    <mergeCell ref="W24:W25"/>
    <mergeCell ref="X24:X25"/>
    <mergeCell ref="Y24:Y25"/>
    <mergeCell ref="Z24:Z25"/>
    <mergeCell ref="AC24:AC25"/>
    <mergeCell ref="BP24:BP25"/>
    <mergeCell ref="DT22:DT23"/>
    <mergeCell ref="DU22:DU23"/>
    <mergeCell ref="DV22:DV23"/>
    <mergeCell ref="EB22:EB23"/>
    <mergeCell ref="C24:C25"/>
    <mergeCell ref="D24:D25"/>
    <mergeCell ref="S24:S25"/>
    <mergeCell ref="T24:T25"/>
    <mergeCell ref="U24:U25"/>
    <mergeCell ref="V24:V25"/>
    <mergeCell ref="DN22:DN23"/>
    <mergeCell ref="DO22:DO23"/>
    <mergeCell ref="DP22:DP23"/>
    <mergeCell ref="DQ22:DQ23"/>
    <mergeCell ref="DR22:DR23"/>
    <mergeCell ref="DS22:DS23"/>
    <mergeCell ref="DG22:DG23"/>
    <mergeCell ref="DH22:DH23"/>
    <mergeCell ref="DI22:DI23"/>
    <mergeCell ref="DK22:DK23"/>
    <mergeCell ref="DL22:DL23"/>
    <mergeCell ref="DM22:DM23"/>
    <mergeCell ref="CU22:CU23"/>
    <mergeCell ref="CW22:CW23"/>
    <mergeCell ref="CY22:CY23"/>
    <mergeCell ref="DA22:DA23"/>
    <mergeCell ref="DC22:DC23"/>
    <mergeCell ref="DE22:DE23"/>
    <mergeCell ref="CO22:CO23"/>
    <mergeCell ref="CP22:CP23"/>
    <mergeCell ref="CQ22:CQ23"/>
    <mergeCell ref="CR22:CR23"/>
    <mergeCell ref="CS22:CS23"/>
    <mergeCell ref="CT22:CT23"/>
    <mergeCell ref="CI22:CI23"/>
    <mergeCell ref="CJ22:CJ23"/>
    <mergeCell ref="CK22:CK23"/>
    <mergeCell ref="CL22:CL23"/>
    <mergeCell ref="CM22:CM23"/>
    <mergeCell ref="CN22:CN23"/>
    <mergeCell ref="CC22:CC23"/>
    <mergeCell ref="CD22:CD23"/>
    <mergeCell ref="CE22:CE23"/>
    <mergeCell ref="CF22:CF23"/>
    <mergeCell ref="CG22:CG23"/>
    <mergeCell ref="CH22:CH23"/>
    <mergeCell ref="BW22:BW23"/>
    <mergeCell ref="BX22:BX23"/>
    <mergeCell ref="BY22:BY23"/>
    <mergeCell ref="BZ22:BZ23"/>
    <mergeCell ref="CA22:CA23"/>
    <mergeCell ref="CB22:CB23"/>
    <mergeCell ref="BQ26:BQ27"/>
    <mergeCell ref="BR26:BR27"/>
    <mergeCell ref="BS26:BS27"/>
    <mergeCell ref="BT26:BT27"/>
    <mergeCell ref="BU26:BU27"/>
    <mergeCell ref="BV26:BV27"/>
    <mergeCell ref="W26:W27"/>
    <mergeCell ref="X26:X27"/>
    <mergeCell ref="Y26:Y27"/>
    <mergeCell ref="Z26:Z27"/>
    <mergeCell ref="AC26:AC27"/>
    <mergeCell ref="BP26:BP27"/>
    <mergeCell ref="DT24:DT25"/>
    <mergeCell ref="DU24:DU25"/>
    <mergeCell ref="DV24:DV25"/>
    <mergeCell ref="EB24:EB25"/>
    <mergeCell ref="C26:C27"/>
    <mergeCell ref="D26:D27"/>
    <mergeCell ref="S26:S27"/>
    <mergeCell ref="T26:T27"/>
    <mergeCell ref="U26:U27"/>
    <mergeCell ref="V26:V27"/>
    <mergeCell ref="DN24:DN25"/>
    <mergeCell ref="DO24:DO25"/>
    <mergeCell ref="DP24:DP25"/>
    <mergeCell ref="DQ24:DQ25"/>
    <mergeCell ref="DR24:DR25"/>
    <mergeCell ref="DS24:DS25"/>
    <mergeCell ref="DG24:DG25"/>
    <mergeCell ref="DH24:DH25"/>
    <mergeCell ref="DI24:DI25"/>
    <mergeCell ref="DK24:DK25"/>
    <mergeCell ref="DL24:DL25"/>
    <mergeCell ref="DM24:DM25"/>
    <mergeCell ref="CU24:CU25"/>
    <mergeCell ref="CW24:CW25"/>
    <mergeCell ref="CY24:CY25"/>
    <mergeCell ref="DA24:DA25"/>
    <mergeCell ref="DC24:DC25"/>
    <mergeCell ref="DE24:DE25"/>
    <mergeCell ref="CO24:CO25"/>
    <mergeCell ref="CP24:CP25"/>
    <mergeCell ref="CQ24:CQ25"/>
    <mergeCell ref="CR24:CR25"/>
    <mergeCell ref="CS24:CS25"/>
    <mergeCell ref="CT24:CT25"/>
    <mergeCell ref="CI24:CI25"/>
    <mergeCell ref="CJ24:CJ25"/>
    <mergeCell ref="CK24:CK25"/>
    <mergeCell ref="CL24:CL25"/>
    <mergeCell ref="CM24:CM25"/>
    <mergeCell ref="CN24:CN25"/>
    <mergeCell ref="CC24:CC25"/>
    <mergeCell ref="CD24:CD25"/>
    <mergeCell ref="CE24:CE25"/>
    <mergeCell ref="CF24:CF25"/>
    <mergeCell ref="CG24:CG25"/>
    <mergeCell ref="CH24:CH25"/>
    <mergeCell ref="BW24:BW25"/>
    <mergeCell ref="BX24:BX25"/>
    <mergeCell ref="BY24:BY25"/>
    <mergeCell ref="BZ24:BZ25"/>
    <mergeCell ref="CA24:CA25"/>
    <mergeCell ref="CB24:CB25"/>
    <mergeCell ref="BQ28:BQ29"/>
    <mergeCell ref="BR28:BR29"/>
    <mergeCell ref="BS28:BS29"/>
    <mergeCell ref="BT28:BT29"/>
    <mergeCell ref="BU28:BU29"/>
    <mergeCell ref="BV28:BV29"/>
    <mergeCell ref="W28:W29"/>
    <mergeCell ref="X28:X29"/>
    <mergeCell ref="Y28:Y29"/>
    <mergeCell ref="Z28:Z29"/>
    <mergeCell ref="AC28:AC29"/>
    <mergeCell ref="BP28:BP29"/>
    <mergeCell ref="DT26:DT27"/>
    <mergeCell ref="DU26:DU27"/>
    <mergeCell ref="DV26:DV27"/>
    <mergeCell ref="EB26:EB27"/>
    <mergeCell ref="C28:C29"/>
    <mergeCell ref="D28:D29"/>
    <mergeCell ref="S28:S29"/>
    <mergeCell ref="T28:T29"/>
    <mergeCell ref="U28:U29"/>
    <mergeCell ref="V28:V29"/>
    <mergeCell ref="DN26:DN27"/>
    <mergeCell ref="DO26:DO27"/>
    <mergeCell ref="DP26:DP27"/>
    <mergeCell ref="DQ26:DQ27"/>
    <mergeCell ref="DR26:DR27"/>
    <mergeCell ref="DS26:DS27"/>
    <mergeCell ref="DG26:DG27"/>
    <mergeCell ref="DH26:DH27"/>
    <mergeCell ref="DI26:DI27"/>
    <mergeCell ref="DK26:DK27"/>
    <mergeCell ref="DL26:DL27"/>
    <mergeCell ref="DM26:DM27"/>
    <mergeCell ref="CU26:CU27"/>
    <mergeCell ref="CW26:CW27"/>
    <mergeCell ref="CY26:CY27"/>
    <mergeCell ref="DA26:DA27"/>
    <mergeCell ref="DC26:DC27"/>
    <mergeCell ref="DE26:DE27"/>
    <mergeCell ref="CO26:CO27"/>
    <mergeCell ref="CP26:CP27"/>
    <mergeCell ref="CQ26:CQ27"/>
    <mergeCell ref="CR26:CR27"/>
    <mergeCell ref="CS26:CS27"/>
    <mergeCell ref="CT26:CT27"/>
    <mergeCell ref="CI26:CI27"/>
    <mergeCell ref="CJ26:CJ27"/>
    <mergeCell ref="CK26:CK27"/>
    <mergeCell ref="CL26:CL27"/>
    <mergeCell ref="CM26:CM27"/>
    <mergeCell ref="CN26:CN27"/>
    <mergeCell ref="CC26:CC27"/>
    <mergeCell ref="CD26:CD27"/>
    <mergeCell ref="CE26:CE27"/>
    <mergeCell ref="CF26:CF27"/>
    <mergeCell ref="CG26:CG27"/>
    <mergeCell ref="CH26:CH27"/>
    <mergeCell ref="BW26:BW27"/>
    <mergeCell ref="BX26:BX27"/>
    <mergeCell ref="BY26:BY27"/>
    <mergeCell ref="BZ26:BZ27"/>
    <mergeCell ref="CA26:CA27"/>
    <mergeCell ref="CB26:CB27"/>
    <mergeCell ref="BQ30:BQ31"/>
    <mergeCell ref="BR30:BR31"/>
    <mergeCell ref="BS30:BS31"/>
    <mergeCell ref="BT30:BT31"/>
    <mergeCell ref="BU30:BU31"/>
    <mergeCell ref="BV30:BV31"/>
    <mergeCell ref="W30:W31"/>
    <mergeCell ref="X30:X31"/>
    <mergeCell ref="Y30:Y31"/>
    <mergeCell ref="Z30:Z31"/>
    <mergeCell ref="AC30:AC31"/>
    <mergeCell ref="BP30:BP31"/>
    <mergeCell ref="DT28:DT29"/>
    <mergeCell ref="DU28:DU29"/>
    <mergeCell ref="DV28:DV29"/>
    <mergeCell ref="EB28:EB29"/>
    <mergeCell ref="C30:C31"/>
    <mergeCell ref="D30:D31"/>
    <mergeCell ref="S30:S31"/>
    <mergeCell ref="T30:T31"/>
    <mergeCell ref="U30:U31"/>
    <mergeCell ref="V30:V31"/>
    <mergeCell ref="DN28:DN29"/>
    <mergeCell ref="DO28:DO29"/>
    <mergeCell ref="DP28:DP29"/>
    <mergeCell ref="DQ28:DQ29"/>
    <mergeCell ref="DR28:DR29"/>
    <mergeCell ref="DS28:DS29"/>
    <mergeCell ref="DG28:DG29"/>
    <mergeCell ref="DH28:DH29"/>
    <mergeCell ref="DI28:DI29"/>
    <mergeCell ref="DK28:DK29"/>
    <mergeCell ref="DL28:DL29"/>
    <mergeCell ref="DM28:DM29"/>
    <mergeCell ref="CU28:CU29"/>
    <mergeCell ref="CW28:CW29"/>
    <mergeCell ref="CY28:CY29"/>
    <mergeCell ref="DA28:DA29"/>
    <mergeCell ref="DC28:DC29"/>
    <mergeCell ref="DE28:DE29"/>
    <mergeCell ref="CO28:CO29"/>
    <mergeCell ref="CP28:CP29"/>
    <mergeCell ref="CQ28:CQ29"/>
    <mergeCell ref="CR28:CR29"/>
    <mergeCell ref="CS28:CS29"/>
    <mergeCell ref="CT28:CT29"/>
    <mergeCell ref="CI28:CI29"/>
    <mergeCell ref="CJ28:CJ29"/>
    <mergeCell ref="CK28:CK29"/>
    <mergeCell ref="CL28:CL29"/>
    <mergeCell ref="CM28:CM29"/>
    <mergeCell ref="CN28:CN29"/>
    <mergeCell ref="CC28:CC29"/>
    <mergeCell ref="CD28:CD29"/>
    <mergeCell ref="CE28:CE29"/>
    <mergeCell ref="CF28:CF29"/>
    <mergeCell ref="CG28:CG29"/>
    <mergeCell ref="CH28:CH29"/>
    <mergeCell ref="BW28:BW29"/>
    <mergeCell ref="BX28:BX29"/>
    <mergeCell ref="BY28:BY29"/>
    <mergeCell ref="BZ28:BZ29"/>
    <mergeCell ref="CA28:CA29"/>
    <mergeCell ref="CB28:CB29"/>
    <mergeCell ref="BQ32:BQ33"/>
    <mergeCell ref="BR32:BR33"/>
    <mergeCell ref="BS32:BS33"/>
    <mergeCell ref="BT32:BT33"/>
    <mergeCell ref="BU32:BU33"/>
    <mergeCell ref="BV32:BV33"/>
    <mergeCell ref="W32:W33"/>
    <mergeCell ref="X32:X33"/>
    <mergeCell ref="Y32:Y33"/>
    <mergeCell ref="Z32:Z33"/>
    <mergeCell ref="AC32:AC33"/>
    <mergeCell ref="BP32:BP33"/>
    <mergeCell ref="DT30:DT31"/>
    <mergeCell ref="DU30:DU31"/>
    <mergeCell ref="DV30:DV31"/>
    <mergeCell ref="EB30:EB31"/>
    <mergeCell ref="C32:C33"/>
    <mergeCell ref="D32:D33"/>
    <mergeCell ref="S32:S33"/>
    <mergeCell ref="T32:T33"/>
    <mergeCell ref="U32:U33"/>
    <mergeCell ref="V32:V33"/>
    <mergeCell ref="DN30:DN31"/>
    <mergeCell ref="DO30:DO31"/>
    <mergeCell ref="DP30:DP31"/>
    <mergeCell ref="DQ30:DQ31"/>
    <mergeCell ref="DR30:DR31"/>
    <mergeCell ref="DS30:DS31"/>
    <mergeCell ref="DG30:DG31"/>
    <mergeCell ref="DH30:DH31"/>
    <mergeCell ref="DI30:DI31"/>
    <mergeCell ref="DK30:DK31"/>
    <mergeCell ref="DL30:DL31"/>
    <mergeCell ref="DM30:DM31"/>
    <mergeCell ref="CU30:CU31"/>
    <mergeCell ref="CW30:CW31"/>
    <mergeCell ref="CY30:CY31"/>
    <mergeCell ref="DA30:DA31"/>
    <mergeCell ref="DC30:DC31"/>
    <mergeCell ref="DE30:DE31"/>
    <mergeCell ref="CO30:CO31"/>
    <mergeCell ref="CP30:CP31"/>
    <mergeCell ref="CQ30:CQ31"/>
    <mergeCell ref="CR30:CR31"/>
    <mergeCell ref="CS30:CS31"/>
    <mergeCell ref="CT30:CT31"/>
    <mergeCell ref="CI30:CI31"/>
    <mergeCell ref="CJ30:CJ31"/>
    <mergeCell ref="CK30:CK31"/>
    <mergeCell ref="CL30:CL31"/>
    <mergeCell ref="CM30:CM31"/>
    <mergeCell ref="CN30:CN31"/>
    <mergeCell ref="CC30:CC31"/>
    <mergeCell ref="CD30:CD31"/>
    <mergeCell ref="CE30:CE31"/>
    <mergeCell ref="CF30:CF31"/>
    <mergeCell ref="CG30:CG31"/>
    <mergeCell ref="CH30:CH31"/>
    <mergeCell ref="BW30:BW31"/>
    <mergeCell ref="BX30:BX31"/>
    <mergeCell ref="BY30:BY31"/>
    <mergeCell ref="BZ30:BZ31"/>
    <mergeCell ref="CA30:CA31"/>
    <mergeCell ref="CB30:CB31"/>
    <mergeCell ref="BQ34:BQ35"/>
    <mergeCell ref="BR34:BR35"/>
    <mergeCell ref="BS34:BS35"/>
    <mergeCell ref="BT34:BT35"/>
    <mergeCell ref="BU34:BU35"/>
    <mergeCell ref="BV34:BV35"/>
    <mergeCell ref="W34:W35"/>
    <mergeCell ref="X34:X35"/>
    <mergeCell ref="Y34:Y35"/>
    <mergeCell ref="Z34:Z35"/>
    <mergeCell ref="AC34:AC35"/>
    <mergeCell ref="BP34:BP35"/>
    <mergeCell ref="DT32:DT33"/>
    <mergeCell ref="DU32:DU33"/>
    <mergeCell ref="DV32:DV33"/>
    <mergeCell ref="EB32:EB33"/>
    <mergeCell ref="C34:C35"/>
    <mergeCell ref="D34:D35"/>
    <mergeCell ref="S34:S35"/>
    <mergeCell ref="T34:T35"/>
    <mergeCell ref="U34:U35"/>
    <mergeCell ref="V34:V35"/>
    <mergeCell ref="DN32:DN33"/>
    <mergeCell ref="DO32:DO33"/>
    <mergeCell ref="DP32:DP33"/>
    <mergeCell ref="DQ32:DQ33"/>
    <mergeCell ref="DR32:DR33"/>
    <mergeCell ref="DS32:DS33"/>
    <mergeCell ref="DG32:DG33"/>
    <mergeCell ref="DH32:DH33"/>
    <mergeCell ref="DI32:DI33"/>
    <mergeCell ref="DK32:DK33"/>
    <mergeCell ref="DL32:DL33"/>
    <mergeCell ref="DM32:DM33"/>
    <mergeCell ref="CU32:CU33"/>
    <mergeCell ref="CW32:CW33"/>
    <mergeCell ref="CY32:CY33"/>
    <mergeCell ref="DA32:DA33"/>
    <mergeCell ref="DC32:DC33"/>
    <mergeCell ref="DE32:DE33"/>
    <mergeCell ref="CO32:CO33"/>
    <mergeCell ref="CP32:CP33"/>
    <mergeCell ref="CQ32:CQ33"/>
    <mergeCell ref="CR32:CR33"/>
    <mergeCell ref="CS32:CS33"/>
    <mergeCell ref="CT32:CT33"/>
    <mergeCell ref="CI32:CI33"/>
    <mergeCell ref="CJ32:CJ33"/>
    <mergeCell ref="CK32:CK33"/>
    <mergeCell ref="CL32:CL33"/>
    <mergeCell ref="CM32:CM33"/>
    <mergeCell ref="CN32:CN33"/>
    <mergeCell ref="CC32:CC33"/>
    <mergeCell ref="CD32:CD33"/>
    <mergeCell ref="CE32:CE33"/>
    <mergeCell ref="CF32:CF33"/>
    <mergeCell ref="CG32:CG33"/>
    <mergeCell ref="CH32:CH33"/>
    <mergeCell ref="BW32:BW33"/>
    <mergeCell ref="BX32:BX33"/>
    <mergeCell ref="BY32:BY33"/>
    <mergeCell ref="BZ32:BZ33"/>
    <mergeCell ref="CA32:CA33"/>
    <mergeCell ref="CB32:CB33"/>
    <mergeCell ref="BQ36:BQ37"/>
    <mergeCell ref="BR36:BR37"/>
    <mergeCell ref="BS36:BS37"/>
    <mergeCell ref="BT36:BT37"/>
    <mergeCell ref="BU36:BU37"/>
    <mergeCell ref="BV36:BV37"/>
    <mergeCell ref="W36:W37"/>
    <mergeCell ref="X36:X37"/>
    <mergeCell ref="Y36:Y37"/>
    <mergeCell ref="Z36:Z37"/>
    <mergeCell ref="AC36:AC37"/>
    <mergeCell ref="BP36:BP37"/>
    <mergeCell ref="DT34:DT35"/>
    <mergeCell ref="DU34:DU35"/>
    <mergeCell ref="DV34:DV35"/>
    <mergeCell ref="EB34:EB35"/>
    <mergeCell ref="C36:C37"/>
    <mergeCell ref="D36:D37"/>
    <mergeCell ref="S36:S37"/>
    <mergeCell ref="T36:T37"/>
    <mergeCell ref="U36:U37"/>
    <mergeCell ref="V36:V37"/>
    <mergeCell ref="DN34:DN35"/>
    <mergeCell ref="DO34:DO35"/>
    <mergeCell ref="DP34:DP35"/>
    <mergeCell ref="DQ34:DQ35"/>
    <mergeCell ref="DR34:DR35"/>
    <mergeCell ref="DS34:DS35"/>
    <mergeCell ref="DG34:DG35"/>
    <mergeCell ref="DH34:DH35"/>
    <mergeCell ref="DI34:DI35"/>
    <mergeCell ref="DK34:DK35"/>
    <mergeCell ref="DL34:DL35"/>
    <mergeCell ref="DM34:DM35"/>
    <mergeCell ref="CU34:CU35"/>
    <mergeCell ref="CW34:CW35"/>
    <mergeCell ref="CY34:CY35"/>
    <mergeCell ref="DA34:DA35"/>
    <mergeCell ref="DC34:DC35"/>
    <mergeCell ref="DE34:DE35"/>
    <mergeCell ref="CO34:CO35"/>
    <mergeCell ref="CP34:CP35"/>
    <mergeCell ref="CQ34:CQ35"/>
    <mergeCell ref="CR34:CR35"/>
    <mergeCell ref="CS34:CS35"/>
    <mergeCell ref="CT34:CT35"/>
    <mergeCell ref="CI34:CI35"/>
    <mergeCell ref="CJ34:CJ35"/>
    <mergeCell ref="CK34:CK35"/>
    <mergeCell ref="CL34:CL35"/>
    <mergeCell ref="CM34:CM35"/>
    <mergeCell ref="CN34:CN35"/>
    <mergeCell ref="CC34:CC35"/>
    <mergeCell ref="CD34:CD35"/>
    <mergeCell ref="CE34:CE35"/>
    <mergeCell ref="CF34:CF35"/>
    <mergeCell ref="CG34:CG35"/>
    <mergeCell ref="CH34:CH35"/>
    <mergeCell ref="BW34:BW35"/>
    <mergeCell ref="BX34:BX35"/>
    <mergeCell ref="BY34:BY35"/>
    <mergeCell ref="BZ34:BZ35"/>
    <mergeCell ref="CA34:CA35"/>
    <mergeCell ref="CB34:CB35"/>
    <mergeCell ref="BQ38:BQ39"/>
    <mergeCell ref="BR38:BR39"/>
    <mergeCell ref="BS38:BS39"/>
    <mergeCell ref="BT38:BT39"/>
    <mergeCell ref="BU38:BU39"/>
    <mergeCell ref="BV38:BV39"/>
    <mergeCell ref="W38:W39"/>
    <mergeCell ref="X38:X39"/>
    <mergeCell ref="Y38:Y39"/>
    <mergeCell ref="Z38:Z39"/>
    <mergeCell ref="AC38:AC39"/>
    <mergeCell ref="BP38:BP39"/>
    <mergeCell ref="DT36:DT37"/>
    <mergeCell ref="DU36:DU37"/>
    <mergeCell ref="DV36:DV37"/>
    <mergeCell ref="EB36:EB37"/>
    <mergeCell ref="C38:C39"/>
    <mergeCell ref="D38:D39"/>
    <mergeCell ref="S38:S39"/>
    <mergeCell ref="T38:T39"/>
    <mergeCell ref="U38:U39"/>
    <mergeCell ref="V38:V39"/>
    <mergeCell ref="DN36:DN37"/>
    <mergeCell ref="DO36:DO37"/>
    <mergeCell ref="DP36:DP37"/>
    <mergeCell ref="DQ36:DQ37"/>
    <mergeCell ref="DR36:DR37"/>
    <mergeCell ref="DS36:DS37"/>
    <mergeCell ref="DG36:DG37"/>
    <mergeCell ref="DH36:DH37"/>
    <mergeCell ref="DI36:DI37"/>
    <mergeCell ref="DK36:DK37"/>
    <mergeCell ref="DL36:DL37"/>
    <mergeCell ref="DM36:DM37"/>
    <mergeCell ref="CU36:CU37"/>
    <mergeCell ref="CW36:CW37"/>
    <mergeCell ref="CY36:CY37"/>
    <mergeCell ref="DA36:DA37"/>
    <mergeCell ref="DC36:DC37"/>
    <mergeCell ref="DE36:DE37"/>
    <mergeCell ref="CO36:CO37"/>
    <mergeCell ref="CP36:CP37"/>
    <mergeCell ref="CQ36:CQ37"/>
    <mergeCell ref="CR36:CR37"/>
    <mergeCell ref="CS36:CS37"/>
    <mergeCell ref="CT36:CT37"/>
    <mergeCell ref="CI36:CI37"/>
    <mergeCell ref="CJ36:CJ37"/>
    <mergeCell ref="CK36:CK37"/>
    <mergeCell ref="CL36:CL37"/>
    <mergeCell ref="CM36:CM37"/>
    <mergeCell ref="CN36:CN37"/>
    <mergeCell ref="CC36:CC37"/>
    <mergeCell ref="CD36:CD37"/>
    <mergeCell ref="CE36:CE37"/>
    <mergeCell ref="CF36:CF37"/>
    <mergeCell ref="CG36:CG37"/>
    <mergeCell ref="CH36:CH37"/>
    <mergeCell ref="BW36:BW37"/>
    <mergeCell ref="BX36:BX37"/>
    <mergeCell ref="BY36:BY37"/>
    <mergeCell ref="BZ36:BZ37"/>
    <mergeCell ref="CA36:CA37"/>
    <mergeCell ref="CB36:CB37"/>
    <mergeCell ref="BQ40:BQ41"/>
    <mergeCell ref="BR40:BR41"/>
    <mergeCell ref="BS40:BS41"/>
    <mergeCell ref="BT40:BT41"/>
    <mergeCell ref="BU40:BU41"/>
    <mergeCell ref="BV40:BV41"/>
    <mergeCell ref="W40:W41"/>
    <mergeCell ref="X40:X41"/>
    <mergeCell ref="Y40:Y41"/>
    <mergeCell ref="Z40:Z41"/>
    <mergeCell ref="AC40:AC41"/>
    <mergeCell ref="BP40:BP41"/>
    <mergeCell ref="DT38:DT39"/>
    <mergeCell ref="DU38:DU39"/>
    <mergeCell ref="DV38:DV39"/>
    <mergeCell ref="EB38:EB39"/>
    <mergeCell ref="C40:C41"/>
    <mergeCell ref="D40:D41"/>
    <mergeCell ref="S40:S41"/>
    <mergeCell ref="T40:T41"/>
    <mergeCell ref="U40:U41"/>
    <mergeCell ref="V40:V41"/>
    <mergeCell ref="DN38:DN39"/>
    <mergeCell ref="DO38:DO39"/>
    <mergeCell ref="DP38:DP39"/>
    <mergeCell ref="DQ38:DQ39"/>
    <mergeCell ref="DR38:DR39"/>
    <mergeCell ref="DS38:DS39"/>
    <mergeCell ref="DG38:DG39"/>
    <mergeCell ref="DH38:DH39"/>
    <mergeCell ref="DI38:DI39"/>
    <mergeCell ref="DK38:DK39"/>
    <mergeCell ref="DL38:DL39"/>
    <mergeCell ref="DM38:DM39"/>
    <mergeCell ref="CU38:CU39"/>
    <mergeCell ref="CW38:CW39"/>
    <mergeCell ref="CY38:CY39"/>
    <mergeCell ref="DA38:DA39"/>
    <mergeCell ref="DC38:DC39"/>
    <mergeCell ref="DE38:DE39"/>
    <mergeCell ref="CO38:CO39"/>
    <mergeCell ref="CP38:CP39"/>
    <mergeCell ref="CQ38:CQ39"/>
    <mergeCell ref="CR38:CR39"/>
    <mergeCell ref="CS38:CS39"/>
    <mergeCell ref="CT38:CT39"/>
    <mergeCell ref="CI38:CI39"/>
    <mergeCell ref="CJ38:CJ39"/>
    <mergeCell ref="CK38:CK39"/>
    <mergeCell ref="CL38:CL39"/>
    <mergeCell ref="CM38:CM39"/>
    <mergeCell ref="CN38:CN39"/>
    <mergeCell ref="CC38:CC39"/>
    <mergeCell ref="CD38:CD39"/>
    <mergeCell ref="CE38:CE39"/>
    <mergeCell ref="CF38:CF39"/>
    <mergeCell ref="CG38:CG39"/>
    <mergeCell ref="CH38:CH39"/>
    <mergeCell ref="BW38:BW39"/>
    <mergeCell ref="BX38:BX39"/>
    <mergeCell ref="BY38:BY39"/>
    <mergeCell ref="BZ38:BZ39"/>
    <mergeCell ref="CA38:CA39"/>
    <mergeCell ref="CB38:CB39"/>
    <mergeCell ref="BQ42:BQ43"/>
    <mergeCell ref="BR42:BR43"/>
    <mergeCell ref="BS42:BS43"/>
    <mergeCell ref="BT42:BT43"/>
    <mergeCell ref="BU42:BU43"/>
    <mergeCell ref="BV42:BV43"/>
    <mergeCell ref="W42:W43"/>
    <mergeCell ref="X42:X43"/>
    <mergeCell ref="Y42:Y43"/>
    <mergeCell ref="Z42:Z43"/>
    <mergeCell ref="AC42:AC43"/>
    <mergeCell ref="BP42:BP43"/>
    <mergeCell ref="DT40:DT41"/>
    <mergeCell ref="DU40:DU41"/>
    <mergeCell ref="DV40:DV41"/>
    <mergeCell ref="EB40:EB41"/>
    <mergeCell ref="C42:C43"/>
    <mergeCell ref="D42:D43"/>
    <mergeCell ref="S42:S43"/>
    <mergeCell ref="T42:T43"/>
    <mergeCell ref="U42:U43"/>
    <mergeCell ref="V42:V43"/>
    <mergeCell ref="DN40:DN41"/>
    <mergeCell ref="DO40:DO41"/>
    <mergeCell ref="DP40:DP41"/>
    <mergeCell ref="DQ40:DQ41"/>
    <mergeCell ref="DR40:DR41"/>
    <mergeCell ref="DS40:DS41"/>
    <mergeCell ref="DG40:DG41"/>
    <mergeCell ref="DH40:DH41"/>
    <mergeCell ref="DI40:DI41"/>
    <mergeCell ref="DK40:DK41"/>
    <mergeCell ref="DL40:DL41"/>
    <mergeCell ref="DM40:DM41"/>
    <mergeCell ref="CU40:CU41"/>
    <mergeCell ref="CW40:CW41"/>
    <mergeCell ref="CY40:CY41"/>
    <mergeCell ref="DA40:DA41"/>
    <mergeCell ref="DC40:DC41"/>
    <mergeCell ref="DE40:DE41"/>
    <mergeCell ref="CO40:CO41"/>
    <mergeCell ref="CP40:CP41"/>
    <mergeCell ref="CQ40:CQ41"/>
    <mergeCell ref="CR40:CR41"/>
    <mergeCell ref="CS40:CS41"/>
    <mergeCell ref="CT40:CT41"/>
    <mergeCell ref="CI40:CI41"/>
    <mergeCell ref="CJ40:CJ41"/>
    <mergeCell ref="CK40:CK41"/>
    <mergeCell ref="CL40:CL41"/>
    <mergeCell ref="CM40:CM41"/>
    <mergeCell ref="CN40:CN41"/>
    <mergeCell ref="CC40:CC41"/>
    <mergeCell ref="CD40:CD41"/>
    <mergeCell ref="CE40:CE41"/>
    <mergeCell ref="CF40:CF41"/>
    <mergeCell ref="CG40:CG41"/>
    <mergeCell ref="CH40:CH41"/>
    <mergeCell ref="BW40:BW41"/>
    <mergeCell ref="BX40:BX41"/>
    <mergeCell ref="BY40:BY41"/>
    <mergeCell ref="BZ40:BZ41"/>
    <mergeCell ref="CA40:CA41"/>
    <mergeCell ref="CB40:CB41"/>
    <mergeCell ref="BQ44:BQ45"/>
    <mergeCell ref="BR44:BR45"/>
    <mergeCell ref="BS44:BS45"/>
    <mergeCell ref="BT44:BT45"/>
    <mergeCell ref="BU44:BU45"/>
    <mergeCell ref="BV44:BV45"/>
    <mergeCell ref="W44:W45"/>
    <mergeCell ref="X44:X45"/>
    <mergeCell ref="Y44:Y45"/>
    <mergeCell ref="Z44:Z45"/>
    <mergeCell ref="AC44:AC45"/>
    <mergeCell ref="BP44:BP45"/>
    <mergeCell ref="DT42:DT43"/>
    <mergeCell ref="DU42:DU43"/>
    <mergeCell ref="DV42:DV43"/>
    <mergeCell ref="EB42:EB43"/>
    <mergeCell ref="C44:C45"/>
    <mergeCell ref="D44:D45"/>
    <mergeCell ref="S44:S45"/>
    <mergeCell ref="T44:T45"/>
    <mergeCell ref="U44:U45"/>
    <mergeCell ref="V44:V45"/>
    <mergeCell ref="DN42:DN43"/>
    <mergeCell ref="DO42:DO43"/>
    <mergeCell ref="DP42:DP43"/>
    <mergeCell ref="DQ42:DQ43"/>
    <mergeCell ref="DR42:DR43"/>
    <mergeCell ref="DS42:DS43"/>
    <mergeCell ref="DG42:DG43"/>
    <mergeCell ref="DH42:DH43"/>
    <mergeCell ref="DI42:DI43"/>
    <mergeCell ref="DK42:DK43"/>
    <mergeCell ref="DL42:DL43"/>
    <mergeCell ref="DM42:DM43"/>
    <mergeCell ref="CU42:CU43"/>
    <mergeCell ref="CW42:CW43"/>
    <mergeCell ref="CY42:CY43"/>
    <mergeCell ref="DA42:DA43"/>
    <mergeCell ref="DC42:DC43"/>
    <mergeCell ref="DE42:DE43"/>
    <mergeCell ref="CO42:CO43"/>
    <mergeCell ref="CP42:CP43"/>
    <mergeCell ref="CQ42:CQ43"/>
    <mergeCell ref="CR42:CR43"/>
    <mergeCell ref="CS42:CS43"/>
    <mergeCell ref="CT42:CT43"/>
    <mergeCell ref="CI42:CI43"/>
    <mergeCell ref="CJ42:CJ43"/>
    <mergeCell ref="CK42:CK43"/>
    <mergeCell ref="CL42:CL43"/>
    <mergeCell ref="CM42:CM43"/>
    <mergeCell ref="CN42:CN43"/>
    <mergeCell ref="CC42:CC43"/>
    <mergeCell ref="CD42:CD43"/>
    <mergeCell ref="CE42:CE43"/>
    <mergeCell ref="CF42:CF43"/>
    <mergeCell ref="CG42:CG43"/>
    <mergeCell ref="CH42:CH43"/>
    <mergeCell ref="BW42:BW43"/>
    <mergeCell ref="BX42:BX43"/>
    <mergeCell ref="BY42:BY43"/>
    <mergeCell ref="BZ42:BZ43"/>
    <mergeCell ref="CA42:CA43"/>
    <mergeCell ref="CB42:CB43"/>
    <mergeCell ref="BQ46:BQ47"/>
    <mergeCell ref="BR46:BR47"/>
    <mergeCell ref="BS46:BS47"/>
    <mergeCell ref="BT46:BT47"/>
    <mergeCell ref="BU46:BU47"/>
    <mergeCell ref="BV46:BV47"/>
    <mergeCell ref="W46:W47"/>
    <mergeCell ref="X46:X47"/>
    <mergeCell ref="Y46:Y47"/>
    <mergeCell ref="Z46:Z47"/>
    <mergeCell ref="AC46:AC47"/>
    <mergeCell ref="BP46:BP47"/>
    <mergeCell ref="DT44:DT45"/>
    <mergeCell ref="DU44:DU45"/>
    <mergeCell ref="DV44:DV45"/>
    <mergeCell ref="EB44:EB45"/>
    <mergeCell ref="C46:C47"/>
    <mergeCell ref="D46:D47"/>
    <mergeCell ref="S46:S47"/>
    <mergeCell ref="T46:T47"/>
    <mergeCell ref="U46:U47"/>
    <mergeCell ref="V46:V47"/>
    <mergeCell ref="DN44:DN45"/>
    <mergeCell ref="DO44:DO45"/>
    <mergeCell ref="DP44:DP45"/>
    <mergeCell ref="DQ44:DQ45"/>
    <mergeCell ref="DR44:DR45"/>
    <mergeCell ref="DS44:DS45"/>
    <mergeCell ref="DG44:DG45"/>
    <mergeCell ref="DH44:DH45"/>
    <mergeCell ref="DI44:DI45"/>
    <mergeCell ref="DK44:DK45"/>
    <mergeCell ref="DL44:DL45"/>
    <mergeCell ref="DM44:DM45"/>
    <mergeCell ref="CU44:CU45"/>
    <mergeCell ref="CW44:CW45"/>
    <mergeCell ref="CY44:CY45"/>
    <mergeCell ref="DA44:DA45"/>
    <mergeCell ref="DC44:DC45"/>
    <mergeCell ref="DE44:DE45"/>
    <mergeCell ref="CO44:CO45"/>
    <mergeCell ref="CP44:CP45"/>
    <mergeCell ref="CQ44:CQ45"/>
    <mergeCell ref="CR44:CR45"/>
    <mergeCell ref="CS44:CS45"/>
    <mergeCell ref="CT44:CT45"/>
    <mergeCell ref="CI44:CI45"/>
    <mergeCell ref="CJ44:CJ45"/>
    <mergeCell ref="CK44:CK45"/>
    <mergeCell ref="CL44:CL45"/>
    <mergeCell ref="CM44:CM45"/>
    <mergeCell ref="CN44:CN45"/>
    <mergeCell ref="CC44:CC45"/>
    <mergeCell ref="CD44:CD45"/>
    <mergeCell ref="CE44:CE45"/>
    <mergeCell ref="CF44:CF45"/>
    <mergeCell ref="CG44:CG45"/>
    <mergeCell ref="CH44:CH45"/>
    <mergeCell ref="BW44:BW45"/>
    <mergeCell ref="BX44:BX45"/>
    <mergeCell ref="BY44:BY45"/>
    <mergeCell ref="BZ44:BZ45"/>
    <mergeCell ref="CA44:CA45"/>
    <mergeCell ref="CB44:CB45"/>
    <mergeCell ref="BQ48:BQ49"/>
    <mergeCell ref="BR48:BR49"/>
    <mergeCell ref="BS48:BS49"/>
    <mergeCell ref="BT48:BT49"/>
    <mergeCell ref="BU48:BU49"/>
    <mergeCell ref="BV48:BV49"/>
    <mergeCell ref="W48:W49"/>
    <mergeCell ref="X48:X49"/>
    <mergeCell ref="Y48:Y49"/>
    <mergeCell ref="Z48:Z49"/>
    <mergeCell ref="AC48:AC49"/>
    <mergeCell ref="BP48:BP49"/>
    <mergeCell ref="DT46:DT47"/>
    <mergeCell ref="DU46:DU47"/>
    <mergeCell ref="DV46:DV47"/>
    <mergeCell ref="EB46:EB47"/>
    <mergeCell ref="C48:C49"/>
    <mergeCell ref="D48:D49"/>
    <mergeCell ref="S48:S49"/>
    <mergeCell ref="T48:T49"/>
    <mergeCell ref="U48:U49"/>
    <mergeCell ref="V48:V49"/>
    <mergeCell ref="DN46:DN47"/>
    <mergeCell ref="DO46:DO47"/>
    <mergeCell ref="DP46:DP47"/>
    <mergeCell ref="DQ46:DQ47"/>
    <mergeCell ref="DR46:DR47"/>
    <mergeCell ref="DS46:DS47"/>
    <mergeCell ref="DG46:DG47"/>
    <mergeCell ref="DH46:DH47"/>
    <mergeCell ref="DI46:DI47"/>
    <mergeCell ref="DK46:DK47"/>
    <mergeCell ref="DL46:DL47"/>
    <mergeCell ref="DM46:DM47"/>
    <mergeCell ref="CU46:CU47"/>
    <mergeCell ref="CW46:CW47"/>
    <mergeCell ref="CY46:CY47"/>
    <mergeCell ref="DA46:DA47"/>
    <mergeCell ref="DC46:DC47"/>
    <mergeCell ref="DE46:DE47"/>
    <mergeCell ref="CO46:CO47"/>
    <mergeCell ref="CP46:CP47"/>
    <mergeCell ref="CQ46:CQ47"/>
    <mergeCell ref="CR46:CR47"/>
    <mergeCell ref="CS46:CS47"/>
    <mergeCell ref="CT46:CT47"/>
    <mergeCell ref="CI46:CI47"/>
    <mergeCell ref="CJ46:CJ47"/>
    <mergeCell ref="CK46:CK47"/>
    <mergeCell ref="CL46:CL47"/>
    <mergeCell ref="CM46:CM47"/>
    <mergeCell ref="CN46:CN47"/>
    <mergeCell ref="CC46:CC47"/>
    <mergeCell ref="CD46:CD47"/>
    <mergeCell ref="CE46:CE47"/>
    <mergeCell ref="CF46:CF47"/>
    <mergeCell ref="CG46:CG47"/>
    <mergeCell ref="CH46:CH47"/>
    <mergeCell ref="BW46:BW47"/>
    <mergeCell ref="BX46:BX47"/>
    <mergeCell ref="BY46:BY47"/>
    <mergeCell ref="BZ46:BZ47"/>
    <mergeCell ref="CA46:CA47"/>
    <mergeCell ref="CB46:CB47"/>
    <mergeCell ref="BQ50:BQ51"/>
    <mergeCell ref="BR50:BR51"/>
    <mergeCell ref="BS50:BS51"/>
    <mergeCell ref="BT50:BT51"/>
    <mergeCell ref="BU50:BU51"/>
    <mergeCell ref="BV50:BV51"/>
    <mergeCell ref="W50:W51"/>
    <mergeCell ref="X50:X51"/>
    <mergeCell ref="Y50:Y51"/>
    <mergeCell ref="Z50:Z51"/>
    <mergeCell ref="AC50:AC51"/>
    <mergeCell ref="BP50:BP51"/>
    <mergeCell ref="DT48:DT49"/>
    <mergeCell ref="DU48:DU49"/>
    <mergeCell ref="DV48:DV49"/>
    <mergeCell ref="EB48:EB49"/>
    <mergeCell ref="C50:C51"/>
    <mergeCell ref="D50:D51"/>
    <mergeCell ref="S50:S51"/>
    <mergeCell ref="T50:T51"/>
    <mergeCell ref="U50:U51"/>
    <mergeCell ref="V50:V51"/>
    <mergeCell ref="DN48:DN49"/>
    <mergeCell ref="DO48:DO49"/>
    <mergeCell ref="DP48:DP49"/>
    <mergeCell ref="DQ48:DQ49"/>
    <mergeCell ref="DR48:DR49"/>
    <mergeCell ref="DS48:DS49"/>
    <mergeCell ref="DG48:DG49"/>
    <mergeCell ref="DH48:DH49"/>
    <mergeCell ref="DI48:DI49"/>
    <mergeCell ref="DK48:DK49"/>
    <mergeCell ref="DL48:DL49"/>
    <mergeCell ref="DM48:DM49"/>
    <mergeCell ref="CU48:CU49"/>
    <mergeCell ref="CW48:CW49"/>
    <mergeCell ref="CY48:CY49"/>
    <mergeCell ref="DA48:DA49"/>
    <mergeCell ref="DC48:DC49"/>
    <mergeCell ref="DE48:DE49"/>
    <mergeCell ref="CO48:CO49"/>
    <mergeCell ref="CP48:CP49"/>
    <mergeCell ref="CQ48:CQ49"/>
    <mergeCell ref="CR48:CR49"/>
    <mergeCell ref="CS48:CS49"/>
    <mergeCell ref="CT48:CT49"/>
    <mergeCell ref="CI48:CI49"/>
    <mergeCell ref="CJ48:CJ49"/>
    <mergeCell ref="CK48:CK49"/>
    <mergeCell ref="CL48:CL49"/>
    <mergeCell ref="CM48:CM49"/>
    <mergeCell ref="CN48:CN49"/>
    <mergeCell ref="CC48:CC49"/>
    <mergeCell ref="CD48:CD49"/>
    <mergeCell ref="CE48:CE49"/>
    <mergeCell ref="CF48:CF49"/>
    <mergeCell ref="CG48:CG49"/>
    <mergeCell ref="CH48:CH49"/>
    <mergeCell ref="BW48:BW49"/>
    <mergeCell ref="BX48:BX49"/>
    <mergeCell ref="BY48:BY49"/>
    <mergeCell ref="BZ48:BZ49"/>
    <mergeCell ref="CA48:CA49"/>
    <mergeCell ref="CB48:CB49"/>
    <mergeCell ref="BP52:BP53"/>
    <mergeCell ref="BQ52:BQ53"/>
    <mergeCell ref="BR52:BR53"/>
    <mergeCell ref="BS52:BS53"/>
    <mergeCell ref="BT52:BT53"/>
    <mergeCell ref="BU52:BU53"/>
    <mergeCell ref="V52:V53"/>
    <mergeCell ref="W52:W53"/>
    <mergeCell ref="X52:X53"/>
    <mergeCell ref="Y52:Y53"/>
    <mergeCell ref="Z52:Z53"/>
    <mergeCell ref="AC52:AC53"/>
    <mergeCell ref="DT50:DT51"/>
    <mergeCell ref="DU50:DU51"/>
    <mergeCell ref="DV50:DV51"/>
    <mergeCell ref="EB50:EB51"/>
    <mergeCell ref="B52:B95"/>
    <mergeCell ref="C52:C53"/>
    <mergeCell ref="D52:D53"/>
    <mergeCell ref="S52:S53"/>
    <mergeCell ref="T52:T53"/>
    <mergeCell ref="U52:U53"/>
    <mergeCell ref="DN50:DN51"/>
    <mergeCell ref="DO50:DO51"/>
    <mergeCell ref="DP50:DP51"/>
    <mergeCell ref="DQ50:DQ51"/>
    <mergeCell ref="DR50:DR51"/>
    <mergeCell ref="DS50:DS51"/>
    <mergeCell ref="DG50:DG51"/>
    <mergeCell ref="DH50:DH51"/>
    <mergeCell ref="DI50:DI51"/>
    <mergeCell ref="DK50:DK51"/>
    <mergeCell ref="DL50:DL51"/>
    <mergeCell ref="DM50:DM51"/>
    <mergeCell ref="CU50:CU51"/>
    <mergeCell ref="CW50:CW51"/>
    <mergeCell ref="CY50:CY51"/>
    <mergeCell ref="DA50:DA51"/>
    <mergeCell ref="DC50:DC51"/>
    <mergeCell ref="DE50:DE51"/>
    <mergeCell ref="CO50:CO51"/>
    <mergeCell ref="CP50:CP51"/>
    <mergeCell ref="CQ50:CQ51"/>
    <mergeCell ref="CR50:CR51"/>
    <mergeCell ref="CS50:CS51"/>
    <mergeCell ref="CT50:CT51"/>
    <mergeCell ref="CI50:CI51"/>
    <mergeCell ref="CJ50:CJ51"/>
    <mergeCell ref="CK50:CK51"/>
    <mergeCell ref="CL50:CL51"/>
    <mergeCell ref="CM50:CM51"/>
    <mergeCell ref="CN50:CN51"/>
    <mergeCell ref="CC50:CC51"/>
    <mergeCell ref="CD50:CD51"/>
    <mergeCell ref="CE50:CE51"/>
    <mergeCell ref="CF50:CF51"/>
    <mergeCell ref="CG50:CG51"/>
    <mergeCell ref="CH50:CH51"/>
    <mergeCell ref="BW50:BW51"/>
    <mergeCell ref="BX50:BX51"/>
    <mergeCell ref="BY50:BY51"/>
    <mergeCell ref="BZ50:BZ51"/>
    <mergeCell ref="CA50:CA51"/>
    <mergeCell ref="CB50:CB51"/>
    <mergeCell ref="W54:W55"/>
    <mergeCell ref="X54:X55"/>
    <mergeCell ref="Y54:Y55"/>
    <mergeCell ref="Z54:Z55"/>
    <mergeCell ref="AC54:AC55"/>
    <mergeCell ref="BP54:BP55"/>
    <mergeCell ref="C54:C55"/>
    <mergeCell ref="D54:D55"/>
    <mergeCell ref="S54:S55"/>
    <mergeCell ref="T54:T55"/>
    <mergeCell ref="U54:U55"/>
    <mergeCell ref="V54:V55"/>
    <mergeCell ref="DS52:DS53"/>
    <mergeCell ref="DT52:DT53"/>
    <mergeCell ref="DU52:DU53"/>
    <mergeCell ref="DV52:DV53"/>
    <mergeCell ref="DX52:DX95"/>
    <mergeCell ref="EB52:EB53"/>
    <mergeCell ref="DT54:DT55"/>
    <mergeCell ref="DU54:DU55"/>
    <mergeCell ref="DV54:DV55"/>
    <mergeCell ref="EB54:EB55"/>
    <mergeCell ref="DM52:DM53"/>
    <mergeCell ref="DN52:DN53"/>
    <mergeCell ref="DO52:DO53"/>
    <mergeCell ref="DP52:DP53"/>
    <mergeCell ref="DQ52:DQ53"/>
    <mergeCell ref="DR52:DR53"/>
    <mergeCell ref="DE52:DE53"/>
    <mergeCell ref="DG52:DG53"/>
    <mergeCell ref="DH52:DH53"/>
    <mergeCell ref="DI52:DI53"/>
    <mergeCell ref="DK52:DK53"/>
    <mergeCell ref="DL52:DL53"/>
    <mergeCell ref="CT52:CT53"/>
    <mergeCell ref="CU52:CU53"/>
    <mergeCell ref="CW52:CW53"/>
    <mergeCell ref="CY52:CY53"/>
    <mergeCell ref="DA52:DA53"/>
    <mergeCell ref="DC52:DC53"/>
    <mergeCell ref="CN52:CN53"/>
    <mergeCell ref="CO52:CO53"/>
    <mergeCell ref="CP52:CP53"/>
    <mergeCell ref="CQ52:CQ53"/>
    <mergeCell ref="CR52:CR53"/>
    <mergeCell ref="CS52:CS53"/>
    <mergeCell ref="CH52:CH53"/>
    <mergeCell ref="CI52:CI53"/>
    <mergeCell ref="CJ52:CJ53"/>
    <mergeCell ref="CK52:CK53"/>
    <mergeCell ref="CL52:CL53"/>
    <mergeCell ref="CM52:CM53"/>
    <mergeCell ref="CB52:CB53"/>
    <mergeCell ref="CC52:CC53"/>
    <mergeCell ref="CD52:CD53"/>
    <mergeCell ref="CE52:CE53"/>
    <mergeCell ref="CF52:CF53"/>
    <mergeCell ref="CG52:CG53"/>
    <mergeCell ref="BV52:BV53"/>
    <mergeCell ref="BW52:BW53"/>
    <mergeCell ref="BX52:BX53"/>
    <mergeCell ref="BY52:BY53"/>
    <mergeCell ref="BZ52:BZ53"/>
    <mergeCell ref="CA52:CA53"/>
    <mergeCell ref="BS56:BS57"/>
    <mergeCell ref="BT56:BT57"/>
    <mergeCell ref="BU56:BU57"/>
    <mergeCell ref="BV56:BV57"/>
    <mergeCell ref="W56:W57"/>
    <mergeCell ref="X56:X57"/>
    <mergeCell ref="Y56:Y57"/>
    <mergeCell ref="Z56:Z57"/>
    <mergeCell ref="AC56:AC57"/>
    <mergeCell ref="BP56:BP57"/>
    <mergeCell ref="C56:C57"/>
    <mergeCell ref="D56:D57"/>
    <mergeCell ref="S56:S57"/>
    <mergeCell ref="T56:T57"/>
    <mergeCell ref="U56:U57"/>
    <mergeCell ref="V56:V57"/>
    <mergeCell ref="DN54:DN55"/>
    <mergeCell ref="DO54:DO55"/>
    <mergeCell ref="DP54:DP55"/>
    <mergeCell ref="DQ54:DQ55"/>
    <mergeCell ref="DR54:DR55"/>
    <mergeCell ref="DS54:DS55"/>
    <mergeCell ref="DG54:DG55"/>
    <mergeCell ref="DH54:DH55"/>
    <mergeCell ref="DI54:DI55"/>
    <mergeCell ref="DK54:DK55"/>
    <mergeCell ref="DL54:DL55"/>
    <mergeCell ref="DM54:DM55"/>
    <mergeCell ref="CU54:CU55"/>
    <mergeCell ref="CW54:CW55"/>
    <mergeCell ref="CY54:CY55"/>
    <mergeCell ref="DA54:DA55"/>
    <mergeCell ref="DC54:DC55"/>
    <mergeCell ref="DE54:DE55"/>
    <mergeCell ref="CO54:CO55"/>
    <mergeCell ref="CP54:CP55"/>
    <mergeCell ref="CQ54:CQ55"/>
    <mergeCell ref="CR54:CR55"/>
    <mergeCell ref="CS54:CS55"/>
    <mergeCell ref="CT54:CT55"/>
    <mergeCell ref="CI54:CI55"/>
    <mergeCell ref="CJ54:CJ55"/>
    <mergeCell ref="CK54:CK55"/>
    <mergeCell ref="CL54:CL55"/>
    <mergeCell ref="CM54:CM55"/>
    <mergeCell ref="CN54:CN55"/>
    <mergeCell ref="CC54:CC55"/>
    <mergeCell ref="CD54:CD55"/>
    <mergeCell ref="CE54:CE55"/>
    <mergeCell ref="CF54:CF55"/>
    <mergeCell ref="CG54:CG55"/>
    <mergeCell ref="CH54:CH55"/>
    <mergeCell ref="BW54:BW55"/>
    <mergeCell ref="BX54:BX55"/>
    <mergeCell ref="BY54:BY55"/>
    <mergeCell ref="BZ54:BZ55"/>
    <mergeCell ref="CA54:CA55"/>
    <mergeCell ref="CB54:CB55"/>
    <mergeCell ref="BQ54:BQ55"/>
    <mergeCell ref="BR54:BR55"/>
    <mergeCell ref="BS54:BS55"/>
    <mergeCell ref="BT54:BT55"/>
    <mergeCell ref="BU54:BU55"/>
    <mergeCell ref="BV54:BV55"/>
    <mergeCell ref="BS58:BS59"/>
    <mergeCell ref="BT58:BT59"/>
    <mergeCell ref="BU58:BU59"/>
    <mergeCell ref="BV58:BV59"/>
    <mergeCell ref="W58:W59"/>
    <mergeCell ref="X58:X59"/>
    <mergeCell ref="Y58:Y59"/>
    <mergeCell ref="Z58:Z59"/>
    <mergeCell ref="AC58:AC59"/>
    <mergeCell ref="BP58:BP59"/>
    <mergeCell ref="DT56:DT57"/>
    <mergeCell ref="DU56:DU57"/>
    <mergeCell ref="DV56:DV57"/>
    <mergeCell ref="EB56:EB57"/>
    <mergeCell ref="C58:C59"/>
    <mergeCell ref="D58:D59"/>
    <mergeCell ref="S58:S59"/>
    <mergeCell ref="T58:T59"/>
    <mergeCell ref="U58:U59"/>
    <mergeCell ref="V58:V59"/>
    <mergeCell ref="DN56:DN57"/>
    <mergeCell ref="DO56:DO57"/>
    <mergeCell ref="DP56:DP57"/>
    <mergeCell ref="DQ56:DQ57"/>
    <mergeCell ref="DR56:DR57"/>
    <mergeCell ref="DS56:DS57"/>
    <mergeCell ref="DG56:DG57"/>
    <mergeCell ref="DH56:DH57"/>
    <mergeCell ref="DI56:DI57"/>
    <mergeCell ref="DK56:DK57"/>
    <mergeCell ref="DL56:DL57"/>
    <mergeCell ref="DM56:DM57"/>
    <mergeCell ref="CU56:CU57"/>
    <mergeCell ref="CW56:CW57"/>
    <mergeCell ref="CY56:CY57"/>
    <mergeCell ref="DA56:DA57"/>
    <mergeCell ref="DC56:DC57"/>
    <mergeCell ref="DE56:DE57"/>
    <mergeCell ref="CO56:CO57"/>
    <mergeCell ref="CP56:CP57"/>
    <mergeCell ref="CQ56:CQ57"/>
    <mergeCell ref="CR56:CR57"/>
    <mergeCell ref="CS56:CS57"/>
    <mergeCell ref="CT56:CT57"/>
    <mergeCell ref="CI56:CI57"/>
    <mergeCell ref="CJ56:CJ57"/>
    <mergeCell ref="CK56:CK57"/>
    <mergeCell ref="CL56:CL57"/>
    <mergeCell ref="CM56:CM57"/>
    <mergeCell ref="CN56:CN57"/>
    <mergeCell ref="CC56:CC57"/>
    <mergeCell ref="CD56:CD57"/>
    <mergeCell ref="CE56:CE57"/>
    <mergeCell ref="CF56:CF57"/>
    <mergeCell ref="CG56:CG57"/>
    <mergeCell ref="CH56:CH57"/>
    <mergeCell ref="BW56:BW57"/>
    <mergeCell ref="BX56:BX57"/>
    <mergeCell ref="BY56:BY57"/>
    <mergeCell ref="BZ56:BZ57"/>
    <mergeCell ref="CA56:CA57"/>
    <mergeCell ref="CB56:CB57"/>
    <mergeCell ref="BQ56:BQ57"/>
    <mergeCell ref="BR56:BR57"/>
    <mergeCell ref="BS60:BS61"/>
    <mergeCell ref="BT60:BT61"/>
    <mergeCell ref="BU60:BU61"/>
    <mergeCell ref="BV60:BV61"/>
    <mergeCell ref="W60:W61"/>
    <mergeCell ref="X60:X61"/>
    <mergeCell ref="Y60:Y61"/>
    <mergeCell ref="Z60:Z61"/>
    <mergeCell ref="AC60:AC61"/>
    <mergeCell ref="BP60:BP61"/>
    <mergeCell ref="DT58:DT59"/>
    <mergeCell ref="DU58:DU59"/>
    <mergeCell ref="DV58:DV59"/>
    <mergeCell ref="EB58:EB59"/>
    <mergeCell ref="C60:C61"/>
    <mergeCell ref="D60:D61"/>
    <mergeCell ref="S60:S61"/>
    <mergeCell ref="T60:T61"/>
    <mergeCell ref="U60:U61"/>
    <mergeCell ref="V60:V61"/>
    <mergeCell ref="DN58:DN59"/>
    <mergeCell ref="DO58:DO59"/>
    <mergeCell ref="DP58:DP59"/>
    <mergeCell ref="DQ58:DQ59"/>
    <mergeCell ref="DR58:DR59"/>
    <mergeCell ref="DS58:DS59"/>
    <mergeCell ref="DG58:DG59"/>
    <mergeCell ref="DH58:DH59"/>
    <mergeCell ref="DI58:DI59"/>
    <mergeCell ref="DK58:DK59"/>
    <mergeCell ref="DL58:DL59"/>
    <mergeCell ref="DM58:DM59"/>
    <mergeCell ref="CU58:CU59"/>
    <mergeCell ref="CW58:CW59"/>
    <mergeCell ref="CY58:CY59"/>
    <mergeCell ref="DA58:DA59"/>
    <mergeCell ref="DC58:DC59"/>
    <mergeCell ref="DE58:DE59"/>
    <mergeCell ref="CO58:CO59"/>
    <mergeCell ref="CP58:CP59"/>
    <mergeCell ref="CQ58:CQ59"/>
    <mergeCell ref="CR58:CR59"/>
    <mergeCell ref="CS58:CS59"/>
    <mergeCell ref="CT58:CT59"/>
    <mergeCell ref="CI58:CI59"/>
    <mergeCell ref="CJ58:CJ59"/>
    <mergeCell ref="CK58:CK59"/>
    <mergeCell ref="CL58:CL59"/>
    <mergeCell ref="CM58:CM59"/>
    <mergeCell ref="CN58:CN59"/>
    <mergeCell ref="CC58:CC59"/>
    <mergeCell ref="CD58:CD59"/>
    <mergeCell ref="CE58:CE59"/>
    <mergeCell ref="CF58:CF59"/>
    <mergeCell ref="CG58:CG59"/>
    <mergeCell ref="CH58:CH59"/>
    <mergeCell ref="BW58:BW59"/>
    <mergeCell ref="BX58:BX59"/>
    <mergeCell ref="BY58:BY59"/>
    <mergeCell ref="BZ58:BZ59"/>
    <mergeCell ref="CA58:CA59"/>
    <mergeCell ref="CB58:CB59"/>
    <mergeCell ref="BQ58:BQ59"/>
    <mergeCell ref="BR58:BR59"/>
    <mergeCell ref="BS62:BS63"/>
    <mergeCell ref="BT62:BT63"/>
    <mergeCell ref="BU62:BU63"/>
    <mergeCell ref="BV62:BV63"/>
    <mergeCell ref="W62:W63"/>
    <mergeCell ref="X62:X63"/>
    <mergeCell ref="Y62:Y63"/>
    <mergeCell ref="Z62:Z63"/>
    <mergeCell ref="AC62:AC63"/>
    <mergeCell ref="BP62:BP63"/>
    <mergeCell ref="DT60:DT61"/>
    <mergeCell ref="DU60:DU61"/>
    <mergeCell ref="DV60:DV61"/>
    <mergeCell ref="EB60:EB61"/>
    <mergeCell ref="C62:C63"/>
    <mergeCell ref="D62:D63"/>
    <mergeCell ref="S62:S63"/>
    <mergeCell ref="T62:T63"/>
    <mergeCell ref="U62:U63"/>
    <mergeCell ref="V62:V63"/>
    <mergeCell ref="DN60:DN61"/>
    <mergeCell ref="DO60:DO61"/>
    <mergeCell ref="DP60:DP61"/>
    <mergeCell ref="DQ60:DQ61"/>
    <mergeCell ref="DR60:DR61"/>
    <mergeCell ref="DS60:DS61"/>
    <mergeCell ref="DG60:DG61"/>
    <mergeCell ref="DH60:DH61"/>
    <mergeCell ref="DI60:DI61"/>
    <mergeCell ref="DK60:DK61"/>
    <mergeCell ref="DL60:DL61"/>
    <mergeCell ref="DM60:DM61"/>
    <mergeCell ref="CU60:CU61"/>
    <mergeCell ref="CW60:CW61"/>
    <mergeCell ref="CY60:CY61"/>
    <mergeCell ref="DA60:DA61"/>
    <mergeCell ref="DC60:DC61"/>
    <mergeCell ref="DE60:DE61"/>
    <mergeCell ref="CO60:CO61"/>
    <mergeCell ref="CP60:CP61"/>
    <mergeCell ref="CQ60:CQ61"/>
    <mergeCell ref="CR60:CR61"/>
    <mergeCell ref="CS60:CS61"/>
    <mergeCell ref="CT60:CT61"/>
    <mergeCell ref="CI60:CI61"/>
    <mergeCell ref="CJ60:CJ61"/>
    <mergeCell ref="CK60:CK61"/>
    <mergeCell ref="CL60:CL61"/>
    <mergeCell ref="CM60:CM61"/>
    <mergeCell ref="CN60:CN61"/>
    <mergeCell ref="CC60:CC61"/>
    <mergeCell ref="CD60:CD61"/>
    <mergeCell ref="CE60:CE61"/>
    <mergeCell ref="CF60:CF61"/>
    <mergeCell ref="CG60:CG61"/>
    <mergeCell ref="CH60:CH61"/>
    <mergeCell ref="BW60:BW61"/>
    <mergeCell ref="BX60:BX61"/>
    <mergeCell ref="BY60:BY61"/>
    <mergeCell ref="BZ60:BZ61"/>
    <mergeCell ref="CA60:CA61"/>
    <mergeCell ref="CB60:CB61"/>
    <mergeCell ref="BQ60:BQ61"/>
    <mergeCell ref="BR60:BR61"/>
    <mergeCell ref="BS64:BS65"/>
    <mergeCell ref="BT64:BT65"/>
    <mergeCell ref="BU64:BU65"/>
    <mergeCell ref="BV64:BV65"/>
    <mergeCell ref="W64:W65"/>
    <mergeCell ref="X64:X65"/>
    <mergeCell ref="Y64:Y65"/>
    <mergeCell ref="Z64:Z65"/>
    <mergeCell ref="AC64:AC65"/>
    <mergeCell ref="BP64:BP65"/>
    <mergeCell ref="DT62:DT63"/>
    <mergeCell ref="DU62:DU63"/>
    <mergeCell ref="DV62:DV63"/>
    <mergeCell ref="EB62:EB63"/>
    <mergeCell ref="C64:C65"/>
    <mergeCell ref="D64:D65"/>
    <mergeCell ref="S64:S65"/>
    <mergeCell ref="T64:T65"/>
    <mergeCell ref="U64:U65"/>
    <mergeCell ref="V64:V65"/>
    <mergeCell ref="DN62:DN63"/>
    <mergeCell ref="DO62:DO63"/>
    <mergeCell ref="DP62:DP63"/>
    <mergeCell ref="DQ62:DQ63"/>
    <mergeCell ref="DR62:DR63"/>
    <mergeCell ref="DS62:DS63"/>
    <mergeCell ref="DG62:DG63"/>
    <mergeCell ref="DH62:DH63"/>
    <mergeCell ref="DI62:DI63"/>
    <mergeCell ref="DK62:DK63"/>
    <mergeCell ref="DL62:DL63"/>
    <mergeCell ref="DM62:DM63"/>
    <mergeCell ref="CU62:CU63"/>
    <mergeCell ref="CW62:CW63"/>
    <mergeCell ref="CY62:CY63"/>
    <mergeCell ref="DA62:DA63"/>
    <mergeCell ref="DC62:DC63"/>
    <mergeCell ref="DE62:DE63"/>
    <mergeCell ref="CO62:CO63"/>
    <mergeCell ref="CP62:CP63"/>
    <mergeCell ref="CQ62:CQ63"/>
    <mergeCell ref="CR62:CR63"/>
    <mergeCell ref="CS62:CS63"/>
    <mergeCell ref="CT62:CT63"/>
    <mergeCell ref="CI62:CI63"/>
    <mergeCell ref="CJ62:CJ63"/>
    <mergeCell ref="CK62:CK63"/>
    <mergeCell ref="CL62:CL63"/>
    <mergeCell ref="CM62:CM63"/>
    <mergeCell ref="CN62:CN63"/>
    <mergeCell ref="CC62:CC63"/>
    <mergeCell ref="CD62:CD63"/>
    <mergeCell ref="CE62:CE63"/>
    <mergeCell ref="CF62:CF63"/>
    <mergeCell ref="CG62:CG63"/>
    <mergeCell ref="CH62:CH63"/>
    <mergeCell ref="BW62:BW63"/>
    <mergeCell ref="BX62:BX63"/>
    <mergeCell ref="BY62:BY63"/>
    <mergeCell ref="BZ62:BZ63"/>
    <mergeCell ref="CA62:CA63"/>
    <mergeCell ref="CB62:CB63"/>
    <mergeCell ref="BQ62:BQ63"/>
    <mergeCell ref="BR62:BR63"/>
    <mergeCell ref="BS66:BS67"/>
    <mergeCell ref="BT66:BT67"/>
    <mergeCell ref="BU66:BU67"/>
    <mergeCell ref="BV66:BV67"/>
    <mergeCell ref="W66:W67"/>
    <mergeCell ref="X66:X67"/>
    <mergeCell ref="Y66:Y67"/>
    <mergeCell ref="Z66:Z67"/>
    <mergeCell ref="AC66:AC67"/>
    <mergeCell ref="BP66:BP67"/>
    <mergeCell ref="DT64:DT65"/>
    <mergeCell ref="DU64:DU65"/>
    <mergeCell ref="DV64:DV65"/>
    <mergeCell ref="EB64:EB65"/>
    <mergeCell ref="C66:C67"/>
    <mergeCell ref="D66:D67"/>
    <mergeCell ref="S66:S67"/>
    <mergeCell ref="T66:T67"/>
    <mergeCell ref="U66:U67"/>
    <mergeCell ref="V66:V67"/>
    <mergeCell ref="DN64:DN65"/>
    <mergeCell ref="DO64:DO65"/>
    <mergeCell ref="DP64:DP65"/>
    <mergeCell ref="DQ64:DQ65"/>
    <mergeCell ref="DR64:DR65"/>
    <mergeCell ref="DS64:DS65"/>
    <mergeCell ref="DG64:DG65"/>
    <mergeCell ref="DH64:DH65"/>
    <mergeCell ref="DI64:DI65"/>
    <mergeCell ref="DK64:DK65"/>
    <mergeCell ref="DL64:DL65"/>
    <mergeCell ref="DM64:DM65"/>
    <mergeCell ref="CU64:CU65"/>
    <mergeCell ref="CW64:CW65"/>
    <mergeCell ref="CY64:CY65"/>
    <mergeCell ref="DA64:DA65"/>
    <mergeCell ref="DC64:DC65"/>
    <mergeCell ref="DE64:DE65"/>
    <mergeCell ref="CO64:CO65"/>
    <mergeCell ref="CP64:CP65"/>
    <mergeCell ref="CQ64:CQ65"/>
    <mergeCell ref="CR64:CR65"/>
    <mergeCell ref="CS64:CS65"/>
    <mergeCell ref="CT64:CT65"/>
    <mergeCell ref="CI64:CI65"/>
    <mergeCell ref="CJ64:CJ65"/>
    <mergeCell ref="CK64:CK65"/>
    <mergeCell ref="CL64:CL65"/>
    <mergeCell ref="CM64:CM65"/>
    <mergeCell ref="CN64:CN65"/>
    <mergeCell ref="CC64:CC65"/>
    <mergeCell ref="CD64:CD65"/>
    <mergeCell ref="CE64:CE65"/>
    <mergeCell ref="CF64:CF65"/>
    <mergeCell ref="CG64:CG65"/>
    <mergeCell ref="CH64:CH65"/>
    <mergeCell ref="BW64:BW65"/>
    <mergeCell ref="BX64:BX65"/>
    <mergeCell ref="BY64:BY65"/>
    <mergeCell ref="BZ64:BZ65"/>
    <mergeCell ref="CA64:CA65"/>
    <mergeCell ref="CB64:CB65"/>
    <mergeCell ref="BQ64:BQ65"/>
    <mergeCell ref="BR64:BR65"/>
    <mergeCell ref="BS68:BS69"/>
    <mergeCell ref="BT68:BT69"/>
    <mergeCell ref="BU68:BU69"/>
    <mergeCell ref="BV68:BV69"/>
    <mergeCell ref="W68:W69"/>
    <mergeCell ref="X68:X69"/>
    <mergeCell ref="Y68:Y69"/>
    <mergeCell ref="Z68:Z69"/>
    <mergeCell ref="AC68:AC69"/>
    <mergeCell ref="BP68:BP69"/>
    <mergeCell ref="DT66:DT67"/>
    <mergeCell ref="DU66:DU67"/>
    <mergeCell ref="DV66:DV67"/>
    <mergeCell ref="EB66:EB67"/>
    <mergeCell ref="C68:C69"/>
    <mergeCell ref="D68:D69"/>
    <mergeCell ref="S68:S69"/>
    <mergeCell ref="T68:T69"/>
    <mergeCell ref="U68:U69"/>
    <mergeCell ref="V68:V69"/>
    <mergeCell ref="DN66:DN67"/>
    <mergeCell ref="DO66:DO67"/>
    <mergeCell ref="DP66:DP67"/>
    <mergeCell ref="DQ66:DQ67"/>
    <mergeCell ref="DR66:DR67"/>
    <mergeCell ref="DS66:DS67"/>
    <mergeCell ref="DG66:DG67"/>
    <mergeCell ref="DH66:DH67"/>
    <mergeCell ref="DI66:DI67"/>
    <mergeCell ref="DK66:DK67"/>
    <mergeCell ref="DL66:DL67"/>
    <mergeCell ref="DM66:DM67"/>
    <mergeCell ref="CU66:CU67"/>
    <mergeCell ref="CW66:CW67"/>
    <mergeCell ref="CY66:CY67"/>
    <mergeCell ref="DA66:DA67"/>
    <mergeCell ref="DC66:DC67"/>
    <mergeCell ref="DE66:DE67"/>
    <mergeCell ref="CO66:CO67"/>
    <mergeCell ref="CP66:CP67"/>
    <mergeCell ref="CQ66:CQ67"/>
    <mergeCell ref="CR66:CR67"/>
    <mergeCell ref="CS66:CS67"/>
    <mergeCell ref="CT66:CT67"/>
    <mergeCell ref="CI66:CI67"/>
    <mergeCell ref="CJ66:CJ67"/>
    <mergeCell ref="CK66:CK67"/>
    <mergeCell ref="CL66:CL67"/>
    <mergeCell ref="CM66:CM67"/>
    <mergeCell ref="CN66:CN67"/>
    <mergeCell ref="CC66:CC67"/>
    <mergeCell ref="CD66:CD67"/>
    <mergeCell ref="CE66:CE67"/>
    <mergeCell ref="CF66:CF67"/>
    <mergeCell ref="CG66:CG67"/>
    <mergeCell ref="CH66:CH67"/>
    <mergeCell ref="BW66:BW67"/>
    <mergeCell ref="BX66:BX67"/>
    <mergeCell ref="BY66:BY67"/>
    <mergeCell ref="BZ66:BZ67"/>
    <mergeCell ref="CA66:CA67"/>
    <mergeCell ref="CB66:CB67"/>
    <mergeCell ref="BQ66:BQ67"/>
    <mergeCell ref="BR66:BR67"/>
    <mergeCell ref="BS70:BS71"/>
    <mergeCell ref="BT70:BT71"/>
    <mergeCell ref="BU70:BU71"/>
    <mergeCell ref="BV70:BV71"/>
    <mergeCell ref="W70:W71"/>
    <mergeCell ref="X70:X71"/>
    <mergeCell ref="Y70:Y71"/>
    <mergeCell ref="Z70:Z71"/>
    <mergeCell ref="AC70:AC71"/>
    <mergeCell ref="BP70:BP71"/>
    <mergeCell ref="DT68:DT69"/>
    <mergeCell ref="DU68:DU69"/>
    <mergeCell ref="DV68:DV69"/>
    <mergeCell ref="EB68:EB69"/>
    <mergeCell ref="C70:C71"/>
    <mergeCell ref="D70:D71"/>
    <mergeCell ref="S70:S71"/>
    <mergeCell ref="T70:T71"/>
    <mergeCell ref="U70:U71"/>
    <mergeCell ref="V70:V71"/>
    <mergeCell ref="DN68:DN69"/>
    <mergeCell ref="DO68:DO69"/>
    <mergeCell ref="DP68:DP69"/>
    <mergeCell ref="DQ68:DQ69"/>
    <mergeCell ref="DR68:DR69"/>
    <mergeCell ref="DS68:DS69"/>
    <mergeCell ref="DG68:DG69"/>
    <mergeCell ref="DH68:DH69"/>
    <mergeCell ref="DI68:DI69"/>
    <mergeCell ref="DK68:DK69"/>
    <mergeCell ref="DL68:DL69"/>
    <mergeCell ref="DM68:DM69"/>
    <mergeCell ref="CU68:CU69"/>
    <mergeCell ref="CW68:CW69"/>
    <mergeCell ref="CY68:CY69"/>
    <mergeCell ref="DA68:DA69"/>
    <mergeCell ref="DC68:DC69"/>
    <mergeCell ref="DE68:DE69"/>
    <mergeCell ref="CO68:CO69"/>
    <mergeCell ref="CP68:CP69"/>
    <mergeCell ref="CQ68:CQ69"/>
    <mergeCell ref="CR68:CR69"/>
    <mergeCell ref="CS68:CS69"/>
    <mergeCell ref="CT68:CT69"/>
    <mergeCell ref="CI68:CI69"/>
    <mergeCell ref="CJ68:CJ69"/>
    <mergeCell ref="CK68:CK69"/>
    <mergeCell ref="CL68:CL69"/>
    <mergeCell ref="CM68:CM69"/>
    <mergeCell ref="CN68:CN69"/>
    <mergeCell ref="CC68:CC69"/>
    <mergeCell ref="CD68:CD69"/>
    <mergeCell ref="CE68:CE69"/>
    <mergeCell ref="CF68:CF69"/>
    <mergeCell ref="CG68:CG69"/>
    <mergeCell ref="CH68:CH69"/>
    <mergeCell ref="BW68:BW69"/>
    <mergeCell ref="BX68:BX69"/>
    <mergeCell ref="BY68:BY69"/>
    <mergeCell ref="BZ68:BZ69"/>
    <mergeCell ref="CA68:CA69"/>
    <mergeCell ref="CB68:CB69"/>
    <mergeCell ref="BQ68:BQ69"/>
    <mergeCell ref="BR68:BR69"/>
    <mergeCell ref="BS72:BS73"/>
    <mergeCell ref="BT72:BT73"/>
    <mergeCell ref="BU72:BU73"/>
    <mergeCell ref="BV72:BV73"/>
    <mergeCell ref="W72:W73"/>
    <mergeCell ref="X72:X73"/>
    <mergeCell ref="Y72:Y73"/>
    <mergeCell ref="Z72:Z73"/>
    <mergeCell ref="AC72:AC73"/>
    <mergeCell ref="BP72:BP73"/>
    <mergeCell ref="DT70:DT71"/>
    <mergeCell ref="DU70:DU71"/>
    <mergeCell ref="DV70:DV71"/>
    <mergeCell ref="EB70:EB71"/>
    <mergeCell ref="C72:C73"/>
    <mergeCell ref="D72:D73"/>
    <mergeCell ref="S72:S73"/>
    <mergeCell ref="T72:T73"/>
    <mergeCell ref="U72:U73"/>
    <mergeCell ref="V72:V73"/>
    <mergeCell ref="DN70:DN71"/>
    <mergeCell ref="DO70:DO71"/>
    <mergeCell ref="DP70:DP71"/>
    <mergeCell ref="DQ70:DQ71"/>
    <mergeCell ref="DR70:DR71"/>
    <mergeCell ref="DS70:DS71"/>
    <mergeCell ref="DG70:DG71"/>
    <mergeCell ref="DH70:DH71"/>
    <mergeCell ref="DI70:DI71"/>
    <mergeCell ref="DK70:DK71"/>
    <mergeCell ref="DL70:DL71"/>
    <mergeCell ref="DM70:DM71"/>
    <mergeCell ref="CU70:CU71"/>
    <mergeCell ref="CW70:CW71"/>
    <mergeCell ref="CY70:CY71"/>
    <mergeCell ref="DA70:DA71"/>
    <mergeCell ref="DC70:DC71"/>
    <mergeCell ref="DE70:DE71"/>
    <mergeCell ref="CO70:CO71"/>
    <mergeCell ref="CP70:CP71"/>
    <mergeCell ref="CQ70:CQ71"/>
    <mergeCell ref="CR70:CR71"/>
    <mergeCell ref="CS70:CS71"/>
    <mergeCell ref="CT70:CT71"/>
    <mergeCell ref="CI70:CI71"/>
    <mergeCell ref="CJ70:CJ71"/>
    <mergeCell ref="CK70:CK71"/>
    <mergeCell ref="CL70:CL71"/>
    <mergeCell ref="CM70:CM71"/>
    <mergeCell ref="CN70:CN71"/>
    <mergeCell ref="CC70:CC71"/>
    <mergeCell ref="CD70:CD71"/>
    <mergeCell ref="CE70:CE71"/>
    <mergeCell ref="CF70:CF71"/>
    <mergeCell ref="CG70:CG71"/>
    <mergeCell ref="CH70:CH71"/>
    <mergeCell ref="BW70:BW71"/>
    <mergeCell ref="BX70:BX71"/>
    <mergeCell ref="BY70:BY71"/>
    <mergeCell ref="BZ70:BZ71"/>
    <mergeCell ref="CA70:CA71"/>
    <mergeCell ref="CB70:CB71"/>
    <mergeCell ref="BQ70:BQ71"/>
    <mergeCell ref="BR70:BR71"/>
    <mergeCell ref="BS74:BS75"/>
    <mergeCell ref="BT74:BT75"/>
    <mergeCell ref="BU74:BU75"/>
    <mergeCell ref="BV74:BV75"/>
    <mergeCell ref="W74:W75"/>
    <mergeCell ref="X74:X75"/>
    <mergeCell ref="Y74:Y75"/>
    <mergeCell ref="Z74:Z75"/>
    <mergeCell ref="AC74:AC75"/>
    <mergeCell ref="BP74:BP75"/>
    <mergeCell ref="DT72:DT73"/>
    <mergeCell ref="DU72:DU73"/>
    <mergeCell ref="DV72:DV73"/>
    <mergeCell ref="EB72:EB73"/>
    <mergeCell ref="C74:C75"/>
    <mergeCell ref="D74:D75"/>
    <mergeCell ref="S74:S75"/>
    <mergeCell ref="T74:T75"/>
    <mergeCell ref="U74:U75"/>
    <mergeCell ref="V74:V75"/>
    <mergeCell ref="DN72:DN73"/>
    <mergeCell ref="DO72:DO73"/>
    <mergeCell ref="DP72:DP73"/>
    <mergeCell ref="DQ72:DQ73"/>
    <mergeCell ref="DR72:DR73"/>
    <mergeCell ref="DS72:DS73"/>
    <mergeCell ref="DG72:DG73"/>
    <mergeCell ref="DH72:DH73"/>
    <mergeCell ref="DI72:DI73"/>
    <mergeCell ref="DK72:DK73"/>
    <mergeCell ref="DL72:DL73"/>
    <mergeCell ref="DM72:DM73"/>
    <mergeCell ref="CU72:CU73"/>
    <mergeCell ref="CW72:CW73"/>
    <mergeCell ref="CY72:CY73"/>
    <mergeCell ref="DA72:DA73"/>
    <mergeCell ref="DC72:DC73"/>
    <mergeCell ref="DE72:DE73"/>
    <mergeCell ref="CO72:CO73"/>
    <mergeCell ref="CP72:CP73"/>
    <mergeCell ref="CQ72:CQ73"/>
    <mergeCell ref="CR72:CR73"/>
    <mergeCell ref="CS72:CS73"/>
    <mergeCell ref="CT72:CT73"/>
    <mergeCell ref="CI72:CI73"/>
    <mergeCell ref="CJ72:CJ73"/>
    <mergeCell ref="CK72:CK73"/>
    <mergeCell ref="CL72:CL73"/>
    <mergeCell ref="CM72:CM73"/>
    <mergeCell ref="CN72:CN73"/>
    <mergeCell ref="CC72:CC73"/>
    <mergeCell ref="CD72:CD73"/>
    <mergeCell ref="CE72:CE73"/>
    <mergeCell ref="CF72:CF73"/>
    <mergeCell ref="CG72:CG73"/>
    <mergeCell ref="CH72:CH73"/>
    <mergeCell ref="BW72:BW73"/>
    <mergeCell ref="BX72:BX73"/>
    <mergeCell ref="BY72:BY73"/>
    <mergeCell ref="BZ72:BZ73"/>
    <mergeCell ref="CA72:CA73"/>
    <mergeCell ref="CB72:CB73"/>
    <mergeCell ref="BQ72:BQ73"/>
    <mergeCell ref="BR72:BR73"/>
    <mergeCell ref="BS76:BS77"/>
    <mergeCell ref="BT76:BT77"/>
    <mergeCell ref="BU76:BU77"/>
    <mergeCell ref="BV76:BV77"/>
    <mergeCell ref="W76:W77"/>
    <mergeCell ref="X76:X77"/>
    <mergeCell ref="Y76:Y77"/>
    <mergeCell ref="Z76:Z77"/>
    <mergeCell ref="AC76:AC77"/>
    <mergeCell ref="BP76:BP77"/>
    <mergeCell ref="DT74:DT75"/>
    <mergeCell ref="DU74:DU75"/>
    <mergeCell ref="DV74:DV75"/>
    <mergeCell ref="EB74:EB75"/>
    <mergeCell ref="C76:C77"/>
    <mergeCell ref="D76:D77"/>
    <mergeCell ref="S76:S77"/>
    <mergeCell ref="T76:T77"/>
    <mergeCell ref="U76:U77"/>
    <mergeCell ref="V76:V77"/>
    <mergeCell ref="DN74:DN75"/>
    <mergeCell ref="DO74:DO75"/>
    <mergeCell ref="DP74:DP75"/>
    <mergeCell ref="DQ74:DQ75"/>
    <mergeCell ref="DR74:DR75"/>
    <mergeCell ref="DS74:DS75"/>
    <mergeCell ref="DG74:DG75"/>
    <mergeCell ref="DH74:DH75"/>
    <mergeCell ref="DI74:DI75"/>
    <mergeCell ref="DK74:DK75"/>
    <mergeCell ref="DL74:DL75"/>
    <mergeCell ref="DM74:DM75"/>
    <mergeCell ref="CU74:CU75"/>
    <mergeCell ref="CW74:CW75"/>
    <mergeCell ref="CY74:CY75"/>
    <mergeCell ref="DA74:DA75"/>
    <mergeCell ref="DC74:DC75"/>
    <mergeCell ref="DE74:DE75"/>
    <mergeCell ref="CO74:CO75"/>
    <mergeCell ref="CP74:CP75"/>
    <mergeCell ref="CQ74:CQ75"/>
    <mergeCell ref="CR74:CR75"/>
    <mergeCell ref="CS74:CS75"/>
    <mergeCell ref="CT74:CT75"/>
    <mergeCell ref="CI74:CI75"/>
    <mergeCell ref="CJ74:CJ75"/>
    <mergeCell ref="CK74:CK75"/>
    <mergeCell ref="CL74:CL75"/>
    <mergeCell ref="CM74:CM75"/>
    <mergeCell ref="CN74:CN75"/>
    <mergeCell ref="CC74:CC75"/>
    <mergeCell ref="CD74:CD75"/>
    <mergeCell ref="CE74:CE75"/>
    <mergeCell ref="CF74:CF75"/>
    <mergeCell ref="CG74:CG75"/>
    <mergeCell ref="CH74:CH75"/>
    <mergeCell ref="BW74:BW75"/>
    <mergeCell ref="BX74:BX75"/>
    <mergeCell ref="BY74:BY75"/>
    <mergeCell ref="BZ74:BZ75"/>
    <mergeCell ref="CA74:CA75"/>
    <mergeCell ref="CB74:CB75"/>
    <mergeCell ref="BQ74:BQ75"/>
    <mergeCell ref="BR74:BR75"/>
    <mergeCell ref="BS78:BS79"/>
    <mergeCell ref="BT78:BT79"/>
    <mergeCell ref="BU78:BU79"/>
    <mergeCell ref="BV78:BV79"/>
    <mergeCell ref="W78:W79"/>
    <mergeCell ref="X78:X79"/>
    <mergeCell ref="Y78:Y79"/>
    <mergeCell ref="Z78:Z79"/>
    <mergeCell ref="AC78:AC79"/>
    <mergeCell ref="BP78:BP79"/>
    <mergeCell ref="DT76:DT77"/>
    <mergeCell ref="DU76:DU77"/>
    <mergeCell ref="DV76:DV77"/>
    <mergeCell ref="EB76:EB77"/>
    <mergeCell ref="C78:C79"/>
    <mergeCell ref="D78:D79"/>
    <mergeCell ref="S78:S79"/>
    <mergeCell ref="T78:T79"/>
    <mergeCell ref="U78:U79"/>
    <mergeCell ref="V78:V79"/>
    <mergeCell ref="DN76:DN77"/>
    <mergeCell ref="DO76:DO77"/>
    <mergeCell ref="DP76:DP77"/>
    <mergeCell ref="DQ76:DQ77"/>
    <mergeCell ref="DR76:DR77"/>
    <mergeCell ref="DS76:DS77"/>
    <mergeCell ref="DG76:DG77"/>
    <mergeCell ref="DH76:DH77"/>
    <mergeCell ref="DI76:DI77"/>
    <mergeCell ref="DK76:DK77"/>
    <mergeCell ref="DL76:DL77"/>
    <mergeCell ref="DM76:DM77"/>
    <mergeCell ref="CU76:CU77"/>
    <mergeCell ref="CW76:CW77"/>
    <mergeCell ref="CY76:CY77"/>
    <mergeCell ref="DA76:DA77"/>
    <mergeCell ref="DC76:DC77"/>
    <mergeCell ref="DE76:DE77"/>
    <mergeCell ref="CO76:CO77"/>
    <mergeCell ref="CP76:CP77"/>
    <mergeCell ref="CQ76:CQ77"/>
    <mergeCell ref="CR76:CR77"/>
    <mergeCell ref="CS76:CS77"/>
    <mergeCell ref="CT76:CT77"/>
    <mergeCell ref="CI76:CI77"/>
    <mergeCell ref="CJ76:CJ77"/>
    <mergeCell ref="CK76:CK77"/>
    <mergeCell ref="CL76:CL77"/>
    <mergeCell ref="CM76:CM77"/>
    <mergeCell ref="CN76:CN77"/>
    <mergeCell ref="CC76:CC77"/>
    <mergeCell ref="CD76:CD77"/>
    <mergeCell ref="CE76:CE77"/>
    <mergeCell ref="CF76:CF77"/>
    <mergeCell ref="CG76:CG77"/>
    <mergeCell ref="CH76:CH77"/>
    <mergeCell ref="BW76:BW77"/>
    <mergeCell ref="BX76:BX77"/>
    <mergeCell ref="BY76:BY77"/>
    <mergeCell ref="BZ76:BZ77"/>
    <mergeCell ref="CA76:CA77"/>
    <mergeCell ref="CB76:CB77"/>
    <mergeCell ref="BQ76:BQ77"/>
    <mergeCell ref="BR76:BR77"/>
    <mergeCell ref="BS80:BS81"/>
    <mergeCell ref="BT80:BT81"/>
    <mergeCell ref="BU80:BU81"/>
    <mergeCell ref="BV80:BV81"/>
    <mergeCell ref="W80:W81"/>
    <mergeCell ref="X80:X81"/>
    <mergeCell ref="Y80:Y81"/>
    <mergeCell ref="Z80:Z81"/>
    <mergeCell ref="AC80:AC81"/>
    <mergeCell ref="BP80:BP81"/>
    <mergeCell ref="DT78:DT79"/>
    <mergeCell ref="DU78:DU79"/>
    <mergeCell ref="DV78:DV79"/>
    <mergeCell ref="EB78:EB79"/>
    <mergeCell ref="C80:C81"/>
    <mergeCell ref="D80:D81"/>
    <mergeCell ref="S80:S81"/>
    <mergeCell ref="T80:T81"/>
    <mergeCell ref="U80:U81"/>
    <mergeCell ref="V80:V81"/>
    <mergeCell ref="DN78:DN79"/>
    <mergeCell ref="DO78:DO79"/>
    <mergeCell ref="DP78:DP79"/>
    <mergeCell ref="DQ78:DQ79"/>
    <mergeCell ref="DR78:DR79"/>
    <mergeCell ref="DS78:DS79"/>
    <mergeCell ref="DG78:DG79"/>
    <mergeCell ref="DH78:DH79"/>
    <mergeCell ref="DI78:DI79"/>
    <mergeCell ref="DK78:DK79"/>
    <mergeCell ref="DL78:DL79"/>
    <mergeCell ref="DM78:DM79"/>
    <mergeCell ref="CU78:CU79"/>
    <mergeCell ref="CW78:CW79"/>
    <mergeCell ref="CY78:CY79"/>
    <mergeCell ref="DA78:DA79"/>
    <mergeCell ref="DC78:DC79"/>
    <mergeCell ref="DE78:DE79"/>
    <mergeCell ref="CO78:CO79"/>
    <mergeCell ref="CP78:CP79"/>
    <mergeCell ref="CQ78:CQ79"/>
    <mergeCell ref="CR78:CR79"/>
    <mergeCell ref="CS78:CS79"/>
    <mergeCell ref="CT78:CT79"/>
    <mergeCell ref="CI78:CI79"/>
    <mergeCell ref="CJ78:CJ79"/>
    <mergeCell ref="CK78:CK79"/>
    <mergeCell ref="CL78:CL79"/>
    <mergeCell ref="CM78:CM79"/>
    <mergeCell ref="CN78:CN79"/>
    <mergeCell ref="CC78:CC79"/>
    <mergeCell ref="CD78:CD79"/>
    <mergeCell ref="CE78:CE79"/>
    <mergeCell ref="CF78:CF79"/>
    <mergeCell ref="CG78:CG79"/>
    <mergeCell ref="CH78:CH79"/>
    <mergeCell ref="BW78:BW79"/>
    <mergeCell ref="BX78:BX79"/>
    <mergeCell ref="BY78:BY79"/>
    <mergeCell ref="BZ78:BZ79"/>
    <mergeCell ref="CA78:CA79"/>
    <mergeCell ref="CB78:CB79"/>
    <mergeCell ref="BQ78:BQ79"/>
    <mergeCell ref="BR78:BR79"/>
    <mergeCell ref="BS82:BS83"/>
    <mergeCell ref="BT82:BT83"/>
    <mergeCell ref="BU82:BU83"/>
    <mergeCell ref="BV82:BV83"/>
    <mergeCell ref="W82:W83"/>
    <mergeCell ref="X82:X83"/>
    <mergeCell ref="Y82:Y83"/>
    <mergeCell ref="Z82:Z83"/>
    <mergeCell ref="AC82:AC83"/>
    <mergeCell ref="BP82:BP83"/>
    <mergeCell ref="DT80:DT81"/>
    <mergeCell ref="DU80:DU81"/>
    <mergeCell ref="DV80:DV81"/>
    <mergeCell ref="EB80:EB81"/>
    <mergeCell ref="C82:C83"/>
    <mergeCell ref="D82:D83"/>
    <mergeCell ref="S82:S83"/>
    <mergeCell ref="T82:T83"/>
    <mergeCell ref="U82:U83"/>
    <mergeCell ref="V82:V83"/>
    <mergeCell ref="DN80:DN81"/>
    <mergeCell ref="DO80:DO81"/>
    <mergeCell ref="DP80:DP81"/>
    <mergeCell ref="DQ80:DQ81"/>
    <mergeCell ref="DR80:DR81"/>
    <mergeCell ref="DS80:DS81"/>
    <mergeCell ref="DG80:DG81"/>
    <mergeCell ref="DH80:DH81"/>
    <mergeCell ref="DI80:DI81"/>
    <mergeCell ref="DK80:DK81"/>
    <mergeCell ref="DL80:DL81"/>
    <mergeCell ref="DM80:DM81"/>
    <mergeCell ref="CU80:CU81"/>
    <mergeCell ref="CW80:CW81"/>
    <mergeCell ref="CY80:CY81"/>
    <mergeCell ref="DA80:DA81"/>
    <mergeCell ref="DC80:DC81"/>
    <mergeCell ref="DE80:DE81"/>
    <mergeCell ref="CO80:CO81"/>
    <mergeCell ref="CP80:CP81"/>
    <mergeCell ref="CQ80:CQ81"/>
    <mergeCell ref="CR80:CR81"/>
    <mergeCell ref="CS80:CS81"/>
    <mergeCell ref="CT80:CT81"/>
    <mergeCell ref="CI80:CI81"/>
    <mergeCell ref="CJ80:CJ81"/>
    <mergeCell ref="CK80:CK81"/>
    <mergeCell ref="CL80:CL81"/>
    <mergeCell ref="CM80:CM81"/>
    <mergeCell ref="CN80:CN81"/>
    <mergeCell ref="CC80:CC81"/>
    <mergeCell ref="CD80:CD81"/>
    <mergeCell ref="CE80:CE81"/>
    <mergeCell ref="CF80:CF81"/>
    <mergeCell ref="CG80:CG81"/>
    <mergeCell ref="CH80:CH81"/>
    <mergeCell ref="BW80:BW81"/>
    <mergeCell ref="BX80:BX81"/>
    <mergeCell ref="BY80:BY81"/>
    <mergeCell ref="BZ80:BZ81"/>
    <mergeCell ref="CA80:CA81"/>
    <mergeCell ref="CB80:CB81"/>
    <mergeCell ref="BQ80:BQ81"/>
    <mergeCell ref="BR80:BR81"/>
    <mergeCell ref="BS84:BS85"/>
    <mergeCell ref="BT84:BT85"/>
    <mergeCell ref="BU84:BU85"/>
    <mergeCell ref="BV84:BV85"/>
    <mergeCell ref="W84:W85"/>
    <mergeCell ref="X84:X85"/>
    <mergeCell ref="Y84:Y85"/>
    <mergeCell ref="Z84:Z85"/>
    <mergeCell ref="AC84:AC85"/>
    <mergeCell ref="BP84:BP85"/>
    <mergeCell ref="DT82:DT83"/>
    <mergeCell ref="DU82:DU83"/>
    <mergeCell ref="DV82:DV83"/>
    <mergeCell ref="EB82:EB83"/>
    <mergeCell ref="C84:C85"/>
    <mergeCell ref="D84:D85"/>
    <mergeCell ref="S84:S85"/>
    <mergeCell ref="T84:T85"/>
    <mergeCell ref="U84:U85"/>
    <mergeCell ref="V84:V85"/>
    <mergeCell ref="DN82:DN83"/>
    <mergeCell ref="DO82:DO83"/>
    <mergeCell ref="DP82:DP83"/>
    <mergeCell ref="DQ82:DQ83"/>
    <mergeCell ref="DR82:DR83"/>
    <mergeCell ref="DS82:DS83"/>
    <mergeCell ref="DG82:DG83"/>
    <mergeCell ref="DH82:DH83"/>
    <mergeCell ref="DI82:DI83"/>
    <mergeCell ref="DK82:DK83"/>
    <mergeCell ref="DL82:DL83"/>
    <mergeCell ref="DM82:DM83"/>
    <mergeCell ref="CU82:CU83"/>
    <mergeCell ref="CW82:CW83"/>
    <mergeCell ref="CY82:CY83"/>
    <mergeCell ref="DA82:DA83"/>
    <mergeCell ref="DC82:DC83"/>
    <mergeCell ref="DE82:DE83"/>
    <mergeCell ref="CO82:CO83"/>
    <mergeCell ref="CP82:CP83"/>
    <mergeCell ref="CQ82:CQ83"/>
    <mergeCell ref="CR82:CR83"/>
    <mergeCell ref="CS82:CS83"/>
    <mergeCell ref="CT82:CT83"/>
    <mergeCell ref="CI82:CI83"/>
    <mergeCell ref="CJ82:CJ83"/>
    <mergeCell ref="CK82:CK83"/>
    <mergeCell ref="CL82:CL83"/>
    <mergeCell ref="CM82:CM83"/>
    <mergeCell ref="CN82:CN83"/>
    <mergeCell ref="CC82:CC83"/>
    <mergeCell ref="CD82:CD83"/>
    <mergeCell ref="CE82:CE83"/>
    <mergeCell ref="CF82:CF83"/>
    <mergeCell ref="CG82:CG83"/>
    <mergeCell ref="CH82:CH83"/>
    <mergeCell ref="BW82:BW83"/>
    <mergeCell ref="BX82:BX83"/>
    <mergeCell ref="BY82:BY83"/>
    <mergeCell ref="BZ82:BZ83"/>
    <mergeCell ref="CA82:CA83"/>
    <mergeCell ref="CB82:CB83"/>
    <mergeCell ref="BQ82:BQ83"/>
    <mergeCell ref="BR82:BR83"/>
    <mergeCell ref="BS86:BS87"/>
    <mergeCell ref="BT86:BT87"/>
    <mergeCell ref="BU86:BU87"/>
    <mergeCell ref="BV86:BV87"/>
    <mergeCell ref="W86:W87"/>
    <mergeCell ref="X86:X87"/>
    <mergeCell ref="Y86:Y87"/>
    <mergeCell ref="Z86:Z87"/>
    <mergeCell ref="AC86:AC87"/>
    <mergeCell ref="BP86:BP87"/>
    <mergeCell ref="DT84:DT85"/>
    <mergeCell ref="DU84:DU85"/>
    <mergeCell ref="DV84:DV85"/>
    <mergeCell ref="EB84:EB85"/>
    <mergeCell ref="C86:C87"/>
    <mergeCell ref="D86:D87"/>
    <mergeCell ref="S86:S87"/>
    <mergeCell ref="T86:T87"/>
    <mergeCell ref="U86:U87"/>
    <mergeCell ref="V86:V87"/>
    <mergeCell ref="DN84:DN85"/>
    <mergeCell ref="DO84:DO85"/>
    <mergeCell ref="DP84:DP85"/>
    <mergeCell ref="DQ84:DQ85"/>
    <mergeCell ref="DR84:DR85"/>
    <mergeCell ref="DS84:DS85"/>
    <mergeCell ref="DG84:DG85"/>
    <mergeCell ref="DH84:DH85"/>
    <mergeCell ref="DI84:DI85"/>
    <mergeCell ref="DK84:DK85"/>
    <mergeCell ref="DL84:DL85"/>
    <mergeCell ref="DM84:DM85"/>
    <mergeCell ref="CU84:CU85"/>
    <mergeCell ref="CW84:CW85"/>
    <mergeCell ref="CY84:CY85"/>
    <mergeCell ref="DA84:DA85"/>
    <mergeCell ref="DC84:DC85"/>
    <mergeCell ref="DE84:DE85"/>
    <mergeCell ref="CO84:CO85"/>
    <mergeCell ref="CP84:CP85"/>
    <mergeCell ref="CQ84:CQ85"/>
    <mergeCell ref="CR84:CR85"/>
    <mergeCell ref="CS84:CS85"/>
    <mergeCell ref="CT84:CT85"/>
    <mergeCell ref="CI84:CI85"/>
    <mergeCell ref="CJ84:CJ85"/>
    <mergeCell ref="CK84:CK85"/>
    <mergeCell ref="CL84:CL85"/>
    <mergeCell ref="CM84:CM85"/>
    <mergeCell ref="CN84:CN85"/>
    <mergeCell ref="CC84:CC85"/>
    <mergeCell ref="CD84:CD85"/>
    <mergeCell ref="CE84:CE85"/>
    <mergeCell ref="CF84:CF85"/>
    <mergeCell ref="CG84:CG85"/>
    <mergeCell ref="CH84:CH85"/>
    <mergeCell ref="BW84:BW85"/>
    <mergeCell ref="BX84:BX85"/>
    <mergeCell ref="BY84:BY85"/>
    <mergeCell ref="BZ84:BZ85"/>
    <mergeCell ref="CA84:CA85"/>
    <mergeCell ref="CB84:CB85"/>
    <mergeCell ref="BQ84:BQ85"/>
    <mergeCell ref="BR84:BR85"/>
    <mergeCell ref="BS88:BS89"/>
    <mergeCell ref="BT88:BT89"/>
    <mergeCell ref="BU88:BU89"/>
    <mergeCell ref="BV88:BV89"/>
    <mergeCell ref="W88:W89"/>
    <mergeCell ref="X88:X89"/>
    <mergeCell ref="Y88:Y89"/>
    <mergeCell ref="Z88:Z89"/>
    <mergeCell ref="AC88:AC89"/>
    <mergeCell ref="BP88:BP89"/>
    <mergeCell ref="DT86:DT87"/>
    <mergeCell ref="DU86:DU87"/>
    <mergeCell ref="DV86:DV87"/>
    <mergeCell ref="EB86:EB87"/>
    <mergeCell ref="C88:C89"/>
    <mergeCell ref="D88:D89"/>
    <mergeCell ref="S88:S89"/>
    <mergeCell ref="T88:T89"/>
    <mergeCell ref="U88:U89"/>
    <mergeCell ref="V88:V89"/>
    <mergeCell ref="DN86:DN87"/>
    <mergeCell ref="DO86:DO87"/>
    <mergeCell ref="DP86:DP87"/>
    <mergeCell ref="DQ86:DQ87"/>
    <mergeCell ref="DR86:DR87"/>
    <mergeCell ref="DS86:DS87"/>
    <mergeCell ref="DG86:DG87"/>
    <mergeCell ref="DH86:DH87"/>
    <mergeCell ref="DI86:DI87"/>
    <mergeCell ref="DK86:DK87"/>
    <mergeCell ref="DL86:DL87"/>
    <mergeCell ref="DM86:DM87"/>
    <mergeCell ref="CU86:CU87"/>
    <mergeCell ref="CW86:CW87"/>
    <mergeCell ref="CY86:CY87"/>
    <mergeCell ref="DA86:DA87"/>
    <mergeCell ref="DC86:DC87"/>
    <mergeCell ref="DE86:DE87"/>
    <mergeCell ref="CO86:CO87"/>
    <mergeCell ref="CP86:CP87"/>
    <mergeCell ref="CQ86:CQ87"/>
    <mergeCell ref="CR86:CR87"/>
    <mergeCell ref="CS86:CS87"/>
    <mergeCell ref="CT86:CT87"/>
    <mergeCell ref="CI86:CI87"/>
    <mergeCell ref="CJ86:CJ87"/>
    <mergeCell ref="CK86:CK87"/>
    <mergeCell ref="CL86:CL87"/>
    <mergeCell ref="CM86:CM87"/>
    <mergeCell ref="CN86:CN87"/>
    <mergeCell ref="CC86:CC87"/>
    <mergeCell ref="CD86:CD87"/>
    <mergeCell ref="CE86:CE87"/>
    <mergeCell ref="CF86:CF87"/>
    <mergeCell ref="CG86:CG87"/>
    <mergeCell ref="CH86:CH87"/>
    <mergeCell ref="BW86:BW87"/>
    <mergeCell ref="BX86:BX87"/>
    <mergeCell ref="BY86:BY87"/>
    <mergeCell ref="BZ86:BZ87"/>
    <mergeCell ref="CA86:CA87"/>
    <mergeCell ref="CB86:CB87"/>
    <mergeCell ref="BQ86:BQ87"/>
    <mergeCell ref="BR86:BR87"/>
    <mergeCell ref="BS90:BS91"/>
    <mergeCell ref="BT90:BT91"/>
    <mergeCell ref="BU90:BU91"/>
    <mergeCell ref="BV90:BV91"/>
    <mergeCell ref="W90:W91"/>
    <mergeCell ref="X90:X91"/>
    <mergeCell ref="Y90:Y91"/>
    <mergeCell ref="Z90:Z91"/>
    <mergeCell ref="AC90:AC91"/>
    <mergeCell ref="BP90:BP91"/>
    <mergeCell ref="DT88:DT89"/>
    <mergeCell ref="DU88:DU89"/>
    <mergeCell ref="DV88:DV89"/>
    <mergeCell ref="EB88:EB89"/>
    <mergeCell ref="C90:C91"/>
    <mergeCell ref="D90:D91"/>
    <mergeCell ref="S90:S91"/>
    <mergeCell ref="T90:T91"/>
    <mergeCell ref="U90:U91"/>
    <mergeCell ref="V90:V91"/>
    <mergeCell ref="DN88:DN89"/>
    <mergeCell ref="DO88:DO89"/>
    <mergeCell ref="DP88:DP89"/>
    <mergeCell ref="DQ88:DQ89"/>
    <mergeCell ref="DR88:DR89"/>
    <mergeCell ref="DS88:DS89"/>
    <mergeCell ref="DG88:DG89"/>
    <mergeCell ref="DH88:DH89"/>
    <mergeCell ref="DI88:DI89"/>
    <mergeCell ref="DK88:DK89"/>
    <mergeCell ref="DL88:DL89"/>
    <mergeCell ref="DM88:DM89"/>
    <mergeCell ref="CU88:CU89"/>
    <mergeCell ref="CW88:CW89"/>
    <mergeCell ref="CY88:CY89"/>
    <mergeCell ref="DA88:DA89"/>
    <mergeCell ref="DC88:DC89"/>
    <mergeCell ref="DE88:DE89"/>
    <mergeCell ref="CO88:CO89"/>
    <mergeCell ref="CP88:CP89"/>
    <mergeCell ref="CQ88:CQ89"/>
    <mergeCell ref="CR88:CR89"/>
    <mergeCell ref="CS88:CS89"/>
    <mergeCell ref="CT88:CT89"/>
    <mergeCell ref="CI88:CI89"/>
    <mergeCell ref="CJ88:CJ89"/>
    <mergeCell ref="CK88:CK89"/>
    <mergeCell ref="CL88:CL89"/>
    <mergeCell ref="CM88:CM89"/>
    <mergeCell ref="CN88:CN89"/>
    <mergeCell ref="CC88:CC89"/>
    <mergeCell ref="CD88:CD89"/>
    <mergeCell ref="CE88:CE89"/>
    <mergeCell ref="CF88:CF89"/>
    <mergeCell ref="CG88:CG89"/>
    <mergeCell ref="CH88:CH89"/>
    <mergeCell ref="BW88:BW89"/>
    <mergeCell ref="BX88:BX89"/>
    <mergeCell ref="BY88:BY89"/>
    <mergeCell ref="BZ88:BZ89"/>
    <mergeCell ref="CA88:CA89"/>
    <mergeCell ref="CB88:CB89"/>
    <mergeCell ref="BQ88:BQ89"/>
    <mergeCell ref="BR88:BR89"/>
    <mergeCell ref="BS92:BS93"/>
    <mergeCell ref="BT92:BT93"/>
    <mergeCell ref="BU92:BU93"/>
    <mergeCell ref="BV92:BV93"/>
    <mergeCell ref="W92:W93"/>
    <mergeCell ref="X92:X93"/>
    <mergeCell ref="Y92:Y93"/>
    <mergeCell ref="Z92:Z93"/>
    <mergeCell ref="AC92:AC93"/>
    <mergeCell ref="BP92:BP93"/>
    <mergeCell ref="DT90:DT91"/>
    <mergeCell ref="DU90:DU91"/>
    <mergeCell ref="DV90:DV91"/>
    <mergeCell ref="EB90:EB91"/>
    <mergeCell ref="C92:C93"/>
    <mergeCell ref="D92:D93"/>
    <mergeCell ref="S92:S93"/>
    <mergeCell ref="T92:T93"/>
    <mergeCell ref="U92:U93"/>
    <mergeCell ref="V92:V93"/>
    <mergeCell ref="DN90:DN91"/>
    <mergeCell ref="DO90:DO91"/>
    <mergeCell ref="DP90:DP91"/>
    <mergeCell ref="DQ90:DQ91"/>
    <mergeCell ref="DR90:DR91"/>
    <mergeCell ref="DS90:DS91"/>
    <mergeCell ref="DG90:DG91"/>
    <mergeCell ref="DH90:DH91"/>
    <mergeCell ref="DI90:DI91"/>
    <mergeCell ref="DK90:DK91"/>
    <mergeCell ref="DL90:DL91"/>
    <mergeCell ref="DM90:DM91"/>
    <mergeCell ref="CU90:CU91"/>
    <mergeCell ref="CW90:CW91"/>
    <mergeCell ref="CY90:CY91"/>
    <mergeCell ref="DA90:DA91"/>
    <mergeCell ref="DC90:DC91"/>
    <mergeCell ref="DE90:DE91"/>
    <mergeCell ref="CO90:CO91"/>
    <mergeCell ref="CP90:CP91"/>
    <mergeCell ref="CQ90:CQ91"/>
    <mergeCell ref="CR90:CR91"/>
    <mergeCell ref="CS90:CS91"/>
    <mergeCell ref="CT90:CT91"/>
    <mergeCell ref="CI90:CI91"/>
    <mergeCell ref="CJ90:CJ91"/>
    <mergeCell ref="CK90:CK91"/>
    <mergeCell ref="CL90:CL91"/>
    <mergeCell ref="CM90:CM91"/>
    <mergeCell ref="CN90:CN91"/>
    <mergeCell ref="CC90:CC91"/>
    <mergeCell ref="CD90:CD91"/>
    <mergeCell ref="CE90:CE91"/>
    <mergeCell ref="CF90:CF91"/>
    <mergeCell ref="CG90:CG91"/>
    <mergeCell ref="CH90:CH91"/>
    <mergeCell ref="BW90:BW91"/>
    <mergeCell ref="BX90:BX91"/>
    <mergeCell ref="BY90:BY91"/>
    <mergeCell ref="BZ90:BZ91"/>
    <mergeCell ref="CA90:CA91"/>
    <mergeCell ref="CB90:CB91"/>
    <mergeCell ref="BQ90:BQ91"/>
    <mergeCell ref="BR90:BR91"/>
    <mergeCell ref="BS94:BS95"/>
    <mergeCell ref="BT94:BT95"/>
    <mergeCell ref="BU94:BU95"/>
    <mergeCell ref="BV94:BV95"/>
    <mergeCell ref="W94:W95"/>
    <mergeCell ref="X94:X95"/>
    <mergeCell ref="Y94:Y95"/>
    <mergeCell ref="Z94:Z95"/>
    <mergeCell ref="AC94:AC95"/>
    <mergeCell ref="BP94:BP95"/>
    <mergeCell ref="DT92:DT93"/>
    <mergeCell ref="DU92:DU93"/>
    <mergeCell ref="DV92:DV93"/>
    <mergeCell ref="EB92:EB93"/>
    <mergeCell ref="C94:C95"/>
    <mergeCell ref="D94:D95"/>
    <mergeCell ref="S94:S95"/>
    <mergeCell ref="T94:T95"/>
    <mergeCell ref="U94:U95"/>
    <mergeCell ref="V94:V95"/>
    <mergeCell ref="DN92:DN93"/>
    <mergeCell ref="DO92:DO93"/>
    <mergeCell ref="DP92:DP93"/>
    <mergeCell ref="DQ92:DQ93"/>
    <mergeCell ref="DR92:DR93"/>
    <mergeCell ref="DS92:DS93"/>
    <mergeCell ref="DG92:DG93"/>
    <mergeCell ref="DH92:DH93"/>
    <mergeCell ref="DI92:DI93"/>
    <mergeCell ref="DK92:DK93"/>
    <mergeCell ref="DL92:DL93"/>
    <mergeCell ref="DM92:DM93"/>
    <mergeCell ref="CU92:CU93"/>
    <mergeCell ref="CW92:CW93"/>
    <mergeCell ref="CY92:CY93"/>
    <mergeCell ref="DA92:DA93"/>
    <mergeCell ref="DC92:DC93"/>
    <mergeCell ref="DE92:DE93"/>
    <mergeCell ref="CO92:CO93"/>
    <mergeCell ref="CP92:CP93"/>
    <mergeCell ref="CQ92:CQ93"/>
    <mergeCell ref="CR92:CR93"/>
    <mergeCell ref="CS92:CS93"/>
    <mergeCell ref="CT92:CT93"/>
    <mergeCell ref="CI92:CI93"/>
    <mergeCell ref="CJ92:CJ93"/>
    <mergeCell ref="CK92:CK93"/>
    <mergeCell ref="CL92:CL93"/>
    <mergeCell ref="CM92:CM93"/>
    <mergeCell ref="CN92:CN93"/>
    <mergeCell ref="CC92:CC93"/>
    <mergeCell ref="CD92:CD93"/>
    <mergeCell ref="CE92:CE93"/>
    <mergeCell ref="CF92:CF93"/>
    <mergeCell ref="CG92:CG93"/>
    <mergeCell ref="CH92:CH93"/>
    <mergeCell ref="BW92:BW93"/>
    <mergeCell ref="BX92:BX93"/>
    <mergeCell ref="BY92:BY93"/>
    <mergeCell ref="BZ92:BZ93"/>
    <mergeCell ref="CA92:CA93"/>
    <mergeCell ref="CB92:CB93"/>
    <mergeCell ref="BQ92:BQ93"/>
    <mergeCell ref="BR92:BR93"/>
    <mergeCell ref="BR96:BR97"/>
    <mergeCell ref="BS96:BS97"/>
    <mergeCell ref="BT96:BT97"/>
    <mergeCell ref="BU96:BU97"/>
    <mergeCell ref="V96:V97"/>
    <mergeCell ref="W96:W97"/>
    <mergeCell ref="X96:X97"/>
    <mergeCell ref="Y96:Y97"/>
    <mergeCell ref="Z96:Z97"/>
    <mergeCell ref="AC96:AC97"/>
    <mergeCell ref="DT94:DT95"/>
    <mergeCell ref="DU94:DU95"/>
    <mergeCell ref="DV94:DV95"/>
    <mergeCell ref="EB94:EB95"/>
    <mergeCell ref="B96:B139"/>
    <mergeCell ref="C96:C97"/>
    <mergeCell ref="D96:D97"/>
    <mergeCell ref="S96:S97"/>
    <mergeCell ref="T96:T97"/>
    <mergeCell ref="U96:U97"/>
    <mergeCell ref="DN94:DN95"/>
    <mergeCell ref="DO94:DO95"/>
    <mergeCell ref="DP94:DP95"/>
    <mergeCell ref="DQ94:DQ95"/>
    <mergeCell ref="DR94:DR95"/>
    <mergeCell ref="DS94:DS95"/>
    <mergeCell ref="DG94:DG95"/>
    <mergeCell ref="DH94:DH95"/>
    <mergeCell ref="DI94:DI95"/>
    <mergeCell ref="DK94:DK95"/>
    <mergeCell ref="DL94:DL95"/>
    <mergeCell ref="DM94:DM95"/>
    <mergeCell ref="CU94:CU95"/>
    <mergeCell ref="CW94:CW95"/>
    <mergeCell ref="CY94:CY95"/>
    <mergeCell ref="DA94:DA95"/>
    <mergeCell ref="DC94:DC95"/>
    <mergeCell ref="DE94:DE95"/>
    <mergeCell ref="CO94:CO95"/>
    <mergeCell ref="CP94:CP95"/>
    <mergeCell ref="CQ94:CQ95"/>
    <mergeCell ref="CR94:CR95"/>
    <mergeCell ref="CS94:CS95"/>
    <mergeCell ref="CT94:CT95"/>
    <mergeCell ref="CI94:CI95"/>
    <mergeCell ref="CJ94:CJ95"/>
    <mergeCell ref="CK94:CK95"/>
    <mergeCell ref="CL94:CL95"/>
    <mergeCell ref="CM94:CM95"/>
    <mergeCell ref="CN94:CN95"/>
    <mergeCell ref="CC94:CC95"/>
    <mergeCell ref="CD94:CD95"/>
    <mergeCell ref="CE94:CE95"/>
    <mergeCell ref="CF94:CF95"/>
    <mergeCell ref="CG94:CG95"/>
    <mergeCell ref="CH94:CH95"/>
    <mergeCell ref="BW94:BW95"/>
    <mergeCell ref="BX94:BX95"/>
    <mergeCell ref="BY94:BY95"/>
    <mergeCell ref="BZ94:BZ95"/>
    <mergeCell ref="CA94:CA95"/>
    <mergeCell ref="CB94:CB95"/>
    <mergeCell ref="BQ94:BQ95"/>
    <mergeCell ref="BR94:BR95"/>
    <mergeCell ref="Y98:Y99"/>
    <mergeCell ref="Z98:Z99"/>
    <mergeCell ref="AC98:AC99"/>
    <mergeCell ref="BP98:BP99"/>
    <mergeCell ref="C98:C99"/>
    <mergeCell ref="D98:D99"/>
    <mergeCell ref="S98:S99"/>
    <mergeCell ref="T98:T99"/>
    <mergeCell ref="U98:U99"/>
    <mergeCell ref="V98:V99"/>
    <mergeCell ref="DS96:DS97"/>
    <mergeCell ref="DT96:DT97"/>
    <mergeCell ref="DU96:DU97"/>
    <mergeCell ref="DV96:DV97"/>
    <mergeCell ref="DX96:DX139"/>
    <mergeCell ref="EB96:EB97"/>
    <mergeCell ref="DT98:DT99"/>
    <mergeCell ref="DU98:DU99"/>
    <mergeCell ref="DV98:DV99"/>
    <mergeCell ref="EB98:EB99"/>
    <mergeCell ref="DM96:DM97"/>
    <mergeCell ref="DN96:DN97"/>
    <mergeCell ref="DO96:DO97"/>
    <mergeCell ref="DP96:DP97"/>
    <mergeCell ref="DQ96:DQ97"/>
    <mergeCell ref="DR96:DR97"/>
    <mergeCell ref="DE96:DE97"/>
    <mergeCell ref="DG96:DG97"/>
    <mergeCell ref="DH96:DH97"/>
    <mergeCell ref="DI96:DI97"/>
    <mergeCell ref="DK96:DK97"/>
    <mergeCell ref="DL96:DL97"/>
    <mergeCell ref="CT96:CT97"/>
    <mergeCell ref="CU96:CU97"/>
    <mergeCell ref="CW96:CW97"/>
    <mergeCell ref="CY96:CY97"/>
    <mergeCell ref="DA96:DA97"/>
    <mergeCell ref="DC96:DC97"/>
    <mergeCell ref="CN96:CN97"/>
    <mergeCell ref="CO96:CO97"/>
    <mergeCell ref="CP96:CP97"/>
    <mergeCell ref="CQ96:CQ97"/>
    <mergeCell ref="CR96:CR97"/>
    <mergeCell ref="CS96:CS97"/>
    <mergeCell ref="CH96:CH97"/>
    <mergeCell ref="CI96:CI97"/>
    <mergeCell ref="CJ96:CJ97"/>
    <mergeCell ref="CK96:CK97"/>
    <mergeCell ref="CL96:CL97"/>
    <mergeCell ref="CM96:CM97"/>
    <mergeCell ref="CB96:CB97"/>
    <mergeCell ref="CC96:CC97"/>
    <mergeCell ref="CD96:CD97"/>
    <mergeCell ref="CE96:CE97"/>
    <mergeCell ref="CF96:CF97"/>
    <mergeCell ref="CG96:CG97"/>
    <mergeCell ref="BV96:BV97"/>
    <mergeCell ref="BW96:BW97"/>
    <mergeCell ref="BX96:BX97"/>
    <mergeCell ref="BY96:BY97"/>
    <mergeCell ref="BZ96:BZ97"/>
    <mergeCell ref="CA96:CA97"/>
    <mergeCell ref="BP96:BP97"/>
    <mergeCell ref="BQ96:BQ97"/>
    <mergeCell ref="BU100:BU101"/>
    <mergeCell ref="BV100:BV101"/>
    <mergeCell ref="W100:W101"/>
    <mergeCell ref="X100:X101"/>
    <mergeCell ref="Y100:Y101"/>
    <mergeCell ref="Z100:Z101"/>
    <mergeCell ref="AC100:AC101"/>
    <mergeCell ref="BP100:BP101"/>
    <mergeCell ref="C100:C101"/>
    <mergeCell ref="D100:D101"/>
    <mergeCell ref="S100:S101"/>
    <mergeCell ref="T100:T101"/>
    <mergeCell ref="U100:U101"/>
    <mergeCell ref="V100:V101"/>
    <mergeCell ref="DN98:DN99"/>
    <mergeCell ref="DO98:DO99"/>
    <mergeCell ref="DP98:DP99"/>
    <mergeCell ref="DQ98:DQ99"/>
    <mergeCell ref="DR98:DR99"/>
    <mergeCell ref="DS98:DS99"/>
    <mergeCell ref="DG98:DG99"/>
    <mergeCell ref="DH98:DH99"/>
    <mergeCell ref="DI98:DI99"/>
    <mergeCell ref="DK98:DK99"/>
    <mergeCell ref="DL98:DL99"/>
    <mergeCell ref="DM98:DM99"/>
    <mergeCell ref="CU98:CU99"/>
    <mergeCell ref="CW98:CW99"/>
    <mergeCell ref="CY98:CY99"/>
    <mergeCell ref="DA98:DA99"/>
    <mergeCell ref="DC98:DC99"/>
    <mergeCell ref="DE98:DE99"/>
    <mergeCell ref="CO98:CO99"/>
    <mergeCell ref="CP98:CP99"/>
    <mergeCell ref="CQ98:CQ99"/>
    <mergeCell ref="CR98:CR99"/>
    <mergeCell ref="CS98:CS99"/>
    <mergeCell ref="CT98:CT99"/>
    <mergeCell ref="CI98:CI99"/>
    <mergeCell ref="CJ98:CJ99"/>
    <mergeCell ref="CK98:CK99"/>
    <mergeCell ref="CL98:CL99"/>
    <mergeCell ref="CM98:CM99"/>
    <mergeCell ref="CN98:CN99"/>
    <mergeCell ref="CC98:CC99"/>
    <mergeCell ref="CD98:CD99"/>
    <mergeCell ref="CE98:CE99"/>
    <mergeCell ref="CF98:CF99"/>
    <mergeCell ref="CG98:CG99"/>
    <mergeCell ref="CH98:CH99"/>
    <mergeCell ref="BW98:BW99"/>
    <mergeCell ref="BX98:BX99"/>
    <mergeCell ref="BY98:BY99"/>
    <mergeCell ref="BZ98:BZ99"/>
    <mergeCell ref="CA98:CA99"/>
    <mergeCell ref="CB98:CB99"/>
    <mergeCell ref="BQ98:BQ99"/>
    <mergeCell ref="BR98:BR99"/>
    <mergeCell ref="BS98:BS99"/>
    <mergeCell ref="BT98:BT99"/>
    <mergeCell ref="BU98:BU99"/>
    <mergeCell ref="BV98:BV99"/>
    <mergeCell ref="W98:W99"/>
    <mergeCell ref="X98:X99"/>
    <mergeCell ref="BU102:BU103"/>
    <mergeCell ref="BV102:BV103"/>
    <mergeCell ref="W102:W103"/>
    <mergeCell ref="X102:X103"/>
    <mergeCell ref="Y102:Y103"/>
    <mergeCell ref="Z102:Z103"/>
    <mergeCell ref="AC102:AC103"/>
    <mergeCell ref="BP102:BP103"/>
    <mergeCell ref="DT100:DT101"/>
    <mergeCell ref="DU100:DU101"/>
    <mergeCell ref="DV100:DV101"/>
    <mergeCell ref="EB100:EB101"/>
    <mergeCell ref="C102:C103"/>
    <mergeCell ref="D102:D103"/>
    <mergeCell ref="S102:S103"/>
    <mergeCell ref="T102:T103"/>
    <mergeCell ref="U102:U103"/>
    <mergeCell ref="V102:V103"/>
    <mergeCell ref="DN100:DN101"/>
    <mergeCell ref="DO100:DO101"/>
    <mergeCell ref="DP100:DP101"/>
    <mergeCell ref="DQ100:DQ101"/>
    <mergeCell ref="DR100:DR101"/>
    <mergeCell ref="DS100:DS101"/>
    <mergeCell ref="DG100:DG101"/>
    <mergeCell ref="DH100:DH101"/>
    <mergeCell ref="DI100:DI101"/>
    <mergeCell ref="DK100:DK101"/>
    <mergeCell ref="DL100:DL101"/>
    <mergeCell ref="DM100:DM101"/>
    <mergeCell ref="CU100:CU101"/>
    <mergeCell ref="CW100:CW101"/>
    <mergeCell ref="CY100:CY101"/>
    <mergeCell ref="DA100:DA101"/>
    <mergeCell ref="DC100:DC101"/>
    <mergeCell ref="DE100:DE101"/>
    <mergeCell ref="CO100:CO101"/>
    <mergeCell ref="CP100:CP101"/>
    <mergeCell ref="CQ100:CQ101"/>
    <mergeCell ref="CR100:CR101"/>
    <mergeCell ref="CS100:CS101"/>
    <mergeCell ref="CT100:CT101"/>
    <mergeCell ref="CI100:CI101"/>
    <mergeCell ref="CJ100:CJ101"/>
    <mergeCell ref="CK100:CK101"/>
    <mergeCell ref="CL100:CL101"/>
    <mergeCell ref="CM100:CM101"/>
    <mergeCell ref="CN100:CN101"/>
    <mergeCell ref="CC100:CC101"/>
    <mergeCell ref="CD100:CD101"/>
    <mergeCell ref="CE100:CE101"/>
    <mergeCell ref="CF100:CF101"/>
    <mergeCell ref="CG100:CG101"/>
    <mergeCell ref="CH100:CH101"/>
    <mergeCell ref="BW100:BW101"/>
    <mergeCell ref="BX100:BX101"/>
    <mergeCell ref="BY100:BY101"/>
    <mergeCell ref="BZ100:BZ101"/>
    <mergeCell ref="CA100:CA101"/>
    <mergeCell ref="CB100:CB101"/>
    <mergeCell ref="BQ100:BQ101"/>
    <mergeCell ref="BR100:BR101"/>
    <mergeCell ref="BS100:BS101"/>
    <mergeCell ref="BT100:BT101"/>
    <mergeCell ref="BU104:BU105"/>
    <mergeCell ref="BV104:BV105"/>
    <mergeCell ref="W104:W105"/>
    <mergeCell ref="X104:X105"/>
    <mergeCell ref="Y104:Y105"/>
    <mergeCell ref="Z104:Z105"/>
    <mergeCell ref="AC104:AC105"/>
    <mergeCell ref="BP104:BP105"/>
    <mergeCell ref="DT102:DT103"/>
    <mergeCell ref="DU102:DU103"/>
    <mergeCell ref="DV102:DV103"/>
    <mergeCell ref="EB102:EB103"/>
    <mergeCell ref="C104:C105"/>
    <mergeCell ref="D104:D105"/>
    <mergeCell ref="S104:S105"/>
    <mergeCell ref="T104:T105"/>
    <mergeCell ref="U104:U105"/>
    <mergeCell ref="V104:V105"/>
    <mergeCell ref="DN102:DN103"/>
    <mergeCell ref="DO102:DO103"/>
    <mergeCell ref="DP102:DP103"/>
    <mergeCell ref="DQ102:DQ103"/>
    <mergeCell ref="DR102:DR103"/>
    <mergeCell ref="DS102:DS103"/>
    <mergeCell ref="DG102:DG103"/>
    <mergeCell ref="DH102:DH103"/>
    <mergeCell ref="DI102:DI103"/>
    <mergeCell ref="DK102:DK103"/>
    <mergeCell ref="DL102:DL103"/>
    <mergeCell ref="DM102:DM103"/>
    <mergeCell ref="CU102:CU103"/>
    <mergeCell ref="CW102:CW103"/>
    <mergeCell ref="CY102:CY103"/>
    <mergeCell ref="DA102:DA103"/>
    <mergeCell ref="DC102:DC103"/>
    <mergeCell ref="DE102:DE103"/>
    <mergeCell ref="CO102:CO103"/>
    <mergeCell ref="CP102:CP103"/>
    <mergeCell ref="CQ102:CQ103"/>
    <mergeCell ref="CR102:CR103"/>
    <mergeCell ref="CS102:CS103"/>
    <mergeCell ref="CT102:CT103"/>
    <mergeCell ref="CI102:CI103"/>
    <mergeCell ref="CJ102:CJ103"/>
    <mergeCell ref="CK102:CK103"/>
    <mergeCell ref="CL102:CL103"/>
    <mergeCell ref="CM102:CM103"/>
    <mergeCell ref="CN102:CN103"/>
    <mergeCell ref="CC102:CC103"/>
    <mergeCell ref="CD102:CD103"/>
    <mergeCell ref="CE102:CE103"/>
    <mergeCell ref="CF102:CF103"/>
    <mergeCell ref="CG102:CG103"/>
    <mergeCell ref="CH102:CH103"/>
    <mergeCell ref="BW102:BW103"/>
    <mergeCell ref="BX102:BX103"/>
    <mergeCell ref="BY102:BY103"/>
    <mergeCell ref="BZ102:BZ103"/>
    <mergeCell ref="CA102:CA103"/>
    <mergeCell ref="CB102:CB103"/>
    <mergeCell ref="BQ102:BQ103"/>
    <mergeCell ref="BR102:BR103"/>
    <mergeCell ref="BS102:BS103"/>
    <mergeCell ref="BT102:BT103"/>
    <mergeCell ref="BU106:BU107"/>
    <mergeCell ref="BV106:BV107"/>
    <mergeCell ref="W106:W107"/>
    <mergeCell ref="X106:X107"/>
    <mergeCell ref="Y106:Y107"/>
    <mergeCell ref="Z106:Z107"/>
    <mergeCell ref="AC106:AC107"/>
    <mergeCell ref="BP106:BP107"/>
    <mergeCell ref="DT104:DT105"/>
    <mergeCell ref="DU104:DU105"/>
    <mergeCell ref="DV104:DV105"/>
    <mergeCell ref="EB104:EB105"/>
    <mergeCell ref="C106:C107"/>
    <mergeCell ref="D106:D107"/>
    <mergeCell ref="S106:S107"/>
    <mergeCell ref="T106:T107"/>
    <mergeCell ref="U106:U107"/>
    <mergeCell ref="V106:V107"/>
    <mergeCell ref="DN104:DN105"/>
    <mergeCell ref="DO104:DO105"/>
    <mergeCell ref="DP104:DP105"/>
    <mergeCell ref="DQ104:DQ105"/>
    <mergeCell ref="DR104:DR105"/>
    <mergeCell ref="DS104:DS105"/>
    <mergeCell ref="DG104:DG105"/>
    <mergeCell ref="DH104:DH105"/>
    <mergeCell ref="DI104:DI105"/>
    <mergeCell ref="DK104:DK105"/>
    <mergeCell ref="DL104:DL105"/>
    <mergeCell ref="DM104:DM105"/>
    <mergeCell ref="CU104:CU105"/>
    <mergeCell ref="CW104:CW105"/>
    <mergeCell ref="CY104:CY105"/>
    <mergeCell ref="DA104:DA105"/>
    <mergeCell ref="DC104:DC105"/>
    <mergeCell ref="DE104:DE105"/>
    <mergeCell ref="CO104:CO105"/>
    <mergeCell ref="CP104:CP105"/>
    <mergeCell ref="CQ104:CQ105"/>
    <mergeCell ref="CR104:CR105"/>
    <mergeCell ref="CS104:CS105"/>
    <mergeCell ref="CT104:CT105"/>
    <mergeCell ref="CI104:CI105"/>
    <mergeCell ref="CJ104:CJ105"/>
    <mergeCell ref="CK104:CK105"/>
    <mergeCell ref="CL104:CL105"/>
    <mergeCell ref="CM104:CM105"/>
    <mergeCell ref="CN104:CN105"/>
    <mergeCell ref="CC104:CC105"/>
    <mergeCell ref="CD104:CD105"/>
    <mergeCell ref="CE104:CE105"/>
    <mergeCell ref="CF104:CF105"/>
    <mergeCell ref="CG104:CG105"/>
    <mergeCell ref="CH104:CH105"/>
    <mergeCell ref="BW104:BW105"/>
    <mergeCell ref="BX104:BX105"/>
    <mergeCell ref="BY104:BY105"/>
    <mergeCell ref="BZ104:BZ105"/>
    <mergeCell ref="CA104:CA105"/>
    <mergeCell ref="CB104:CB105"/>
    <mergeCell ref="BQ104:BQ105"/>
    <mergeCell ref="BR104:BR105"/>
    <mergeCell ref="BS104:BS105"/>
    <mergeCell ref="BT104:BT105"/>
    <mergeCell ref="BU108:BU109"/>
    <mergeCell ref="BV108:BV109"/>
    <mergeCell ref="W108:W109"/>
    <mergeCell ref="X108:X109"/>
    <mergeCell ref="Y108:Y109"/>
    <mergeCell ref="Z108:Z109"/>
    <mergeCell ref="AC108:AC109"/>
    <mergeCell ref="BP108:BP109"/>
    <mergeCell ref="DT106:DT107"/>
    <mergeCell ref="DU106:DU107"/>
    <mergeCell ref="DV106:DV107"/>
    <mergeCell ref="EB106:EB107"/>
    <mergeCell ref="C108:C109"/>
    <mergeCell ref="D108:D109"/>
    <mergeCell ref="S108:S109"/>
    <mergeCell ref="T108:T109"/>
    <mergeCell ref="U108:U109"/>
    <mergeCell ref="V108:V109"/>
    <mergeCell ref="DN106:DN107"/>
    <mergeCell ref="DO106:DO107"/>
    <mergeCell ref="DP106:DP107"/>
    <mergeCell ref="DQ106:DQ107"/>
    <mergeCell ref="DR106:DR107"/>
    <mergeCell ref="DS106:DS107"/>
    <mergeCell ref="DG106:DG107"/>
    <mergeCell ref="DH106:DH107"/>
    <mergeCell ref="DI106:DI107"/>
    <mergeCell ref="DK106:DK107"/>
    <mergeCell ref="DL106:DL107"/>
    <mergeCell ref="DM106:DM107"/>
    <mergeCell ref="CU106:CU107"/>
    <mergeCell ref="CW106:CW107"/>
    <mergeCell ref="CY106:CY107"/>
    <mergeCell ref="DA106:DA107"/>
    <mergeCell ref="DC106:DC107"/>
    <mergeCell ref="DE106:DE107"/>
    <mergeCell ref="CO106:CO107"/>
    <mergeCell ref="CP106:CP107"/>
    <mergeCell ref="CQ106:CQ107"/>
    <mergeCell ref="CR106:CR107"/>
    <mergeCell ref="CS106:CS107"/>
    <mergeCell ref="CT106:CT107"/>
    <mergeCell ref="CI106:CI107"/>
    <mergeCell ref="CJ106:CJ107"/>
    <mergeCell ref="CK106:CK107"/>
    <mergeCell ref="CL106:CL107"/>
    <mergeCell ref="CM106:CM107"/>
    <mergeCell ref="CN106:CN107"/>
    <mergeCell ref="CC106:CC107"/>
    <mergeCell ref="CD106:CD107"/>
    <mergeCell ref="CE106:CE107"/>
    <mergeCell ref="CF106:CF107"/>
    <mergeCell ref="CG106:CG107"/>
    <mergeCell ref="CH106:CH107"/>
    <mergeCell ref="BW106:BW107"/>
    <mergeCell ref="BX106:BX107"/>
    <mergeCell ref="BY106:BY107"/>
    <mergeCell ref="BZ106:BZ107"/>
    <mergeCell ref="CA106:CA107"/>
    <mergeCell ref="CB106:CB107"/>
    <mergeCell ref="BQ106:BQ107"/>
    <mergeCell ref="BR106:BR107"/>
    <mergeCell ref="BS106:BS107"/>
    <mergeCell ref="BT106:BT107"/>
    <mergeCell ref="BU110:BU111"/>
    <mergeCell ref="BV110:BV111"/>
    <mergeCell ref="W110:W111"/>
    <mergeCell ref="X110:X111"/>
    <mergeCell ref="Y110:Y111"/>
    <mergeCell ref="Z110:Z111"/>
    <mergeCell ref="AC110:AC111"/>
    <mergeCell ref="BP110:BP111"/>
    <mergeCell ref="DT108:DT109"/>
    <mergeCell ref="DU108:DU109"/>
    <mergeCell ref="DV108:DV109"/>
    <mergeCell ref="EB108:EB109"/>
    <mergeCell ref="C110:C111"/>
    <mergeCell ref="D110:D111"/>
    <mergeCell ref="S110:S111"/>
    <mergeCell ref="T110:T111"/>
    <mergeCell ref="U110:U111"/>
    <mergeCell ref="V110:V111"/>
    <mergeCell ref="DN108:DN109"/>
    <mergeCell ref="DO108:DO109"/>
    <mergeCell ref="DP108:DP109"/>
    <mergeCell ref="DQ108:DQ109"/>
    <mergeCell ref="DR108:DR109"/>
    <mergeCell ref="DS108:DS109"/>
    <mergeCell ref="DG108:DG109"/>
    <mergeCell ref="DH108:DH109"/>
    <mergeCell ref="DI108:DI109"/>
    <mergeCell ref="DK108:DK109"/>
    <mergeCell ref="DL108:DL109"/>
    <mergeCell ref="DM108:DM109"/>
    <mergeCell ref="CU108:CU109"/>
    <mergeCell ref="CW108:CW109"/>
    <mergeCell ref="CY108:CY109"/>
    <mergeCell ref="DA108:DA109"/>
    <mergeCell ref="DC108:DC109"/>
    <mergeCell ref="DE108:DE109"/>
    <mergeCell ref="CO108:CO109"/>
    <mergeCell ref="CP108:CP109"/>
    <mergeCell ref="CQ108:CQ109"/>
    <mergeCell ref="CR108:CR109"/>
    <mergeCell ref="CS108:CS109"/>
    <mergeCell ref="CT108:CT109"/>
    <mergeCell ref="CI108:CI109"/>
    <mergeCell ref="CJ108:CJ109"/>
    <mergeCell ref="CK108:CK109"/>
    <mergeCell ref="CL108:CL109"/>
    <mergeCell ref="CM108:CM109"/>
    <mergeCell ref="CN108:CN109"/>
    <mergeCell ref="CC108:CC109"/>
    <mergeCell ref="CD108:CD109"/>
    <mergeCell ref="CE108:CE109"/>
    <mergeCell ref="CF108:CF109"/>
    <mergeCell ref="CG108:CG109"/>
    <mergeCell ref="CH108:CH109"/>
    <mergeCell ref="BW108:BW109"/>
    <mergeCell ref="BX108:BX109"/>
    <mergeCell ref="BY108:BY109"/>
    <mergeCell ref="BZ108:BZ109"/>
    <mergeCell ref="CA108:CA109"/>
    <mergeCell ref="CB108:CB109"/>
    <mergeCell ref="BQ108:BQ109"/>
    <mergeCell ref="BR108:BR109"/>
    <mergeCell ref="BS108:BS109"/>
    <mergeCell ref="BT108:BT109"/>
    <mergeCell ref="BU112:BU113"/>
    <mergeCell ref="BV112:BV113"/>
    <mergeCell ref="W112:W113"/>
    <mergeCell ref="X112:X113"/>
    <mergeCell ref="Y112:Y113"/>
    <mergeCell ref="Z112:Z113"/>
    <mergeCell ref="AC112:AC113"/>
    <mergeCell ref="BP112:BP113"/>
    <mergeCell ref="DT110:DT111"/>
    <mergeCell ref="DU110:DU111"/>
    <mergeCell ref="DV110:DV111"/>
    <mergeCell ref="EB110:EB111"/>
    <mergeCell ref="C112:C113"/>
    <mergeCell ref="D112:D113"/>
    <mergeCell ref="S112:S113"/>
    <mergeCell ref="T112:T113"/>
    <mergeCell ref="U112:U113"/>
    <mergeCell ref="V112:V113"/>
    <mergeCell ref="DN110:DN111"/>
    <mergeCell ref="DO110:DO111"/>
    <mergeCell ref="DP110:DP111"/>
    <mergeCell ref="DQ110:DQ111"/>
    <mergeCell ref="DR110:DR111"/>
    <mergeCell ref="DS110:DS111"/>
    <mergeCell ref="DG110:DG111"/>
    <mergeCell ref="DH110:DH111"/>
    <mergeCell ref="DI110:DI111"/>
    <mergeCell ref="DK110:DK111"/>
    <mergeCell ref="DL110:DL111"/>
    <mergeCell ref="DM110:DM111"/>
    <mergeCell ref="CU110:CU111"/>
    <mergeCell ref="CW110:CW111"/>
    <mergeCell ref="CY110:CY111"/>
    <mergeCell ref="DA110:DA111"/>
    <mergeCell ref="DC110:DC111"/>
    <mergeCell ref="DE110:DE111"/>
    <mergeCell ref="CO110:CO111"/>
    <mergeCell ref="CP110:CP111"/>
    <mergeCell ref="CQ110:CQ111"/>
    <mergeCell ref="CR110:CR111"/>
    <mergeCell ref="CS110:CS111"/>
    <mergeCell ref="CT110:CT111"/>
    <mergeCell ref="CI110:CI111"/>
    <mergeCell ref="CJ110:CJ111"/>
    <mergeCell ref="CK110:CK111"/>
    <mergeCell ref="CL110:CL111"/>
    <mergeCell ref="CM110:CM111"/>
    <mergeCell ref="CN110:CN111"/>
    <mergeCell ref="CC110:CC111"/>
    <mergeCell ref="CD110:CD111"/>
    <mergeCell ref="CE110:CE111"/>
    <mergeCell ref="CF110:CF111"/>
    <mergeCell ref="CG110:CG111"/>
    <mergeCell ref="CH110:CH111"/>
    <mergeCell ref="BW110:BW111"/>
    <mergeCell ref="BX110:BX111"/>
    <mergeCell ref="BY110:BY111"/>
    <mergeCell ref="BZ110:BZ111"/>
    <mergeCell ref="CA110:CA111"/>
    <mergeCell ref="CB110:CB111"/>
    <mergeCell ref="BQ110:BQ111"/>
    <mergeCell ref="BR110:BR111"/>
    <mergeCell ref="BS110:BS111"/>
    <mergeCell ref="BT110:BT111"/>
    <mergeCell ref="BU114:BU115"/>
    <mergeCell ref="BV114:BV115"/>
    <mergeCell ref="W114:W115"/>
    <mergeCell ref="X114:X115"/>
    <mergeCell ref="Y114:Y115"/>
    <mergeCell ref="Z114:Z115"/>
    <mergeCell ref="AC114:AC115"/>
    <mergeCell ref="BP114:BP115"/>
    <mergeCell ref="DT112:DT113"/>
    <mergeCell ref="DU112:DU113"/>
    <mergeCell ref="DV112:DV113"/>
    <mergeCell ref="EB112:EB113"/>
    <mergeCell ref="C114:C115"/>
    <mergeCell ref="D114:D115"/>
    <mergeCell ref="S114:S115"/>
    <mergeCell ref="T114:T115"/>
    <mergeCell ref="U114:U115"/>
    <mergeCell ref="V114:V115"/>
    <mergeCell ref="DN112:DN113"/>
    <mergeCell ref="DO112:DO113"/>
    <mergeCell ref="DP112:DP113"/>
    <mergeCell ref="DQ112:DQ113"/>
    <mergeCell ref="DR112:DR113"/>
    <mergeCell ref="DS112:DS113"/>
    <mergeCell ref="DG112:DG113"/>
    <mergeCell ref="DH112:DH113"/>
    <mergeCell ref="DI112:DI113"/>
    <mergeCell ref="DK112:DK113"/>
    <mergeCell ref="DL112:DL113"/>
    <mergeCell ref="DM112:DM113"/>
    <mergeCell ref="CU112:CU113"/>
    <mergeCell ref="CW112:CW113"/>
    <mergeCell ref="CY112:CY113"/>
    <mergeCell ref="DA112:DA113"/>
    <mergeCell ref="DC112:DC113"/>
    <mergeCell ref="DE112:DE113"/>
    <mergeCell ref="CO112:CO113"/>
    <mergeCell ref="CP112:CP113"/>
    <mergeCell ref="CQ112:CQ113"/>
    <mergeCell ref="CR112:CR113"/>
    <mergeCell ref="CS112:CS113"/>
    <mergeCell ref="CT112:CT113"/>
    <mergeCell ref="CI112:CI113"/>
    <mergeCell ref="CJ112:CJ113"/>
    <mergeCell ref="CK112:CK113"/>
    <mergeCell ref="CL112:CL113"/>
    <mergeCell ref="CM112:CM113"/>
    <mergeCell ref="CN112:CN113"/>
    <mergeCell ref="CC112:CC113"/>
    <mergeCell ref="CD112:CD113"/>
    <mergeCell ref="CE112:CE113"/>
    <mergeCell ref="CF112:CF113"/>
    <mergeCell ref="CG112:CG113"/>
    <mergeCell ref="CH112:CH113"/>
    <mergeCell ref="BW112:BW113"/>
    <mergeCell ref="BX112:BX113"/>
    <mergeCell ref="BY112:BY113"/>
    <mergeCell ref="BZ112:BZ113"/>
    <mergeCell ref="CA112:CA113"/>
    <mergeCell ref="CB112:CB113"/>
    <mergeCell ref="BQ112:BQ113"/>
    <mergeCell ref="BR112:BR113"/>
    <mergeCell ref="BS112:BS113"/>
    <mergeCell ref="BT112:BT113"/>
    <mergeCell ref="BU116:BU117"/>
    <mergeCell ref="BV116:BV117"/>
    <mergeCell ref="W116:W117"/>
    <mergeCell ref="X116:X117"/>
    <mergeCell ref="Y116:Y117"/>
    <mergeCell ref="Z116:Z117"/>
    <mergeCell ref="AC116:AC117"/>
    <mergeCell ref="BP116:BP117"/>
    <mergeCell ref="DT114:DT115"/>
    <mergeCell ref="DU114:DU115"/>
    <mergeCell ref="DV114:DV115"/>
    <mergeCell ref="EB114:EB115"/>
    <mergeCell ref="C116:C117"/>
    <mergeCell ref="D116:D117"/>
    <mergeCell ref="S116:S117"/>
    <mergeCell ref="T116:T117"/>
    <mergeCell ref="U116:U117"/>
    <mergeCell ref="V116:V117"/>
    <mergeCell ref="DN114:DN115"/>
    <mergeCell ref="DO114:DO115"/>
    <mergeCell ref="DP114:DP115"/>
    <mergeCell ref="DQ114:DQ115"/>
    <mergeCell ref="DR114:DR115"/>
    <mergeCell ref="DS114:DS115"/>
    <mergeCell ref="DG114:DG115"/>
    <mergeCell ref="DH114:DH115"/>
    <mergeCell ref="DI114:DI115"/>
    <mergeCell ref="DK114:DK115"/>
    <mergeCell ref="DL114:DL115"/>
    <mergeCell ref="DM114:DM115"/>
    <mergeCell ref="CU114:CU115"/>
    <mergeCell ref="CW114:CW115"/>
    <mergeCell ref="CY114:CY115"/>
    <mergeCell ref="DA114:DA115"/>
    <mergeCell ref="DC114:DC115"/>
    <mergeCell ref="DE114:DE115"/>
    <mergeCell ref="CO114:CO115"/>
    <mergeCell ref="CP114:CP115"/>
    <mergeCell ref="CQ114:CQ115"/>
    <mergeCell ref="CR114:CR115"/>
    <mergeCell ref="CS114:CS115"/>
    <mergeCell ref="CT114:CT115"/>
    <mergeCell ref="CI114:CI115"/>
    <mergeCell ref="CJ114:CJ115"/>
    <mergeCell ref="CK114:CK115"/>
    <mergeCell ref="CL114:CL115"/>
    <mergeCell ref="CM114:CM115"/>
    <mergeCell ref="CN114:CN115"/>
    <mergeCell ref="CC114:CC115"/>
    <mergeCell ref="CD114:CD115"/>
    <mergeCell ref="CE114:CE115"/>
    <mergeCell ref="CF114:CF115"/>
    <mergeCell ref="CG114:CG115"/>
    <mergeCell ref="CH114:CH115"/>
    <mergeCell ref="BW114:BW115"/>
    <mergeCell ref="BX114:BX115"/>
    <mergeCell ref="BY114:BY115"/>
    <mergeCell ref="BZ114:BZ115"/>
    <mergeCell ref="CA114:CA115"/>
    <mergeCell ref="CB114:CB115"/>
    <mergeCell ref="BQ114:BQ115"/>
    <mergeCell ref="BR114:BR115"/>
    <mergeCell ref="BS114:BS115"/>
    <mergeCell ref="BT114:BT115"/>
    <mergeCell ref="BU118:BU119"/>
    <mergeCell ref="BV118:BV119"/>
    <mergeCell ref="W118:W119"/>
    <mergeCell ref="X118:X119"/>
    <mergeCell ref="Y118:Y119"/>
    <mergeCell ref="Z118:Z119"/>
    <mergeCell ref="AC118:AC119"/>
    <mergeCell ref="BP118:BP119"/>
    <mergeCell ref="DT116:DT117"/>
    <mergeCell ref="DU116:DU117"/>
    <mergeCell ref="DV116:DV117"/>
    <mergeCell ref="EB116:EB117"/>
    <mergeCell ref="C118:C119"/>
    <mergeCell ref="D118:D119"/>
    <mergeCell ref="S118:S119"/>
    <mergeCell ref="T118:T119"/>
    <mergeCell ref="U118:U119"/>
    <mergeCell ref="V118:V119"/>
    <mergeCell ref="DN116:DN117"/>
    <mergeCell ref="DO116:DO117"/>
    <mergeCell ref="DP116:DP117"/>
    <mergeCell ref="DQ116:DQ117"/>
    <mergeCell ref="DR116:DR117"/>
    <mergeCell ref="DS116:DS117"/>
    <mergeCell ref="DG116:DG117"/>
    <mergeCell ref="DH116:DH117"/>
    <mergeCell ref="DI116:DI117"/>
    <mergeCell ref="DK116:DK117"/>
    <mergeCell ref="DL116:DL117"/>
    <mergeCell ref="DM116:DM117"/>
    <mergeCell ref="CU116:CU117"/>
    <mergeCell ref="CW116:CW117"/>
    <mergeCell ref="CY116:CY117"/>
    <mergeCell ref="DA116:DA117"/>
    <mergeCell ref="DC116:DC117"/>
    <mergeCell ref="DE116:DE117"/>
    <mergeCell ref="CO116:CO117"/>
    <mergeCell ref="CP116:CP117"/>
    <mergeCell ref="CQ116:CQ117"/>
    <mergeCell ref="CR116:CR117"/>
    <mergeCell ref="CS116:CS117"/>
    <mergeCell ref="CT116:CT117"/>
    <mergeCell ref="CI116:CI117"/>
    <mergeCell ref="CJ116:CJ117"/>
    <mergeCell ref="CK116:CK117"/>
    <mergeCell ref="CL116:CL117"/>
    <mergeCell ref="CM116:CM117"/>
    <mergeCell ref="CN116:CN117"/>
    <mergeCell ref="CC116:CC117"/>
    <mergeCell ref="CD116:CD117"/>
    <mergeCell ref="CE116:CE117"/>
    <mergeCell ref="CF116:CF117"/>
    <mergeCell ref="CG116:CG117"/>
    <mergeCell ref="CH116:CH117"/>
    <mergeCell ref="BW116:BW117"/>
    <mergeCell ref="BX116:BX117"/>
    <mergeCell ref="BY116:BY117"/>
    <mergeCell ref="BZ116:BZ117"/>
    <mergeCell ref="CA116:CA117"/>
    <mergeCell ref="CB116:CB117"/>
    <mergeCell ref="BQ116:BQ117"/>
    <mergeCell ref="BR116:BR117"/>
    <mergeCell ref="BS116:BS117"/>
    <mergeCell ref="BT116:BT117"/>
    <mergeCell ref="BU120:BU121"/>
    <mergeCell ref="BV120:BV121"/>
    <mergeCell ref="W120:W121"/>
    <mergeCell ref="X120:X121"/>
    <mergeCell ref="Y120:Y121"/>
    <mergeCell ref="Z120:Z121"/>
    <mergeCell ref="AC120:AC121"/>
    <mergeCell ref="BP120:BP121"/>
    <mergeCell ref="DT118:DT119"/>
    <mergeCell ref="DU118:DU119"/>
    <mergeCell ref="DV118:DV119"/>
    <mergeCell ref="EB118:EB119"/>
    <mergeCell ref="C120:C121"/>
    <mergeCell ref="D120:D121"/>
    <mergeCell ref="S120:S121"/>
    <mergeCell ref="T120:T121"/>
    <mergeCell ref="U120:U121"/>
    <mergeCell ref="V120:V121"/>
    <mergeCell ref="DN118:DN119"/>
    <mergeCell ref="DO118:DO119"/>
    <mergeCell ref="DP118:DP119"/>
    <mergeCell ref="DQ118:DQ119"/>
    <mergeCell ref="DR118:DR119"/>
    <mergeCell ref="DS118:DS119"/>
    <mergeCell ref="DG118:DG119"/>
    <mergeCell ref="DH118:DH119"/>
    <mergeCell ref="DI118:DI119"/>
    <mergeCell ref="DK118:DK119"/>
    <mergeCell ref="DL118:DL119"/>
    <mergeCell ref="DM118:DM119"/>
    <mergeCell ref="CU118:CU119"/>
    <mergeCell ref="CW118:CW119"/>
    <mergeCell ref="CY118:CY119"/>
    <mergeCell ref="DA118:DA119"/>
    <mergeCell ref="DC118:DC119"/>
    <mergeCell ref="DE118:DE119"/>
    <mergeCell ref="CO118:CO119"/>
    <mergeCell ref="CP118:CP119"/>
    <mergeCell ref="CQ118:CQ119"/>
    <mergeCell ref="CR118:CR119"/>
    <mergeCell ref="CS118:CS119"/>
    <mergeCell ref="CT118:CT119"/>
    <mergeCell ref="CI118:CI119"/>
    <mergeCell ref="CJ118:CJ119"/>
    <mergeCell ref="CK118:CK119"/>
    <mergeCell ref="CL118:CL119"/>
    <mergeCell ref="CM118:CM119"/>
    <mergeCell ref="CN118:CN119"/>
    <mergeCell ref="CC118:CC119"/>
    <mergeCell ref="CD118:CD119"/>
    <mergeCell ref="CE118:CE119"/>
    <mergeCell ref="CF118:CF119"/>
    <mergeCell ref="CG118:CG119"/>
    <mergeCell ref="CH118:CH119"/>
    <mergeCell ref="BW118:BW119"/>
    <mergeCell ref="BX118:BX119"/>
    <mergeCell ref="BY118:BY119"/>
    <mergeCell ref="BZ118:BZ119"/>
    <mergeCell ref="CA118:CA119"/>
    <mergeCell ref="CB118:CB119"/>
    <mergeCell ref="BQ118:BQ119"/>
    <mergeCell ref="BR118:BR119"/>
    <mergeCell ref="BS118:BS119"/>
    <mergeCell ref="BT118:BT119"/>
    <mergeCell ref="BU122:BU123"/>
    <mergeCell ref="BV122:BV123"/>
    <mergeCell ref="W122:W123"/>
    <mergeCell ref="X122:X123"/>
    <mergeCell ref="Y122:Y123"/>
    <mergeCell ref="Z122:Z123"/>
    <mergeCell ref="AC122:AC123"/>
    <mergeCell ref="BP122:BP123"/>
    <mergeCell ref="DT120:DT121"/>
    <mergeCell ref="DU120:DU121"/>
    <mergeCell ref="DV120:DV121"/>
    <mergeCell ref="EB120:EB121"/>
    <mergeCell ref="C122:C123"/>
    <mergeCell ref="D122:D123"/>
    <mergeCell ref="S122:S123"/>
    <mergeCell ref="T122:T123"/>
    <mergeCell ref="U122:U123"/>
    <mergeCell ref="V122:V123"/>
    <mergeCell ref="DN120:DN121"/>
    <mergeCell ref="DO120:DO121"/>
    <mergeCell ref="DP120:DP121"/>
    <mergeCell ref="DQ120:DQ121"/>
    <mergeCell ref="DR120:DR121"/>
    <mergeCell ref="DS120:DS121"/>
    <mergeCell ref="DG120:DG121"/>
    <mergeCell ref="DH120:DH121"/>
    <mergeCell ref="DI120:DI121"/>
    <mergeCell ref="DK120:DK121"/>
    <mergeCell ref="DL120:DL121"/>
    <mergeCell ref="DM120:DM121"/>
    <mergeCell ref="CU120:CU121"/>
    <mergeCell ref="CW120:CW121"/>
    <mergeCell ref="CY120:CY121"/>
    <mergeCell ref="DA120:DA121"/>
    <mergeCell ref="DC120:DC121"/>
    <mergeCell ref="DE120:DE121"/>
    <mergeCell ref="CO120:CO121"/>
    <mergeCell ref="CP120:CP121"/>
    <mergeCell ref="CQ120:CQ121"/>
    <mergeCell ref="CR120:CR121"/>
    <mergeCell ref="CS120:CS121"/>
    <mergeCell ref="CT120:CT121"/>
    <mergeCell ref="CI120:CI121"/>
    <mergeCell ref="CJ120:CJ121"/>
    <mergeCell ref="CK120:CK121"/>
    <mergeCell ref="CL120:CL121"/>
    <mergeCell ref="CM120:CM121"/>
    <mergeCell ref="CN120:CN121"/>
    <mergeCell ref="CC120:CC121"/>
    <mergeCell ref="CD120:CD121"/>
    <mergeCell ref="CE120:CE121"/>
    <mergeCell ref="CF120:CF121"/>
    <mergeCell ref="CG120:CG121"/>
    <mergeCell ref="CH120:CH121"/>
    <mergeCell ref="BW120:BW121"/>
    <mergeCell ref="BX120:BX121"/>
    <mergeCell ref="BY120:BY121"/>
    <mergeCell ref="BZ120:BZ121"/>
    <mergeCell ref="CA120:CA121"/>
    <mergeCell ref="CB120:CB121"/>
    <mergeCell ref="BQ120:BQ121"/>
    <mergeCell ref="BR120:BR121"/>
    <mergeCell ref="BS120:BS121"/>
    <mergeCell ref="BT120:BT121"/>
    <mergeCell ref="BU124:BU125"/>
    <mergeCell ref="BV124:BV125"/>
    <mergeCell ref="W124:W125"/>
    <mergeCell ref="X124:X125"/>
    <mergeCell ref="Y124:Y125"/>
    <mergeCell ref="Z124:Z125"/>
    <mergeCell ref="AC124:AC125"/>
    <mergeCell ref="BP124:BP125"/>
    <mergeCell ref="DT122:DT123"/>
    <mergeCell ref="DU122:DU123"/>
    <mergeCell ref="DV122:DV123"/>
    <mergeCell ref="EB122:EB123"/>
    <mergeCell ref="C124:C125"/>
    <mergeCell ref="D124:D125"/>
    <mergeCell ref="S124:S125"/>
    <mergeCell ref="T124:T125"/>
    <mergeCell ref="U124:U125"/>
    <mergeCell ref="V124:V125"/>
    <mergeCell ref="DN122:DN123"/>
    <mergeCell ref="DO122:DO123"/>
    <mergeCell ref="DP122:DP123"/>
    <mergeCell ref="DQ122:DQ123"/>
    <mergeCell ref="DR122:DR123"/>
    <mergeCell ref="DS122:DS123"/>
    <mergeCell ref="DG122:DG123"/>
    <mergeCell ref="DH122:DH123"/>
    <mergeCell ref="DI122:DI123"/>
    <mergeCell ref="DK122:DK123"/>
    <mergeCell ref="DL122:DL123"/>
    <mergeCell ref="DM122:DM123"/>
    <mergeCell ref="CU122:CU123"/>
    <mergeCell ref="CW122:CW123"/>
    <mergeCell ref="CY122:CY123"/>
    <mergeCell ref="DA122:DA123"/>
    <mergeCell ref="DC122:DC123"/>
    <mergeCell ref="DE122:DE123"/>
    <mergeCell ref="CO122:CO123"/>
    <mergeCell ref="CP122:CP123"/>
    <mergeCell ref="CQ122:CQ123"/>
    <mergeCell ref="CR122:CR123"/>
    <mergeCell ref="CS122:CS123"/>
    <mergeCell ref="CT122:CT123"/>
    <mergeCell ref="CI122:CI123"/>
    <mergeCell ref="CJ122:CJ123"/>
    <mergeCell ref="CK122:CK123"/>
    <mergeCell ref="CL122:CL123"/>
    <mergeCell ref="CM122:CM123"/>
    <mergeCell ref="CN122:CN123"/>
    <mergeCell ref="CC122:CC123"/>
    <mergeCell ref="CD122:CD123"/>
    <mergeCell ref="CE122:CE123"/>
    <mergeCell ref="CF122:CF123"/>
    <mergeCell ref="CG122:CG123"/>
    <mergeCell ref="CH122:CH123"/>
    <mergeCell ref="BW122:BW123"/>
    <mergeCell ref="BX122:BX123"/>
    <mergeCell ref="BY122:BY123"/>
    <mergeCell ref="BZ122:BZ123"/>
    <mergeCell ref="CA122:CA123"/>
    <mergeCell ref="CB122:CB123"/>
    <mergeCell ref="BQ122:BQ123"/>
    <mergeCell ref="BR122:BR123"/>
    <mergeCell ref="BS122:BS123"/>
    <mergeCell ref="BT122:BT123"/>
    <mergeCell ref="BU126:BU127"/>
    <mergeCell ref="BV126:BV127"/>
    <mergeCell ref="W126:W127"/>
    <mergeCell ref="X126:X127"/>
    <mergeCell ref="Y126:Y127"/>
    <mergeCell ref="Z126:Z127"/>
    <mergeCell ref="AC126:AC127"/>
    <mergeCell ref="BP126:BP127"/>
    <mergeCell ref="DT124:DT125"/>
    <mergeCell ref="DU124:DU125"/>
    <mergeCell ref="DV124:DV125"/>
    <mergeCell ref="EB124:EB125"/>
    <mergeCell ref="C126:C127"/>
    <mergeCell ref="D126:D127"/>
    <mergeCell ref="S126:S127"/>
    <mergeCell ref="T126:T127"/>
    <mergeCell ref="U126:U127"/>
    <mergeCell ref="V126:V127"/>
    <mergeCell ref="DN124:DN125"/>
    <mergeCell ref="DO124:DO125"/>
    <mergeCell ref="DP124:DP125"/>
    <mergeCell ref="DQ124:DQ125"/>
    <mergeCell ref="DR124:DR125"/>
    <mergeCell ref="DS124:DS125"/>
    <mergeCell ref="DG124:DG125"/>
    <mergeCell ref="DH124:DH125"/>
    <mergeCell ref="DI124:DI125"/>
    <mergeCell ref="DK124:DK125"/>
    <mergeCell ref="DL124:DL125"/>
    <mergeCell ref="DM124:DM125"/>
    <mergeCell ref="CU124:CU125"/>
    <mergeCell ref="CW124:CW125"/>
    <mergeCell ref="CY124:CY125"/>
    <mergeCell ref="DA124:DA125"/>
    <mergeCell ref="DC124:DC125"/>
    <mergeCell ref="DE124:DE125"/>
    <mergeCell ref="CO124:CO125"/>
    <mergeCell ref="CP124:CP125"/>
    <mergeCell ref="CQ124:CQ125"/>
    <mergeCell ref="CR124:CR125"/>
    <mergeCell ref="CS124:CS125"/>
    <mergeCell ref="CT124:CT125"/>
    <mergeCell ref="CI124:CI125"/>
    <mergeCell ref="CJ124:CJ125"/>
    <mergeCell ref="CK124:CK125"/>
    <mergeCell ref="CL124:CL125"/>
    <mergeCell ref="CM124:CM125"/>
    <mergeCell ref="CN124:CN125"/>
    <mergeCell ref="CC124:CC125"/>
    <mergeCell ref="CD124:CD125"/>
    <mergeCell ref="CE124:CE125"/>
    <mergeCell ref="CF124:CF125"/>
    <mergeCell ref="CG124:CG125"/>
    <mergeCell ref="CH124:CH125"/>
    <mergeCell ref="BW124:BW125"/>
    <mergeCell ref="BX124:BX125"/>
    <mergeCell ref="BY124:BY125"/>
    <mergeCell ref="BZ124:BZ125"/>
    <mergeCell ref="CA124:CA125"/>
    <mergeCell ref="CB124:CB125"/>
    <mergeCell ref="BQ124:BQ125"/>
    <mergeCell ref="BR124:BR125"/>
    <mergeCell ref="BS124:BS125"/>
    <mergeCell ref="BT124:BT125"/>
    <mergeCell ref="BU128:BU129"/>
    <mergeCell ref="BV128:BV129"/>
    <mergeCell ref="W128:W129"/>
    <mergeCell ref="X128:X129"/>
    <mergeCell ref="Y128:Y129"/>
    <mergeCell ref="Z128:Z129"/>
    <mergeCell ref="AC128:AC129"/>
    <mergeCell ref="BP128:BP129"/>
    <mergeCell ref="DT126:DT127"/>
    <mergeCell ref="DU126:DU127"/>
    <mergeCell ref="DV126:DV127"/>
    <mergeCell ref="EB126:EB127"/>
    <mergeCell ref="C128:C129"/>
    <mergeCell ref="D128:D129"/>
    <mergeCell ref="S128:S129"/>
    <mergeCell ref="T128:T129"/>
    <mergeCell ref="U128:U129"/>
    <mergeCell ref="V128:V129"/>
    <mergeCell ref="DN126:DN127"/>
    <mergeCell ref="DO126:DO127"/>
    <mergeCell ref="DP126:DP127"/>
    <mergeCell ref="DQ126:DQ127"/>
    <mergeCell ref="DR126:DR127"/>
    <mergeCell ref="DS126:DS127"/>
    <mergeCell ref="DG126:DG127"/>
    <mergeCell ref="DH126:DH127"/>
    <mergeCell ref="DI126:DI127"/>
    <mergeCell ref="DK126:DK127"/>
    <mergeCell ref="DL126:DL127"/>
    <mergeCell ref="DM126:DM127"/>
    <mergeCell ref="CU126:CU127"/>
    <mergeCell ref="CW126:CW127"/>
    <mergeCell ref="CY126:CY127"/>
    <mergeCell ref="DA126:DA127"/>
    <mergeCell ref="DC126:DC127"/>
    <mergeCell ref="DE126:DE127"/>
    <mergeCell ref="CO126:CO127"/>
    <mergeCell ref="CP126:CP127"/>
    <mergeCell ref="CQ126:CQ127"/>
    <mergeCell ref="CR126:CR127"/>
    <mergeCell ref="CS126:CS127"/>
    <mergeCell ref="CT126:CT127"/>
    <mergeCell ref="CI126:CI127"/>
    <mergeCell ref="CJ126:CJ127"/>
    <mergeCell ref="CK126:CK127"/>
    <mergeCell ref="CL126:CL127"/>
    <mergeCell ref="CM126:CM127"/>
    <mergeCell ref="CN126:CN127"/>
    <mergeCell ref="CC126:CC127"/>
    <mergeCell ref="CD126:CD127"/>
    <mergeCell ref="CE126:CE127"/>
    <mergeCell ref="CF126:CF127"/>
    <mergeCell ref="CG126:CG127"/>
    <mergeCell ref="CH126:CH127"/>
    <mergeCell ref="BW126:BW127"/>
    <mergeCell ref="BX126:BX127"/>
    <mergeCell ref="BY126:BY127"/>
    <mergeCell ref="BZ126:BZ127"/>
    <mergeCell ref="CA126:CA127"/>
    <mergeCell ref="CB126:CB127"/>
    <mergeCell ref="BQ126:BQ127"/>
    <mergeCell ref="BR126:BR127"/>
    <mergeCell ref="BS126:BS127"/>
    <mergeCell ref="BT126:BT127"/>
    <mergeCell ref="BU130:BU131"/>
    <mergeCell ref="BV130:BV131"/>
    <mergeCell ref="W130:W131"/>
    <mergeCell ref="X130:X131"/>
    <mergeCell ref="Y130:Y131"/>
    <mergeCell ref="Z130:Z131"/>
    <mergeCell ref="AC130:AC131"/>
    <mergeCell ref="BP130:BP131"/>
    <mergeCell ref="DT128:DT129"/>
    <mergeCell ref="DU128:DU129"/>
    <mergeCell ref="DV128:DV129"/>
    <mergeCell ref="EB128:EB129"/>
    <mergeCell ref="C130:C131"/>
    <mergeCell ref="D130:D131"/>
    <mergeCell ref="S130:S131"/>
    <mergeCell ref="T130:T131"/>
    <mergeCell ref="U130:U131"/>
    <mergeCell ref="V130:V131"/>
    <mergeCell ref="DN128:DN129"/>
    <mergeCell ref="DO128:DO129"/>
    <mergeCell ref="DP128:DP129"/>
    <mergeCell ref="DQ128:DQ129"/>
    <mergeCell ref="DR128:DR129"/>
    <mergeCell ref="DS128:DS129"/>
    <mergeCell ref="DG128:DG129"/>
    <mergeCell ref="DH128:DH129"/>
    <mergeCell ref="DI128:DI129"/>
    <mergeCell ref="DK128:DK129"/>
    <mergeCell ref="DL128:DL129"/>
    <mergeCell ref="DM128:DM129"/>
    <mergeCell ref="CU128:CU129"/>
    <mergeCell ref="CW128:CW129"/>
    <mergeCell ref="CY128:CY129"/>
    <mergeCell ref="DA128:DA129"/>
    <mergeCell ref="DC128:DC129"/>
    <mergeCell ref="DE128:DE129"/>
    <mergeCell ref="CO128:CO129"/>
    <mergeCell ref="CP128:CP129"/>
    <mergeCell ref="CQ128:CQ129"/>
    <mergeCell ref="CR128:CR129"/>
    <mergeCell ref="CS128:CS129"/>
    <mergeCell ref="CT128:CT129"/>
    <mergeCell ref="CI128:CI129"/>
    <mergeCell ref="CJ128:CJ129"/>
    <mergeCell ref="CK128:CK129"/>
    <mergeCell ref="CL128:CL129"/>
    <mergeCell ref="CM128:CM129"/>
    <mergeCell ref="CN128:CN129"/>
    <mergeCell ref="CC128:CC129"/>
    <mergeCell ref="CD128:CD129"/>
    <mergeCell ref="CE128:CE129"/>
    <mergeCell ref="CF128:CF129"/>
    <mergeCell ref="CG128:CG129"/>
    <mergeCell ref="CH128:CH129"/>
    <mergeCell ref="BW128:BW129"/>
    <mergeCell ref="BX128:BX129"/>
    <mergeCell ref="BY128:BY129"/>
    <mergeCell ref="BZ128:BZ129"/>
    <mergeCell ref="CA128:CA129"/>
    <mergeCell ref="CB128:CB129"/>
    <mergeCell ref="BQ128:BQ129"/>
    <mergeCell ref="BR128:BR129"/>
    <mergeCell ref="BS128:BS129"/>
    <mergeCell ref="BT128:BT129"/>
    <mergeCell ref="BU132:BU133"/>
    <mergeCell ref="BV132:BV133"/>
    <mergeCell ref="W132:W133"/>
    <mergeCell ref="X132:X133"/>
    <mergeCell ref="Y132:Y133"/>
    <mergeCell ref="Z132:Z133"/>
    <mergeCell ref="AC132:AC133"/>
    <mergeCell ref="BP132:BP133"/>
    <mergeCell ref="DT130:DT131"/>
    <mergeCell ref="DU130:DU131"/>
    <mergeCell ref="DV130:DV131"/>
    <mergeCell ref="EB130:EB131"/>
    <mergeCell ref="C132:C133"/>
    <mergeCell ref="D132:D133"/>
    <mergeCell ref="S132:S133"/>
    <mergeCell ref="T132:T133"/>
    <mergeCell ref="U132:U133"/>
    <mergeCell ref="V132:V133"/>
    <mergeCell ref="DN130:DN131"/>
    <mergeCell ref="DO130:DO131"/>
    <mergeCell ref="DP130:DP131"/>
    <mergeCell ref="DQ130:DQ131"/>
    <mergeCell ref="DR130:DR131"/>
    <mergeCell ref="DS130:DS131"/>
    <mergeCell ref="DG130:DG131"/>
    <mergeCell ref="DH130:DH131"/>
    <mergeCell ref="DI130:DI131"/>
    <mergeCell ref="DK130:DK131"/>
    <mergeCell ref="DL130:DL131"/>
    <mergeCell ref="DM130:DM131"/>
    <mergeCell ref="CU130:CU131"/>
    <mergeCell ref="CW130:CW131"/>
    <mergeCell ref="CY130:CY131"/>
    <mergeCell ref="DA130:DA131"/>
    <mergeCell ref="DC130:DC131"/>
    <mergeCell ref="DE130:DE131"/>
    <mergeCell ref="CO130:CO131"/>
    <mergeCell ref="CP130:CP131"/>
    <mergeCell ref="CQ130:CQ131"/>
    <mergeCell ref="CR130:CR131"/>
    <mergeCell ref="CS130:CS131"/>
    <mergeCell ref="CT130:CT131"/>
    <mergeCell ref="CI130:CI131"/>
    <mergeCell ref="CJ130:CJ131"/>
    <mergeCell ref="CK130:CK131"/>
    <mergeCell ref="CL130:CL131"/>
    <mergeCell ref="CM130:CM131"/>
    <mergeCell ref="CN130:CN131"/>
    <mergeCell ref="CC130:CC131"/>
    <mergeCell ref="CD130:CD131"/>
    <mergeCell ref="CE130:CE131"/>
    <mergeCell ref="CF130:CF131"/>
    <mergeCell ref="CG130:CG131"/>
    <mergeCell ref="CH130:CH131"/>
    <mergeCell ref="BW130:BW131"/>
    <mergeCell ref="BX130:BX131"/>
    <mergeCell ref="BY130:BY131"/>
    <mergeCell ref="BZ130:BZ131"/>
    <mergeCell ref="CA130:CA131"/>
    <mergeCell ref="CB130:CB131"/>
    <mergeCell ref="BQ130:BQ131"/>
    <mergeCell ref="BR130:BR131"/>
    <mergeCell ref="BS130:BS131"/>
    <mergeCell ref="BT130:BT131"/>
    <mergeCell ref="BU134:BU135"/>
    <mergeCell ref="BV134:BV135"/>
    <mergeCell ref="W134:W135"/>
    <mergeCell ref="X134:X135"/>
    <mergeCell ref="Y134:Y135"/>
    <mergeCell ref="Z134:Z135"/>
    <mergeCell ref="AC134:AC135"/>
    <mergeCell ref="BP134:BP135"/>
    <mergeCell ref="DT132:DT133"/>
    <mergeCell ref="DU132:DU133"/>
    <mergeCell ref="DV132:DV133"/>
    <mergeCell ref="EB132:EB133"/>
    <mergeCell ref="C134:C135"/>
    <mergeCell ref="D134:D135"/>
    <mergeCell ref="S134:S135"/>
    <mergeCell ref="T134:T135"/>
    <mergeCell ref="U134:U135"/>
    <mergeCell ref="V134:V135"/>
    <mergeCell ref="DN132:DN133"/>
    <mergeCell ref="DO132:DO133"/>
    <mergeCell ref="DP132:DP133"/>
    <mergeCell ref="DQ132:DQ133"/>
    <mergeCell ref="DR132:DR133"/>
    <mergeCell ref="DS132:DS133"/>
    <mergeCell ref="DG132:DG133"/>
    <mergeCell ref="DH132:DH133"/>
    <mergeCell ref="DI132:DI133"/>
    <mergeCell ref="DK132:DK133"/>
    <mergeCell ref="DL132:DL133"/>
    <mergeCell ref="DM132:DM133"/>
    <mergeCell ref="CU132:CU133"/>
    <mergeCell ref="CW132:CW133"/>
    <mergeCell ref="CY132:CY133"/>
    <mergeCell ref="DA132:DA133"/>
    <mergeCell ref="DC132:DC133"/>
    <mergeCell ref="DE132:DE133"/>
    <mergeCell ref="CO132:CO133"/>
    <mergeCell ref="CP132:CP133"/>
    <mergeCell ref="CQ132:CQ133"/>
    <mergeCell ref="CR132:CR133"/>
    <mergeCell ref="CS132:CS133"/>
    <mergeCell ref="CT132:CT133"/>
    <mergeCell ref="CI132:CI133"/>
    <mergeCell ref="CJ132:CJ133"/>
    <mergeCell ref="CK132:CK133"/>
    <mergeCell ref="CL132:CL133"/>
    <mergeCell ref="CM132:CM133"/>
    <mergeCell ref="CN132:CN133"/>
    <mergeCell ref="CC132:CC133"/>
    <mergeCell ref="CD132:CD133"/>
    <mergeCell ref="CE132:CE133"/>
    <mergeCell ref="CF132:CF133"/>
    <mergeCell ref="CG132:CG133"/>
    <mergeCell ref="CH132:CH133"/>
    <mergeCell ref="BW132:BW133"/>
    <mergeCell ref="BX132:BX133"/>
    <mergeCell ref="BY132:BY133"/>
    <mergeCell ref="BZ132:BZ133"/>
    <mergeCell ref="CA132:CA133"/>
    <mergeCell ref="CB132:CB133"/>
    <mergeCell ref="BQ132:BQ133"/>
    <mergeCell ref="BR132:BR133"/>
    <mergeCell ref="BS132:BS133"/>
    <mergeCell ref="BT132:BT133"/>
    <mergeCell ref="BU136:BU137"/>
    <mergeCell ref="BV136:BV137"/>
    <mergeCell ref="W136:W137"/>
    <mergeCell ref="X136:X137"/>
    <mergeCell ref="Y136:Y137"/>
    <mergeCell ref="Z136:Z137"/>
    <mergeCell ref="AC136:AC137"/>
    <mergeCell ref="BP136:BP137"/>
    <mergeCell ref="DT134:DT135"/>
    <mergeCell ref="DU134:DU135"/>
    <mergeCell ref="DV134:DV135"/>
    <mergeCell ref="EB134:EB135"/>
    <mergeCell ref="C136:C137"/>
    <mergeCell ref="D136:D137"/>
    <mergeCell ref="S136:S137"/>
    <mergeCell ref="T136:T137"/>
    <mergeCell ref="U136:U137"/>
    <mergeCell ref="V136:V137"/>
    <mergeCell ref="DN134:DN135"/>
    <mergeCell ref="DO134:DO135"/>
    <mergeCell ref="DP134:DP135"/>
    <mergeCell ref="DQ134:DQ135"/>
    <mergeCell ref="DR134:DR135"/>
    <mergeCell ref="DS134:DS135"/>
    <mergeCell ref="DG134:DG135"/>
    <mergeCell ref="DH134:DH135"/>
    <mergeCell ref="DI134:DI135"/>
    <mergeCell ref="DK134:DK135"/>
    <mergeCell ref="DL134:DL135"/>
    <mergeCell ref="DM134:DM135"/>
    <mergeCell ref="CU134:CU135"/>
    <mergeCell ref="CW134:CW135"/>
    <mergeCell ref="CY134:CY135"/>
    <mergeCell ref="DA134:DA135"/>
    <mergeCell ref="DC134:DC135"/>
    <mergeCell ref="DE134:DE135"/>
    <mergeCell ref="CO134:CO135"/>
    <mergeCell ref="CP134:CP135"/>
    <mergeCell ref="CQ134:CQ135"/>
    <mergeCell ref="CR134:CR135"/>
    <mergeCell ref="CS134:CS135"/>
    <mergeCell ref="CT134:CT135"/>
    <mergeCell ref="CI134:CI135"/>
    <mergeCell ref="CJ134:CJ135"/>
    <mergeCell ref="CK134:CK135"/>
    <mergeCell ref="CL134:CL135"/>
    <mergeCell ref="CM134:CM135"/>
    <mergeCell ref="CN134:CN135"/>
    <mergeCell ref="CC134:CC135"/>
    <mergeCell ref="CD134:CD135"/>
    <mergeCell ref="CE134:CE135"/>
    <mergeCell ref="CF134:CF135"/>
    <mergeCell ref="CG134:CG135"/>
    <mergeCell ref="CH134:CH135"/>
    <mergeCell ref="BW134:BW135"/>
    <mergeCell ref="BX134:BX135"/>
    <mergeCell ref="BY134:BY135"/>
    <mergeCell ref="BZ134:BZ135"/>
    <mergeCell ref="CA134:CA135"/>
    <mergeCell ref="CB134:CB135"/>
    <mergeCell ref="BQ134:BQ135"/>
    <mergeCell ref="BR134:BR135"/>
    <mergeCell ref="BS134:BS135"/>
    <mergeCell ref="BT134:BT135"/>
    <mergeCell ref="BU138:BU139"/>
    <mergeCell ref="BV138:BV139"/>
    <mergeCell ref="W138:W139"/>
    <mergeCell ref="X138:X139"/>
    <mergeCell ref="Y138:Y139"/>
    <mergeCell ref="Z138:Z139"/>
    <mergeCell ref="AC138:AC139"/>
    <mergeCell ref="BP138:BP139"/>
    <mergeCell ref="DT136:DT137"/>
    <mergeCell ref="DU136:DU137"/>
    <mergeCell ref="DV136:DV137"/>
    <mergeCell ref="EB136:EB137"/>
    <mergeCell ref="C138:C139"/>
    <mergeCell ref="D138:D139"/>
    <mergeCell ref="S138:S139"/>
    <mergeCell ref="T138:T139"/>
    <mergeCell ref="U138:U139"/>
    <mergeCell ref="V138:V139"/>
    <mergeCell ref="DN136:DN137"/>
    <mergeCell ref="DO136:DO137"/>
    <mergeCell ref="DP136:DP137"/>
    <mergeCell ref="DQ136:DQ137"/>
    <mergeCell ref="DR136:DR137"/>
    <mergeCell ref="DS136:DS137"/>
    <mergeCell ref="DG136:DG137"/>
    <mergeCell ref="DH136:DH137"/>
    <mergeCell ref="DI136:DI137"/>
    <mergeCell ref="DK136:DK137"/>
    <mergeCell ref="DL136:DL137"/>
    <mergeCell ref="DM136:DM137"/>
    <mergeCell ref="CU136:CU137"/>
    <mergeCell ref="CW136:CW137"/>
    <mergeCell ref="CY136:CY137"/>
    <mergeCell ref="DA136:DA137"/>
    <mergeCell ref="DC136:DC137"/>
    <mergeCell ref="DE136:DE137"/>
    <mergeCell ref="CO136:CO137"/>
    <mergeCell ref="CP136:CP137"/>
    <mergeCell ref="CQ136:CQ137"/>
    <mergeCell ref="CR136:CR137"/>
    <mergeCell ref="CS136:CS137"/>
    <mergeCell ref="CT136:CT137"/>
    <mergeCell ref="CI136:CI137"/>
    <mergeCell ref="CJ136:CJ137"/>
    <mergeCell ref="CK136:CK137"/>
    <mergeCell ref="CL136:CL137"/>
    <mergeCell ref="CM136:CM137"/>
    <mergeCell ref="CN136:CN137"/>
    <mergeCell ref="CC136:CC137"/>
    <mergeCell ref="CD136:CD137"/>
    <mergeCell ref="CE136:CE137"/>
    <mergeCell ref="CF136:CF137"/>
    <mergeCell ref="CG136:CG137"/>
    <mergeCell ref="CH136:CH137"/>
    <mergeCell ref="BW136:BW137"/>
    <mergeCell ref="BX136:BX137"/>
    <mergeCell ref="BY136:BY137"/>
    <mergeCell ref="BZ136:BZ137"/>
    <mergeCell ref="CA136:CA137"/>
    <mergeCell ref="CB136:CB137"/>
    <mergeCell ref="BQ136:BQ137"/>
    <mergeCell ref="BR136:BR137"/>
    <mergeCell ref="BS136:BS137"/>
    <mergeCell ref="BT136:BT137"/>
    <mergeCell ref="BT140:BT141"/>
    <mergeCell ref="BU140:BU141"/>
    <mergeCell ref="V140:V141"/>
    <mergeCell ref="W140:W141"/>
    <mergeCell ref="X140:X141"/>
    <mergeCell ref="Y140:Y141"/>
    <mergeCell ref="Z140:Z141"/>
    <mergeCell ref="AC140:AC141"/>
    <mergeCell ref="DT138:DT139"/>
    <mergeCell ref="DU138:DU139"/>
    <mergeCell ref="DV138:DV139"/>
    <mergeCell ref="EB138:EB139"/>
    <mergeCell ref="B140:B183"/>
    <mergeCell ref="C140:C141"/>
    <mergeCell ref="D140:D141"/>
    <mergeCell ref="S140:S141"/>
    <mergeCell ref="T140:T141"/>
    <mergeCell ref="U140:U141"/>
    <mergeCell ref="DN138:DN139"/>
    <mergeCell ref="DO138:DO139"/>
    <mergeCell ref="DP138:DP139"/>
    <mergeCell ref="DQ138:DQ139"/>
    <mergeCell ref="DR138:DR139"/>
    <mergeCell ref="DS138:DS139"/>
    <mergeCell ref="DG138:DG139"/>
    <mergeCell ref="DH138:DH139"/>
    <mergeCell ref="DI138:DI139"/>
    <mergeCell ref="DK138:DK139"/>
    <mergeCell ref="DL138:DL139"/>
    <mergeCell ref="DM138:DM139"/>
    <mergeCell ref="CU138:CU139"/>
    <mergeCell ref="CW138:CW139"/>
    <mergeCell ref="CY138:CY139"/>
    <mergeCell ref="DA138:DA139"/>
    <mergeCell ref="DC138:DC139"/>
    <mergeCell ref="DE138:DE139"/>
    <mergeCell ref="CO138:CO139"/>
    <mergeCell ref="CP138:CP139"/>
    <mergeCell ref="CQ138:CQ139"/>
    <mergeCell ref="CR138:CR139"/>
    <mergeCell ref="CS138:CS139"/>
    <mergeCell ref="CT138:CT139"/>
    <mergeCell ref="CI138:CI139"/>
    <mergeCell ref="CJ138:CJ139"/>
    <mergeCell ref="CK138:CK139"/>
    <mergeCell ref="CL138:CL139"/>
    <mergeCell ref="CM138:CM139"/>
    <mergeCell ref="CN138:CN139"/>
    <mergeCell ref="CC138:CC139"/>
    <mergeCell ref="CD138:CD139"/>
    <mergeCell ref="CE138:CE139"/>
    <mergeCell ref="CF138:CF139"/>
    <mergeCell ref="CG138:CG139"/>
    <mergeCell ref="CH138:CH139"/>
    <mergeCell ref="BW138:BW139"/>
    <mergeCell ref="BX138:BX139"/>
    <mergeCell ref="BY138:BY139"/>
    <mergeCell ref="BZ138:BZ139"/>
    <mergeCell ref="CA138:CA139"/>
    <mergeCell ref="CB138:CB139"/>
    <mergeCell ref="BQ138:BQ139"/>
    <mergeCell ref="BR138:BR139"/>
    <mergeCell ref="BS138:BS139"/>
    <mergeCell ref="BT138:BT139"/>
    <mergeCell ref="AC142:AC143"/>
    <mergeCell ref="BP142:BP143"/>
    <mergeCell ref="C142:C143"/>
    <mergeCell ref="D142:D143"/>
    <mergeCell ref="S142:S143"/>
    <mergeCell ref="T142:T143"/>
    <mergeCell ref="U142:U143"/>
    <mergeCell ref="V142:V143"/>
    <mergeCell ref="DS140:DS141"/>
    <mergeCell ref="DT140:DT141"/>
    <mergeCell ref="DU140:DU141"/>
    <mergeCell ref="DV140:DV141"/>
    <mergeCell ref="DX140:DX183"/>
    <mergeCell ref="EB140:EB141"/>
    <mergeCell ref="DT142:DT143"/>
    <mergeCell ref="DU142:DU143"/>
    <mergeCell ref="DV142:DV143"/>
    <mergeCell ref="EB142:EB143"/>
    <mergeCell ref="DM140:DM141"/>
    <mergeCell ref="DN140:DN141"/>
    <mergeCell ref="DO140:DO141"/>
    <mergeCell ref="DP140:DP141"/>
    <mergeCell ref="DQ140:DQ141"/>
    <mergeCell ref="DR140:DR141"/>
    <mergeCell ref="DE140:DE141"/>
    <mergeCell ref="DG140:DG141"/>
    <mergeCell ref="DH140:DH141"/>
    <mergeCell ref="DI140:DI141"/>
    <mergeCell ref="DK140:DK141"/>
    <mergeCell ref="DL140:DL141"/>
    <mergeCell ref="CT140:CT141"/>
    <mergeCell ref="CU140:CU141"/>
    <mergeCell ref="CW140:CW141"/>
    <mergeCell ref="CY140:CY141"/>
    <mergeCell ref="DA140:DA141"/>
    <mergeCell ref="DC140:DC141"/>
    <mergeCell ref="CN140:CN141"/>
    <mergeCell ref="CO140:CO141"/>
    <mergeCell ref="CP140:CP141"/>
    <mergeCell ref="CQ140:CQ141"/>
    <mergeCell ref="CR140:CR141"/>
    <mergeCell ref="CS140:CS141"/>
    <mergeCell ref="CH140:CH141"/>
    <mergeCell ref="CI140:CI141"/>
    <mergeCell ref="CJ140:CJ141"/>
    <mergeCell ref="CK140:CK141"/>
    <mergeCell ref="CL140:CL141"/>
    <mergeCell ref="CM140:CM141"/>
    <mergeCell ref="CB140:CB141"/>
    <mergeCell ref="CC140:CC141"/>
    <mergeCell ref="CD140:CD141"/>
    <mergeCell ref="CE140:CE141"/>
    <mergeCell ref="CF140:CF141"/>
    <mergeCell ref="CG140:CG141"/>
    <mergeCell ref="BV140:BV141"/>
    <mergeCell ref="BW140:BW141"/>
    <mergeCell ref="BX140:BX141"/>
    <mergeCell ref="BY140:BY141"/>
    <mergeCell ref="BZ140:BZ141"/>
    <mergeCell ref="CA140:CA141"/>
    <mergeCell ref="BP140:BP141"/>
    <mergeCell ref="BQ140:BQ141"/>
    <mergeCell ref="BR140:BR141"/>
    <mergeCell ref="BS140:BS141"/>
    <mergeCell ref="W144:W145"/>
    <mergeCell ref="X144:X145"/>
    <mergeCell ref="Y144:Y145"/>
    <mergeCell ref="Z144:Z145"/>
    <mergeCell ref="AC144:AC145"/>
    <mergeCell ref="BP144:BP145"/>
    <mergeCell ref="C144:C145"/>
    <mergeCell ref="D144:D145"/>
    <mergeCell ref="S144:S145"/>
    <mergeCell ref="T144:T145"/>
    <mergeCell ref="U144:U145"/>
    <mergeCell ref="V144:V145"/>
    <mergeCell ref="DN142:DN143"/>
    <mergeCell ref="DO142:DO143"/>
    <mergeCell ref="DP142:DP143"/>
    <mergeCell ref="DQ142:DQ143"/>
    <mergeCell ref="DR142:DR143"/>
    <mergeCell ref="BQ142:BQ143"/>
    <mergeCell ref="BR142:BR143"/>
    <mergeCell ref="BS142:BS143"/>
    <mergeCell ref="BT142:BT143"/>
    <mergeCell ref="BU142:BU143"/>
    <mergeCell ref="BV142:BV143"/>
    <mergeCell ref="W142:W143"/>
    <mergeCell ref="DS142:DS143"/>
    <mergeCell ref="DG142:DG143"/>
    <mergeCell ref="DH142:DH143"/>
    <mergeCell ref="DI142:DI143"/>
    <mergeCell ref="DK142:DK143"/>
    <mergeCell ref="DL142:DL143"/>
    <mergeCell ref="DM142:DM143"/>
    <mergeCell ref="CU142:CU143"/>
    <mergeCell ref="CW142:CW143"/>
    <mergeCell ref="CY142:CY143"/>
    <mergeCell ref="DA142:DA143"/>
    <mergeCell ref="DC142:DC143"/>
    <mergeCell ref="DE142:DE143"/>
    <mergeCell ref="CO142:CO143"/>
    <mergeCell ref="CP142:CP143"/>
    <mergeCell ref="CQ142:CQ143"/>
    <mergeCell ref="CR142:CR143"/>
    <mergeCell ref="CS142:CS143"/>
    <mergeCell ref="CT142:CT143"/>
    <mergeCell ref="CI142:CI143"/>
    <mergeCell ref="CJ142:CJ143"/>
    <mergeCell ref="CK142:CK143"/>
    <mergeCell ref="CL142:CL143"/>
    <mergeCell ref="CM142:CM143"/>
    <mergeCell ref="CN142:CN143"/>
    <mergeCell ref="CC142:CC143"/>
    <mergeCell ref="CD142:CD143"/>
    <mergeCell ref="CE142:CE143"/>
    <mergeCell ref="CF142:CF143"/>
    <mergeCell ref="CG142:CG143"/>
    <mergeCell ref="CH142:CH143"/>
    <mergeCell ref="BW142:BW143"/>
    <mergeCell ref="BX142:BX143"/>
    <mergeCell ref="BY142:BY143"/>
    <mergeCell ref="BZ142:BZ143"/>
    <mergeCell ref="CA142:CA143"/>
    <mergeCell ref="CB142:CB143"/>
    <mergeCell ref="X142:X143"/>
    <mergeCell ref="Y142:Y143"/>
    <mergeCell ref="Z142:Z143"/>
    <mergeCell ref="W146:W147"/>
    <mergeCell ref="X146:X147"/>
    <mergeCell ref="Y146:Y147"/>
    <mergeCell ref="Z146:Z147"/>
    <mergeCell ref="AC146:AC147"/>
    <mergeCell ref="BP146:BP147"/>
    <mergeCell ref="DT144:DT145"/>
    <mergeCell ref="DU144:DU145"/>
    <mergeCell ref="DV144:DV145"/>
    <mergeCell ref="EB144:EB145"/>
    <mergeCell ref="C146:C147"/>
    <mergeCell ref="D146:D147"/>
    <mergeCell ref="S146:S147"/>
    <mergeCell ref="T146:T147"/>
    <mergeCell ref="U146:U147"/>
    <mergeCell ref="V146:V147"/>
    <mergeCell ref="DN144:DN145"/>
    <mergeCell ref="DO144:DO145"/>
    <mergeCell ref="DP144:DP145"/>
    <mergeCell ref="DQ144:DQ145"/>
    <mergeCell ref="DR144:DR145"/>
    <mergeCell ref="DS144:DS145"/>
    <mergeCell ref="DG144:DG145"/>
    <mergeCell ref="DH144:DH145"/>
    <mergeCell ref="DI144:DI145"/>
    <mergeCell ref="DK144:DK145"/>
    <mergeCell ref="DL144:DL145"/>
    <mergeCell ref="DM144:DM145"/>
    <mergeCell ref="CU144:CU145"/>
    <mergeCell ref="CW144:CW145"/>
    <mergeCell ref="CY144:CY145"/>
    <mergeCell ref="DA144:DA145"/>
    <mergeCell ref="DC144:DC145"/>
    <mergeCell ref="DE144:DE145"/>
    <mergeCell ref="CO144:CO145"/>
    <mergeCell ref="CP144:CP145"/>
    <mergeCell ref="CQ144:CQ145"/>
    <mergeCell ref="CR144:CR145"/>
    <mergeCell ref="CS144:CS145"/>
    <mergeCell ref="CT144:CT145"/>
    <mergeCell ref="CI144:CI145"/>
    <mergeCell ref="CJ144:CJ145"/>
    <mergeCell ref="CK144:CK145"/>
    <mergeCell ref="CL144:CL145"/>
    <mergeCell ref="CM144:CM145"/>
    <mergeCell ref="CN144:CN145"/>
    <mergeCell ref="CC144:CC145"/>
    <mergeCell ref="CD144:CD145"/>
    <mergeCell ref="CE144:CE145"/>
    <mergeCell ref="CF144:CF145"/>
    <mergeCell ref="CG144:CG145"/>
    <mergeCell ref="CH144:CH145"/>
    <mergeCell ref="BW144:BW145"/>
    <mergeCell ref="BX144:BX145"/>
    <mergeCell ref="BY144:BY145"/>
    <mergeCell ref="BZ144:BZ145"/>
    <mergeCell ref="CA144:CA145"/>
    <mergeCell ref="CB144:CB145"/>
    <mergeCell ref="BQ144:BQ145"/>
    <mergeCell ref="BR144:BR145"/>
    <mergeCell ref="BS144:BS145"/>
    <mergeCell ref="BT144:BT145"/>
    <mergeCell ref="BU144:BU145"/>
    <mergeCell ref="BV144:BV145"/>
    <mergeCell ref="W148:W149"/>
    <mergeCell ref="X148:X149"/>
    <mergeCell ref="Y148:Y149"/>
    <mergeCell ref="Z148:Z149"/>
    <mergeCell ref="AC148:AC149"/>
    <mergeCell ref="BP148:BP149"/>
    <mergeCell ref="DT146:DT147"/>
    <mergeCell ref="DU146:DU147"/>
    <mergeCell ref="DV146:DV147"/>
    <mergeCell ref="EB146:EB147"/>
    <mergeCell ref="C148:C149"/>
    <mergeCell ref="D148:D149"/>
    <mergeCell ref="S148:S149"/>
    <mergeCell ref="T148:T149"/>
    <mergeCell ref="U148:U149"/>
    <mergeCell ref="V148:V149"/>
    <mergeCell ref="DN146:DN147"/>
    <mergeCell ref="DO146:DO147"/>
    <mergeCell ref="DP146:DP147"/>
    <mergeCell ref="DQ146:DQ147"/>
    <mergeCell ref="DR146:DR147"/>
    <mergeCell ref="DS146:DS147"/>
    <mergeCell ref="DG146:DG147"/>
    <mergeCell ref="DH146:DH147"/>
    <mergeCell ref="DI146:DI147"/>
    <mergeCell ref="DK146:DK147"/>
    <mergeCell ref="DL146:DL147"/>
    <mergeCell ref="DM146:DM147"/>
    <mergeCell ref="CU146:CU147"/>
    <mergeCell ref="CW146:CW147"/>
    <mergeCell ref="CY146:CY147"/>
    <mergeCell ref="DA146:DA147"/>
    <mergeCell ref="DC146:DC147"/>
    <mergeCell ref="DE146:DE147"/>
    <mergeCell ref="CO146:CO147"/>
    <mergeCell ref="CP146:CP147"/>
    <mergeCell ref="CQ146:CQ147"/>
    <mergeCell ref="CR146:CR147"/>
    <mergeCell ref="CS146:CS147"/>
    <mergeCell ref="CT146:CT147"/>
    <mergeCell ref="CI146:CI147"/>
    <mergeCell ref="CJ146:CJ147"/>
    <mergeCell ref="CK146:CK147"/>
    <mergeCell ref="CL146:CL147"/>
    <mergeCell ref="CM146:CM147"/>
    <mergeCell ref="CN146:CN147"/>
    <mergeCell ref="CC146:CC147"/>
    <mergeCell ref="CD146:CD147"/>
    <mergeCell ref="CE146:CE147"/>
    <mergeCell ref="CF146:CF147"/>
    <mergeCell ref="CG146:CG147"/>
    <mergeCell ref="CH146:CH147"/>
    <mergeCell ref="BW146:BW147"/>
    <mergeCell ref="BX146:BX147"/>
    <mergeCell ref="BY146:BY147"/>
    <mergeCell ref="BZ146:BZ147"/>
    <mergeCell ref="CA146:CA147"/>
    <mergeCell ref="CB146:CB147"/>
    <mergeCell ref="BQ146:BQ147"/>
    <mergeCell ref="BR146:BR147"/>
    <mergeCell ref="BS146:BS147"/>
    <mergeCell ref="BT146:BT147"/>
    <mergeCell ref="BU146:BU147"/>
    <mergeCell ref="BV146:BV147"/>
    <mergeCell ref="W150:W151"/>
    <mergeCell ref="X150:X151"/>
    <mergeCell ref="Y150:Y151"/>
    <mergeCell ref="Z150:Z151"/>
    <mergeCell ref="AC150:AC151"/>
    <mergeCell ref="BP150:BP151"/>
    <mergeCell ref="DT148:DT149"/>
    <mergeCell ref="DU148:DU149"/>
    <mergeCell ref="DV148:DV149"/>
    <mergeCell ref="EB148:EB149"/>
    <mergeCell ref="C150:C151"/>
    <mergeCell ref="D150:D151"/>
    <mergeCell ref="S150:S151"/>
    <mergeCell ref="T150:T151"/>
    <mergeCell ref="U150:U151"/>
    <mergeCell ref="V150:V151"/>
    <mergeCell ref="DN148:DN149"/>
    <mergeCell ref="DO148:DO149"/>
    <mergeCell ref="DP148:DP149"/>
    <mergeCell ref="DQ148:DQ149"/>
    <mergeCell ref="DR148:DR149"/>
    <mergeCell ref="DS148:DS149"/>
    <mergeCell ref="DG148:DG149"/>
    <mergeCell ref="DH148:DH149"/>
    <mergeCell ref="DI148:DI149"/>
    <mergeCell ref="DK148:DK149"/>
    <mergeCell ref="DL148:DL149"/>
    <mergeCell ref="DM148:DM149"/>
    <mergeCell ref="CU148:CU149"/>
    <mergeCell ref="CW148:CW149"/>
    <mergeCell ref="CY148:CY149"/>
    <mergeCell ref="DA148:DA149"/>
    <mergeCell ref="DC148:DC149"/>
    <mergeCell ref="DE148:DE149"/>
    <mergeCell ref="CO148:CO149"/>
    <mergeCell ref="CP148:CP149"/>
    <mergeCell ref="CQ148:CQ149"/>
    <mergeCell ref="CR148:CR149"/>
    <mergeCell ref="CS148:CS149"/>
    <mergeCell ref="CT148:CT149"/>
    <mergeCell ref="CI148:CI149"/>
    <mergeCell ref="CJ148:CJ149"/>
    <mergeCell ref="CK148:CK149"/>
    <mergeCell ref="CL148:CL149"/>
    <mergeCell ref="CM148:CM149"/>
    <mergeCell ref="CN148:CN149"/>
    <mergeCell ref="CC148:CC149"/>
    <mergeCell ref="CD148:CD149"/>
    <mergeCell ref="CE148:CE149"/>
    <mergeCell ref="CF148:CF149"/>
    <mergeCell ref="CG148:CG149"/>
    <mergeCell ref="CH148:CH149"/>
    <mergeCell ref="BW148:BW149"/>
    <mergeCell ref="BX148:BX149"/>
    <mergeCell ref="BY148:BY149"/>
    <mergeCell ref="BZ148:BZ149"/>
    <mergeCell ref="CA148:CA149"/>
    <mergeCell ref="CB148:CB149"/>
    <mergeCell ref="BQ148:BQ149"/>
    <mergeCell ref="BR148:BR149"/>
    <mergeCell ref="BS148:BS149"/>
    <mergeCell ref="BT148:BT149"/>
    <mergeCell ref="BU148:BU149"/>
    <mergeCell ref="BV148:BV149"/>
    <mergeCell ref="W152:W153"/>
    <mergeCell ref="X152:X153"/>
    <mergeCell ref="Y152:Y153"/>
    <mergeCell ref="Z152:Z153"/>
    <mergeCell ref="AC152:AC153"/>
    <mergeCell ref="BP152:BP153"/>
    <mergeCell ref="DT150:DT151"/>
    <mergeCell ref="DU150:DU151"/>
    <mergeCell ref="DV150:DV151"/>
    <mergeCell ref="EB150:EB151"/>
    <mergeCell ref="C152:C153"/>
    <mergeCell ref="D152:D153"/>
    <mergeCell ref="S152:S153"/>
    <mergeCell ref="T152:T153"/>
    <mergeCell ref="U152:U153"/>
    <mergeCell ref="V152:V153"/>
    <mergeCell ref="DN150:DN151"/>
    <mergeCell ref="DO150:DO151"/>
    <mergeCell ref="DP150:DP151"/>
    <mergeCell ref="DQ150:DQ151"/>
    <mergeCell ref="DR150:DR151"/>
    <mergeCell ref="DS150:DS151"/>
    <mergeCell ref="DG150:DG151"/>
    <mergeCell ref="DH150:DH151"/>
    <mergeCell ref="DI150:DI151"/>
    <mergeCell ref="DK150:DK151"/>
    <mergeCell ref="DL150:DL151"/>
    <mergeCell ref="DM150:DM151"/>
    <mergeCell ref="CU150:CU151"/>
    <mergeCell ref="CW150:CW151"/>
    <mergeCell ref="CY150:CY151"/>
    <mergeCell ref="DA150:DA151"/>
    <mergeCell ref="DC150:DC151"/>
    <mergeCell ref="DE150:DE151"/>
    <mergeCell ref="CO150:CO151"/>
    <mergeCell ref="CP150:CP151"/>
    <mergeCell ref="CQ150:CQ151"/>
    <mergeCell ref="CR150:CR151"/>
    <mergeCell ref="CS150:CS151"/>
    <mergeCell ref="CT150:CT151"/>
    <mergeCell ref="CI150:CI151"/>
    <mergeCell ref="CJ150:CJ151"/>
    <mergeCell ref="CK150:CK151"/>
    <mergeCell ref="CL150:CL151"/>
    <mergeCell ref="CM150:CM151"/>
    <mergeCell ref="CN150:CN151"/>
    <mergeCell ref="CC150:CC151"/>
    <mergeCell ref="CD150:CD151"/>
    <mergeCell ref="CE150:CE151"/>
    <mergeCell ref="CF150:CF151"/>
    <mergeCell ref="CG150:CG151"/>
    <mergeCell ref="CH150:CH151"/>
    <mergeCell ref="BW150:BW151"/>
    <mergeCell ref="BX150:BX151"/>
    <mergeCell ref="BY150:BY151"/>
    <mergeCell ref="BZ150:BZ151"/>
    <mergeCell ref="CA150:CA151"/>
    <mergeCell ref="CB150:CB151"/>
    <mergeCell ref="BQ150:BQ151"/>
    <mergeCell ref="BR150:BR151"/>
    <mergeCell ref="BS150:BS151"/>
    <mergeCell ref="BT150:BT151"/>
    <mergeCell ref="BU150:BU151"/>
    <mergeCell ref="BV150:BV151"/>
    <mergeCell ref="W154:W155"/>
    <mergeCell ref="X154:X155"/>
    <mergeCell ref="Y154:Y155"/>
    <mergeCell ref="Z154:Z155"/>
    <mergeCell ref="AC154:AC155"/>
    <mergeCell ref="BP154:BP155"/>
    <mergeCell ref="DT152:DT153"/>
    <mergeCell ref="DU152:DU153"/>
    <mergeCell ref="DV152:DV153"/>
    <mergeCell ref="EB152:EB153"/>
    <mergeCell ref="C154:C155"/>
    <mergeCell ref="D154:D155"/>
    <mergeCell ref="S154:S155"/>
    <mergeCell ref="T154:T155"/>
    <mergeCell ref="U154:U155"/>
    <mergeCell ref="V154:V155"/>
    <mergeCell ref="DN152:DN153"/>
    <mergeCell ref="DO152:DO153"/>
    <mergeCell ref="DP152:DP153"/>
    <mergeCell ref="DQ152:DQ153"/>
    <mergeCell ref="DR152:DR153"/>
    <mergeCell ref="DS152:DS153"/>
    <mergeCell ref="DG152:DG153"/>
    <mergeCell ref="DH152:DH153"/>
    <mergeCell ref="DI152:DI153"/>
    <mergeCell ref="DK152:DK153"/>
    <mergeCell ref="DL152:DL153"/>
    <mergeCell ref="DM152:DM153"/>
    <mergeCell ref="CU152:CU153"/>
    <mergeCell ref="CW152:CW153"/>
    <mergeCell ref="CY152:CY153"/>
    <mergeCell ref="DA152:DA153"/>
    <mergeCell ref="DC152:DC153"/>
    <mergeCell ref="DE152:DE153"/>
    <mergeCell ref="CO152:CO153"/>
    <mergeCell ref="CP152:CP153"/>
    <mergeCell ref="CQ152:CQ153"/>
    <mergeCell ref="CR152:CR153"/>
    <mergeCell ref="CS152:CS153"/>
    <mergeCell ref="CT152:CT153"/>
    <mergeCell ref="CI152:CI153"/>
    <mergeCell ref="CJ152:CJ153"/>
    <mergeCell ref="CK152:CK153"/>
    <mergeCell ref="CL152:CL153"/>
    <mergeCell ref="CM152:CM153"/>
    <mergeCell ref="CN152:CN153"/>
    <mergeCell ref="CC152:CC153"/>
    <mergeCell ref="CD152:CD153"/>
    <mergeCell ref="CE152:CE153"/>
    <mergeCell ref="CF152:CF153"/>
    <mergeCell ref="CG152:CG153"/>
    <mergeCell ref="CH152:CH153"/>
    <mergeCell ref="BW152:BW153"/>
    <mergeCell ref="BX152:BX153"/>
    <mergeCell ref="BY152:BY153"/>
    <mergeCell ref="BZ152:BZ153"/>
    <mergeCell ref="CA152:CA153"/>
    <mergeCell ref="CB152:CB153"/>
    <mergeCell ref="BQ152:BQ153"/>
    <mergeCell ref="BR152:BR153"/>
    <mergeCell ref="BS152:BS153"/>
    <mergeCell ref="BT152:BT153"/>
    <mergeCell ref="BU152:BU153"/>
    <mergeCell ref="BV152:BV153"/>
    <mergeCell ref="W156:W157"/>
    <mergeCell ref="X156:X157"/>
    <mergeCell ref="Y156:Y157"/>
    <mergeCell ref="Z156:Z157"/>
    <mergeCell ref="AC156:AC157"/>
    <mergeCell ref="BP156:BP157"/>
    <mergeCell ref="DT154:DT155"/>
    <mergeCell ref="DU154:DU155"/>
    <mergeCell ref="DV154:DV155"/>
    <mergeCell ref="EB154:EB155"/>
    <mergeCell ref="C156:C157"/>
    <mergeCell ref="D156:D157"/>
    <mergeCell ref="S156:S157"/>
    <mergeCell ref="T156:T157"/>
    <mergeCell ref="U156:U157"/>
    <mergeCell ref="V156:V157"/>
    <mergeCell ref="DN154:DN155"/>
    <mergeCell ref="DO154:DO155"/>
    <mergeCell ref="DP154:DP155"/>
    <mergeCell ref="DQ154:DQ155"/>
    <mergeCell ref="DR154:DR155"/>
    <mergeCell ref="DS154:DS155"/>
    <mergeCell ref="DG154:DG155"/>
    <mergeCell ref="DH154:DH155"/>
    <mergeCell ref="DI154:DI155"/>
    <mergeCell ref="DK154:DK155"/>
    <mergeCell ref="DL154:DL155"/>
    <mergeCell ref="DM154:DM155"/>
    <mergeCell ref="CU154:CU155"/>
    <mergeCell ref="CW154:CW155"/>
    <mergeCell ref="CY154:CY155"/>
    <mergeCell ref="DA154:DA155"/>
    <mergeCell ref="DC154:DC155"/>
    <mergeCell ref="DE154:DE155"/>
    <mergeCell ref="CO154:CO155"/>
    <mergeCell ref="CP154:CP155"/>
    <mergeCell ref="CQ154:CQ155"/>
    <mergeCell ref="CR154:CR155"/>
    <mergeCell ref="CS154:CS155"/>
    <mergeCell ref="CT154:CT155"/>
    <mergeCell ref="CI154:CI155"/>
    <mergeCell ref="CJ154:CJ155"/>
    <mergeCell ref="CK154:CK155"/>
    <mergeCell ref="CL154:CL155"/>
    <mergeCell ref="CM154:CM155"/>
    <mergeCell ref="CN154:CN155"/>
    <mergeCell ref="CC154:CC155"/>
    <mergeCell ref="CD154:CD155"/>
    <mergeCell ref="CE154:CE155"/>
    <mergeCell ref="CF154:CF155"/>
    <mergeCell ref="CG154:CG155"/>
    <mergeCell ref="CH154:CH155"/>
    <mergeCell ref="BW154:BW155"/>
    <mergeCell ref="BX154:BX155"/>
    <mergeCell ref="BY154:BY155"/>
    <mergeCell ref="BZ154:BZ155"/>
    <mergeCell ref="CA154:CA155"/>
    <mergeCell ref="CB154:CB155"/>
    <mergeCell ref="BQ154:BQ155"/>
    <mergeCell ref="BR154:BR155"/>
    <mergeCell ref="BS154:BS155"/>
    <mergeCell ref="BT154:BT155"/>
    <mergeCell ref="BU154:BU155"/>
    <mergeCell ref="BV154:BV155"/>
    <mergeCell ref="W158:W159"/>
    <mergeCell ref="X158:X159"/>
    <mergeCell ref="Y158:Y159"/>
    <mergeCell ref="Z158:Z159"/>
    <mergeCell ref="AC158:AC159"/>
    <mergeCell ref="BP158:BP159"/>
    <mergeCell ref="DT156:DT157"/>
    <mergeCell ref="DU156:DU157"/>
    <mergeCell ref="DV156:DV157"/>
    <mergeCell ref="EB156:EB157"/>
    <mergeCell ref="C158:C159"/>
    <mergeCell ref="D158:D159"/>
    <mergeCell ref="S158:S159"/>
    <mergeCell ref="T158:T159"/>
    <mergeCell ref="U158:U159"/>
    <mergeCell ref="V158:V159"/>
    <mergeCell ref="DN156:DN157"/>
    <mergeCell ref="DO156:DO157"/>
    <mergeCell ref="DP156:DP157"/>
    <mergeCell ref="DQ156:DQ157"/>
    <mergeCell ref="DR156:DR157"/>
    <mergeCell ref="DS156:DS157"/>
    <mergeCell ref="DG156:DG157"/>
    <mergeCell ref="DH156:DH157"/>
    <mergeCell ref="DI156:DI157"/>
    <mergeCell ref="DK156:DK157"/>
    <mergeCell ref="DL156:DL157"/>
    <mergeCell ref="DM156:DM157"/>
    <mergeCell ref="CU156:CU157"/>
    <mergeCell ref="CW156:CW157"/>
    <mergeCell ref="CY156:CY157"/>
    <mergeCell ref="DA156:DA157"/>
    <mergeCell ref="DC156:DC157"/>
    <mergeCell ref="DE156:DE157"/>
    <mergeCell ref="CO156:CO157"/>
    <mergeCell ref="CP156:CP157"/>
    <mergeCell ref="CQ156:CQ157"/>
    <mergeCell ref="CR156:CR157"/>
    <mergeCell ref="CS156:CS157"/>
    <mergeCell ref="CT156:CT157"/>
    <mergeCell ref="CI156:CI157"/>
    <mergeCell ref="CJ156:CJ157"/>
    <mergeCell ref="CK156:CK157"/>
    <mergeCell ref="CL156:CL157"/>
    <mergeCell ref="CM156:CM157"/>
    <mergeCell ref="CN156:CN157"/>
    <mergeCell ref="CC156:CC157"/>
    <mergeCell ref="CD156:CD157"/>
    <mergeCell ref="CE156:CE157"/>
    <mergeCell ref="CF156:CF157"/>
    <mergeCell ref="CG156:CG157"/>
    <mergeCell ref="CH156:CH157"/>
    <mergeCell ref="BW156:BW157"/>
    <mergeCell ref="BX156:BX157"/>
    <mergeCell ref="BY156:BY157"/>
    <mergeCell ref="BZ156:BZ157"/>
    <mergeCell ref="CA156:CA157"/>
    <mergeCell ref="CB156:CB157"/>
    <mergeCell ref="BQ156:BQ157"/>
    <mergeCell ref="BR156:BR157"/>
    <mergeCell ref="BS156:BS157"/>
    <mergeCell ref="BT156:BT157"/>
    <mergeCell ref="BU156:BU157"/>
    <mergeCell ref="BV156:BV157"/>
    <mergeCell ref="W160:W161"/>
    <mergeCell ref="X160:X161"/>
    <mergeCell ref="Y160:Y161"/>
    <mergeCell ref="Z160:Z161"/>
    <mergeCell ref="AC160:AC161"/>
    <mergeCell ref="BP160:BP161"/>
    <mergeCell ref="DT158:DT159"/>
    <mergeCell ref="DU158:DU159"/>
    <mergeCell ref="DV158:DV159"/>
    <mergeCell ref="EB158:EB159"/>
    <mergeCell ref="C160:C161"/>
    <mergeCell ref="D160:D161"/>
    <mergeCell ref="S160:S161"/>
    <mergeCell ref="T160:T161"/>
    <mergeCell ref="U160:U161"/>
    <mergeCell ref="V160:V161"/>
    <mergeCell ref="DN158:DN159"/>
    <mergeCell ref="DO158:DO159"/>
    <mergeCell ref="DP158:DP159"/>
    <mergeCell ref="DQ158:DQ159"/>
    <mergeCell ref="DR158:DR159"/>
    <mergeCell ref="DS158:DS159"/>
    <mergeCell ref="DG158:DG159"/>
    <mergeCell ref="DH158:DH159"/>
    <mergeCell ref="DI158:DI159"/>
    <mergeCell ref="DK158:DK159"/>
    <mergeCell ref="DL158:DL159"/>
    <mergeCell ref="DM158:DM159"/>
    <mergeCell ref="CU158:CU159"/>
    <mergeCell ref="CW158:CW159"/>
    <mergeCell ref="CY158:CY159"/>
    <mergeCell ref="DA158:DA159"/>
    <mergeCell ref="DC158:DC159"/>
    <mergeCell ref="DE158:DE159"/>
    <mergeCell ref="CO158:CO159"/>
    <mergeCell ref="CP158:CP159"/>
    <mergeCell ref="CQ158:CQ159"/>
    <mergeCell ref="CR158:CR159"/>
    <mergeCell ref="CS158:CS159"/>
    <mergeCell ref="CT158:CT159"/>
    <mergeCell ref="CI158:CI159"/>
    <mergeCell ref="CJ158:CJ159"/>
    <mergeCell ref="CK158:CK159"/>
    <mergeCell ref="CL158:CL159"/>
    <mergeCell ref="CM158:CM159"/>
    <mergeCell ref="CN158:CN159"/>
    <mergeCell ref="CC158:CC159"/>
    <mergeCell ref="CD158:CD159"/>
    <mergeCell ref="CE158:CE159"/>
    <mergeCell ref="CF158:CF159"/>
    <mergeCell ref="CG158:CG159"/>
    <mergeCell ref="CH158:CH159"/>
    <mergeCell ref="BW158:BW159"/>
    <mergeCell ref="BX158:BX159"/>
    <mergeCell ref="BY158:BY159"/>
    <mergeCell ref="BZ158:BZ159"/>
    <mergeCell ref="CA158:CA159"/>
    <mergeCell ref="CB158:CB159"/>
    <mergeCell ref="BQ158:BQ159"/>
    <mergeCell ref="BR158:BR159"/>
    <mergeCell ref="BS158:BS159"/>
    <mergeCell ref="BT158:BT159"/>
    <mergeCell ref="BU158:BU159"/>
    <mergeCell ref="BV158:BV159"/>
    <mergeCell ref="W162:W163"/>
    <mergeCell ref="X162:X163"/>
    <mergeCell ref="Y162:Y163"/>
    <mergeCell ref="Z162:Z163"/>
    <mergeCell ref="AC162:AC163"/>
    <mergeCell ref="BP162:BP163"/>
    <mergeCell ref="DT160:DT161"/>
    <mergeCell ref="DU160:DU161"/>
    <mergeCell ref="DV160:DV161"/>
    <mergeCell ref="EB160:EB161"/>
    <mergeCell ref="C162:C163"/>
    <mergeCell ref="D162:D163"/>
    <mergeCell ref="S162:S163"/>
    <mergeCell ref="T162:T163"/>
    <mergeCell ref="U162:U163"/>
    <mergeCell ref="V162:V163"/>
    <mergeCell ref="DN160:DN161"/>
    <mergeCell ref="DO160:DO161"/>
    <mergeCell ref="DP160:DP161"/>
    <mergeCell ref="DQ160:DQ161"/>
    <mergeCell ref="DR160:DR161"/>
    <mergeCell ref="DS160:DS161"/>
    <mergeCell ref="DG160:DG161"/>
    <mergeCell ref="DH160:DH161"/>
    <mergeCell ref="DI160:DI161"/>
    <mergeCell ref="DK160:DK161"/>
    <mergeCell ref="DL160:DL161"/>
    <mergeCell ref="DM160:DM161"/>
    <mergeCell ref="CU160:CU161"/>
    <mergeCell ref="CW160:CW161"/>
    <mergeCell ref="CY160:CY161"/>
    <mergeCell ref="DA160:DA161"/>
    <mergeCell ref="DC160:DC161"/>
    <mergeCell ref="DE160:DE161"/>
    <mergeCell ref="CO160:CO161"/>
    <mergeCell ref="CP160:CP161"/>
    <mergeCell ref="CQ160:CQ161"/>
    <mergeCell ref="CR160:CR161"/>
    <mergeCell ref="CS160:CS161"/>
    <mergeCell ref="CT160:CT161"/>
    <mergeCell ref="CI160:CI161"/>
    <mergeCell ref="CJ160:CJ161"/>
    <mergeCell ref="CK160:CK161"/>
    <mergeCell ref="CL160:CL161"/>
    <mergeCell ref="CM160:CM161"/>
    <mergeCell ref="CN160:CN161"/>
    <mergeCell ref="CC160:CC161"/>
    <mergeCell ref="CD160:CD161"/>
    <mergeCell ref="CE160:CE161"/>
    <mergeCell ref="CF160:CF161"/>
    <mergeCell ref="CG160:CG161"/>
    <mergeCell ref="CH160:CH161"/>
    <mergeCell ref="BW160:BW161"/>
    <mergeCell ref="BX160:BX161"/>
    <mergeCell ref="BY160:BY161"/>
    <mergeCell ref="BZ160:BZ161"/>
    <mergeCell ref="CA160:CA161"/>
    <mergeCell ref="CB160:CB161"/>
    <mergeCell ref="BQ160:BQ161"/>
    <mergeCell ref="BR160:BR161"/>
    <mergeCell ref="BS160:BS161"/>
    <mergeCell ref="BT160:BT161"/>
    <mergeCell ref="BU160:BU161"/>
    <mergeCell ref="BV160:BV161"/>
    <mergeCell ref="W164:W165"/>
    <mergeCell ref="X164:X165"/>
    <mergeCell ref="Y164:Y165"/>
    <mergeCell ref="Z164:Z165"/>
    <mergeCell ref="AC164:AC165"/>
    <mergeCell ref="BP164:BP165"/>
    <mergeCell ref="DT162:DT163"/>
    <mergeCell ref="DU162:DU163"/>
    <mergeCell ref="DV162:DV163"/>
    <mergeCell ref="EB162:EB163"/>
    <mergeCell ref="C164:C165"/>
    <mergeCell ref="D164:D165"/>
    <mergeCell ref="S164:S165"/>
    <mergeCell ref="T164:T165"/>
    <mergeCell ref="U164:U165"/>
    <mergeCell ref="V164:V165"/>
    <mergeCell ref="DN162:DN163"/>
    <mergeCell ref="DO162:DO163"/>
    <mergeCell ref="DP162:DP163"/>
    <mergeCell ref="DQ162:DQ163"/>
    <mergeCell ref="DR162:DR163"/>
    <mergeCell ref="DS162:DS163"/>
    <mergeCell ref="DG162:DG163"/>
    <mergeCell ref="DH162:DH163"/>
    <mergeCell ref="DI162:DI163"/>
    <mergeCell ref="DK162:DK163"/>
    <mergeCell ref="DL162:DL163"/>
    <mergeCell ref="DM162:DM163"/>
    <mergeCell ref="CU162:CU163"/>
    <mergeCell ref="CW162:CW163"/>
    <mergeCell ref="CY162:CY163"/>
    <mergeCell ref="DA162:DA163"/>
    <mergeCell ref="DC162:DC163"/>
    <mergeCell ref="DE162:DE163"/>
    <mergeCell ref="CO162:CO163"/>
    <mergeCell ref="CP162:CP163"/>
    <mergeCell ref="CQ162:CQ163"/>
    <mergeCell ref="CR162:CR163"/>
    <mergeCell ref="CS162:CS163"/>
    <mergeCell ref="CT162:CT163"/>
    <mergeCell ref="CI162:CI163"/>
    <mergeCell ref="CJ162:CJ163"/>
    <mergeCell ref="CK162:CK163"/>
    <mergeCell ref="CL162:CL163"/>
    <mergeCell ref="CM162:CM163"/>
    <mergeCell ref="CN162:CN163"/>
    <mergeCell ref="CC162:CC163"/>
    <mergeCell ref="CD162:CD163"/>
    <mergeCell ref="CE162:CE163"/>
    <mergeCell ref="CF162:CF163"/>
    <mergeCell ref="CG162:CG163"/>
    <mergeCell ref="CH162:CH163"/>
    <mergeCell ref="BW162:BW163"/>
    <mergeCell ref="BX162:BX163"/>
    <mergeCell ref="BY162:BY163"/>
    <mergeCell ref="BZ162:BZ163"/>
    <mergeCell ref="CA162:CA163"/>
    <mergeCell ref="CB162:CB163"/>
    <mergeCell ref="BQ162:BQ163"/>
    <mergeCell ref="BR162:BR163"/>
    <mergeCell ref="BS162:BS163"/>
    <mergeCell ref="BT162:BT163"/>
    <mergeCell ref="BU162:BU163"/>
    <mergeCell ref="BV162:BV163"/>
    <mergeCell ref="W166:W167"/>
    <mergeCell ref="X166:X167"/>
    <mergeCell ref="Y166:Y167"/>
    <mergeCell ref="Z166:Z167"/>
    <mergeCell ref="AC166:AC167"/>
    <mergeCell ref="BP166:BP167"/>
    <mergeCell ref="DT164:DT165"/>
    <mergeCell ref="DU164:DU165"/>
    <mergeCell ref="DV164:DV165"/>
    <mergeCell ref="EB164:EB165"/>
    <mergeCell ref="C166:C167"/>
    <mergeCell ref="D166:D167"/>
    <mergeCell ref="S166:S167"/>
    <mergeCell ref="T166:T167"/>
    <mergeCell ref="U166:U167"/>
    <mergeCell ref="V166:V167"/>
    <mergeCell ref="DN164:DN165"/>
    <mergeCell ref="DO164:DO165"/>
    <mergeCell ref="DP164:DP165"/>
    <mergeCell ref="DQ164:DQ165"/>
    <mergeCell ref="DR164:DR165"/>
    <mergeCell ref="DS164:DS165"/>
    <mergeCell ref="DG164:DG165"/>
    <mergeCell ref="DH164:DH165"/>
    <mergeCell ref="DI164:DI165"/>
    <mergeCell ref="DK164:DK165"/>
    <mergeCell ref="DL164:DL165"/>
    <mergeCell ref="DM164:DM165"/>
    <mergeCell ref="CU164:CU165"/>
    <mergeCell ref="CW164:CW165"/>
    <mergeCell ref="CY164:CY165"/>
    <mergeCell ref="DA164:DA165"/>
    <mergeCell ref="DC164:DC165"/>
    <mergeCell ref="DE164:DE165"/>
    <mergeCell ref="CO164:CO165"/>
    <mergeCell ref="CP164:CP165"/>
    <mergeCell ref="CQ164:CQ165"/>
    <mergeCell ref="CR164:CR165"/>
    <mergeCell ref="CS164:CS165"/>
    <mergeCell ref="CT164:CT165"/>
    <mergeCell ref="CI164:CI165"/>
    <mergeCell ref="CJ164:CJ165"/>
    <mergeCell ref="CK164:CK165"/>
    <mergeCell ref="CL164:CL165"/>
    <mergeCell ref="CM164:CM165"/>
    <mergeCell ref="CN164:CN165"/>
    <mergeCell ref="CC164:CC165"/>
    <mergeCell ref="CD164:CD165"/>
    <mergeCell ref="CE164:CE165"/>
    <mergeCell ref="CF164:CF165"/>
    <mergeCell ref="CG164:CG165"/>
    <mergeCell ref="CH164:CH165"/>
    <mergeCell ref="BW164:BW165"/>
    <mergeCell ref="BX164:BX165"/>
    <mergeCell ref="BY164:BY165"/>
    <mergeCell ref="BZ164:BZ165"/>
    <mergeCell ref="CA164:CA165"/>
    <mergeCell ref="CB164:CB165"/>
    <mergeCell ref="BQ164:BQ165"/>
    <mergeCell ref="BR164:BR165"/>
    <mergeCell ref="BS164:BS165"/>
    <mergeCell ref="BT164:BT165"/>
    <mergeCell ref="BU164:BU165"/>
    <mergeCell ref="BV164:BV165"/>
    <mergeCell ref="W168:W169"/>
    <mergeCell ref="X168:X169"/>
    <mergeCell ref="Y168:Y169"/>
    <mergeCell ref="Z168:Z169"/>
    <mergeCell ref="AC168:AC169"/>
    <mergeCell ref="BP168:BP169"/>
    <mergeCell ref="DT166:DT167"/>
    <mergeCell ref="DU166:DU167"/>
    <mergeCell ref="DV166:DV167"/>
    <mergeCell ref="EB166:EB167"/>
    <mergeCell ref="C168:C169"/>
    <mergeCell ref="D168:D169"/>
    <mergeCell ref="S168:S169"/>
    <mergeCell ref="T168:T169"/>
    <mergeCell ref="U168:U169"/>
    <mergeCell ref="V168:V169"/>
    <mergeCell ref="DN166:DN167"/>
    <mergeCell ref="DO166:DO167"/>
    <mergeCell ref="DP166:DP167"/>
    <mergeCell ref="DQ166:DQ167"/>
    <mergeCell ref="DR166:DR167"/>
    <mergeCell ref="DS166:DS167"/>
    <mergeCell ref="DG166:DG167"/>
    <mergeCell ref="DH166:DH167"/>
    <mergeCell ref="DI166:DI167"/>
    <mergeCell ref="DK166:DK167"/>
    <mergeCell ref="DL166:DL167"/>
    <mergeCell ref="DM166:DM167"/>
    <mergeCell ref="CU166:CU167"/>
    <mergeCell ref="CW166:CW167"/>
    <mergeCell ref="CY166:CY167"/>
    <mergeCell ref="DA166:DA167"/>
    <mergeCell ref="DC166:DC167"/>
    <mergeCell ref="DE166:DE167"/>
    <mergeCell ref="CO166:CO167"/>
    <mergeCell ref="CP166:CP167"/>
    <mergeCell ref="CQ166:CQ167"/>
    <mergeCell ref="CR166:CR167"/>
    <mergeCell ref="CS166:CS167"/>
    <mergeCell ref="CT166:CT167"/>
    <mergeCell ref="CI166:CI167"/>
    <mergeCell ref="CJ166:CJ167"/>
    <mergeCell ref="CK166:CK167"/>
    <mergeCell ref="CL166:CL167"/>
    <mergeCell ref="CM166:CM167"/>
    <mergeCell ref="CN166:CN167"/>
    <mergeCell ref="CC166:CC167"/>
    <mergeCell ref="CD166:CD167"/>
    <mergeCell ref="CE166:CE167"/>
    <mergeCell ref="CF166:CF167"/>
    <mergeCell ref="CG166:CG167"/>
    <mergeCell ref="CH166:CH167"/>
    <mergeCell ref="BW166:BW167"/>
    <mergeCell ref="BX166:BX167"/>
    <mergeCell ref="BY166:BY167"/>
    <mergeCell ref="BZ166:BZ167"/>
    <mergeCell ref="CA166:CA167"/>
    <mergeCell ref="CB166:CB167"/>
    <mergeCell ref="BQ166:BQ167"/>
    <mergeCell ref="BR166:BR167"/>
    <mergeCell ref="BS166:BS167"/>
    <mergeCell ref="BT166:BT167"/>
    <mergeCell ref="BU166:BU167"/>
    <mergeCell ref="BV166:BV167"/>
    <mergeCell ref="W170:W171"/>
    <mergeCell ref="X170:X171"/>
    <mergeCell ref="Y170:Y171"/>
    <mergeCell ref="Z170:Z171"/>
    <mergeCell ref="AC170:AC171"/>
    <mergeCell ref="BP170:BP171"/>
    <mergeCell ref="DT168:DT169"/>
    <mergeCell ref="DU168:DU169"/>
    <mergeCell ref="DV168:DV169"/>
    <mergeCell ref="EB168:EB169"/>
    <mergeCell ref="C170:C171"/>
    <mergeCell ref="D170:D171"/>
    <mergeCell ref="S170:S171"/>
    <mergeCell ref="T170:T171"/>
    <mergeCell ref="U170:U171"/>
    <mergeCell ref="V170:V171"/>
    <mergeCell ref="DN168:DN169"/>
    <mergeCell ref="DO168:DO169"/>
    <mergeCell ref="DP168:DP169"/>
    <mergeCell ref="DQ168:DQ169"/>
    <mergeCell ref="DR168:DR169"/>
    <mergeCell ref="DS168:DS169"/>
    <mergeCell ref="DG168:DG169"/>
    <mergeCell ref="DH168:DH169"/>
    <mergeCell ref="DI168:DI169"/>
    <mergeCell ref="DK168:DK169"/>
    <mergeCell ref="DL168:DL169"/>
    <mergeCell ref="DM168:DM169"/>
    <mergeCell ref="CU168:CU169"/>
    <mergeCell ref="CW168:CW169"/>
    <mergeCell ref="CY168:CY169"/>
    <mergeCell ref="DA168:DA169"/>
    <mergeCell ref="DC168:DC169"/>
    <mergeCell ref="DE168:DE169"/>
    <mergeCell ref="CO168:CO169"/>
    <mergeCell ref="CP168:CP169"/>
    <mergeCell ref="CQ168:CQ169"/>
    <mergeCell ref="CR168:CR169"/>
    <mergeCell ref="CS168:CS169"/>
    <mergeCell ref="CT168:CT169"/>
    <mergeCell ref="CI168:CI169"/>
    <mergeCell ref="CJ168:CJ169"/>
    <mergeCell ref="CK168:CK169"/>
    <mergeCell ref="CL168:CL169"/>
    <mergeCell ref="CM168:CM169"/>
    <mergeCell ref="CN168:CN169"/>
    <mergeCell ref="CC168:CC169"/>
    <mergeCell ref="CD168:CD169"/>
    <mergeCell ref="CE168:CE169"/>
    <mergeCell ref="CF168:CF169"/>
    <mergeCell ref="CG168:CG169"/>
    <mergeCell ref="CH168:CH169"/>
    <mergeCell ref="BW168:BW169"/>
    <mergeCell ref="BX168:BX169"/>
    <mergeCell ref="BY168:BY169"/>
    <mergeCell ref="BZ168:BZ169"/>
    <mergeCell ref="CA168:CA169"/>
    <mergeCell ref="CB168:CB169"/>
    <mergeCell ref="BQ168:BQ169"/>
    <mergeCell ref="BR168:BR169"/>
    <mergeCell ref="BS168:BS169"/>
    <mergeCell ref="BT168:BT169"/>
    <mergeCell ref="BU168:BU169"/>
    <mergeCell ref="BV168:BV169"/>
    <mergeCell ref="W172:W173"/>
    <mergeCell ref="X172:X173"/>
    <mergeCell ref="Y172:Y173"/>
    <mergeCell ref="Z172:Z173"/>
    <mergeCell ref="AC172:AC173"/>
    <mergeCell ref="BP172:BP173"/>
    <mergeCell ref="DT170:DT171"/>
    <mergeCell ref="DU170:DU171"/>
    <mergeCell ref="DV170:DV171"/>
    <mergeCell ref="EB170:EB171"/>
    <mergeCell ref="C172:C173"/>
    <mergeCell ref="D172:D173"/>
    <mergeCell ref="S172:S173"/>
    <mergeCell ref="T172:T173"/>
    <mergeCell ref="U172:U173"/>
    <mergeCell ref="V172:V173"/>
    <mergeCell ref="DN170:DN171"/>
    <mergeCell ref="DO170:DO171"/>
    <mergeCell ref="DP170:DP171"/>
    <mergeCell ref="DQ170:DQ171"/>
    <mergeCell ref="DR170:DR171"/>
    <mergeCell ref="DS170:DS171"/>
    <mergeCell ref="DG170:DG171"/>
    <mergeCell ref="DH170:DH171"/>
    <mergeCell ref="DI170:DI171"/>
    <mergeCell ref="DK170:DK171"/>
    <mergeCell ref="DL170:DL171"/>
    <mergeCell ref="DM170:DM171"/>
    <mergeCell ref="CU170:CU171"/>
    <mergeCell ref="CW170:CW171"/>
    <mergeCell ref="CY170:CY171"/>
    <mergeCell ref="DA170:DA171"/>
    <mergeCell ref="DC170:DC171"/>
    <mergeCell ref="DE170:DE171"/>
    <mergeCell ref="CO170:CO171"/>
    <mergeCell ref="CP170:CP171"/>
    <mergeCell ref="CQ170:CQ171"/>
    <mergeCell ref="CR170:CR171"/>
    <mergeCell ref="CS170:CS171"/>
    <mergeCell ref="CT170:CT171"/>
    <mergeCell ref="CI170:CI171"/>
    <mergeCell ref="CJ170:CJ171"/>
    <mergeCell ref="CK170:CK171"/>
    <mergeCell ref="CL170:CL171"/>
    <mergeCell ref="CM170:CM171"/>
    <mergeCell ref="CN170:CN171"/>
    <mergeCell ref="CC170:CC171"/>
    <mergeCell ref="CD170:CD171"/>
    <mergeCell ref="CE170:CE171"/>
    <mergeCell ref="CF170:CF171"/>
    <mergeCell ref="CG170:CG171"/>
    <mergeCell ref="CH170:CH171"/>
    <mergeCell ref="BW170:BW171"/>
    <mergeCell ref="BX170:BX171"/>
    <mergeCell ref="BY170:BY171"/>
    <mergeCell ref="BZ170:BZ171"/>
    <mergeCell ref="CA170:CA171"/>
    <mergeCell ref="CB170:CB171"/>
    <mergeCell ref="BQ170:BQ171"/>
    <mergeCell ref="BR170:BR171"/>
    <mergeCell ref="BS170:BS171"/>
    <mergeCell ref="BT170:BT171"/>
    <mergeCell ref="BU170:BU171"/>
    <mergeCell ref="BV170:BV171"/>
    <mergeCell ref="W174:W175"/>
    <mergeCell ref="X174:X175"/>
    <mergeCell ref="Y174:Y175"/>
    <mergeCell ref="Z174:Z175"/>
    <mergeCell ref="AC174:AC175"/>
    <mergeCell ref="BP174:BP175"/>
    <mergeCell ref="DT172:DT173"/>
    <mergeCell ref="DU172:DU173"/>
    <mergeCell ref="DV172:DV173"/>
    <mergeCell ref="EB172:EB173"/>
    <mergeCell ref="C174:C175"/>
    <mergeCell ref="D174:D175"/>
    <mergeCell ref="S174:S175"/>
    <mergeCell ref="T174:T175"/>
    <mergeCell ref="U174:U175"/>
    <mergeCell ref="V174:V175"/>
    <mergeCell ref="DN172:DN173"/>
    <mergeCell ref="DO172:DO173"/>
    <mergeCell ref="DP172:DP173"/>
    <mergeCell ref="DQ172:DQ173"/>
    <mergeCell ref="DR172:DR173"/>
    <mergeCell ref="DS172:DS173"/>
    <mergeCell ref="DG172:DG173"/>
    <mergeCell ref="DH172:DH173"/>
    <mergeCell ref="DI172:DI173"/>
    <mergeCell ref="DK172:DK173"/>
    <mergeCell ref="DL172:DL173"/>
    <mergeCell ref="DM172:DM173"/>
    <mergeCell ref="CU172:CU173"/>
    <mergeCell ref="CW172:CW173"/>
    <mergeCell ref="CY172:CY173"/>
    <mergeCell ref="DA172:DA173"/>
    <mergeCell ref="DC172:DC173"/>
    <mergeCell ref="DE172:DE173"/>
    <mergeCell ref="CO172:CO173"/>
    <mergeCell ref="CP172:CP173"/>
    <mergeCell ref="CQ172:CQ173"/>
    <mergeCell ref="CR172:CR173"/>
    <mergeCell ref="CS172:CS173"/>
    <mergeCell ref="CT172:CT173"/>
    <mergeCell ref="CI172:CI173"/>
    <mergeCell ref="CJ172:CJ173"/>
    <mergeCell ref="CK172:CK173"/>
    <mergeCell ref="CL172:CL173"/>
    <mergeCell ref="CM172:CM173"/>
    <mergeCell ref="CN172:CN173"/>
    <mergeCell ref="CC172:CC173"/>
    <mergeCell ref="CD172:CD173"/>
    <mergeCell ref="CE172:CE173"/>
    <mergeCell ref="CF172:CF173"/>
    <mergeCell ref="CG172:CG173"/>
    <mergeCell ref="CH172:CH173"/>
    <mergeCell ref="BW172:BW173"/>
    <mergeCell ref="BX172:BX173"/>
    <mergeCell ref="BY172:BY173"/>
    <mergeCell ref="BZ172:BZ173"/>
    <mergeCell ref="CA172:CA173"/>
    <mergeCell ref="CB172:CB173"/>
    <mergeCell ref="BQ172:BQ173"/>
    <mergeCell ref="BR172:BR173"/>
    <mergeCell ref="BS172:BS173"/>
    <mergeCell ref="BT172:BT173"/>
    <mergeCell ref="BU172:BU173"/>
    <mergeCell ref="BV172:BV173"/>
    <mergeCell ref="W176:W177"/>
    <mergeCell ref="X176:X177"/>
    <mergeCell ref="Y176:Y177"/>
    <mergeCell ref="Z176:Z177"/>
    <mergeCell ref="AC176:AC177"/>
    <mergeCell ref="BP176:BP177"/>
    <mergeCell ref="DT174:DT175"/>
    <mergeCell ref="DU174:DU175"/>
    <mergeCell ref="DV174:DV175"/>
    <mergeCell ref="EB174:EB175"/>
    <mergeCell ref="C176:C177"/>
    <mergeCell ref="D176:D177"/>
    <mergeCell ref="S176:S177"/>
    <mergeCell ref="T176:T177"/>
    <mergeCell ref="U176:U177"/>
    <mergeCell ref="V176:V177"/>
    <mergeCell ref="DN174:DN175"/>
    <mergeCell ref="DO174:DO175"/>
    <mergeCell ref="DP174:DP175"/>
    <mergeCell ref="DQ174:DQ175"/>
    <mergeCell ref="DR174:DR175"/>
    <mergeCell ref="DS174:DS175"/>
    <mergeCell ref="DG174:DG175"/>
    <mergeCell ref="DH174:DH175"/>
    <mergeCell ref="DI174:DI175"/>
    <mergeCell ref="DK174:DK175"/>
    <mergeCell ref="DL174:DL175"/>
    <mergeCell ref="DM174:DM175"/>
    <mergeCell ref="CU174:CU175"/>
    <mergeCell ref="CW174:CW175"/>
    <mergeCell ref="CY174:CY175"/>
    <mergeCell ref="DA174:DA175"/>
    <mergeCell ref="DC174:DC175"/>
    <mergeCell ref="DE174:DE175"/>
    <mergeCell ref="CO174:CO175"/>
    <mergeCell ref="CP174:CP175"/>
    <mergeCell ref="CQ174:CQ175"/>
    <mergeCell ref="CR174:CR175"/>
    <mergeCell ref="CS174:CS175"/>
    <mergeCell ref="CT174:CT175"/>
    <mergeCell ref="CI174:CI175"/>
    <mergeCell ref="CJ174:CJ175"/>
    <mergeCell ref="CK174:CK175"/>
    <mergeCell ref="CL174:CL175"/>
    <mergeCell ref="CM174:CM175"/>
    <mergeCell ref="CN174:CN175"/>
    <mergeCell ref="CC174:CC175"/>
    <mergeCell ref="CD174:CD175"/>
    <mergeCell ref="CE174:CE175"/>
    <mergeCell ref="CF174:CF175"/>
    <mergeCell ref="CG174:CG175"/>
    <mergeCell ref="CH174:CH175"/>
    <mergeCell ref="BW174:BW175"/>
    <mergeCell ref="BX174:BX175"/>
    <mergeCell ref="BY174:BY175"/>
    <mergeCell ref="BZ174:BZ175"/>
    <mergeCell ref="CA174:CA175"/>
    <mergeCell ref="CB174:CB175"/>
    <mergeCell ref="BQ174:BQ175"/>
    <mergeCell ref="BR174:BR175"/>
    <mergeCell ref="BS174:BS175"/>
    <mergeCell ref="BT174:BT175"/>
    <mergeCell ref="BU174:BU175"/>
    <mergeCell ref="BV174:BV175"/>
    <mergeCell ref="W178:W179"/>
    <mergeCell ref="X178:X179"/>
    <mergeCell ref="Y178:Y179"/>
    <mergeCell ref="Z178:Z179"/>
    <mergeCell ref="AC178:AC179"/>
    <mergeCell ref="BP178:BP179"/>
    <mergeCell ref="DT176:DT177"/>
    <mergeCell ref="DU176:DU177"/>
    <mergeCell ref="DV176:DV177"/>
    <mergeCell ref="EB176:EB177"/>
    <mergeCell ref="C178:C179"/>
    <mergeCell ref="D178:D179"/>
    <mergeCell ref="S178:S179"/>
    <mergeCell ref="T178:T179"/>
    <mergeCell ref="U178:U179"/>
    <mergeCell ref="V178:V179"/>
    <mergeCell ref="DN176:DN177"/>
    <mergeCell ref="DO176:DO177"/>
    <mergeCell ref="DP176:DP177"/>
    <mergeCell ref="DQ176:DQ177"/>
    <mergeCell ref="DR176:DR177"/>
    <mergeCell ref="DS176:DS177"/>
    <mergeCell ref="DG176:DG177"/>
    <mergeCell ref="DH176:DH177"/>
    <mergeCell ref="DI176:DI177"/>
    <mergeCell ref="DK176:DK177"/>
    <mergeCell ref="DL176:DL177"/>
    <mergeCell ref="DM176:DM177"/>
    <mergeCell ref="CU176:CU177"/>
    <mergeCell ref="CW176:CW177"/>
    <mergeCell ref="CY176:CY177"/>
    <mergeCell ref="DA176:DA177"/>
    <mergeCell ref="DC176:DC177"/>
    <mergeCell ref="DE176:DE177"/>
    <mergeCell ref="CO176:CO177"/>
    <mergeCell ref="CP176:CP177"/>
    <mergeCell ref="CQ176:CQ177"/>
    <mergeCell ref="CR176:CR177"/>
    <mergeCell ref="CS176:CS177"/>
    <mergeCell ref="CT176:CT177"/>
    <mergeCell ref="CI176:CI177"/>
    <mergeCell ref="CJ176:CJ177"/>
    <mergeCell ref="CK176:CK177"/>
    <mergeCell ref="CL176:CL177"/>
    <mergeCell ref="CM176:CM177"/>
    <mergeCell ref="CN176:CN177"/>
    <mergeCell ref="CC176:CC177"/>
    <mergeCell ref="CD176:CD177"/>
    <mergeCell ref="CE176:CE177"/>
    <mergeCell ref="CF176:CF177"/>
    <mergeCell ref="CG176:CG177"/>
    <mergeCell ref="CH176:CH177"/>
    <mergeCell ref="BW176:BW177"/>
    <mergeCell ref="BX176:BX177"/>
    <mergeCell ref="BY176:BY177"/>
    <mergeCell ref="BZ176:BZ177"/>
    <mergeCell ref="CA176:CA177"/>
    <mergeCell ref="CB176:CB177"/>
    <mergeCell ref="BQ176:BQ177"/>
    <mergeCell ref="BR176:BR177"/>
    <mergeCell ref="BS176:BS177"/>
    <mergeCell ref="BT176:BT177"/>
    <mergeCell ref="BU176:BU177"/>
    <mergeCell ref="BV176:BV177"/>
    <mergeCell ref="W180:W181"/>
    <mergeCell ref="X180:X181"/>
    <mergeCell ref="Y180:Y181"/>
    <mergeCell ref="Z180:Z181"/>
    <mergeCell ref="AC180:AC181"/>
    <mergeCell ref="BP180:BP181"/>
    <mergeCell ref="DT178:DT179"/>
    <mergeCell ref="DU178:DU179"/>
    <mergeCell ref="DV178:DV179"/>
    <mergeCell ref="EB178:EB179"/>
    <mergeCell ref="C180:C181"/>
    <mergeCell ref="D180:D181"/>
    <mergeCell ref="S180:S181"/>
    <mergeCell ref="T180:T181"/>
    <mergeCell ref="U180:U181"/>
    <mergeCell ref="V180:V181"/>
    <mergeCell ref="DN178:DN179"/>
    <mergeCell ref="DO178:DO179"/>
    <mergeCell ref="DP178:DP179"/>
    <mergeCell ref="DQ178:DQ179"/>
    <mergeCell ref="DR178:DR179"/>
    <mergeCell ref="DS178:DS179"/>
    <mergeCell ref="DG178:DG179"/>
    <mergeCell ref="DH178:DH179"/>
    <mergeCell ref="DI178:DI179"/>
    <mergeCell ref="DK178:DK179"/>
    <mergeCell ref="DL178:DL179"/>
    <mergeCell ref="DM178:DM179"/>
    <mergeCell ref="CU178:CU179"/>
    <mergeCell ref="CW178:CW179"/>
    <mergeCell ref="CY178:CY179"/>
    <mergeCell ref="DA178:DA179"/>
    <mergeCell ref="DC178:DC179"/>
    <mergeCell ref="DE178:DE179"/>
    <mergeCell ref="CO178:CO179"/>
    <mergeCell ref="CP178:CP179"/>
    <mergeCell ref="CQ178:CQ179"/>
    <mergeCell ref="CR178:CR179"/>
    <mergeCell ref="CS178:CS179"/>
    <mergeCell ref="CT178:CT179"/>
    <mergeCell ref="CI178:CI179"/>
    <mergeCell ref="CJ178:CJ179"/>
    <mergeCell ref="CK178:CK179"/>
    <mergeCell ref="CL178:CL179"/>
    <mergeCell ref="CM178:CM179"/>
    <mergeCell ref="CN178:CN179"/>
    <mergeCell ref="CC178:CC179"/>
    <mergeCell ref="CD178:CD179"/>
    <mergeCell ref="CE178:CE179"/>
    <mergeCell ref="CF178:CF179"/>
    <mergeCell ref="CG178:CG179"/>
    <mergeCell ref="CH178:CH179"/>
    <mergeCell ref="BW178:BW179"/>
    <mergeCell ref="BX178:BX179"/>
    <mergeCell ref="BY178:BY179"/>
    <mergeCell ref="BZ178:BZ179"/>
    <mergeCell ref="CA178:CA179"/>
    <mergeCell ref="CB178:CB179"/>
    <mergeCell ref="BQ178:BQ179"/>
    <mergeCell ref="BR178:BR179"/>
    <mergeCell ref="BS178:BS179"/>
    <mergeCell ref="BT178:BT179"/>
    <mergeCell ref="BU178:BU179"/>
    <mergeCell ref="BV178:BV179"/>
    <mergeCell ref="W182:W183"/>
    <mergeCell ref="X182:X183"/>
    <mergeCell ref="Y182:Y183"/>
    <mergeCell ref="Z182:Z183"/>
    <mergeCell ref="AC182:AC183"/>
    <mergeCell ref="BP182:BP183"/>
    <mergeCell ref="DT180:DT181"/>
    <mergeCell ref="DU180:DU181"/>
    <mergeCell ref="DV180:DV181"/>
    <mergeCell ref="EB180:EB181"/>
    <mergeCell ref="C182:C183"/>
    <mergeCell ref="D182:D183"/>
    <mergeCell ref="S182:S183"/>
    <mergeCell ref="T182:T183"/>
    <mergeCell ref="U182:U183"/>
    <mergeCell ref="V182:V183"/>
    <mergeCell ref="DN180:DN181"/>
    <mergeCell ref="DO180:DO181"/>
    <mergeCell ref="DP180:DP181"/>
    <mergeCell ref="DQ180:DQ181"/>
    <mergeCell ref="DR180:DR181"/>
    <mergeCell ref="DS180:DS181"/>
    <mergeCell ref="DG180:DG181"/>
    <mergeCell ref="DH180:DH181"/>
    <mergeCell ref="DI180:DI181"/>
    <mergeCell ref="DK180:DK181"/>
    <mergeCell ref="DL180:DL181"/>
    <mergeCell ref="DM180:DM181"/>
    <mergeCell ref="CU180:CU181"/>
    <mergeCell ref="CW180:CW181"/>
    <mergeCell ref="CY180:CY181"/>
    <mergeCell ref="DA180:DA181"/>
    <mergeCell ref="DC180:DC181"/>
    <mergeCell ref="DE180:DE181"/>
    <mergeCell ref="CO180:CO181"/>
    <mergeCell ref="CP180:CP181"/>
    <mergeCell ref="CQ180:CQ181"/>
    <mergeCell ref="CR180:CR181"/>
    <mergeCell ref="CS180:CS181"/>
    <mergeCell ref="CT180:CT181"/>
    <mergeCell ref="CI180:CI181"/>
    <mergeCell ref="CJ180:CJ181"/>
    <mergeCell ref="CK180:CK181"/>
    <mergeCell ref="CL180:CL181"/>
    <mergeCell ref="CM180:CM181"/>
    <mergeCell ref="CN180:CN181"/>
    <mergeCell ref="CC180:CC181"/>
    <mergeCell ref="CD180:CD181"/>
    <mergeCell ref="CE180:CE181"/>
    <mergeCell ref="CF180:CF181"/>
    <mergeCell ref="CG180:CG181"/>
    <mergeCell ref="CH180:CH181"/>
    <mergeCell ref="BW180:BW181"/>
    <mergeCell ref="BX180:BX181"/>
    <mergeCell ref="BY180:BY181"/>
    <mergeCell ref="BZ180:BZ181"/>
    <mergeCell ref="CA180:CA181"/>
    <mergeCell ref="CB180:CB181"/>
    <mergeCell ref="BQ180:BQ181"/>
    <mergeCell ref="BR180:BR181"/>
    <mergeCell ref="BS180:BS181"/>
    <mergeCell ref="BT180:BT181"/>
    <mergeCell ref="BU180:BU181"/>
    <mergeCell ref="BV180:BV181"/>
    <mergeCell ref="V184:V185"/>
    <mergeCell ref="W184:W185"/>
    <mergeCell ref="X184:X185"/>
    <mergeCell ref="Y184:Y185"/>
    <mergeCell ref="Z184:Z185"/>
    <mergeCell ref="AC184:AC185"/>
    <mergeCell ref="DT182:DT183"/>
    <mergeCell ref="DU182:DU183"/>
    <mergeCell ref="DV182:DV183"/>
    <mergeCell ref="EB182:EB183"/>
    <mergeCell ref="B184:B227"/>
    <mergeCell ref="C184:C185"/>
    <mergeCell ref="D184:D185"/>
    <mergeCell ref="S184:S185"/>
    <mergeCell ref="T184:T185"/>
    <mergeCell ref="U184:U185"/>
    <mergeCell ref="DN182:DN183"/>
    <mergeCell ref="DO182:DO183"/>
    <mergeCell ref="DP182:DP183"/>
    <mergeCell ref="DQ182:DQ183"/>
    <mergeCell ref="DR182:DR183"/>
    <mergeCell ref="DS182:DS183"/>
    <mergeCell ref="DG182:DG183"/>
    <mergeCell ref="DH182:DH183"/>
    <mergeCell ref="DI182:DI183"/>
    <mergeCell ref="DK182:DK183"/>
    <mergeCell ref="DL182:DL183"/>
    <mergeCell ref="DM182:DM183"/>
    <mergeCell ref="CU182:CU183"/>
    <mergeCell ref="CW182:CW183"/>
    <mergeCell ref="CY182:CY183"/>
    <mergeCell ref="DA182:DA183"/>
    <mergeCell ref="DC182:DC183"/>
    <mergeCell ref="DE182:DE183"/>
    <mergeCell ref="CO182:CO183"/>
    <mergeCell ref="CP182:CP183"/>
    <mergeCell ref="CQ182:CQ183"/>
    <mergeCell ref="CR182:CR183"/>
    <mergeCell ref="CS182:CS183"/>
    <mergeCell ref="CT182:CT183"/>
    <mergeCell ref="CI182:CI183"/>
    <mergeCell ref="CJ182:CJ183"/>
    <mergeCell ref="CK182:CK183"/>
    <mergeCell ref="CL182:CL183"/>
    <mergeCell ref="CM182:CM183"/>
    <mergeCell ref="CN182:CN183"/>
    <mergeCell ref="CC182:CC183"/>
    <mergeCell ref="CD182:CD183"/>
    <mergeCell ref="CE182:CE183"/>
    <mergeCell ref="CF182:CF183"/>
    <mergeCell ref="CG182:CG183"/>
    <mergeCell ref="CH182:CH183"/>
    <mergeCell ref="BW182:BW183"/>
    <mergeCell ref="BX182:BX183"/>
    <mergeCell ref="BY182:BY183"/>
    <mergeCell ref="BZ182:BZ183"/>
    <mergeCell ref="CA182:CA183"/>
    <mergeCell ref="CB182:CB183"/>
    <mergeCell ref="BQ182:BQ183"/>
    <mergeCell ref="BR182:BR183"/>
    <mergeCell ref="BS182:BS183"/>
    <mergeCell ref="BT182:BT183"/>
    <mergeCell ref="BU182:BU183"/>
    <mergeCell ref="BV182:BV183"/>
    <mergeCell ref="C186:C187"/>
    <mergeCell ref="D186:D187"/>
    <mergeCell ref="S186:S187"/>
    <mergeCell ref="T186:T187"/>
    <mergeCell ref="U186:U187"/>
    <mergeCell ref="V186:V187"/>
    <mergeCell ref="DS184:DS185"/>
    <mergeCell ref="DT184:DT185"/>
    <mergeCell ref="DU184:DU185"/>
    <mergeCell ref="DV184:DV185"/>
    <mergeCell ref="DX184:DX227"/>
    <mergeCell ref="EB184:EB185"/>
    <mergeCell ref="DT186:DT187"/>
    <mergeCell ref="DU186:DU187"/>
    <mergeCell ref="DV186:DV187"/>
    <mergeCell ref="EB186:EB187"/>
    <mergeCell ref="DM184:DM185"/>
    <mergeCell ref="DN184:DN185"/>
    <mergeCell ref="DO184:DO185"/>
    <mergeCell ref="DP184:DP185"/>
    <mergeCell ref="DQ184:DQ185"/>
    <mergeCell ref="DR184:DR185"/>
    <mergeCell ref="DE184:DE185"/>
    <mergeCell ref="DG184:DG185"/>
    <mergeCell ref="DH184:DH185"/>
    <mergeCell ref="DI184:DI185"/>
    <mergeCell ref="DK184:DK185"/>
    <mergeCell ref="DL184:DL185"/>
    <mergeCell ref="CT184:CT185"/>
    <mergeCell ref="CU184:CU185"/>
    <mergeCell ref="CW184:CW185"/>
    <mergeCell ref="CY184:CY185"/>
    <mergeCell ref="DA184:DA185"/>
    <mergeCell ref="DC184:DC185"/>
    <mergeCell ref="CN184:CN185"/>
    <mergeCell ref="CO184:CO185"/>
    <mergeCell ref="CP184:CP185"/>
    <mergeCell ref="CQ184:CQ185"/>
    <mergeCell ref="CR184:CR185"/>
    <mergeCell ref="CS184:CS185"/>
    <mergeCell ref="CH184:CH185"/>
    <mergeCell ref="CI184:CI185"/>
    <mergeCell ref="CJ184:CJ185"/>
    <mergeCell ref="CK184:CK185"/>
    <mergeCell ref="CL184:CL185"/>
    <mergeCell ref="CM184:CM185"/>
    <mergeCell ref="CB184:CB185"/>
    <mergeCell ref="CC184:CC185"/>
    <mergeCell ref="CD184:CD185"/>
    <mergeCell ref="CE184:CE185"/>
    <mergeCell ref="CF184:CF185"/>
    <mergeCell ref="CG184:CG185"/>
    <mergeCell ref="BV184:BV185"/>
    <mergeCell ref="BW184:BW185"/>
    <mergeCell ref="BX184:BX185"/>
    <mergeCell ref="BY184:BY185"/>
    <mergeCell ref="BZ184:BZ185"/>
    <mergeCell ref="CA184:CA185"/>
    <mergeCell ref="BP184:BP185"/>
    <mergeCell ref="BQ184:BQ185"/>
    <mergeCell ref="BR184:BR185"/>
    <mergeCell ref="BS184:BS185"/>
    <mergeCell ref="BT184:BT185"/>
    <mergeCell ref="BU184:BU185"/>
    <mergeCell ref="Y188:Y189"/>
    <mergeCell ref="Z188:Z189"/>
    <mergeCell ref="AC188:AC189"/>
    <mergeCell ref="BP188:BP189"/>
    <mergeCell ref="C188:C189"/>
    <mergeCell ref="D188:D189"/>
    <mergeCell ref="S188:S189"/>
    <mergeCell ref="T188:T189"/>
    <mergeCell ref="U188:U189"/>
    <mergeCell ref="V188:V189"/>
    <mergeCell ref="DN186:DN187"/>
    <mergeCell ref="DO186:DO187"/>
    <mergeCell ref="DP186:DP187"/>
    <mergeCell ref="DQ186:DQ187"/>
    <mergeCell ref="DR186:DR187"/>
    <mergeCell ref="DS186:DS187"/>
    <mergeCell ref="DG186:DG187"/>
    <mergeCell ref="DH186:DH187"/>
    <mergeCell ref="DI186:DI187"/>
    <mergeCell ref="DK186:DK187"/>
    <mergeCell ref="DL186:DL187"/>
    <mergeCell ref="DM186:DM187"/>
    <mergeCell ref="CU186:CU187"/>
    <mergeCell ref="CW186:CW187"/>
    <mergeCell ref="CY186:CY187"/>
    <mergeCell ref="DA186:DA187"/>
    <mergeCell ref="DC186:DC187"/>
    <mergeCell ref="DE186:DE187"/>
    <mergeCell ref="CO186:CO187"/>
    <mergeCell ref="CP186:CP187"/>
    <mergeCell ref="CQ186:CQ187"/>
    <mergeCell ref="CR186:CR187"/>
    <mergeCell ref="CS186:CS187"/>
    <mergeCell ref="CT186:CT187"/>
    <mergeCell ref="CI186:CI187"/>
    <mergeCell ref="CJ186:CJ187"/>
    <mergeCell ref="CK186:CK187"/>
    <mergeCell ref="CL186:CL187"/>
    <mergeCell ref="CM186:CM187"/>
    <mergeCell ref="CN186:CN187"/>
    <mergeCell ref="CC186:CC187"/>
    <mergeCell ref="CD186:CD187"/>
    <mergeCell ref="CE186:CE187"/>
    <mergeCell ref="CF186:CF187"/>
    <mergeCell ref="CG186:CG187"/>
    <mergeCell ref="CH186:CH187"/>
    <mergeCell ref="BW186:BW187"/>
    <mergeCell ref="BX186:BX187"/>
    <mergeCell ref="BY186:BY187"/>
    <mergeCell ref="BZ186:BZ187"/>
    <mergeCell ref="CA186:CA187"/>
    <mergeCell ref="CB186:CB187"/>
    <mergeCell ref="BQ186:BQ187"/>
    <mergeCell ref="BR186:BR187"/>
    <mergeCell ref="BS186:BS187"/>
    <mergeCell ref="BT186:BT187"/>
    <mergeCell ref="BU186:BU187"/>
    <mergeCell ref="BV186:BV187"/>
    <mergeCell ref="W186:W187"/>
    <mergeCell ref="X186:X187"/>
    <mergeCell ref="Y186:Y187"/>
    <mergeCell ref="Z186:Z187"/>
    <mergeCell ref="AC186:AC187"/>
    <mergeCell ref="BP186:BP187"/>
    <mergeCell ref="Y190:Y191"/>
    <mergeCell ref="Z190:Z191"/>
    <mergeCell ref="AC190:AC191"/>
    <mergeCell ref="BP190:BP191"/>
    <mergeCell ref="DT188:DT189"/>
    <mergeCell ref="DU188:DU189"/>
    <mergeCell ref="DV188:DV189"/>
    <mergeCell ref="EB188:EB189"/>
    <mergeCell ref="C190:C191"/>
    <mergeCell ref="D190:D191"/>
    <mergeCell ref="S190:S191"/>
    <mergeCell ref="T190:T191"/>
    <mergeCell ref="U190:U191"/>
    <mergeCell ref="V190:V191"/>
    <mergeCell ref="DN188:DN189"/>
    <mergeCell ref="DO188:DO189"/>
    <mergeCell ref="DP188:DP189"/>
    <mergeCell ref="DQ188:DQ189"/>
    <mergeCell ref="DR188:DR189"/>
    <mergeCell ref="DS188:DS189"/>
    <mergeCell ref="DG188:DG189"/>
    <mergeCell ref="DH188:DH189"/>
    <mergeCell ref="DI188:DI189"/>
    <mergeCell ref="DK188:DK189"/>
    <mergeCell ref="DL188:DL189"/>
    <mergeCell ref="DM188:DM189"/>
    <mergeCell ref="CU188:CU189"/>
    <mergeCell ref="CW188:CW189"/>
    <mergeCell ref="CY188:CY189"/>
    <mergeCell ref="DA188:DA189"/>
    <mergeCell ref="DC188:DC189"/>
    <mergeCell ref="DE188:DE189"/>
    <mergeCell ref="CO188:CO189"/>
    <mergeCell ref="CP188:CP189"/>
    <mergeCell ref="CQ188:CQ189"/>
    <mergeCell ref="CR188:CR189"/>
    <mergeCell ref="CS188:CS189"/>
    <mergeCell ref="CT188:CT189"/>
    <mergeCell ref="CI188:CI189"/>
    <mergeCell ref="CJ188:CJ189"/>
    <mergeCell ref="CK188:CK189"/>
    <mergeCell ref="CL188:CL189"/>
    <mergeCell ref="CM188:CM189"/>
    <mergeCell ref="CN188:CN189"/>
    <mergeCell ref="CC188:CC189"/>
    <mergeCell ref="CD188:CD189"/>
    <mergeCell ref="CE188:CE189"/>
    <mergeCell ref="CF188:CF189"/>
    <mergeCell ref="CG188:CG189"/>
    <mergeCell ref="CH188:CH189"/>
    <mergeCell ref="BW188:BW189"/>
    <mergeCell ref="BX188:BX189"/>
    <mergeCell ref="BY188:BY189"/>
    <mergeCell ref="BZ188:BZ189"/>
    <mergeCell ref="CA188:CA189"/>
    <mergeCell ref="CB188:CB189"/>
    <mergeCell ref="BQ188:BQ189"/>
    <mergeCell ref="BR188:BR189"/>
    <mergeCell ref="BS188:BS189"/>
    <mergeCell ref="BT188:BT189"/>
    <mergeCell ref="BU188:BU189"/>
    <mergeCell ref="BV188:BV189"/>
    <mergeCell ref="W188:W189"/>
    <mergeCell ref="X188:X189"/>
    <mergeCell ref="Y192:Y193"/>
    <mergeCell ref="Z192:Z193"/>
    <mergeCell ref="AC192:AC193"/>
    <mergeCell ref="BP192:BP193"/>
    <mergeCell ref="DT190:DT191"/>
    <mergeCell ref="DU190:DU191"/>
    <mergeCell ref="DV190:DV191"/>
    <mergeCell ref="EB190:EB191"/>
    <mergeCell ref="C192:C193"/>
    <mergeCell ref="D192:D193"/>
    <mergeCell ref="S192:S193"/>
    <mergeCell ref="T192:T193"/>
    <mergeCell ref="U192:U193"/>
    <mergeCell ref="V192:V193"/>
    <mergeCell ref="DN190:DN191"/>
    <mergeCell ref="DO190:DO191"/>
    <mergeCell ref="DP190:DP191"/>
    <mergeCell ref="DQ190:DQ191"/>
    <mergeCell ref="DR190:DR191"/>
    <mergeCell ref="DS190:DS191"/>
    <mergeCell ref="DG190:DG191"/>
    <mergeCell ref="DH190:DH191"/>
    <mergeCell ref="DI190:DI191"/>
    <mergeCell ref="DK190:DK191"/>
    <mergeCell ref="DL190:DL191"/>
    <mergeCell ref="DM190:DM191"/>
    <mergeCell ref="CU190:CU191"/>
    <mergeCell ref="CW190:CW191"/>
    <mergeCell ref="CY190:CY191"/>
    <mergeCell ref="DA190:DA191"/>
    <mergeCell ref="DC190:DC191"/>
    <mergeCell ref="DE190:DE191"/>
    <mergeCell ref="CO190:CO191"/>
    <mergeCell ref="CP190:CP191"/>
    <mergeCell ref="CQ190:CQ191"/>
    <mergeCell ref="CR190:CR191"/>
    <mergeCell ref="CS190:CS191"/>
    <mergeCell ref="CT190:CT191"/>
    <mergeCell ref="CI190:CI191"/>
    <mergeCell ref="CJ190:CJ191"/>
    <mergeCell ref="CK190:CK191"/>
    <mergeCell ref="CL190:CL191"/>
    <mergeCell ref="CM190:CM191"/>
    <mergeCell ref="CN190:CN191"/>
    <mergeCell ref="CC190:CC191"/>
    <mergeCell ref="CD190:CD191"/>
    <mergeCell ref="CE190:CE191"/>
    <mergeCell ref="CF190:CF191"/>
    <mergeCell ref="CG190:CG191"/>
    <mergeCell ref="CH190:CH191"/>
    <mergeCell ref="BW190:BW191"/>
    <mergeCell ref="BX190:BX191"/>
    <mergeCell ref="BY190:BY191"/>
    <mergeCell ref="BZ190:BZ191"/>
    <mergeCell ref="CA190:CA191"/>
    <mergeCell ref="CB190:CB191"/>
    <mergeCell ref="BQ190:BQ191"/>
    <mergeCell ref="BR190:BR191"/>
    <mergeCell ref="BS190:BS191"/>
    <mergeCell ref="BT190:BT191"/>
    <mergeCell ref="BU190:BU191"/>
    <mergeCell ref="BV190:BV191"/>
    <mergeCell ref="W190:W191"/>
    <mergeCell ref="X190:X191"/>
    <mergeCell ref="Y194:Y195"/>
    <mergeCell ref="Z194:Z195"/>
    <mergeCell ref="AC194:AC195"/>
    <mergeCell ref="BP194:BP195"/>
    <mergeCell ref="DT192:DT193"/>
    <mergeCell ref="DU192:DU193"/>
    <mergeCell ref="DV192:DV193"/>
    <mergeCell ref="EB192:EB193"/>
    <mergeCell ref="C194:C195"/>
    <mergeCell ref="D194:D195"/>
    <mergeCell ref="S194:S195"/>
    <mergeCell ref="T194:T195"/>
    <mergeCell ref="U194:U195"/>
    <mergeCell ref="V194:V195"/>
    <mergeCell ref="DN192:DN193"/>
    <mergeCell ref="DO192:DO193"/>
    <mergeCell ref="DP192:DP193"/>
    <mergeCell ref="DQ192:DQ193"/>
    <mergeCell ref="DR192:DR193"/>
    <mergeCell ref="DS192:DS193"/>
    <mergeCell ref="DG192:DG193"/>
    <mergeCell ref="DH192:DH193"/>
    <mergeCell ref="DI192:DI193"/>
    <mergeCell ref="DK192:DK193"/>
    <mergeCell ref="DL192:DL193"/>
    <mergeCell ref="DM192:DM193"/>
    <mergeCell ref="CU192:CU193"/>
    <mergeCell ref="CW192:CW193"/>
    <mergeCell ref="CY192:CY193"/>
    <mergeCell ref="DA192:DA193"/>
    <mergeCell ref="DC192:DC193"/>
    <mergeCell ref="DE192:DE193"/>
    <mergeCell ref="CO192:CO193"/>
    <mergeCell ref="CP192:CP193"/>
    <mergeCell ref="CQ192:CQ193"/>
    <mergeCell ref="CR192:CR193"/>
    <mergeCell ref="CS192:CS193"/>
    <mergeCell ref="CT192:CT193"/>
    <mergeCell ref="CI192:CI193"/>
    <mergeCell ref="CJ192:CJ193"/>
    <mergeCell ref="CK192:CK193"/>
    <mergeCell ref="CL192:CL193"/>
    <mergeCell ref="CM192:CM193"/>
    <mergeCell ref="CN192:CN193"/>
    <mergeCell ref="CC192:CC193"/>
    <mergeCell ref="CD192:CD193"/>
    <mergeCell ref="CE192:CE193"/>
    <mergeCell ref="CF192:CF193"/>
    <mergeCell ref="CG192:CG193"/>
    <mergeCell ref="CH192:CH193"/>
    <mergeCell ref="BW192:BW193"/>
    <mergeCell ref="BX192:BX193"/>
    <mergeCell ref="BY192:BY193"/>
    <mergeCell ref="BZ192:BZ193"/>
    <mergeCell ref="CA192:CA193"/>
    <mergeCell ref="CB192:CB193"/>
    <mergeCell ref="BQ192:BQ193"/>
    <mergeCell ref="BR192:BR193"/>
    <mergeCell ref="BS192:BS193"/>
    <mergeCell ref="BT192:BT193"/>
    <mergeCell ref="BU192:BU193"/>
    <mergeCell ref="BV192:BV193"/>
    <mergeCell ref="W192:W193"/>
    <mergeCell ref="X192:X193"/>
    <mergeCell ref="Y196:Y197"/>
    <mergeCell ref="Z196:Z197"/>
    <mergeCell ref="AC196:AC197"/>
    <mergeCell ref="BP196:BP197"/>
    <mergeCell ref="DT194:DT195"/>
    <mergeCell ref="DU194:DU195"/>
    <mergeCell ref="DV194:DV195"/>
    <mergeCell ref="EB194:EB195"/>
    <mergeCell ref="C196:C197"/>
    <mergeCell ref="D196:D197"/>
    <mergeCell ref="S196:S197"/>
    <mergeCell ref="T196:T197"/>
    <mergeCell ref="U196:U197"/>
    <mergeCell ref="V196:V197"/>
    <mergeCell ref="DN194:DN195"/>
    <mergeCell ref="DO194:DO195"/>
    <mergeCell ref="DP194:DP195"/>
    <mergeCell ref="DQ194:DQ195"/>
    <mergeCell ref="DR194:DR195"/>
    <mergeCell ref="DS194:DS195"/>
    <mergeCell ref="DG194:DG195"/>
    <mergeCell ref="DH194:DH195"/>
    <mergeCell ref="DI194:DI195"/>
    <mergeCell ref="DK194:DK195"/>
    <mergeCell ref="DL194:DL195"/>
    <mergeCell ref="DM194:DM195"/>
    <mergeCell ref="CU194:CU195"/>
    <mergeCell ref="CW194:CW195"/>
    <mergeCell ref="CY194:CY195"/>
    <mergeCell ref="DA194:DA195"/>
    <mergeCell ref="DC194:DC195"/>
    <mergeCell ref="DE194:DE195"/>
    <mergeCell ref="CO194:CO195"/>
    <mergeCell ref="CP194:CP195"/>
    <mergeCell ref="CQ194:CQ195"/>
    <mergeCell ref="CR194:CR195"/>
    <mergeCell ref="CS194:CS195"/>
    <mergeCell ref="CT194:CT195"/>
    <mergeCell ref="CI194:CI195"/>
    <mergeCell ref="CJ194:CJ195"/>
    <mergeCell ref="CK194:CK195"/>
    <mergeCell ref="CL194:CL195"/>
    <mergeCell ref="CM194:CM195"/>
    <mergeCell ref="CN194:CN195"/>
    <mergeCell ref="CC194:CC195"/>
    <mergeCell ref="CD194:CD195"/>
    <mergeCell ref="CE194:CE195"/>
    <mergeCell ref="CF194:CF195"/>
    <mergeCell ref="CG194:CG195"/>
    <mergeCell ref="CH194:CH195"/>
    <mergeCell ref="BW194:BW195"/>
    <mergeCell ref="BX194:BX195"/>
    <mergeCell ref="BY194:BY195"/>
    <mergeCell ref="BZ194:BZ195"/>
    <mergeCell ref="CA194:CA195"/>
    <mergeCell ref="CB194:CB195"/>
    <mergeCell ref="BQ194:BQ195"/>
    <mergeCell ref="BR194:BR195"/>
    <mergeCell ref="BS194:BS195"/>
    <mergeCell ref="BT194:BT195"/>
    <mergeCell ref="BU194:BU195"/>
    <mergeCell ref="BV194:BV195"/>
    <mergeCell ref="W194:W195"/>
    <mergeCell ref="X194:X195"/>
    <mergeCell ref="Y198:Y199"/>
    <mergeCell ref="Z198:Z199"/>
    <mergeCell ref="AC198:AC199"/>
    <mergeCell ref="BP198:BP199"/>
    <mergeCell ref="DT196:DT197"/>
    <mergeCell ref="DU196:DU197"/>
    <mergeCell ref="DV196:DV197"/>
    <mergeCell ref="EB196:EB197"/>
    <mergeCell ref="C198:C199"/>
    <mergeCell ref="D198:D199"/>
    <mergeCell ref="S198:S199"/>
    <mergeCell ref="T198:T199"/>
    <mergeCell ref="U198:U199"/>
    <mergeCell ref="V198:V199"/>
    <mergeCell ref="DN196:DN197"/>
    <mergeCell ref="DO196:DO197"/>
    <mergeCell ref="DP196:DP197"/>
    <mergeCell ref="DQ196:DQ197"/>
    <mergeCell ref="DR196:DR197"/>
    <mergeCell ref="DS196:DS197"/>
    <mergeCell ref="DG196:DG197"/>
    <mergeCell ref="DH196:DH197"/>
    <mergeCell ref="DI196:DI197"/>
    <mergeCell ref="DK196:DK197"/>
    <mergeCell ref="DL196:DL197"/>
    <mergeCell ref="DM196:DM197"/>
    <mergeCell ref="CU196:CU197"/>
    <mergeCell ref="CW196:CW197"/>
    <mergeCell ref="CY196:CY197"/>
    <mergeCell ref="DA196:DA197"/>
    <mergeCell ref="DC196:DC197"/>
    <mergeCell ref="DE196:DE197"/>
    <mergeCell ref="CO196:CO197"/>
    <mergeCell ref="CP196:CP197"/>
    <mergeCell ref="CQ196:CQ197"/>
    <mergeCell ref="CR196:CR197"/>
    <mergeCell ref="CS196:CS197"/>
    <mergeCell ref="CT196:CT197"/>
    <mergeCell ref="CI196:CI197"/>
    <mergeCell ref="CJ196:CJ197"/>
    <mergeCell ref="CK196:CK197"/>
    <mergeCell ref="CL196:CL197"/>
    <mergeCell ref="CM196:CM197"/>
    <mergeCell ref="CN196:CN197"/>
    <mergeCell ref="CC196:CC197"/>
    <mergeCell ref="CD196:CD197"/>
    <mergeCell ref="CE196:CE197"/>
    <mergeCell ref="CF196:CF197"/>
    <mergeCell ref="CG196:CG197"/>
    <mergeCell ref="CH196:CH197"/>
    <mergeCell ref="BW196:BW197"/>
    <mergeCell ref="BX196:BX197"/>
    <mergeCell ref="BY196:BY197"/>
    <mergeCell ref="BZ196:BZ197"/>
    <mergeCell ref="CA196:CA197"/>
    <mergeCell ref="CB196:CB197"/>
    <mergeCell ref="BQ196:BQ197"/>
    <mergeCell ref="BR196:BR197"/>
    <mergeCell ref="BS196:BS197"/>
    <mergeCell ref="BT196:BT197"/>
    <mergeCell ref="BU196:BU197"/>
    <mergeCell ref="BV196:BV197"/>
    <mergeCell ref="W196:W197"/>
    <mergeCell ref="X196:X197"/>
    <mergeCell ref="Y200:Y201"/>
    <mergeCell ref="Z200:Z201"/>
    <mergeCell ref="AC200:AC201"/>
    <mergeCell ref="BP200:BP201"/>
    <mergeCell ref="DT198:DT199"/>
    <mergeCell ref="DU198:DU199"/>
    <mergeCell ref="DV198:DV199"/>
    <mergeCell ref="EB198:EB199"/>
    <mergeCell ref="C200:C201"/>
    <mergeCell ref="D200:D201"/>
    <mergeCell ref="S200:S201"/>
    <mergeCell ref="T200:T201"/>
    <mergeCell ref="U200:U201"/>
    <mergeCell ref="V200:V201"/>
    <mergeCell ref="DN198:DN199"/>
    <mergeCell ref="DO198:DO199"/>
    <mergeCell ref="DP198:DP199"/>
    <mergeCell ref="DQ198:DQ199"/>
    <mergeCell ref="DR198:DR199"/>
    <mergeCell ref="DS198:DS199"/>
    <mergeCell ref="DG198:DG199"/>
    <mergeCell ref="DH198:DH199"/>
    <mergeCell ref="DI198:DI199"/>
    <mergeCell ref="DK198:DK199"/>
    <mergeCell ref="DL198:DL199"/>
    <mergeCell ref="DM198:DM199"/>
    <mergeCell ref="CU198:CU199"/>
    <mergeCell ref="CW198:CW199"/>
    <mergeCell ref="CY198:CY199"/>
    <mergeCell ref="DA198:DA199"/>
    <mergeCell ref="DC198:DC199"/>
    <mergeCell ref="DE198:DE199"/>
    <mergeCell ref="CO198:CO199"/>
    <mergeCell ref="CP198:CP199"/>
    <mergeCell ref="CQ198:CQ199"/>
    <mergeCell ref="CR198:CR199"/>
    <mergeCell ref="CS198:CS199"/>
    <mergeCell ref="CT198:CT199"/>
    <mergeCell ref="CI198:CI199"/>
    <mergeCell ref="CJ198:CJ199"/>
    <mergeCell ref="CK198:CK199"/>
    <mergeCell ref="CL198:CL199"/>
    <mergeCell ref="CM198:CM199"/>
    <mergeCell ref="CN198:CN199"/>
    <mergeCell ref="CC198:CC199"/>
    <mergeCell ref="CD198:CD199"/>
    <mergeCell ref="CE198:CE199"/>
    <mergeCell ref="CF198:CF199"/>
    <mergeCell ref="CG198:CG199"/>
    <mergeCell ref="CH198:CH199"/>
    <mergeCell ref="BW198:BW199"/>
    <mergeCell ref="BX198:BX199"/>
    <mergeCell ref="BY198:BY199"/>
    <mergeCell ref="BZ198:BZ199"/>
    <mergeCell ref="CA198:CA199"/>
    <mergeCell ref="CB198:CB199"/>
    <mergeCell ref="BQ198:BQ199"/>
    <mergeCell ref="BR198:BR199"/>
    <mergeCell ref="BS198:BS199"/>
    <mergeCell ref="BT198:BT199"/>
    <mergeCell ref="BU198:BU199"/>
    <mergeCell ref="BV198:BV199"/>
    <mergeCell ref="W198:W199"/>
    <mergeCell ref="X198:X199"/>
    <mergeCell ref="Y202:Y203"/>
    <mergeCell ref="Z202:Z203"/>
    <mergeCell ref="AC202:AC203"/>
    <mergeCell ref="BP202:BP203"/>
    <mergeCell ref="DT200:DT201"/>
    <mergeCell ref="DU200:DU201"/>
    <mergeCell ref="DV200:DV201"/>
    <mergeCell ref="EB200:EB201"/>
    <mergeCell ref="C202:C203"/>
    <mergeCell ref="D202:D203"/>
    <mergeCell ref="S202:S203"/>
    <mergeCell ref="T202:T203"/>
    <mergeCell ref="U202:U203"/>
    <mergeCell ref="V202:V203"/>
    <mergeCell ref="DN200:DN201"/>
    <mergeCell ref="DO200:DO201"/>
    <mergeCell ref="DP200:DP201"/>
    <mergeCell ref="DQ200:DQ201"/>
    <mergeCell ref="DR200:DR201"/>
    <mergeCell ref="DS200:DS201"/>
    <mergeCell ref="DG200:DG201"/>
    <mergeCell ref="DH200:DH201"/>
    <mergeCell ref="DI200:DI201"/>
    <mergeCell ref="DK200:DK201"/>
    <mergeCell ref="DL200:DL201"/>
    <mergeCell ref="DM200:DM201"/>
    <mergeCell ref="CU200:CU201"/>
    <mergeCell ref="CW200:CW201"/>
    <mergeCell ref="CY200:CY201"/>
    <mergeCell ref="DA200:DA201"/>
    <mergeCell ref="DC200:DC201"/>
    <mergeCell ref="DE200:DE201"/>
    <mergeCell ref="CO200:CO201"/>
    <mergeCell ref="CP200:CP201"/>
    <mergeCell ref="CQ200:CQ201"/>
    <mergeCell ref="CR200:CR201"/>
    <mergeCell ref="CS200:CS201"/>
    <mergeCell ref="CT200:CT201"/>
    <mergeCell ref="CI200:CI201"/>
    <mergeCell ref="CJ200:CJ201"/>
    <mergeCell ref="CK200:CK201"/>
    <mergeCell ref="CL200:CL201"/>
    <mergeCell ref="CM200:CM201"/>
    <mergeCell ref="CN200:CN201"/>
    <mergeCell ref="CC200:CC201"/>
    <mergeCell ref="CD200:CD201"/>
    <mergeCell ref="CE200:CE201"/>
    <mergeCell ref="CF200:CF201"/>
    <mergeCell ref="CG200:CG201"/>
    <mergeCell ref="CH200:CH201"/>
    <mergeCell ref="BW200:BW201"/>
    <mergeCell ref="BX200:BX201"/>
    <mergeCell ref="BY200:BY201"/>
    <mergeCell ref="BZ200:BZ201"/>
    <mergeCell ref="CA200:CA201"/>
    <mergeCell ref="CB200:CB201"/>
    <mergeCell ref="BQ200:BQ201"/>
    <mergeCell ref="BR200:BR201"/>
    <mergeCell ref="BS200:BS201"/>
    <mergeCell ref="BT200:BT201"/>
    <mergeCell ref="BU200:BU201"/>
    <mergeCell ref="BV200:BV201"/>
    <mergeCell ref="W200:W201"/>
    <mergeCell ref="X200:X201"/>
    <mergeCell ref="Y204:Y205"/>
    <mergeCell ref="Z204:Z205"/>
    <mergeCell ref="AC204:AC205"/>
    <mergeCell ref="BP204:BP205"/>
    <mergeCell ref="DT202:DT203"/>
    <mergeCell ref="DU202:DU203"/>
    <mergeCell ref="DV202:DV203"/>
    <mergeCell ref="EB202:EB203"/>
    <mergeCell ref="C204:C205"/>
    <mergeCell ref="D204:D205"/>
    <mergeCell ref="S204:S205"/>
    <mergeCell ref="T204:T205"/>
    <mergeCell ref="U204:U205"/>
    <mergeCell ref="V204:V205"/>
    <mergeCell ref="DN202:DN203"/>
    <mergeCell ref="DO202:DO203"/>
    <mergeCell ref="DP202:DP203"/>
    <mergeCell ref="DQ202:DQ203"/>
    <mergeCell ref="DR202:DR203"/>
    <mergeCell ref="DS202:DS203"/>
    <mergeCell ref="DG202:DG203"/>
    <mergeCell ref="DH202:DH203"/>
    <mergeCell ref="DI202:DI203"/>
    <mergeCell ref="DK202:DK203"/>
    <mergeCell ref="DL202:DL203"/>
    <mergeCell ref="DM202:DM203"/>
    <mergeCell ref="CU202:CU203"/>
    <mergeCell ref="CW202:CW203"/>
    <mergeCell ref="CY202:CY203"/>
    <mergeCell ref="DA202:DA203"/>
    <mergeCell ref="DC202:DC203"/>
    <mergeCell ref="DE202:DE203"/>
    <mergeCell ref="CO202:CO203"/>
    <mergeCell ref="CP202:CP203"/>
    <mergeCell ref="CQ202:CQ203"/>
    <mergeCell ref="CR202:CR203"/>
    <mergeCell ref="CS202:CS203"/>
    <mergeCell ref="CT202:CT203"/>
    <mergeCell ref="CI202:CI203"/>
    <mergeCell ref="CJ202:CJ203"/>
    <mergeCell ref="CK202:CK203"/>
    <mergeCell ref="CL202:CL203"/>
    <mergeCell ref="CM202:CM203"/>
    <mergeCell ref="CN202:CN203"/>
    <mergeCell ref="CC202:CC203"/>
    <mergeCell ref="CD202:CD203"/>
    <mergeCell ref="CE202:CE203"/>
    <mergeCell ref="CF202:CF203"/>
    <mergeCell ref="CG202:CG203"/>
    <mergeCell ref="CH202:CH203"/>
    <mergeCell ref="BW202:BW203"/>
    <mergeCell ref="BX202:BX203"/>
    <mergeCell ref="BY202:BY203"/>
    <mergeCell ref="BZ202:BZ203"/>
    <mergeCell ref="CA202:CA203"/>
    <mergeCell ref="CB202:CB203"/>
    <mergeCell ref="BQ202:BQ203"/>
    <mergeCell ref="BR202:BR203"/>
    <mergeCell ref="BS202:BS203"/>
    <mergeCell ref="BT202:BT203"/>
    <mergeCell ref="BU202:BU203"/>
    <mergeCell ref="BV202:BV203"/>
    <mergeCell ref="W202:W203"/>
    <mergeCell ref="X202:X203"/>
    <mergeCell ref="Y206:Y207"/>
    <mergeCell ref="Z206:Z207"/>
    <mergeCell ref="AC206:AC207"/>
    <mergeCell ref="BP206:BP207"/>
    <mergeCell ref="DT204:DT205"/>
    <mergeCell ref="DU204:DU205"/>
    <mergeCell ref="DV204:DV205"/>
    <mergeCell ref="EB204:EB205"/>
    <mergeCell ref="C206:C207"/>
    <mergeCell ref="D206:D207"/>
    <mergeCell ref="S206:S207"/>
    <mergeCell ref="T206:T207"/>
    <mergeCell ref="U206:U207"/>
    <mergeCell ref="V206:V207"/>
    <mergeCell ref="DN204:DN205"/>
    <mergeCell ref="DO204:DO205"/>
    <mergeCell ref="DP204:DP205"/>
    <mergeCell ref="DQ204:DQ205"/>
    <mergeCell ref="DR204:DR205"/>
    <mergeCell ref="DS204:DS205"/>
    <mergeCell ref="DG204:DG205"/>
    <mergeCell ref="DH204:DH205"/>
    <mergeCell ref="DI204:DI205"/>
    <mergeCell ref="DK204:DK205"/>
    <mergeCell ref="DL204:DL205"/>
    <mergeCell ref="DM204:DM205"/>
    <mergeCell ref="CU204:CU205"/>
    <mergeCell ref="CW204:CW205"/>
    <mergeCell ref="CY204:CY205"/>
    <mergeCell ref="DA204:DA205"/>
    <mergeCell ref="DC204:DC205"/>
    <mergeCell ref="DE204:DE205"/>
    <mergeCell ref="CO204:CO205"/>
    <mergeCell ref="CP204:CP205"/>
    <mergeCell ref="CQ204:CQ205"/>
    <mergeCell ref="CR204:CR205"/>
    <mergeCell ref="CS204:CS205"/>
    <mergeCell ref="CT204:CT205"/>
    <mergeCell ref="CI204:CI205"/>
    <mergeCell ref="CJ204:CJ205"/>
    <mergeCell ref="CK204:CK205"/>
    <mergeCell ref="CL204:CL205"/>
    <mergeCell ref="CM204:CM205"/>
    <mergeCell ref="CN204:CN205"/>
    <mergeCell ref="CC204:CC205"/>
    <mergeCell ref="CD204:CD205"/>
    <mergeCell ref="CE204:CE205"/>
    <mergeCell ref="CF204:CF205"/>
    <mergeCell ref="CG204:CG205"/>
    <mergeCell ref="CH204:CH205"/>
    <mergeCell ref="BW204:BW205"/>
    <mergeCell ref="BX204:BX205"/>
    <mergeCell ref="BY204:BY205"/>
    <mergeCell ref="BZ204:BZ205"/>
    <mergeCell ref="CA204:CA205"/>
    <mergeCell ref="CB204:CB205"/>
    <mergeCell ref="BQ204:BQ205"/>
    <mergeCell ref="BR204:BR205"/>
    <mergeCell ref="BS204:BS205"/>
    <mergeCell ref="BT204:BT205"/>
    <mergeCell ref="BU204:BU205"/>
    <mergeCell ref="BV204:BV205"/>
    <mergeCell ref="W204:W205"/>
    <mergeCell ref="X204:X205"/>
    <mergeCell ref="Y208:Y209"/>
    <mergeCell ref="Z208:Z209"/>
    <mergeCell ref="AC208:AC209"/>
    <mergeCell ref="BP208:BP209"/>
    <mergeCell ref="DT206:DT207"/>
    <mergeCell ref="DU206:DU207"/>
    <mergeCell ref="DV206:DV207"/>
    <mergeCell ref="EB206:EB207"/>
    <mergeCell ref="C208:C209"/>
    <mergeCell ref="D208:D209"/>
    <mergeCell ref="S208:S209"/>
    <mergeCell ref="T208:T209"/>
    <mergeCell ref="U208:U209"/>
    <mergeCell ref="V208:V209"/>
    <mergeCell ref="DN206:DN207"/>
    <mergeCell ref="DO206:DO207"/>
    <mergeCell ref="DP206:DP207"/>
    <mergeCell ref="DQ206:DQ207"/>
    <mergeCell ref="DR206:DR207"/>
    <mergeCell ref="DS206:DS207"/>
    <mergeCell ref="DG206:DG207"/>
    <mergeCell ref="DH206:DH207"/>
    <mergeCell ref="DI206:DI207"/>
    <mergeCell ref="DK206:DK207"/>
    <mergeCell ref="DL206:DL207"/>
    <mergeCell ref="DM206:DM207"/>
    <mergeCell ref="CU206:CU207"/>
    <mergeCell ref="CW206:CW207"/>
    <mergeCell ref="CY206:CY207"/>
    <mergeCell ref="DA206:DA207"/>
    <mergeCell ref="DC206:DC207"/>
    <mergeCell ref="DE206:DE207"/>
    <mergeCell ref="CO206:CO207"/>
    <mergeCell ref="CP206:CP207"/>
    <mergeCell ref="CQ206:CQ207"/>
    <mergeCell ref="CR206:CR207"/>
    <mergeCell ref="CS206:CS207"/>
    <mergeCell ref="CT206:CT207"/>
    <mergeCell ref="CI206:CI207"/>
    <mergeCell ref="CJ206:CJ207"/>
    <mergeCell ref="CK206:CK207"/>
    <mergeCell ref="CL206:CL207"/>
    <mergeCell ref="CM206:CM207"/>
    <mergeCell ref="CN206:CN207"/>
    <mergeCell ref="CC206:CC207"/>
    <mergeCell ref="CD206:CD207"/>
    <mergeCell ref="CE206:CE207"/>
    <mergeCell ref="CF206:CF207"/>
    <mergeCell ref="CG206:CG207"/>
    <mergeCell ref="CH206:CH207"/>
    <mergeCell ref="BW206:BW207"/>
    <mergeCell ref="BX206:BX207"/>
    <mergeCell ref="BY206:BY207"/>
    <mergeCell ref="BZ206:BZ207"/>
    <mergeCell ref="CA206:CA207"/>
    <mergeCell ref="CB206:CB207"/>
    <mergeCell ref="BQ206:BQ207"/>
    <mergeCell ref="BR206:BR207"/>
    <mergeCell ref="BS206:BS207"/>
    <mergeCell ref="BT206:BT207"/>
    <mergeCell ref="BU206:BU207"/>
    <mergeCell ref="BV206:BV207"/>
    <mergeCell ref="W206:W207"/>
    <mergeCell ref="X206:X207"/>
    <mergeCell ref="Y210:Y211"/>
    <mergeCell ref="Z210:Z211"/>
    <mergeCell ref="AC210:AC211"/>
    <mergeCell ref="BP210:BP211"/>
    <mergeCell ref="DT208:DT209"/>
    <mergeCell ref="DU208:DU209"/>
    <mergeCell ref="DV208:DV209"/>
    <mergeCell ref="EB208:EB209"/>
    <mergeCell ref="C210:C211"/>
    <mergeCell ref="D210:D211"/>
    <mergeCell ref="S210:S211"/>
    <mergeCell ref="T210:T211"/>
    <mergeCell ref="U210:U211"/>
    <mergeCell ref="V210:V211"/>
    <mergeCell ref="DN208:DN209"/>
    <mergeCell ref="DO208:DO209"/>
    <mergeCell ref="DP208:DP209"/>
    <mergeCell ref="DQ208:DQ209"/>
    <mergeCell ref="DR208:DR209"/>
    <mergeCell ref="DS208:DS209"/>
    <mergeCell ref="DG208:DG209"/>
    <mergeCell ref="DH208:DH209"/>
    <mergeCell ref="DI208:DI209"/>
    <mergeCell ref="DK208:DK209"/>
    <mergeCell ref="DL208:DL209"/>
    <mergeCell ref="DM208:DM209"/>
    <mergeCell ref="CU208:CU209"/>
    <mergeCell ref="CW208:CW209"/>
    <mergeCell ref="CY208:CY209"/>
    <mergeCell ref="DA208:DA209"/>
    <mergeCell ref="DC208:DC209"/>
    <mergeCell ref="DE208:DE209"/>
    <mergeCell ref="CO208:CO209"/>
    <mergeCell ref="CP208:CP209"/>
    <mergeCell ref="CQ208:CQ209"/>
    <mergeCell ref="CR208:CR209"/>
    <mergeCell ref="CS208:CS209"/>
    <mergeCell ref="CT208:CT209"/>
    <mergeCell ref="CI208:CI209"/>
    <mergeCell ref="CJ208:CJ209"/>
    <mergeCell ref="CK208:CK209"/>
    <mergeCell ref="CL208:CL209"/>
    <mergeCell ref="CM208:CM209"/>
    <mergeCell ref="CN208:CN209"/>
    <mergeCell ref="CC208:CC209"/>
    <mergeCell ref="CD208:CD209"/>
    <mergeCell ref="CE208:CE209"/>
    <mergeCell ref="CF208:CF209"/>
    <mergeCell ref="CG208:CG209"/>
    <mergeCell ref="CH208:CH209"/>
    <mergeCell ref="BW208:BW209"/>
    <mergeCell ref="BX208:BX209"/>
    <mergeCell ref="BY208:BY209"/>
    <mergeCell ref="BZ208:BZ209"/>
    <mergeCell ref="CA208:CA209"/>
    <mergeCell ref="CB208:CB209"/>
    <mergeCell ref="BQ208:BQ209"/>
    <mergeCell ref="BR208:BR209"/>
    <mergeCell ref="BS208:BS209"/>
    <mergeCell ref="BT208:BT209"/>
    <mergeCell ref="BU208:BU209"/>
    <mergeCell ref="BV208:BV209"/>
    <mergeCell ref="W208:W209"/>
    <mergeCell ref="X208:X209"/>
    <mergeCell ref="Y212:Y213"/>
    <mergeCell ref="Z212:Z213"/>
    <mergeCell ref="AC212:AC213"/>
    <mergeCell ref="BP212:BP213"/>
    <mergeCell ref="DT210:DT211"/>
    <mergeCell ref="DU210:DU211"/>
    <mergeCell ref="DV210:DV211"/>
    <mergeCell ref="EB210:EB211"/>
    <mergeCell ref="C212:C213"/>
    <mergeCell ref="D212:D213"/>
    <mergeCell ref="S212:S213"/>
    <mergeCell ref="T212:T213"/>
    <mergeCell ref="U212:U213"/>
    <mergeCell ref="V212:V213"/>
    <mergeCell ref="DN210:DN211"/>
    <mergeCell ref="DO210:DO211"/>
    <mergeCell ref="DP210:DP211"/>
    <mergeCell ref="DQ210:DQ211"/>
    <mergeCell ref="DR210:DR211"/>
    <mergeCell ref="DS210:DS211"/>
    <mergeCell ref="DG210:DG211"/>
    <mergeCell ref="DH210:DH211"/>
    <mergeCell ref="DI210:DI211"/>
    <mergeCell ref="DK210:DK211"/>
    <mergeCell ref="DL210:DL211"/>
    <mergeCell ref="DM210:DM211"/>
    <mergeCell ref="CU210:CU211"/>
    <mergeCell ref="CW210:CW211"/>
    <mergeCell ref="CY210:CY211"/>
    <mergeCell ref="DA210:DA211"/>
    <mergeCell ref="DC210:DC211"/>
    <mergeCell ref="DE210:DE211"/>
    <mergeCell ref="CO210:CO211"/>
    <mergeCell ref="CP210:CP211"/>
    <mergeCell ref="CQ210:CQ211"/>
    <mergeCell ref="CR210:CR211"/>
    <mergeCell ref="CS210:CS211"/>
    <mergeCell ref="CT210:CT211"/>
    <mergeCell ref="CI210:CI211"/>
    <mergeCell ref="CJ210:CJ211"/>
    <mergeCell ref="CK210:CK211"/>
    <mergeCell ref="CL210:CL211"/>
    <mergeCell ref="CM210:CM211"/>
    <mergeCell ref="CN210:CN211"/>
    <mergeCell ref="CC210:CC211"/>
    <mergeCell ref="CD210:CD211"/>
    <mergeCell ref="CE210:CE211"/>
    <mergeCell ref="CF210:CF211"/>
    <mergeCell ref="CG210:CG211"/>
    <mergeCell ref="CH210:CH211"/>
    <mergeCell ref="BW210:BW211"/>
    <mergeCell ref="BX210:BX211"/>
    <mergeCell ref="BY210:BY211"/>
    <mergeCell ref="BZ210:BZ211"/>
    <mergeCell ref="CA210:CA211"/>
    <mergeCell ref="CB210:CB211"/>
    <mergeCell ref="BQ210:BQ211"/>
    <mergeCell ref="BR210:BR211"/>
    <mergeCell ref="BS210:BS211"/>
    <mergeCell ref="BT210:BT211"/>
    <mergeCell ref="BU210:BU211"/>
    <mergeCell ref="BV210:BV211"/>
    <mergeCell ref="W210:W211"/>
    <mergeCell ref="X210:X211"/>
    <mergeCell ref="Y214:Y215"/>
    <mergeCell ref="Z214:Z215"/>
    <mergeCell ref="AC214:AC215"/>
    <mergeCell ref="BP214:BP215"/>
    <mergeCell ref="DT212:DT213"/>
    <mergeCell ref="DU212:DU213"/>
    <mergeCell ref="DV212:DV213"/>
    <mergeCell ref="EB212:EB213"/>
    <mergeCell ref="C214:C215"/>
    <mergeCell ref="D214:D215"/>
    <mergeCell ref="S214:S215"/>
    <mergeCell ref="T214:T215"/>
    <mergeCell ref="U214:U215"/>
    <mergeCell ref="V214:V215"/>
    <mergeCell ref="DN212:DN213"/>
    <mergeCell ref="DO212:DO213"/>
    <mergeCell ref="DP212:DP213"/>
    <mergeCell ref="DQ212:DQ213"/>
    <mergeCell ref="DR212:DR213"/>
    <mergeCell ref="DS212:DS213"/>
    <mergeCell ref="DG212:DG213"/>
    <mergeCell ref="DH212:DH213"/>
    <mergeCell ref="DI212:DI213"/>
    <mergeCell ref="DK212:DK213"/>
    <mergeCell ref="DL212:DL213"/>
    <mergeCell ref="DM212:DM213"/>
    <mergeCell ref="CU212:CU213"/>
    <mergeCell ref="CW212:CW213"/>
    <mergeCell ref="CY212:CY213"/>
    <mergeCell ref="DA212:DA213"/>
    <mergeCell ref="DC212:DC213"/>
    <mergeCell ref="DE212:DE213"/>
    <mergeCell ref="CO212:CO213"/>
    <mergeCell ref="CP212:CP213"/>
    <mergeCell ref="CQ212:CQ213"/>
    <mergeCell ref="CR212:CR213"/>
    <mergeCell ref="CS212:CS213"/>
    <mergeCell ref="CT212:CT213"/>
    <mergeCell ref="CI212:CI213"/>
    <mergeCell ref="CJ212:CJ213"/>
    <mergeCell ref="CK212:CK213"/>
    <mergeCell ref="CL212:CL213"/>
    <mergeCell ref="CM212:CM213"/>
    <mergeCell ref="CN212:CN213"/>
    <mergeCell ref="CC212:CC213"/>
    <mergeCell ref="CD212:CD213"/>
    <mergeCell ref="CE212:CE213"/>
    <mergeCell ref="CF212:CF213"/>
    <mergeCell ref="CG212:CG213"/>
    <mergeCell ref="CH212:CH213"/>
    <mergeCell ref="BW212:BW213"/>
    <mergeCell ref="BX212:BX213"/>
    <mergeCell ref="BY212:BY213"/>
    <mergeCell ref="BZ212:BZ213"/>
    <mergeCell ref="CA212:CA213"/>
    <mergeCell ref="CB212:CB213"/>
    <mergeCell ref="BQ212:BQ213"/>
    <mergeCell ref="BR212:BR213"/>
    <mergeCell ref="BS212:BS213"/>
    <mergeCell ref="BT212:BT213"/>
    <mergeCell ref="BU212:BU213"/>
    <mergeCell ref="BV212:BV213"/>
    <mergeCell ref="W212:W213"/>
    <mergeCell ref="X212:X213"/>
    <mergeCell ref="Y216:Y217"/>
    <mergeCell ref="Z216:Z217"/>
    <mergeCell ref="AC216:AC217"/>
    <mergeCell ref="BP216:BP217"/>
    <mergeCell ref="DT214:DT215"/>
    <mergeCell ref="DU214:DU215"/>
    <mergeCell ref="DV214:DV215"/>
    <mergeCell ref="EB214:EB215"/>
    <mergeCell ref="C216:C217"/>
    <mergeCell ref="D216:D217"/>
    <mergeCell ref="S216:S217"/>
    <mergeCell ref="T216:T217"/>
    <mergeCell ref="U216:U217"/>
    <mergeCell ref="V216:V217"/>
    <mergeCell ref="DN214:DN215"/>
    <mergeCell ref="DO214:DO215"/>
    <mergeCell ref="DP214:DP215"/>
    <mergeCell ref="DQ214:DQ215"/>
    <mergeCell ref="DR214:DR215"/>
    <mergeCell ref="DS214:DS215"/>
    <mergeCell ref="DG214:DG215"/>
    <mergeCell ref="DH214:DH215"/>
    <mergeCell ref="DI214:DI215"/>
    <mergeCell ref="DK214:DK215"/>
    <mergeCell ref="DL214:DL215"/>
    <mergeCell ref="DM214:DM215"/>
    <mergeCell ref="CU214:CU215"/>
    <mergeCell ref="CW214:CW215"/>
    <mergeCell ref="CY214:CY215"/>
    <mergeCell ref="DA214:DA215"/>
    <mergeCell ref="DC214:DC215"/>
    <mergeCell ref="DE214:DE215"/>
    <mergeCell ref="CO214:CO215"/>
    <mergeCell ref="CP214:CP215"/>
    <mergeCell ref="CQ214:CQ215"/>
    <mergeCell ref="CR214:CR215"/>
    <mergeCell ref="CS214:CS215"/>
    <mergeCell ref="CT214:CT215"/>
    <mergeCell ref="CI214:CI215"/>
    <mergeCell ref="CJ214:CJ215"/>
    <mergeCell ref="CK214:CK215"/>
    <mergeCell ref="CL214:CL215"/>
    <mergeCell ref="CM214:CM215"/>
    <mergeCell ref="CN214:CN215"/>
    <mergeCell ref="CC214:CC215"/>
    <mergeCell ref="CD214:CD215"/>
    <mergeCell ref="CE214:CE215"/>
    <mergeCell ref="CF214:CF215"/>
    <mergeCell ref="CG214:CG215"/>
    <mergeCell ref="CH214:CH215"/>
    <mergeCell ref="BW214:BW215"/>
    <mergeCell ref="BX214:BX215"/>
    <mergeCell ref="BY214:BY215"/>
    <mergeCell ref="BZ214:BZ215"/>
    <mergeCell ref="CA214:CA215"/>
    <mergeCell ref="CB214:CB215"/>
    <mergeCell ref="BQ214:BQ215"/>
    <mergeCell ref="BR214:BR215"/>
    <mergeCell ref="BS214:BS215"/>
    <mergeCell ref="BT214:BT215"/>
    <mergeCell ref="BU214:BU215"/>
    <mergeCell ref="BV214:BV215"/>
    <mergeCell ref="W214:W215"/>
    <mergeCell ref="X214:X215"/>
    <mergeCell ref="Y218:Y219"/>
    <mergeCell ref="Z218:Z219"/>
    <mergeCell ref="AC218:AC219"/>
    <mergeCell ref="BP218:BP219"/>
    <mergeCell ref="DT216:DT217"/>
    <mergeCell ref="DU216:DU217"/>
    <mergeCell ref="DV216:DV217"/>
    <mergeCell ref="EB216:EB217"/>
    <mergeCell ref="C218:C219"/>
    <mergeCell ref="D218:D219"/>
    <mergeCell ref="S218:S219"/>
    <mergeCell ref="T218:T219"/>
    <mergeCell ref="U218:U219"/>
    <mergeCell ref="V218:V219"/>
    <mergeCell ref="DN216:DN217"/>
    <mergeCell ref="DO216:DO217"/>
    <mergeCell ref="DP216:DP217"/>
    <mergeCell ref="DQ216:DQ217"/>
    <mergeCell ref="DR216:DR217"/>
    <mergeCell ref="DS216:DS217"/>
    <mergeCell ref="DG216:DG217"/>
    <mergeCell ref="DH216:DH217"/>
    <mergeCell ref="DI216:DI217"/>
    <mergeCell ref="DK216:DK217"/>
    <mergeCell ref="DL216:DL217"/>
    <mergeCell ref="DM216:DM217"/>
    <mergeCell ref="CU216:CU217"/>
    <mergeCell ref="CW216:CW217"/>
    <mergeCell ref="CY216:CY217"/>
    <mergeCell ref="DA216:DA217"/>
    <mergeCell ref="DC216:DC217"/>
    <mergeCell ref="DE216:DE217"/>
    <mergeCell ref="CO216:CO217"/>
    <mergeCell ref="CP216:CP217"/>
    <mergeCell ref="CQ216:CQ217"/>
    <mergeCell ref="CR216:CR217"/>
    <mergeCell ref="CS216:CS217"/>
    <mergeCell ref="CT216:CT217"/>
    <mergeCell ref="CI216:CI217"/>
    <mergeCell ref="CJ216:CJ217"/>
    <mergeCell ref="CK216:CK217"/>
    <mergeCell ref="CL216:CL217"/>
    <mergeCell ref="CM216:CM217"/>
    <mergeCell ref="CN216:CN217"/>
    <mergeCell ref="CC216:CC217"/>
    <mergeCell ref="CD216:CD217"/>
    <mergeCell ref="CE216:CE217"/>
    <mergeCell ref="CF216:CF217"/>
    <mergeCell ref="CG216:CG217"/>
    <mergeCell ref="CH216:CH217"/>
    <mergeCell ref="BW216:BW217"/>
    <mergeCell ref="BX216:BX217"/>
    <mergeCell ref="BY216:BY217"/>
    <mergeCell ref="BZ216:BZ217"/>
    <mergeCell ref="CA216:CA217"/>
    <mergeCell ref="CB216:CB217"/>
    <mergeCell ref="BQ216:BQ217"/>
    <mergeCell ref="BR216:BR217"/>
    <mergeCell ref="BS216:BS217"/>
    <mergeCell ref="BT216:BT217"/>
    <mergeCell ref="BU216:BU217"/>
    <mergeCell ref="BV216:BV217"/>
    <mergeCell ref="W216:W217"/>
    <mergeCell ref="X216:X217"/>
    <mergeCell ref="Y220:Y221"/>
    <mergeCell ref="Z220:Z221"/>
    <mergeCell ref="AC220:AC221"/>
    <mergeCell ref="BP220:BP221"/>
    <mergeCell ref="DT218:DT219"/>
    <mergeCell ref="DU218:DU219"/>
    <mergeCell ref="DV218:DV219"/>
    <mergeCell ref="EB218:EB219"/>
    <mergeCell ref="C220:C221"/>
    <mergeCell ref="D220:D221"/>
    <mergeCell ref="S220:S221"/>
    <mergeCell ref="T220:T221"/>
    <mergeCell ref="U220:U221"/>
    <mergeCell ref="V220:V221"/>
    <mergeCell ref="DN218:DN219"/>
    <mergeCell ref="DO218:DO219"/>
    <mergeCell ref="DP218:DP219"/>
    <mergeCell ref="DQ218:DQ219"/>
    <mergeCell ref="DR218:DR219"/>
    <mergeCell ref="DS218:DS219"/>
    <mergeCell ref="DG218:DG219"/>
    <mergeCell ref="DH218:DH219"/>
    <mergeCell ref="DI218:DI219"/>
    <mergeCell ref="DK218:DK219"/>
    <mergeCell ref="DL218:DL219"/>
    <mergeCell ref="DM218:DM219"/>
    <mergeCell ref="CU218:CU219"/>
    <mergeCell ref="CW218:CW219"/>
    <mergeCell ref="CY218:CY219"/>
    <mergeCell ref="DA218:DA219"/>
    <mergeCell ref="DC218:DC219"/>
    <mergeCell ref="DE218:DE219"/>
    <mergeCell ref="CO218:CO219"/>
    <mergeCell ref="CP218:CP219"/>
    <mergeCell ref="CQ218:CQ219"/>
    <mergeCell ref="CR218:CR219"/>
    <mergeCell ref="CS218:CS219"/>
    <mergeCell ref="CT218:CT219"/>
    <mergeCell ref="CI218:CI219"/>
    <mergeCell ref="CJ218:CJ219"/>
    <mergeCell ref="CK218:CK219"/>
    <mergeCell ref="CL218:CL219"/>
    <mergeCell ref="CM218:CM219"/>
    <mergeCell ref="CN218:CN219"/>
    <mergeCell ref="CC218:CC219"/>
    <mergeCell ref="CD218:CD219"/>
    <mergeCell ref="CE218:CE219"/>
    <mergeCell ref="CF218:CF219"/>
    <mergeCell ref="CG218:CG219"/>
    <mergeCell ref="CH218:CH219"/>
    <mergeCell ref="BW218:BW219"/>
    <mergeCell ref="BX218:BX219"/>
    <mergeCell ref="BY218:BY219"/>
    <mergeCell ref="BZ218:BZ219"/>
    <mergeCell ref="CA218:CA219"/>
    <mergeCell ref="CB218:CB219"/>
    <mergeCell ref="BQ218:BQ219"/>
    <mergeCell ref="BR218:BR219"/>
    <mergeCell ref="BS218:BS219"/>
    <mergeCell ref="BT218:BT219"/>
    <mergeCell ref="BU218:BU219"/>
    <mergeCell ref="BV218:BV219"/>
    <mergeCell ref="W218:W219"/>
    <mergeCell ref="X218:X219"/>
    <mergeCell ref="Y222:Y223"/>
    <mergeCell ref="Z222:Z223"/>
    <mergeCell ref="AC222:AC223"/>
    <mergeCell ref="BP222:BP223"/>
    <mergeCell ref="DT220:DT221"/>
    <mergeCell ref="DU220:DU221"/>
    <mergeCell ref="DV220:DV221"/>
    <mergeCell ref="EB220:EB221"/>
    <mergeCell ref="C222:C223"/>
    <mergeCell ref="D222:D223"/>
    <mergeCell ref="S222:S223"/>
    <mergeCell ref="T222:T223"/>
    <mergeCell ref="U222:U223"/>
    <mergeCell ref="V222:V223"/>
    <mergeCell ref="DN220:DN221"/>
    <mergeCell ref="DO220:DO221"/>
    <mergeCell ref="DP220:DP221"/>
    <mergeCell ref="DQ220:DQ221"/>
    <mergeCell ref="DR220:DR221"/>
    <mergeCell ref="DS220:DS221"/>
    <mergeCell ref="DG220:DG221"/>
    <mergeCell ref="DH220:DH221"/>
    <mergeCell ref="DI220:DI221"/>
    <mergeCell ref="DK220:DK221"/>
    <mergeCell ref="DL220:DL221"/>
    <mergeCell ref="DM220:DM221"/>
    <mergeCell ref="CU220:CU221"/>
    <mergeCell ref="CW220:CW221"/>
    <mergeCell ref="CY220:CY221"/>
    <mergeCell ref="DA220:DA221"/>
    <mergeCell ref="DC220:DC221"/>
    <mergeCell ref="DE220:DE221"/>
    <mergeCell ref="CO220:CO221"/>
    <mergeCell ref="CP220:CP221"/>
    <mergeCell ref="CQ220:CQ221"/>
    <mergeCell ref="CR220:CR221"/>
    <mergeCell ref="CS220:CS221"/>
    <mergeCell ref="CT220:CT221"/>
    <mergeCell ref="CI220:CI221"/>
    <mergeCell ref="CJ220:CJ221"/>
    <mergeCell ref="CK220:CK221"/>
    <mergeCell ref="CL220:CL221"/>
    <mergeCell ref="CM220:CM221"/>
    <mergeCell ref="CN220:CN221"/>
    <mergeCell ref="CC220:CC221"/>
    <mergeCell ref="CD220:CD221"/>
    <mergeCell ref="CE220:CE221"/>
    <mergeCell ref="CF220:CF221"/>
    <mergeCell ref="CG220:CG221"/>
    <mergeCell ref="CH220:CH221"/>
    <mergeCell ref="BW220:BW221"/>
    <mergeCell ref="BX220:BX221"/>
    <mergeCell ref="BY220:BY221"/>
    <mergeCell ref="BZ220:BZ221"/>
    <mergeCell ref="CA220:CA221"/>
    <mergeCell ref="CB220:CB221"/>
    <mergeCell ref="BQ220:BQ221"/>
    <mergeCell ref="BR220:BR221"/>
    <mergeCell ref="BS220:BS221"/>
    <mergeCell ref="BT220:BT221"/>
    <mergeCell ref="BU220:BU221"/>
    <mergeCell ref="BV220:BV221"/>
    <mergeCell ref="W220:W221"/>
    <mergeCell ref="X220:X221"/>
    <mergeCell ref="Y224:Y225"/>
    <mergeCell ref="Z224:Z225"/>
    <mergeCell ref="AC224:AC225"/>
    <mergeCell ref="BP224:BP225"/>
    <mergeCell ref="DT222:DT223"/>
    <mergeCell ref="DU222:DU223"/>
    <mergeCell ref="DV222:DV223"/>
    <mergeCell ref="EB222:EB223"/>
    <mergeCell ref="C224:C225"/>
    <mergeCell ref="D224:D225"/>
    <mergeCell ref="S224:S225"/>
    <mergeCell ref="T224:T225"/>
    <mergeCell ref="U224:U225"/>
    <mergeCell ref="V224:V225"/>
    <mergeCell ref="DN222:DN223"/>
    <mergeCell ref="DO222:DO223"/>
    <mergeCell ref="DP222:DP223"/>
    <mergeCell ref="DQ222:DQ223"/>
    <mergeCell ref="DR222:DR223"/>
    <mergeCell ref="DS222:DS223"/>
    <mergeCell ref="DG222:DG223"/>
    <mergeCell ref="DH222:DH223"/>
    <mergeCell ref="DI222:DI223"/>
    <mergeCell ref="DK222:DK223"/>
    <mergeCell ref="DL222:DL223"/>
    <mergeCell ref="DM222:DM223"/>
    <mergeCell ref="CU222:CU223"/>
    <mergeCell ref="CW222:CW223"/>
    <mergeCell ref="CY222:CY223"/>
    <mergeCell ref="DA222:DA223"/>
    <mergeCell ref="DC222:DC223"/>
    <mergeCell ref="DE222:DE223"/>
    <mergeCell ref="CO222:CO223"/>
    <mergeCell ref="CP222:CP223"/>
    <mergeCell ref="CQ222:CQ223"/>
    <mergeCell ref="CR222:CR223"/>
    <mergeCell ref="CS222:CS223"/>
    <mergeCell ref="CT222:CT223"/>
    <mergeCell ref="CI222:CI223"/>
    <mergeCell ref="CJ222:CJ223"/>
    <mergeCell ref="CK222:CK223"/>
    <mergeCell ref="CL222:CL223"/>
    <mergeCell ref="CM222:CM223"/>
    <mergeCell ref="CN222:CN223"/>
    <mergeCell ref="CC222:CC223"/>
    <mergeCell ref="CD222:CD223"/>
    <mergeCell ref="CE222:CE223"/>
    <mergeCell ref="CF222:CF223"/>
    <mergeCell ref="CG222:CG223"/>
    <mergeCell ref="CH222:CH223"/>
    <mergeCell ref="BW222:BW223"/>
    <mergeCell ref="BX222:BX223"/>
    <mergeCell ref="BY222:BY223"/>
    <mergeCell ref="BZ222:BZ223"/>
    <mergeCell ref="CA222:CA223"/>
    <mergeCell ref="CB222:CB223"/>
    <mergeCell ref="BQ222:BQ223"/>
    <mergeCell ref="BR222:BR223"/>
    <mergeCell ref="BS222:BS223"/>
    <mergeCell ref="BT222:BT223"/>
    <mergeCell ref="BU222:BU223"/>
    <mergeCell ref="BV222:BV223"/>
    <mergeCell ref="W222:W223"/>
    <mergeCell ref="X222:X223"/>
    <mergeCell ref="Y226:Y227"/>
    <mergeCell ref="Z226:Z227"/>
    <mergeCell ref="AC226:AC227"/>
    <mergeCell ref="BP226:BP227"/>
    <mergeCell ref="DT224:DT225"/>
    <mergeCell ref="DU224:DU225"/>
    <mergeCell ref="DV224:DV225"/>
    <mergeCell ref="EB224:EB225"/>
    <mergeCell ref="C226:C227"/>
    <mergeCell ref="D226:D227"/>
    <mergeCell ref="S226:S227"/>
    <mergeCell ref="T226:T227"/>
    <mergeCell ref="U226:U227"/>
    <mergeCell ref="V226:V227"/>
    <mergeCell ref="DN224:DN225"/>
    <mergeCell ref="DO224:DO225"/>
    <mergeCell ref="DP224:DP225"/>
    <mergeCell ref="DQ224:DQ225"/>
    <mergeCell ref="DR224:DR225"/>
    <mergeCell ref="DS224:DS225"/>
    <mergeCell ref="DG224:DG225"/>
    <mergeCell ref="DH224:DH225"/>
    <mergeCell ref="DI224:DI225"/>
    <mergeCell ref="DK224:DK225"/>
    <mergeCell ref="DL224:DL225"/>
    <mergeCell ref="DM224:DM225"/>
    <mergeCell ref="CU224:CU225"/>
    <mergeCell ref="CW224:CW225"/>
    <mergeCell ref="CY224:CY225"/>
    <mergeCell ref="DA224:DA225"/>
    <mergeCell ref="DC224:DC225"/>
    <mergeCell ref="DE224:DE225"/>
    <mergeCell ref="CO224:CO225"/>
    <mergeCell ref="CP224:CP225"/>
    <mergeCell ref="CQ224:CQ225"/>
    <mergeCell ref="CR224:CR225"/>
    <mergeCell ref="CS224:CS225"/>
    <mergeCell ref="CT224:CT225"/>
    <mergeCell ref="CI224:CI225"/>
    <mergeCell ref="CJ224:CJ225"/>
    <mergeCell ref="CK224:CK225"/>
    <mergeCell ref="CL224:CL225"/>
    <mergeCell ref="CM224:CM225"/>
    <mergeCell ref="CN224:CN225"/>
    <mergeCell ref="CC224:CC225"/>
    <mergeCell ref="CD224:CD225"/>
    <mergeCell ref="CE224:CE225"/>
    <mergeCell ref="CF224:CF225"/>
    <mergeCell ref="CG224:CG225"/>
    <mergeCell ref="CH224:CH225"/>
    <mergeCell ref="BW224:BW225"/>
    <mergeCell ref="BX224:BX225"/>
    <mergeCell ref="BY224:BY225"/>
    <mergeCell ref="BZ224:BZ225"/>
    <mergeCell ref="CA224:CA225"/>
    <mergeCell ref="CB224:CB225"/>
    <mergeCell ref="BQ224:BQ225"/>
    <mergeCell ref="BR224:BR225"/>
    <mergeCell ref="BS224:BS225"/>
    <mergeCell ref="BT224:BT225"/>
    <mergeCell ref="BU224:BU225"/>
    <mergeCell ref="BV224:BV225"/>
    <mergeCell ref="W224:W225"/>
    <mergeCell ref="X224:X225"/>
    <mergeCell ref="X228:X229"/>
    <mergeCell ref="Y228:Y229"/>
    <mergeCell ref="Z228:Z229"/>
    <mergeCell ref="AC228:AC229"/>
    <mergeCell ref="DT226:DT227"/>
    <mergeCell ref="DU226:DU227"/>
    <mergeCell ref="DV226:DV227"/>
    <mergeCell ref="EB226:EB227"/>
    <mergeCell ref="B228:B271"/>
    <mergeCell ref="C228:C229"/>
    <mergeCell ref="D228:D229"/>
    <mergeCell ref="S228:S229"/>
    <mergeCell ref="T228:T229"/>
    <mergeCell ref="U228:U229"/>
    <mergeCell ref="DN226:DN227"/>
    <mergeCell ref="DO226:DO227"/>
    <mergeCell ref="DP226:DP227"/>
    <mergeCell ref="DQ226:DQ227"/>
    <mergeCell ref="DR226:DR227"/>
    <mergeCell ref="DS226:DS227"/>
    <mergeCell ref="DG226:DG227"/>
    <mergeCell ref="DH226:DH227"/>
    <mergeCell ref="DI226:DI227"/>
    <mergeCell ref="DK226:DK227"/>
    <mergeCell ref="DL226:DL227"/>
    <mergeCell ref="DM226:DM227"/>
    <mergeCell ref="CU226:CU227"/>
    <mergeCell ref="CW226:CW227"/>
    <mergeCell ref="CY226:CY227"/>
    <mergeCell ref="DA226:DA227"/>
    <mergeCell ref="DC226:DC227"/>
    <mergeCell ref="DE226:DE227"/>
    <mergeCell ref="CO226:CO227"/>
    <mergeCell ref="CP226:CP227"/>
    <mergeCell ref="CQ226:CQ227"/>
    <mergeCell ref="CR226:CR227"/>
    <mergeCell ref="CS226:CS227"/>
    <mergeCell ref="CT226:CT227"/>
    <mergeCell ref="CI226:CI227"/>
    <mergeCell ref="CJ226:CJ227"/>
    <mergeCell ref="CK226:CK227"/>
    <mergeCell ref="CL226:CL227"/>
    <mergeCell ref="CM226:CM227"/>
    <mergeCell ref="CN226:CN227"/>
    <mergeCell ref="CC226:CC227"/>
    <mergeCell ref="CD226:CD227"/>
    <mergeCell ref="CE226:CE227"/>
    <mergeCell ref="CF226:CF227"/>
    <mergeCell ref="CG226:CG227"/>
    <mergeCell ref="CH226:CH227"/>
    <mergeCell ref="BW226:BW227"/>
    <mergeCell ref="BX226:BX227"/>
    <mergeCell ref="BY226:BY227"/>
    <mergeCell ref="BZ226:BZ227"/>
    <mergeCell ref="CA226:CA227"/>
    <mergeCell ref="CB226:CB227"/>
    <mergeCell ref="BQ226:BQ227"/>
    <mergeCell ref="BR226:BR227"/>
    <mergeCell ref="BS226:BS227"/>
    <mergeCell ref="BT226:BT227"/>
    <mergeCell ref="BU226:BU227"/>
    <mergeCell ref="BV226:BV227"/>
    <mergeCell ref="W226:W227"/>
    <mergeCell ref="X226:X227"/>
    <mergeCell ref="S230:S231"/>
    <mergeCell ref="T230:T231"/>
    <mergeCell ref="U230:U231"/>
    <mergeCell ref="V230:V231"/>
    <mergeCell ref="DS228:DS229"/>
    <mergeCell ref="DT228:DT229"/>
    <mergeCell ref="DU228:DU229"/>
    <mergeCell ref="DV228:DV229"/>
    <mergeCell ref="DX228:DX271"/>
    <mergeCell ref="EB228:EB229"/>
    <mergeCell ref="DT230:DT231"/>
    <mergeCell ref="DU230:DU231"/>
    <mergeCell ref="DV230:DV231"/>
    <mergeCell ref="EB230:EB231"/>
    <mergeCell ref="DM228:DM229"/>
    <mergeCell ref="DN228:DN229"/>
    <mergeCell ref="DO228:DO229"/>
    <mergeCell ref="DP228:DP229"/>
    <mergeCell ref="DQ228:DQ229"/>
    <mergeCell ref="DR228:DR229"/>
    <mergeCell ref="DE228:DE229"/>
    <mergeCell ref="DG228:DG229"/>
    <mergeCell ref="DH228:DH229"/>
    <mergeCell ref="DI228:DI229"/>
    <mergeCell ref="DK228:DK229"/>
    <mergeCell ref="DL228:DL229"/>
    <mergeCell ref="CT228:CT229"/>
    <mergeCell ref="CU228:CU229"/>
    <mergeCell ref="CW228:CW229"/>
    <mergeCell ref="CY228:CY229"/>
    <mergeCell ref="DA228:DA229"/>
    <mergeCell ref="DC228:DC229"/>
    <mergeCell ref="CN228:CN229"/>
    <mergeCell ref="CO228:CO229"/>
    <mergeCell ref="CP228:CP229"/>
    <mergeCell ref="CQ228:CQ229"/>
    <mergeCell ref="CR228:CR229"/>
    <mergeCell ref="CS228:CS229"/>
    <mergeCell ref="CH228:CH229"/>
    <mergeCell ref="CI228:CI229"/>
    <mergeCell ref="CJ228:CJ229"/>
    <mergeCell ref="CK228:CK229"/>
    <mergeCell ref="CL228:CL229"/>
    <mergeCell ref="CM228:CM229"/>
    <mergeCell ref="CB228:CB229"/>
    <mergeCell ref="CC228:CC229"/>
    <mergeCell ref="CD228:CD229"/>
    <mergeCell ref="CE228:CE229"/>
    <mergeCell ref="CF228:CF229"/>
    <mergeCell ref="CG228:CG229"/>
    <mergeCell ref="BV228:BV229"/>
    <mergeCell ref="BW228:BW229"/>
    <mergeCell ref="BX228:BX229"/>
    <mergeCell ref="BY228:BY229"/>
    <mergeCell ref="BZ228:BZ229"/>
    <mergeCell ref="CA228:CA229"/>
    <mergeCell ref="BP228:BP229"/>
    <mergeCell ref="BQ228:BQ229"/>
    <mergeCell ref="BR228:BR229"/>
    <mergeCell ref="BS228:BS229"/>
    <mergeCell ref="BT228:BT229"/>
    <mergeCell ref="BU228:BU229"/>
    <mergeCell ref="V228:V229"/>
    <mergeCell ref="W228:W229"/>
    <mergeCell ref="AC232:AC233"/>
    <mergeCell ref="BP232:BP233"/>
    <mergeCell ref="C232:C233"/>
    <mergeCell ref="D232:D233"/>
    <mergeCell ref="S232:S233"/>
    <mergeCell ref="T232:T233"/>
    <mergeCell ref="U232:U233"/>
    <mergeCell ref="V232:V233"/>
    <mergeCell ref="DN230:DN231"/>
    <mergeCell ref="DO230:DO231"/>
    <mergeCell ref="DP230:DP231"/>
    <mergeCell ref="DQ230:DQ231"/>
    <mergeCell ref="DR230:DR231"/>
    <mergeCell ref="DS230:DS231"/>
    <mergeCell ref="DG230:DG231"/>
    <mergeCell ref="DH230:DH231"/>
    <mergeCell ref="DI230:DI231"/>
    <mergeCell ref="DK230:DK231"/>
    <mergeCell ref="DL230:DL231"/>
    <mergeCell ref="DM230:DM231"/>
    <mergeCell ref="CU230:CU231"/>
    <mergeCell ref="CW230:CW231"/>
    <mergeCell ref="CY230:CY231"/>
    <mergeCell ref="DA230:DA231"/>
    <mergeCell ref="DC230:DC231"/>
    <mergeCell ref="DE230:DE231"/>
    <mergeCell ref="CO230:CO231"/>
    <mergeCell ref="CP230:CP231"/>
    <mergeCell ref="CQ230:CQ231"/>
    <mergeCell ref="CR230:CR231"/>
    <mergeCell ref="CS230:CS231"/>
    <mergeCell ref="CT230:CT231"/>
    <mergeCell ref="CI230:CI231"/>
    <mergeCell ref="CJ230:CJ231"/>
    <mergeCell ref="CK230:CK231"/>
    <mergeCell ref="CL230:CL231"/>
    <mergeCell ref="CM230:CM231"/>
    <mergeCell ref="CN230:CN231"/>
    <mergeCell ref="CC230:CC231"/>
    <mergeCell ref="CD230:CD231"/>
    <mergeCell ref="CE230:CE231"/>
    <mergeCell ref="CF230:CF231"/>
    <mergeCell ref="CG230:CG231"/>
    <mergeCell ref="CH230:CH231"/>
    <mergeCell ref="BW230:BW231"/>
    <mergeCell ref="BX230:BX231"/>
    <mergeCell ref="BY230:BY231"/>
    <mergeCell ref="BZ230:BZ231"/>
    <mergeCell ref="CA230:CA231"/>
    <mergeCell ref="CB230:CB231"/>
    <mergeCell ref="BQ230:BQ231"/>
    <mergeCell ref="BR230:BR231"/>
    <mergeCell ref="BS230:BS231"/>
    <mergeCell ref="BT230:BT231"/>
    <mergeCell ref="BU230:BU231"/>
    <mergeCell ref="BV230:BV231"/>
    <mergeCell ref="W230:W231"/>
    <mergeCell ref="X230:X231"/>
    <mergeCell ref="Y230:Y231"/>
    <mergeCell ref="Z230:Z231"/>
    <mergeCell ref="AC230:AC231"/>
    <mergeCell ref="BP230:BP231"/>
    <mergeCell ref="C230:C231"/>
    <mergeCell ref="D230:D231"/>
    <mergeCell ref="AC234:AC235"/>
    <mergeCell ref="BP234:BP235"/>
    <mergeCell ref="DT232:DT233"/>
    <mergeCell ref="DU232:DU233"/>
    <mergeCell ref="DV232:DV233"/>
    <mergeCell ref="EB232:EB233"/>
    <mergeCell ref="C234:C235"/>
    <mergeCell ref="D234:D235"/>
    <mergeCell ref="S234:S235"/>
    <mergeCell ref="T234:T235"/>
    <mergeCell ref="U234:U235"/>
    <mergeCell ref="V234:V235"/>
    <mergeCell ref="DN232:DN233"/>
    <mergeCell ref="DO232:DO233"/>
    <mergeCell ref="DP232:DP233"/>
    <mergeCell ref="DQ232:DQ233"/>
    <mergeCell ref="DR232:DR233"/>
    <mergeCell ref="DS232:DS233"/>
    <mergeCell ref="DG232:DG233"/>
    <mergeCell ref="DH232:DH233"/>
    <mergeCell ref="DI232:DI233"/>
    <mergeCell ref="DK232:DK233"/>
    <mergeCell ref="DL232:DL233"/>
    <mergeCell ref="DM232:DM233"/>
    <mergeCell ref="CU232:CU233"/>
    <mergeCell ref="CW232:CW233"/>
    <mergeCell ref="CY232:CY233"/>
    <mergeCell ref="DA232:DA233"/>
    <mergeCell ref="DC232:DC233"/>
    <mergeCell ref="DE232:DE233"/>
    <mergeCell ref="CO232:CO233"/>
    <mergeCell ref="CP232:CP233"/>
    <mergeCell ref="CQ232:CQ233"/>
    <mergeCell ref="CR232:CR233"/>
    <mergeCell ref="CS232:CS233"/>
    <mergeCell ref="CT232:CT233"/>
    <mergeCell ref="CI232:CI233"/>
    <mergeCell ref="CJ232:CJ233"/>
    <mergeCell ref="CK232:CK233"/>
    <mergeCell ref="CL232:CL233"/>
    <mergeCell ref="CM232:CM233"/>
    <mergeCell ref="CN232:CN233"/>
    <mergeCell ref="CC232:CC233"/>
    <mergeCell ref="CD232:CD233"/>
    <mergeCell ref="CE232:CE233"/>
    <mergeCell ref="CF232:CF233"/>
    <mergeCell ref="CG232:CG233"/>
    <mergeCell ref="CH232:CH233"/>
    <mergeCell ref="BW232:BW233"/>
    <mergeCell ref="BX232:BX233"/>
    <mergeCell ref="BY232:BY233"/>
    <mergeCell ref="BZ232:BZ233"/>
    <mergeCell ref="CA232:CA233"/>
    <mergeCell ref="CB232:CB233"/>
    <mergeCell ref="BQ232:BQ233"/>
    <mergeCell ref="BR232:BR233"/>
    <mergeCell ref="BS232:BS233"/>
    <mergeCell ref="BT232:BT233"/>
    <mergeCell ref="BU232:BU233"/>
    <mergeCell ref="BV232:BV233"/>
    <mergeCell ref="W232:W233"/>
    <mergeCell ref="X232:X233"/>
    <mergeCell ref="Y232:Y233"/>
    <mergeCell ref="Z232:Z233"/>
    <mergeCell ref="AC236:AC237"/>
    <mergeCell ref="BP236:BP237"/>
    <mergeCell ref="DT234:DT235"/>
    <mergeCell ref="DU234:DU235"/>
    <mergeCell ref="DV234:DV235"/>
    <mergeCell ref="EB234:EB235"/>
    <mergeCell ref="C236:C237"/>
    <mergeCell ref="D236:D237"/>
    <mergeCell ref="S236:S237"/>
    <mergeCell ref="T236:T237"/>
    <mergeCell ref="U236:U237"/>
    <mergeCell ref="V236:V237"/>
    <mergeCell ref="DN234:DN235"/>
    <mergeCell ref="DO234:DO235"/>
    <mergeCell ref="DP234:DP235"/>
    <mergeCell ref="DQ234:DQ235"/>
    <mergeCell ref="DR234:DR235"/>
    <mergeCell ref="DS234:DS235"/>
    <mergeCell ref="DG234:DG235"/>
    <mergeCell ref="DH234:DH235"/>
    <mergeCell ref="DI234:DI235"/>
    <mergeCell ref="DK234:DK235"/>
    <mergeCell ref="DL234:DL235"/>
    <mergeCell ref="DM234:DM235"/>
    <mergeCell ref="CU234:CU235"/>
    <mergeCell ref="CW234:CW235"/>
    <mergeCell ref="CY234:CY235"/>
    <mergeCell ref="DA234:DA235"/>
    <mergeCell ref="DC234:DC235"/>
    <mergeCell ref="DE234:DE235"/>
    <mergeCell ref="CO234:CO235"/>
    <mergeCell ref="CP234:CP235"/>
    <mergeCell ref="CQ234:CQ235"/>
    <mergeCell ref="CR234:CR235"/>
    <mergeCell ref="CS234:CS235"/>
    <mergeCell ref="CT234:CT235"/>
    <mergeCell ref="CI234:CI235"/>
    <mergeCell ref="CJ234:CJ235"/>
    <mergeCell ref="CK234:CK235"/>
    <mergeCell ref="CL234:CL235"/>
    <mergeCell ref="CM234:CM235"/>
    <mergeCell ref="CN234:CN235"/>
    <mergeCell ref="CC234:CC235"/>
    <mergeCell ref="CD234:CD235"/>
    <mergeCell ref="CE234:CE235"/>
    <mergeCell ref="CF234:CF235"/>
    <mergeCell ref="CG234:CG235"/>
    <mergeCell ref="CH234:CH235"/>
    <mergeCell ref="BW234:BW235"/>
    <mergeCell ref="BX234:BX235"/>
    <mergeCell ref="BY234:BY235"/>
    <mergeCell ref="BZ234:BZ235"/>
    <mergeCell ref="CA234:CA235"/>
    <mergeCell ref="CB234:CB235"/>
    <mergeCell ref="BQ234:BQ235"/>
    <mergeCell ref="BR234:BR235"/>
    <mergeCell ref="BS234:BS235"/>
    <mergeCell ref="BT234:BT235"/>
    <mergeCell ref="BU234:BU235"/>
    <mergeCell ref="BV234:BV235"/>
    <mergeCell ref="W234:W235"/>
    <mergeCell ref="X234:X235"/>
    <mergeCell ref="Y234:Y235"/>
    <mergeCell ref="Z234:Z235"/>
    <mergeCell ref="AC238:AC239"/>
    <mergeCell ref="BP238:BP239"/>
    <mergeCell ref="DT236:DT237"/>
    <mergeCell ref="DU236:DU237"/>
    <mergeCell ref="DV236:DV237"/>
    <mergeCell ref="EB236:EB237"/>
    <mergeCell ref="C238:C239"/>
    <mergeCell ref="D238:D239"/>
    <mergeCell ref="S238:S239"/>
    <mergeCell ref="T238:T239"/>
    <mergeCell ref="U238:U239"/>
    <mergeCell ref="V238:V239"/>
    <mergeCell ref="DN236:DN237"/>
    <mergeCell ref="DO236:DO237"/>
    <mergeCell ref="DP236:DP237"/>
    <mergeCell ref="DQ236:DQ237"/>
    <mergeCell ref="DR236:DR237"/>
    <mergeCell ref="DS236:DS237"/>
    <mergeCell ref="DG236:DG237"/>
    <mergeCell ref="DH236:DH237"/>
    <mergeCell ref="DI236:DI237"/>
    <mergeCell ref="DK236:DK237"/>
    <mergeCell ref="DL236:DL237"/>
    <mergeCell ref="DM236:DM237"/>
    <mergeCell ref="CU236:CU237"/>
    <mergeCell ref="CW236:CW237"/>
    <mergeCell ref="CY236:CY237"/>
    <mergeCell ref="DA236:DA237"/>
    <mergeCell ref="DC236:DC237"/>
    <mergeCell ref="DE236:DE237"/>
    <mergeCell ref="CO236:CO237"/>
    <mergeCell ref="CP236:CP237"/>
    <mergeCell ref="CQ236:CQ237"/>
    <mergeCell ref="CR236:CR237"/>
    <mergeCell ref="CS236:CS237"/>
    <mergeCell ref="CT236:CT237"/>
    <mergeCell ref="CI236:CI237"/>
    <mergeCell ref="CJ236:CJ237"/>
    <mergeCell ref="CK236:CK237"/>
    <mergeCell ref="CL236:CL237"/>
    <mergeCell ref="CM236:CM237"/>
    <mergeCell ref="CN236:CN237"/>
    <mergeCell ref="CC236:CC237"/>
    <mergeCell ref="CD236:CD237"/>
    <mergeCell ref="CE236:CE237"/>
    <mergeCell ref="CF236:CF237"/>
    <mergeCell ref="CG236:CG237"/>
    <mergeCell ref="CH236:CH237"/>
    <mergeCell ref="BW236:BW237"/>
    <mergeCell ref="BX236:BX237"/>
    <mergeCell ref="BY236:BY237"/>
    <mergeCell ref="BZ236:BZ237"/>
    <mergeCell ref="CA236:CA237"/>
    <mergeCell ref="CB236:CB237"/>
    <mergeCell ref="BQ236:BQ237"/>
    <mergeCell ref="BR236:BR237"/>
    <mergeCell ref="BS236:BS237"/>
    <mergeCell ref="BT236:BT237"/>
    <mergeCell ref="BU236:BU237"/>
    <mergeCell ref="BV236:BV237"/>
    <mergeCell ref="W236:W237"/>
    <mergeCell ref="X236:X237"/>
    <mergeCell ref="Y236:Y237"/>
    <mergeCell ref="Z236:Z237"/>
    <mergeCell ref="AC240:AC241"/>
    <mergeCell ref="BP240:BP241"/>
    <mergeCell ref="DT238:DT239"/>
    <mergeCell ref="DU238:DU239"/>
    <mergeCell ref="DV238:DV239"/>
    <mergeCell ref="EB238:EB239"/>
    <mergeCell ref="C240:C241"/>
    <mergeCell ref="D240:D241"/>
    <mergeCell ref="S240:S241"/>
    <mergeCell ref="T240:T241"/>
    <mergeCell ref="U240:U241"/>
    <mergeCell ref="V240:V241"/>
    <mergeCell ref="DN238:DN239"/>
    <mergeCell ref="DO238:DO239"/>
    <mergeCell ref="DP238:DP239"/>
    <mergeCell ref="DQ238:DQ239"/>
    <mergeCell ref="DR238:DR239"/>
    <mergeCell ref="DS238:DS239"/>
    <mergeCell ref="DG238:DG239"/>
    <mergeCell ref="DH238:DH239"/>
    <mergeCell ref="DI238:DI239"/>
    <mergeCell ref="DK238:DK239"/>
    <mergeCell ref="DL238:DL239"/>
    <mergeCell ref="DM238:DM239"/>
    <mergeCell ref="CU238:CU239"/>
    <mergeCell ref="CW238:CW239"/>
    <mergeCell ref="CY238:CY239"/>
    <mergeCell ref="DA238:DA239"/>
    <mergeCell ref="DC238:DC239"/>
    <mergeCell ref="DE238:DE239"/>
    <mergeCell ref="CO238:CO239"/>
    <mergeCell ref="CP238:CP239"/>
    <mergeCell ref="CQ238:CQ239"/>
    <mergeCell ref="CR238:CR239"/>
    <mergeCell ref="CS238:CS239"/>
    <mergeCell ref="CT238:CT239"/>
    <mergeCell ref="CI238:CI239"/>
    <mergeCell ref="CJ238:CJ239"/>
    <mergeCell ref="CK238:CK239"/>
    <mergeCell ref="CL238:CL239"/>
    <mergeCell ref="CM238:CM239"/>
    <mergeCell ref="CN238:CN239"/>
    <mergeCell ref="CC238:CC239"/>
    <mergeCell ref="CD238:CD239"/>
    <mergeCell ref="CE238:CE239"/>
    <mergeCell ref="CF238:CF239"/>
    <mergeCell ref="CG238:CG239"/>
    <mergeCell ref="CH238:CH239"/>
    <mergeCell ref="BW238:BW239"/>
    <mergeCell ref="BX238:BX239"/>
    <mergeCell ref="BY238:BY239"/>
    <mergeCell ref="BZ238:BZ239"/>
    <mergeCell ref="CA238:CA239"/>
    <mergeCell ref="CB238:CB239"/>
    <mergeCell ref="BQ238:BQ239"/>
    <mergeCell ref="BR238:BR239"/>
    <mergeCell ref="BS238:BS239"/>
    <mergeCell ref="BT238:BT239"/>
    <mergeCell ref="BU238:BU239"/>
    <mergeCell ref="BV238:BV239"/>
    <mergeCell ref="W238:W239"/>
    <mergeCell ref="X238:X239"/>
    <mergeCell ref="Y238:Y239"/>
    <mergeCell ref="Z238:Z239"/>
    <mergeCell ref="AC242:AC243"/>
    <mergeCell ref="BP242:BP243"/>
    <mergeCell ref="DT240:DT241"/>
    <mergeCell ref="DU240:DU241"/>
    <mergeCell ref="DV240:DV241"/>
    <mergeCell ref="EB240:EB241"/>
    <mergeCell ref="C242:C243"/>
    <mergeCell ref="D242:D243"/>
    <mergeCell ref="S242:S243"/>
    <mergeCell ref="T242:T243"/>
    <mergeCell ref="U242:U243"/>
    <mergeCell ref="V242:V243"/>
    <mergeCell ref="DN240:DN241"/>
    <mergeCell ref="DO240:DO241"/>
    <mergeCell ref="DP240:DP241"/>
    <mergeCell ref="DQ240:DQ241"/>
    <mergeCell ref="DR240:DR241"/>
    <mergeCell ref="DS240:DS241"/>
    <mergeCell ref="DG240:DG241"/>
    <mergeCell ref="DH240:DH241"/>
    <mergeCell ref="DI240:DI241"/>
    <mergeCell ref="DK240:DK241"/>
    <mergeCell ref="DL240:DL241"/>
    <mergeCell ref="DM240:DM241"/>
    <mergeCell ref="CU240:CU241"/>
    <mergeCell ref="CW240:CW241"/>
    <mergeCell ref="CY240:CY241"/>
    <mergeCell ref="DA240:DA241"/>
    <mergeCell ref="DC240:DC241"/>
    <mergeCell ref="DE240:DE241"/>
    <mergeCell ref="CO240:CO241"/>
    <mergeCell ref="CP240:CP241"/>
    <mergeCell ref="CQ240:CQ241"/>
    <mergeCell ref="CR240:CR241"/>
    <mergeCell ref="CS240:CS241"/>
    <mergeCell ref="CT240:CT241"/>
    <mergeCell ref="CI240:CI241"/>
    <mergeCell ref="CJ240:CJ241"/>
    <mergeCell ref="CK240:CK241"/>
    <mergeCell ref="CL240:CL241"/>
    <mergeCell ref="CM240:CM241"/>
    <mergeCell ref="CN240:CN241"/>
    <mergeCell ref="CC240:CC241"/>
    <mergeCell ref="CD240:CD241"/>
    <mergeCell ref="CE240:CE241"/>
    <mergeCell ref="CF240:CF241"/>
    <mergeCell ref="CG240:CG241"/>
    <mergeCell ref="CH240:CH241"/>
    <mergeCell ref="BW240:BW241"/>
    <mergeCell ref="BX240:BX241"/>
    <mergeCell ref="BY240:BY241"/>
    <mergeCell ref="BZ240:BZ241"/>
    <mergeCell ref="CA240:CA241"/>
    <mergeCell ref="CB240:CB241"/>
    <mergeCell ref="BQ240:BQ241"/>
    <mergeCell ref="BR240:BR241"/>
    <mergeCell ref="BS240:BS241"/>
    <mergeCell ref="BT240:BT241"/>
    <mergeCell ref="BU240:BU241"/>
    <mergeCell ref="BV240:BV241"/>
    <mergeCell ref="W240:W241"/>
    <mergeCell ref="X240:X241"/>
    <mergeCell ref="Y240:Y241"/>
    <mergeCell ref="Z240:Z241"/>
    <mergeCell ref="AC244:AC245"/>
    <mergeCell ref="BP244:BP245"/>
    <mergeCell ref="DT242:DT243"/>
    <mergeCell ref="DU242:DU243"/>
    <mergeCell ref="DV242:DV243"/>
    <mergeCell ref="EB242:EB243"/>
    <mergeCell ref="C244:C245"/>
    <mergeCell ref="D244:D245"/>
    <mergeCell ref="S244:S245"/>
    <mergeCell ref="T244:T245"/>
    <mergeCell ref="U244:U245"/>
    <mergeCell ref="V244:V245"/>
    <mergeCell ref="DN242:DN243"/>
    <mergeCell ref="DO242:DO243"/>
    <mergeCell ref="DP242:DP243"/>
    <mergeCell ref="DQ242:DQ243"/>
    <mergeCell ref="DR242:DR243"/>
    <mergeCell ref="DS242:DS243"/>
    <mergeCell ref="DG242:DG243"/>
    <mergeCell ref="DH242:DH243"/>
    <mergeCell ref="DI242:DI243"/>
    <mergeCell ref="DK242:DK243"/>
    <mergeCell ref="DL242:DL243"/>
    <mergeCell ref="DM242:DM243"/>
    <mergeCell ref="CU242:CU243"/>
    <mergeCell ref="CW242:CW243"/>
    <mergeCell ref="CY242:CY243"/>
    <mergeCell ref="DA242:DA243"/>
    <mergeCell ref="DC242:DC243"/>
    <mergeCell ref="DE242:DE243"/>
    <mergeCell ref="CO242:CO243"/>
    <mergeCell ref="CP242:CP243"/>
    <mergeCell ref="CQ242:CQ243"/>
    <mergeCell ref="CR242:CR243"/>
    <mergeCell ref="CS242:CS243"/>
    <mergeCell ref="CT242:CT243"/>
    <mergeCell ref="CI242:CI243"/>
    <mergeCell ref="CJ242:CJ243"/>
    <mergeCell ref="CK242:CK243"/>
    <mergeCell ref="CL242:CL243"/>
    <mergeCell ref="CM242:CM243"/>
    <mergeCell ref="CN242:CN243"/>
    <mergeCell ref="CC242:CC243"/>
    <mergeCell ref="CD242:CD243"/>
    <mergeCell ref="CE242:CE243"/>
    <mergeCell ref="CF242:CF243"/>
    <mergeCell ref="CG242:CG243"/>
    <mergeCell ref="CH242:CH243"/>
    <mergeCell ref="BW242:BW243"/>
    <mergeCell ref="BX242:BX243"/>
    <mergeCell ref="BY242:BY243"/>
    <mergeCell ref="BZ242:BZ243"/>
    <mergeCell ref="CA242:CA243"/>
    <mergeCell ref="CB242:CB243"/>
    <mergeCell ref="BQ242:BQ243"/>
    <mergeCell ref="BR242:BR243"/>
    <mergeCell ref="BS242:BS243"/>
    <mergeCell ref="BT242:BT243"/>
    <mergeCell ref="BU242:BU243"/>
    <mergeCell ref="BV242:BV243"/>
    <mergeCell ref="W242:W243"/>
    <mergeCell ref="X242:X243"/>
    <mergeCell ref="Y242:Y243"/>
    <mergeCell ref="Z242:Z243"/>
    <mergeCell ref="AC246:AC247"/>
    <mergeCell ref="BP246:BP247"/>
    <mergeCell ref="DT244:DT245"/>
    <mergeCell ref="DU244:DU245"/>
    <mergeCell ref="DV244:DV245"/>
    <mergeCell ref="EB244:EB245"/>
    <mergeCell ref="C246:C247"/>
    <mergeCell ref="D246:D247"/>
    <mergeCell ref="S246:S247"/>
    <mergeCell ref="T246:T247"/>
    <mergeCell ref="U246:U247"/>
    <mergeCell ref="V246:V247"/>
    <mergeCell ref="DN244:DN245"/>
    <mergeCell ref="DO244:DO245"/>
    <mergeCell ref="DP244:DP245"/>
    <mergeCell ref="DQ244:DQ245"/>
    <mergeCell ref="DR244:DR245"/>
    <mergeCell ref="DS244:DS245"/>
    <mergeCell ref="DG244:DG245"/>
    <mergeCell ref="DH244:DH245"/>
    <mergeCell ref="DI244:DI245"/>
    <mergeCell ref="DK244:DK245"/>
    <mergeCell ref="DL244:DL245"/>
    <mergeCell ref="DM244:DM245"/>
    <mergeCell ref="CU244:CU245"/>
    <mergeCell ref="CW244:CW245"/>
    <mergeCell ref="CY244:CY245"/>
    <mergeCell ref="DA244:DA245"/>
    <mergeCell ref="DC244:DC245"/>
    <mergeCell ref="DE244:DE245"/>
    <mergeCell ref="CO244:CO245"/>
    <mergeCell ref="CP244:CP245"/>
    <mergeCell ref="CQ244:CQ245"/>
    <mergeCell ref="CR244:CR245"/>
    <mergeCell ref="CS244:CS245"/>
    <mergeCell ref="CT244:CT245"/>
    <mergeCell ref="CI244:CI245"/>
    <mergeCell ref="CJ244:CJ245"/>
    <mergeCell ref="CK244:CK245"/>
    <mergeCell ref="CL244:CL245"/>
    <mergeCell ref="CM244:CM245"/>
    <mergeCell ref="CN244:CN245"/>
    <mergeCell ref="CC244:CC245"/>
    <mergeCell ref="CD244:CD245"/>
    <mergeCell ref="CE244:CE245"/>
    <mergeCell ref="CF244:CF245"/>
    <mergeCell ref="CG244:CG245"/>
    <mergeCell ref="CH244:CH245"/>
    <mergeCell ref="BW244:BW245"/>
    <mergeCell ref="BX244:BX245"/>
    <mergeCell ref="BY244:BY245"/>
    <mergeCell ref="BZ244:BZ245"/>
    <mergeCell ref="CA244:CA245"/>
    <mergeCell ref="CB244:CB245"/>
    <mergeCell ref="BQ244:BQ245"/>
    <mergeCell ref="BR244:BR245"/>
    <mergeCell ref="BS244:BS245"/>
    <mergeCell ref="BT244:BT245"/>
    <mergeCell ref="BU244:BU245"/>
    <mergeCell ref="BV244:BV245"/>
    <mergeCell ref="W244:W245"/>
    <mergeCell ref="X244:X245"/>
    <mergeCell ref="Y244:Y245"/>
    <mergeCell ref="Z244:Z245"/>
    <mergeCell ref="AC248:AC249"/>
    <mergeCell ref="BP248:BP249"/>
    <mergeCell ref="DT246:DT247"/>
    <mergeCell ref="DU246:DU247"/>
    <mergeCell ref="DV246:DV247"/>
    <mergeCell ref="EB246:EB247"/>
    <mergeCell ref="C248:C249"/>
    <mergeCell ref="D248:D249"/>
    <mergeCell ref="S248:S249"/>
    <mergeCell ref="T248:T249"/>
    <mergeCell ref="U248:U249"/>
    <mergeCell ref="V248:V249"/>
    <mergeCell ref="DN246:DN247"/>
    <mergeCell ref="DO246:DO247"/>
    <mergeCell ref="DP246:DP247"/>
    <mergeCell ref="DQ246:DQ247"/>
    <mergeCell ref="DR246:DR247"/>
    <mergeCell ref="DS246:DS247"/>
    <mergeCell ref="DG246:DG247"/>
    <mergeCell ref="DH246:DH247"/>
    <mergeCell ref="DI246:DI247"/>
    <mergeCell ref="DK246:DK247"/>
    <mergeCell ref="DL246:DL247"/>
    <mergeCell ref="DM246:DM247"/>
    <mergeCell ref="CU246:CU247"/>
    <mergeCell ref="CW246:CW247"/>
    <mergeCell ref="CY246:CY247"/>
    <mergeCell ref="DA246:DA247"/>
    <mergeCell ref="DC246:DC247"/>
    <mergeCell ref="DE246:DE247"/>
    <mergeCell ref="CO246:CO247"/>
    <mergeCell ref="CP246:CP247"/>
    <mergeCell ref="CQ246:CQ247"/>
    <mergeCell ref="CR246:CR247"/>
    <mergeCell ref="CS246:CS247"/>
    <mergeCell ref="CT246:CT247"/>
    <mergeCell ref="CI246:CI247"/>
    <mergeCell ref="CJ246:CJ247"/>
    <mergeCell ref="CK246:CK247"/>
    <mergeCell ref="CL246:CL247"/>
    <mergeCell ref="CM246:CM247"/>
    <mergeCell ref="CN246:CN247"/>
    <mergeCell ref="CC246:CC247"/>
    <mergeCell ref="CD246:CD247"/>
    <mergeCell ref="CE246:CE247"/>
    <mergeCell ref="CF246:CF247"/>
    <mergeCell ref="CG246:CG247"/>
    <mergeCell ref="CH246:CH247"/>
    <mergeCell ref="BW246:BW247"/>
    <mergeCell ref="BX246:BX247"/>
    <mergeCell ref="BY246:BY247"/>
    <mergeCell ref="BZ246:BZ247"/>
    <mergeCell ref="CA246:CA247"/>
    <mergeCell ref="CB246:CB247"/>
    <mergeCell ref="BQ246:BQ247"/>
    <mergeCell ref="BR246:BR247"/>
    <mergeCell ref="BS246:BS247"/>
    <mergeCell ref="BT246:BT247"/>
    <mergeCell ref="BU246:BU247"/>
    <mergeCell ref="BV246:BV247"/>
    <mergeCell ref="W246:W247"/>
    <mergeCell ref="X246:X247"/>
    <mergeCell ref="Y246:Y247"/>
    <mergeCell ref="Z246:Z247"/>
    <mergeCell ref="AC250:AC251"/>
    <mergeCell ref="BP250:BP251"/>
    <mergeCell ref="DT248:DT249"/>
    <mergeCell ref="DU248:DU249"/>
    <mergeCell ref="DV248:DV249"/>
    <mergeCell ref="EB248:EB249"/>
    <mergeCell ref="C250:C251"/>
    <mergeCell ref="D250:D251"/>
    <mergeCell ref="S250:S251"/>
    <mergeCell ref="T250:T251"/>
    <mergeCell ref="U250:U251"/>
    <mergeCell ref="V250:V251"/>
    <mergeCell ref="DN248:DN249"/>
    <mergeCell ref="DO248:DO249"/>
    <mergeCell ref="DP248:DP249"/>
    <mergeCell ref="DQ248:DQ249"/>
    <mergeCell ref="DR248:DR249"/>
    <mergeCell ref="DS248:DS249"/>
    <mergeCell ref="DG248:DG249"/>
    <mergeCell ref="DH248:DH249"/>
    <mergeCell ref="DI248:DI249"/>
    <mergeCell ref="DK248:DK249"/>
    <mergeCell ref="DL248:DL249"/>
    <mergeCell ref="DM248:DM249"/>
    <mergeCell ref="CU248:CU249"/>
    <mergeCell ref="CW248:CW249"/>
    <mergeCell ref="CY248:CY249"/>
    <mergeCell ref="DA248:DA249"/>
    <mergeCell ref="DC248:DC249"/>
    <mergeCell ref="DE248:DE249"/>
    <mergeCell ref="CO248:CO249"/>
    <mergeCell ref="CP248:CP249"/>
    <mergeCell ref="CQ248:CQ249"/>
    <mergeCell ref="CR248:CR249"/>
    <mergeCell ref="CS248:CS249"/>
    <mergeCell ref="CT248:CT249"/>
    <mergeCell ref="CI248:CI249"/>
    <mergeCell ref="CJ248:CJ249"/>
    <mergeCell ref="CK248:CK249"/>
    <mergeCell ref="CL248:CL249"/>
    <mergeCell ref="CM248:CM249"/>
    <mergeCell ref="CN248:CN249"/>
    <mergeCell ref="CC248:CC249"/>
    <mergeCell ref="CD248:CD249"/>
    <mergeCell ref="CE248:CE249"/>
    <mergeCell ref="CF248:CF249"/>
    <mergeCell ref="CG248:CG249"/>
    <mergeCell ref="CH248:CH249"/>
    <mergeCell ref="BW248:BW249"/>
    <mergeCell ref="BX248:BX249"/>
    <mergeCell ref="BY248:BY249"/>
    <mergeCell ref="BZ248:BZ249"/>
    <mergeCell ref="CA248:CA249"/>
    <mergeCell ref="CB248:CB249"/>
    <mergeCell ref="BQ248:BQ249"/>
    <mergeCell ref="BR248:BR249"/>
    <mergeCell ref="BS248:BS249"/>
    <mergeCell ref="BT248:BT249"/>
    <mergeCell ref="BU248:BU249"/>
    <mergeCell ref="BV248:BV249"/>
    <mergeCell ref="W248:W249"/>
    <mergeCell ref="X248:X249"/>
    <mergeCell ref="Y248:Y249"/>
    <mergeCell ref="Z248:Z249"/>
    <mergeCell ref="AC252:AC253"/>
    <mergeCell ref="BP252:BP253"/>
    <mergeCell ref="DT250:DT251"/>
    <mergeCell ref="DU250:DU251"/>
    <mergeCell ref="DV250:DV251"/>
    <mergeCell ref="EB250:EB251"/>
    <mergeCell ref="C252:C253"/>
    <mergeCell ref="D252:D253"/>
    <mergeCell ref="S252:S253"/>
    <mergeCell ref="T252:T253"/>
    <mergeCell ref="U252:U253"/>
    <mergeCell ref="V252:V253"/>
    <mergeCell ref="DN250:DN251"/>
    <mergeCell ref="DO250:DO251"/>
    <mergeCell ref="DP250:DP251"/>
    <mergeCell ref="DQ250:DQ251"/>
    <mergeCell ref="DR250:DR251"/>
    <mergeCell ref="DS250:DS251"/>
    <mergeCell ref="DG250:DG251"/>
    <mergeCell ref="DH250:DH251"/>
    <mergeCell ref="DI250:DI251"/>
    <mergeCell ref="DK250:DK251"/>
    <mergeCell ref="DL250:DL251"/>
    <mergeCell ref="DM250:DM251"/>
    <mergeCell ref="CU250:CU251"/>
    <mergeCell ref="CW250:CW251"/>
    <mergeCell ref="CY250:CY251"/>
    <mergeCell ref="DA250:DA251"/>
    <mergeCell ref="DC250:DC251"/>
    <mergeCell ref="DE250:DE251"/>
    <mergeCell ref="CO250:CO251"/>
    <mergeCell ref="CP250:CP251"/>
    <mergeCell ref="CQ250:CQ251"/>
    <mergeCell ref="CR250:CR251"/>
    <mergeCell ref="CS250:CS251"/>
    <mergeCell ref="CT250:CT251"/>
    <mergeCell ref="CI250:CI251"/>
    <mergeCell ref="CJ250:CJ251"/>
    <mergeCell ref="CK250:CK251"/>
    <mergeCell ref="CL250:CL251"/>
    <mergeCell ref="CM250:CM251"/>
    <mergeCell ref="CN250:CN251"/>
    <mergeCell ref="CC250:CC251"/>
    <mergeCell ref="CD250:CD251"/>
    <mergeCell ref="CE250:CE251"/>
    <mergeCell ref="CF250:CF251"/>
    <mergeCell ref="CG250:CG251"/>
    <mergeCell ref="CH250:CH251"/>
    <mergeCell ref="BW250:BW251"/>
    <mergeCell ref="BX250:BX251"/>
    <mergeCell ref="BY250:BY251"/>
    <mergeCell ref="BZ250:BZ251"/>
    <mergeCell ref="CA250:CA251"/>
    <mergeCell ref="CB250:CB251"/>
    <mergeCell ref="BQ250:BQ251"/>
    <mergeCell ref="BR250:BR251"/>
    <mergeCell ref="BS250:BS251"/>
    <mergeCell ref="BT250:BT251"/>
    <mergeCell ref="BU250:BU251"/>
    <mergeCell ref="BV250:BV251"/>
    <mergeCell ref="W250:W251"/>
    <mergeCell ref="X250:X251"/>
    <mergeCell ref="Y250:Y251"/>
    <mergeCell ref="Z250:Z251"/>
    <mergeCell ref="AC254:AC255"/>
    <mergeCell ref="BP254:BP255"/>
    <mergeCell ref="DT252:DT253"/>
    <mergeCell ref="DU252:DU253"/>
    <mergeCell ref="DV252:DV253"/>
    <mergeCell ref="EB252:EB253"/>
    <mergeCell ref="C254:C255"/>
    <mergeCell ref="D254:D255"/>
    <mergeCell ref="S254:S255"/>
    <mergeCell ref="T254:T255"/>
    <mergeCell ref="U254:U255"/>
    <mergeCell ref="V254:V255"/>
    <mergeCell ref="DN252:DN253"/>
    <mergeCell ref="DO252:DO253"/>
    <mergeCell ref="DP252:DP253"/>
    <mergeCell ref="DQ252:DQ253"/>
    <mergeCell ref="DR252:DR253"/>
    <mergeCell ref="DS252:DS253"/>
    <mergeCell ref="DG252:DG253"/>
    <mergeCell ref="DH252:DH253"/>
    <mergeCell ref="DI252:DI253"/>
    <mergeCell ref="DK252:DK253"/>
    <mergeCell ref="DL252:DL253"/>
    <mergeCell ref="DM252:DM253"/>
    <mergeCell ref="CU252:CU253"/>
    <mergeCell ref="CW252:CW253"/>
    <mergeCell ref="CY252:CY253"/>
    <mergeCell ref="DA252:DA253"/>
    <mergeCell ref="DC252:DC253"/>
    <mergeCell ref="DE252:DE253"/>
    <mergeCell ref="CO252:CO253"/>
    <mergeCell ref="CP252:CP253"/>
    <mergeCell ref="CQ252:CQ253"/>
    <mergeCell ref="CR252:CR253"/>
    <mergeCell ref="CS252:CS253"/>
    <mergeCell ref="CT252:CT253"/>
    <mergeCell ref="CI252:CI253"/>
    <mergeCell ref="CJ252:CJ253"/>
    <mergeCell ref="CK252:CK253"/>
    <mergeCell ref="CL252:CL253"/>
    <mergeCell ref="CM252:CM253"/>
    <mergeCell ref="CN252:CN253"/>
    <mergeCell ref="CC252:CC253"/>
    <mergeCell ref="CD252:CD253"/>
    <mergeCell ref="CE252:CE253"/>
    <mergeCell ref="CF252:CF253"/>
    <mergeCell ref="CG252:CG253"/>
    <mergeCell ref="CH252:CH253"/>
    <mergeCell ref="BW252:BW253"/>
    <mergeCell ref="BX252:BX253"/>
    <mergeCell ref="BY252:BY253"/>
    <mergeCell ref="BZ252:BZ253"/>
    <mergeCell ref="CA252:CA253"/>
    <mergeCell ref="CB252:CB253"/>
    <mergeCell ref="BQ252:BQ253"/>
    <mergeCell ref="BR252:BR253"/>
    <mergeCell ref="BS252:BS253"/>
    <mergeCell ref="BT252:BT253"/>
    <mergeCell ref="BU252:BU253"/>
    <mergeCell ref="BV252:BV253"/>
    <mergeCell ref="W252:W253"/>
    <mergeCell ref="X252:X253"/>
    <mergeCell ref="Y252:Y253"/>
    <mergeCell ref="Z252:Z253"/>
    <mergeCell ref="AC256:AC257"/>
    <mergeCell ref="BP256:BP257"/>
    <mergeCell ref="DT254:DT255"/>
    <mergeCell ref="DU254:DU255"/>
    <mergeCell ref="DV254:DV255"/>
    <mergeCell ref="EB254:EB255"/>
    <mergeCell ref="C256:C257"/>
    <mergeCell ref="D256:D257"/>
    <mergeCell ref="S256:S257"/>
    <mergeCell ref="T256:T257"/>
    <mergeCell ref="U256:U257"/>
    <mergeCell ref="V256:V257"/>
    <mergeCell ref="DN254:DN255"/>
    <mergeCell ref="DO254:DO255"/>
    <mergeCell ref="DP254:DP255"/>
    <mergeCell ref="DQ254:DQ255"/>
    <mergeCell ref="DR254:DR255"/>
    <mergeCell ref="DS254:DS255"/>
    <mergeCell ref="DG254:DG255"/>
    <mergeCell ref="DH254:DH255"/>
    <mergeCell ref="DI254:DI255"/>
    <mergeCell ref="DK254:DK255"/>
    <mergeCell ref="DL254:DL255"/>
    <mergeCell ref="DM254:DM255"/>
    <mergeCell ref="CU254:CU255"/>
    <mergeCell ref="CW254:CW255"/>
    <mergeCell ref="CY254:CY255"/>
    <mergeCell ref="DA254:DA255"/>
    <mergeCell ref="DC254:DC255"/>
    <mergeCell ref="DE254:DE255"/>
    <mergeCell ref="CO254:CO255"/>
    <mergeCell ref="CP254:CP255"/>
    <mergeCell ref="CQ254:CQ255"/>
    <mergeCell ref="CR254:CR255"/>
    <mergeCell ref="CS254:CS255"/>
    <mergeCell ref="CT254:CT255"/>
    <mergeCell ref="CI254:CI255"/>
    <mergeCell ref="CJ254:CJ255"/>
    <mergeCell ref="CK254:CK255"/>
    <mergeCell ref="CL254:CL255"/>
    <mergeCell ref="CM254:CM255"/>
    <mergeCell ref="CN254:CN255"/>
    <mergeCell ref="CC254:CC255"/>
    <mergeCell ref="CD254:CD255"/>
    <mergeCell ref="CE254:CE255"/>
    <mergeCell ref="CF254:CF255"/>
    <mergeCell ref="CG254:CG255"/>
    <mergeCell ref="CH254:CH255"/>
    <mergeCell ref="BW254:BW255"/>
    <mergeCell ref="BX254:BX255"/>
    <mergeCell ref="BY254:BY255"/>
    <mergeCell ref="BZ254:BZ255"/>
    <mergeCell ref="CA254:CA255"/>
    <mergeCell ref="CB254:CB255"/>
    <mergeCell ref="BQ254:BQ255"/>
    <mergeCell ref="BR254:BR255"/>
    <mergeCell ref="BS254:BS255"/>
    <mergeCell ref="BT254:BT255"/>
    <mergeCell ref="BU254:BU255"/>
    <mergeCell ref="BV254:BV255"/>
    <mergeCell ref="W254:W255"/>
    <mergeCell ref="X254:X255"/>
    <mergeCell ref="Y254:Y255"/>
    <mergeCell ref="Z254:Z255"/>
    <mergeCell ref="AC258:AC259"/>
    <mergeCell ref="BP258:BP259"/>
    <mergeCell ref="DT256:DT257"/>
    <mergeCell ref="DU256:DU257"/>
    <mergeCell ref="DV256:DV257"/>
    <mergeCell ref="EB256:EB257"/>
    <mergeCell ref="C258:C259"/>
    <mergeCell ref="D258:D259"/>
    <mergeCell ref="S258:S259"/>
    <mergeCell ref="T258:T259"/>
    <mergeCell ref="U258:U259"/>
    <mergeCell ref="V258:V259"/>
    <mergeCell ref="DN256:DN257"/>
    <mergeCell ref="DO256:DO257"/>
    <mergeCell ref="DP256:DP257"/>
    <mergeCell ref="DQ256:DQ257"/>
    <mergeCell ref="DR256:DR257"/>
    <mergeCell ref="DS256:DS257"/>
    <mergeCell ref="DG256:DG257"/>
    <mergeCell ref="DH256:DH257"/>
    <mergeCell ref="DI256:DI257"/>
    <mergeCell ref="DK256:DK257"/>
    <mergeCell ref="DL256:DL257"/>
    <mergeCell ref="DM256:DM257"/>
    <mergeCell ref="CU256:CU257"/>
    <mergeCell ref="CW256:CW257"/>
    <mergeCell ref="CY256:CY257"/>
    <mergeCell ref="DA256:DA257"/>
    <mergeCell ref="DC256:DC257"/>
    <mergeCell ref="DE256:DE257"/>
    <mergeCell ref="CO256:CO257"/>
    <mergeCell ref="CP256:CP257"/>
    <mergeCell ref="CQ256:CQ257"/>
    <mergeCell ref="CR256:CR257"/>
    <mergeCell ref="CS256:CS257"/>
    <mergeCell ref="CT256:CT257"/>
    <mergeCell ref="CI256:CI257"/>
    <mergeCell ref="CJ256:CJ257"/>
    <mergeCell ref="CK256:CK257"/>
    <mergeCell ref="CL256:CL257"/>
    <mergeCell ref="CM256:CM257"/>
    <mergeCell ref="CN256:CN257"/>
    <mergeCell ref="CC256:CC257"/>
    <mergeCell ref="CD256:CD257"/>
    <mergeCell ref="CE256:CE257"/>
    <mergeCell ref="CF256:CF257"/>
    <mergeCell ref="CG256:CG257"/>
    <mergeCell ref="CH256:CH257"/>
    <mergeCell ref="BW256:BW257"/>
    <mergeCell ref="BX256:BX257"/>
    <mergeCell ref="BY256:BY257"/>
    <mergeCell ref="BZ256:BZ257"/>
    <mergeCell ref="CA256:CA257"/>
    <mergeCell ref="CB256:CB257"/>
    <mergeCell ref="BQ256:BQ257"/>
    <mergeCell ref="BR256:BR257"/>
    <mergeCell ref="BS256:BS257"/>
    <mergeCell ref="BT256:BT257"/>
    <mergeCell ref="BU256:BU257"/>
    <mergeCell ref="BV256:BV257"/>
    <mergeCell ref="W256:W257"/>
    <mergeCell ref="X256:X257"/>
    <mergeCell ref="Y256:Y257"/>
    <mergeCell ref="Z256:Z257"/>
    <mergeCell ref="AC260:AC261"/>
    <mergeCell ref="BP260:BP261"/>
    <mergeCell ref="DT258:DT259"/>
    <mergeCell ref="DU258:DU259"/>
    <mergeCell ref="DV258:DV259"/>
    <mergeCell ref="EB258:EB259"/>
    <mergeCell ref="C260:C261"/>
    <mergeCell ref="D260:D261"/>
    <mergeCell ref="S260:S261"/>
    <mergeCell ref="T260:T261"/>
    <mergeCell ref="U260:U261"/>
    <mergeCell ref="V260:V261"/>
    <mergeCell ref="DN258:DN259"/>
    <mergeCell ref="DO258:DO259"/>
    <mergeCell ref="DP258:DP259"/>
    <mergeCell ref="DQ258:DQ259"/>
    <mergeCell ref="DR258:DR259"/>
    <mergeCell ref="DS258:DS259"/>
    <mergeCell ref="DG258:DG259"/>
    <mergeCell ref="DH258:DH259"/>
    <mergeCell ref="DI258:DI259"/>
    <mergeCell ref="DK258:DK259"/>
    <mergeCell ref="DL258:DL259"/>
    <mergeCell ref="DM258:DM259"/>
    <mergeCell ref="CU258:CU259"/>
    <mergeCell ref="CW258:CW259"/>
    <mergeCell ref="CY258:CY259"/>
    <mergeCell ref="DA258:DA259"/>
    <mergeCell ref="DC258:DC259"/>
    <mergeCell ref="DE258:DE259"/>
    <mergeCell ref="CO258:CO259"/>
    <mergeCell ref="CP258:CP259"/>
    <mergeCell ref="CQ258:CQ259"/>
    <mergeCell ref="CR258:CR259"/>
    <mergeCell ref="CS258:CS259"/>
    <mergeCell ref="CT258:CT259"/>
    <mergeCell ref="CI258:CI259"/>
    <mergeCell ref="CJ258:CJ259"/>
    <mergeCell ref="CK258:CK259"/>
    <mergeCell ref="CL258:CL259"/>
    <mergeCell ref="CM258:CM259"/>
    <mergeCell ref="CN258:CN259"/>
    <mergeCell ref="CC258:CC259"/>
    <mergeCell ref="CD258:CD259"/>
    <mergeCell ref="CE258:CE259"/>
    <mergeCell ref="CF258:CF259"/>
    <mergeCell ref="CG258:CG259"/>
    <mergeCell ref="CH258:CH259"/>
    <mergeCell ref="BW258:BW259"/>
    <mergeCell ref="BX258:BX259"/>
    <mergeCell ref="BY258:BY259"/>
    <mergeCell ref="BZ258:BZ259"/>
    <mergeCell ref="CA258:CA259"/>
    <mergeCell ref="CB258:CB259"/>
    <mergeCell ref="BQ258:BQ259"/>
    <mergeCell ref="BR258:BR259"/>
    <mergeCell ref="BS258:BS259"/>
    <mergeCell ref="BT258:BT259"/>
    <mergeCell ref="BU258:BU259"/>
    <mergeCell ref="BV258:BV259"/>
    <mergeCell ref="W258:W259"/>
    <mergeCell ref="X258:X259"/>
    <mergeCell ref="Y258:Y259"/>
    <mergeCell ref="Z258:Z259"/>
    <mergeCell ref="AC262:AC263"/>
    <mergeCell ref="BP262:BP263"/>
    <mergeCell ref="DT260:DT261"/>
    <mergeCell ref="DU260:DU261"/>
    <mergeCell ref="DV260:DV261"/>
    <mergeCell ref="EB260:EB261"/>
    <mergeCell ref="C262:C263"/>
    <mergeCell ref="D262:D263"/>
    <mergeCell ref="S262:S263"/>
    <mergeCell ref="T262:T263"/>
    <mergeCell ref="U262:U263"/>
    <mergeCell ref="V262:V263"/>
    <mergeCell ref="DN260:DN261"/>
    <mergeCell ref="DO260:DO261"/>
    <mergeCell ref="DP260:DP261"/>
    <mergeCell ref="DQ260:DQ261"/>
    <mergeCell ref="DR260:DR261"/>
    <mergeCell ref="DS260:DS261"/>
    <mergeCell ref="DG260:DG261"/>
    <mergeCell ref="DH260:DH261"/>
    <mergeCell ref="DI260:DI261"/>
    <mergeCell ref="DK260:DK261"/>
    <mergeCell ref="DL260:DL261"/>
    <mergeCell ref="DM260:DM261"/>
    <mergeCell ref="CU260:CU261"/>
    <mergeCell ref="CW260:CW261"/>
    <mergeCell ref="CY260:CY261"/>
    <mergeCell ref="DA260:DA261"/>
    <mergeCell ref="DC260:DC261"/>
    <mergeCell ref="DE260:DE261"/>
    <mergeCell ref="CO260:CO261"/>
    <mergeCell ref="CP260:CP261"/>
    <mergeCell ref="CQ260:CQ261"/>
    <mergeCell ref="CR260:CR261"/>
    <mergeCell ref="CS260:CS261"/>
    <mergeCell ref="CT260:CT261"/>
    <mergeCell ref="CI260:CI261"/>
    <mergeCell ref="CJ260:CJ261"/>
    <mergeCell ref="CK260:CK261"/>
    <mergeCell ref="CL260:CL261"/>
    <mergeCell ref="CM260:CM261"/>
    <mergeCell ref="CN260:CN261"/>
    <mergeCell ref="CC260:CC261"/>
    <mergeCell ref="CD260:CD261"/>
    <mergeCell ref="CE260:CE261"/>
    <mergeCell ref="CF260:CF261"/>
    <mergeCell ref="CG260:CG261"/>
    <mergeCell ref="CH260:CH261"/>
    <mergeCell ref="BW260:BW261"/>
    <mergeCell ref="BX260:BX261"/>
    <mergeCell ref="BY260:BY261"/>
    <mergeCell ref="BZ260:BZ261"/>
    <mergeCell ref="CA260:CA261"/>
    <mergeCell ref="CB260:CB261"/>
    <mergeCell ref="BQ260:BQ261"/>
    <mergeCell ref="BR260:BR261"/>
    <mergeCell ref="BS260:BS261"/>
    <mergeCell ref="BT260:BT261"/>
    <mergeCell ref="BU260:BU261"/>
    <mergeCell ref="BV260:BV261"/>
    <mergeCell ref="W260:W261"/>
    <mergeCell ref="X260:X261"/>
    <mergeCell ref="Y260:Y261"/>
    <mergeCell ref="Z260:Z261"/>
    <mergeCell ref="AC264:AC265"/>
    <mergeCell ref="BP264:BP265"/>
    <mergeCell ref="DT262:DT263"/>
    <mergeCell ref="DU262:DU263"/>
    <mergeCell ref="DV262:DV263"/>
    <mergeCell ref="EB262:EB263"/>
    <mergeCell ref="C264:C265"/>
    <mergeCell ref="D264:D265"/>
    <mergeCell ref="S264:S265"/>
    <mergeCell ref="T264:T265"/>
    <mergeCell ref="U264:U265"/>
    <mergeCell ref="V264:V265"/>
    <mergeCell ref="DN262:DN263"/>
    <mergeCell ref="DO262:DO263"/>
    <mergeCell ref="DP262:DP263"/>
    <mergeCell ref="DQ262:DQ263"/>
    <mergeCell ref="DR262:DR263"/>
    <mergeCell ref="DS262:DS263"/>
    <mergeCell ref="DG262:DG263"/>
    <mergeCell ref="DH262:DH263"/>
    <mergeCell ref="DI262:DI263"/>
    <mergeCell ref="DK262:DK263"/>
    <mergeCell ref="DL262:DL263"/>
    <mergeCell ref="DM262:DM263"/>
    <mergeCell ref="CU262:CU263"/>
    <mergeCell ref="CW262:CW263"/>
    <mergeCell ref="CY262:CY263"/>
    <mergeCell ref="DA262:DA263"/>
    <mergeCell ref="DC262:DC263"/>
    <mergeCell ref="DE262:DE263"/>
    <mergeCell ref="CO262:CO263"/>
    <mergeCell ref="CP262:CP263"/>
    <mergeCell ref="CQ262:CQ263"/>
    <mergeCell ref="CR262:CR263"/>
    <mergeCell ref="CS262:CS263"/>
    <mergeCell ref="CT262:CT263"/>
    <mergeCell ref="CI262:CI263"/>
    <mergeCell ref="CJ262:CJ263"/>
    <mergeCell ref="CK262:CK263"/>
    <mergeCell ref="CL262:CL263"/>
    <mergeCell ref="CM262:CM263"/>
    <mergeCell ref="CN262:CN263"/>
    <mergeCell ref="CC262:CC263"/>
    <mergeCell ref="CD262:CD263"/>
    <mergeCell ref="CE262:CE263"/>
    <mergeCell ref="CF262:CF263"/>
    <mergeCell ref="CG262:CG263"/>
    <mergeCell ref="CH262:CH263"/>
    <mergeCell ref="BW262:BW263"/>
    <mergeCell ref="BX262:BX263"/>
    <mergeCell ref="BY262:BY263"/>
    <mergeCell ref="BZ262:BZ263"/>
    <mergeCell ref="CA262:CA263"/>
    <mergeCell ref="CB262:CB263"/>
    <mergeCell ref="BQ262:BQ263"/>
    <mergeCell ref="BR262:BR263"/>
    <mergeCell ref="BS262:BS263"/>
    <mergeCell ref="BT262:BT263"/>
    <mergeCell ref="BU262:BU263"/>
    <mergeCell ref="BV262:BV263"/>
    <mergeCell ref="W262:W263"/>
    <mergeCell ref="X262:X263"/>
    <mergeCell ref="Y262:Y263"/>
    <mergeCell ref="Z262:Z263"/>
    <mergeCell ref="AC266:AC267"/>
    <mergeCell ref="BP266:BP267"/>
    <mergeCell ref="DT264:DT265"/>
    <mergeCell ref="DU264:DU265"/>
    <mergeCell ref="DV264:DV265"/>
    <mergeCell ref="EB264:EB265"/>
    <mergeCell ref="C266:C267"/>
    <mergeCell ref="D266:D267"/>
    <mergeCell ref="S266:S267"/>
    <mergeCell ref="T266:T267"/>
    <mergeCell ref="U266:U267"/>
    <mergeCell ref="V266:V267"/>
    <mergeCell ref="DN264:DN265"/>
    <mergeCell ref="DO264:DO265"/>
    <mergeCell ref="DP264:DP265"/>
    <mergeCell ref="DQ264:DQ265"/>
    <mergeCell ref="DR264:DR265"/>
    <mergeCell ref="DS264:DS265"/>
    <mergeCell ref="DG264:DG265"/>
    <mergeCell ref="DH264:DH265"/>
    <mergeCell ref="DI264:DI265"/>
    <mergeCell ref="DK264:DK265"/>
    <mergeCell ref="DL264:DL265"/>
    <mergeCell ref="DM264:DM265"/>
    <mergeCell ref="CU264:CU265"/>
    <mergeCell ref="CW264:CW265"/>
    <mergeCell ref="CY264:CY265"/>
    <mergeCell ref="DA264:DA265"/>
    <mergeCell ref="DC264:DC265"/>
    <mergeCell ref="DE264:DE265"/>
    <mergeCell ref="CO264:CO265"/>
    <mergeCell ref="CP264:CP265"/>
    <mergeCell ref="CQ264:CQ265"/>
    <mergeCell ref="CR264:CR265"/>
    <mergeCell ref="CS264:CS265"/>
    <mergeCell ref="CT264:CT265"/>
    <mergeCell ref="CI264:CI265"/>
    <mergeCell ref="CJ264:CJ265"/>
    <mergeCell ref="CK264:CK265"/>
    <mergeCell ref="CL264:CL265"/>
    <mergeCell ref="CM264:CM265"/>
    <mergeCell ref="CN264:CN265"/>
    <mergeCell ref="CC264:CC265"/>
    <mergeCell ref="CD264:CD265"/>
    <mergeCell ref="CE264:CE265"/>
    <mergeCell ref="CF264:CF265"/>
    <mergeCell ref="CG264:CG265"/>
    <mergeCell ref="CH264:CH265"/>
    <mergeCell ref="BW264:BW265"/>
    <mergeCell ref="BX264:BX265"/>
    <mergeCell ref="BY264:BY265"/>
    <mergeCell ref="BZ264:BZ265"/>
    <mergeCell ref="CA264:CA265"/>
    <mergeCell ref="CB264:CB265"/>
    <mergeCell ref="BQ264:BQ265"/>
    <mergeCell ref="BR264:BR265"/>
    <mergeCell ref="BS264:BS265"/>
    <mergeCell ref="BT264:BT265"/>
    <mergeCell ref="BU264:BU265"/>
    <mergeCell ref="BV264:BV265"/>
    <mergeCell ref="W264:W265"/>
    <mergeCell ref="X264:X265"/>
    <mergeCell ref="Y264:Y265"/>
    <mergeCell ref="Z264:Z265"/>
    <mergeCell ref="AC268:AC269"/>
    <mergeCell ref="BP268:BP269"/>
    <mergeCell ref="DT266:DT267"/>
    <mergeCell ref="DU266:DU267"/>
    <mergeCell ref="DV266:DV267"/>
    <mergeCell ref="EB266:EB267"/>
    <mergeCell ref="C268:C269"/>
    <mergeCell ref="D268:D269"/>
    <mergeCell ref="S268:S269"/>
    <mergeCell ref="T268:T269"/>
    <mergeCell ref="U268:U269"/>
    <mergeCell ref="V268:V269"/>
    <mergeCell ref="DN266:DN267"/>
    <mergeCell ref="DO266:DO267"/>
    <mergeCell ref="DP266:DP267"/>
    <mergeCell ref="DQ266:DQ267"/>
    <mergeCell ref="DR266:DR267"/>
    <mergeCell ref="DS266:DS267"/>
    <mergeCell ref="DG266:DG267"/>
    <mergeCell ref="DH266:DH267"/>
    <mergeCell ref="DI266:DI267"/>
    <mergeCell ref="DK266:DK267"/>
    <mergeCell ref="DL266:DL267"/>
    <mergeCell ref="DM266:DM267"/>
    <mergeCell ref="CU266:CU267"/>
    <mergeCell ref="CW266:CW267"/>
    <mergeCell ref="CY266:CY267"/>
    <mergeCell ref="DA266:DA267"/>
    <mergeCell ref="DC266:DC267"/>
    <mergeCell ref="DE266:DE267"/>
    <mergeCell ref="CO266:CO267"/>
    <mergeCell ref="CP266:CP267"/>
    <mergeCell ref="CQ266:CQ267"/>
    <mergeCell ref="CR266:CR267"/>
    <mergeCell ref="CS266:CS267"/>
    <mergeCell ref="CT266:CT267"/>
    <mergeCell ref="CI266:CI267"/>
    <mergeCell ref="CJ266:CJ267"/>
    <mergeCell ref="CK266:CK267"/>
    <mergeCell ref="CL266:CL267"/>
    <mergeCell ref="CM266:CM267"/>
    <mergeCell ref="CN266:CN267"/>
    <mergeCell ref="CC266:CC267"/>
    <mergeCell ref="CD266:CD267"/>
    <mergeCell ref="CE266:CE267"/>
    <mergeCell ref="CF266:CF267"/>
    <mergeCell ref="CG266:CG267"/>
    <mergeCell ref="CH266:CH267"/>
    <mergeCell ref="BW266:BW267"/>
    <mergeCell ref="BX266:BX267"/>
    <mergeCell ref="BY266:BY267"/>
    <mergeCell ref="BZ266:BZ267"/>
    <mergeCell ref="CA266:CA267"/>
    <mergeCell ref="CB266:CB267"/>
    <mergeCell ref="BQ266:BQ267"/>
    <mergeCell ref="BR266:BR267"/>
    <mergeCell ref="BS266:BS267"/>
    <mergeCell ref="BT266:BT267"/>
    <mergeCell ref="BU266:BU267"/>
    <mergeCell ref="BV266:BV267"/>
    <mergeCell ref="W266:W267"/>
    <mergeCell ref="X266:X267"/>
    <mergeCell ref="Y266:Y267"/>
    <mergeCell ref="Z266:Z267"/>
    <mergeCell ref="AC270:AC271"/>
    <mergeCell ref="BP270:BP271"/>
    <mergeCell ref="DT268:DT269"/>
    <mergeCell ref="DU268:DU269"/>
    <mergeCell ref="DV268:DV269"/>
    <mergeCell ref="EB268:EB269"/>
    <mergeCell ref="C270:C271"/>
    <mergeCell ref="D270:D271"/>
    <mergeCell ref="S270:S271"/>
    <mergeCell ref="T270:T271"/>
    <mergeCell ref="U270:U271"/>
    <mergeCell ref="V270:V271"/>
    <mergeCell ref="DN268:DN269"/>
    <mergeCell ref="DO268:DO269"/>
    <mergeCell ref="DP268:DP269"/>
    <mergeCell ref="DQ268:DQ269"/>
    <mergeCell ref="DR268:DR269"/>
    <mergeCell ref="DS268:DS269"/>
    <mergeCell ref="DG268:DG269"/>
    <mergeCell ref="DH268:DH269"/>
    <mergeCell ref="DI268:DI269"/>
    <mergeCell ref="DK268:DK269"/>
    <mergeCell ref="DL268:DL269"/>
    <mergeCell ref="DM268:DM269"/>
    <mergeCell ref="CU268:CU269"/>
    <mergeCell ref="CW268:CW269"/>
    <mergeCell ref="CY268:CY269"/>
    <mergeCell ref="DA268:DA269"/>
    <mergeCell ref="DC268:DC269"/>
    <mergeCell ref="DE268:DE269"/>
    <mergeCell ref="CO268:CO269"/>
    <mergeCell ref="CP268:CP269"/>
    <mergeCell ref="CQ268:CQ269"/>
    <mergeCell ref="CR268:CR269"/>
    <mergeCell ref="CS268:CS269"/>
    <mergeCell ref="CT268:CT269"/>
    <mergeCell ref="CI268:CI269"/>
    <mergeCell ref="CJ268:CJ269"/>
    <mergeCell ref="CK268:CK269"/>
    <mergeCell ref="CL268:CL269"/>
    <mergeCell ref="CM268:CM269"/>
    <mergeCell ref="CN268:CN269"/>
    <mergeCell ref="CC268:CC269"/>
    <mergeCell ref="CD268:CD269"/>
    <mergeCell ref="CE268:CE269"/>
    <mergeCell ref="CF268:CF269"/>
    <mergeCell ref="CG268:CG269"/>
    <mergeCell ref="CH268:CH269"/>
    <mergeCell ref="BW268:BW269"/>
    <mergeCell ref="BX268:BX269"/>
    <mergeCell ref="BY268:BY269"/>
    <mergeCell ref="BZ268:BZ269"/>
    <mergeCell ref="CA268:CA269"/>
    <mergeCell ref="CB268:CB269"/>
    <mergeCell ref="BQ268:BQ269"/>
    <mergeCell ref="BR268:BR269"/>
    <mergeCell ref="BS268:BS269"/>
    <mergeCell ref="BT268:BT269"/>
    <mergeCell ref="BU268:BU269"/>
    <mergeCell ref="BV268:BV269"/>
    <mergeCell ref="W268:W269"/>
    <mergeCell ref="X268:X269"/>
    <mergeCell ref="Y268:Y269"/>
    <mergeCell ref="Z268:Z269"/>
    <mergeCell ref="Z272:Z273"/>
    <mergeCell ref="AC272:AC273"/>
    <mergeCell ref="DT270:DT271"/>
    <mergeCell ref="DU270:DU271"/>
    <mergeCell ref="DV270:DV271"/>
    <mergeCell ref="EB270:EB271"/>
    <mergeCell ref="B272:B315"/>
    <mergeCell ref="C272:C273"/>
    <mergeCell ref="D272:D273"/>
    <mergeCell ref="S272:S273"/>
    <mergeCell ref="T272:T273"/>
    <mergeCell ref="U272:U273"/>
    <mergeCell ref="DN270:DN271"/>
    <mergeCell ref="DO270:DO271"/>
    <mergeCell ref="DP270:DP271"/>
    <mergeCell ref="DQ270:DQ271"/>
    <mergeCell ref="DR270:DR271"/>
    <mergeCell ref="DS270:DS271"/>
    <mergeCell ref="DG270:DG271"/>
    <mergeCell ref="DH270:DH271"/>
    <mergeCell ref="DI270:DI271"/>
    <mergeCell ref="DK270:DK271"/>
    <mergeCell ref="DL270:DL271"/>
    <mergeCell ref="DM270:DM271"/>
    <mergeCell ref="CU270:CU271"/>
    <mergeCell ref="CW270:CW271"/>
    <mergeCell ref="CY270:CY271"/>
    <mergeCell ref="DA270:DA271"/>
    <mergeCell ref="DC270:DC271"/>
    <mergeCell ref="DE270:DE271"/>
    <mergeCell ref="CO270:CO271"/>
    <mergeCell ref="CP270:CP271"/>
    <mergeCell ref="CQ270:CQ271"/>
    <mergeCell ref="CR270:CR271"/>
    <mergeCell ref="CS270:CS271"/>
    <mergeCell ref="CT270:CT271"/>
    <mergeCell ref="CI270:CI271"/>
    <mergeCell ref="CJ270:CJ271"/>
    <mergeCell ref="CK270:CK271"/>
    <mergeCell ref="CL270:CL271"/>
    <mergeCell ref="CM270:CM271"/>
    <mergeCell ref="CN270:CN271"/>
    <mergeCell ref="CC270:CC271"/>
    <mergeCell ref="CD270:CD271"/>
    <mergeCell ref="CE270:CE271"/>
    <mergeCell ref="CF270:CF271"/>
    <mergeCell ref="CG270:CG271"/>
    <mergeCell ref="CH270:CH271"/>
    <mergeCell ref="BW270:BW271"/>
    <mergeCell ref="BX270:BX271"/>
    <mergeCell ref="BY270:BY271"/>
    <mergeCell ref="BZ270:BZ271"/>
    <mergeCell ref="CA270:CA271"/>
    <mergeCell ref="CB270:CB271"/>
    <mergeCell ref="BQ270:BQ271"/>
    <mergeCell ref="BR270:BR271"/>
    <mergeCell ref="BS270:BS271"/>
    <mergeCell ref="BT270:BT271"/>
    <mergeCell ref="BU270:BU271"/>
    <mergeCell ref="BV270:BV271"/>
    <mergeCell ref="W270:W271"/>
    <mergeCell ref="X270:X271"/>
    <mergeCell ref="Y270:Y271"/>
    <mergeCell ref="Z270:Z271"/>
    <mergeCell ref="U274:U275"/>
    <mergeCell ref="V274:V275"/>
    <mergeCell ref="DS272:DS273"/>
    <mergeCell ref="DT272:DT273"/>
    <mergeCell ref="DU272:DU273"/>
    <mergeCell ref="DV272:DV273"/>
    <mergeCell ref="DX272:DX315"/>
    <mergeCell ref="EB272:EB273"/>
    <mergeCell ref="DT274:DT275"/>
    <mergeCell ref="DU274:DU275"/>
    <mergeCell ref="DV274:DV275"/>
    <mergeCell ref="EB274:EB275"/>
    <mergeCell ref="DM272:DM273"/>
    <mergeCell ref="DN272:DN273"/>
    <mergeCell ref="DO272:DO273"/>
    <mergeCell ref="DP272:DP273"/>
    <mergeCell ref="DQ272:DQ273"/>
    <mergeCell ref="DR272:DR273"/>
    <mergeCell ref="DE272:DE273"/>
    <mergeCell ref="DG272:DG273"/>
    <mergeCell ref="DH272:DH273"/>
    <mergeCell ref="DI272:DI273"/>
    <mergeCell ref="DK272:DK273"/>
    <mergeCell ref="DL272:DL273"/>
    <mergeCell ref="CT272:CT273"/>
    <mergeCell ref="CU272:CU273"/>
    <mergeCell ref="CW272:CW273"/>
    <mergeCell ref="CY272:CY273"/>
    <mergeCell ref="DA272:DA273"/>
    <mergeCell ref="DC272:DC273"/>
    <mergeCell ref="CN272:CN273"/>
    <mergeCell ref="CO272:CO273"/>
    <mergeCell ref="CP272:CP273"/>
    <mergeCell ref="CQ272:CQ273"/>
    <mergeCell ref="CR272:CR273"/>
    <mergeCell ref="CS272:CS273"/>
    <mergeCell ref="CH272:CH273"/>
    <mergeCell ref="CI272:CI273"/>
    <mergeCell ref="CJ272:CJ273"/>
    <mergeCell ref="CK272:CK273"/>
    <mergeCell ref="CL272:CL273"/>
    <mergeCell ref="CM272:CM273"/>
    <mergeCell ref="CB272:CB273"/>
    <mergeCell ref="CC272:CC273"/>
    <mergeCell ref="CD272:CD273"/>
    <mergeCell ref="CE272:CE273"/>
    <mergeCell ref="CF272:CF273"/>
    <mergeCell ref="CG272:CG273"/>
    <mergeCell ref="BV272:BV273"/>
    <mergeCell ref="BW272:BW273"/>
    <mergeCell ref="BX272:BX273"/>
    <mergeCell ref="BY272:BY273"/>
    <mergeCell ref="BZ272:BZ273"/>
    <mergeCell ref="CA272:CA273"/>
    <mergeCell ref="BP272:BP273"/>
    <mergeCell ref="BQ272:BQ273"/>
    <mergeCell ref="BR272:BR273"/>
    <mergeCell ref="BS272:BS273"/>
    <mergeCell ref="BT272:BT273"/>
    <mergeCell ref="BU272:BU273"/>
    <mergeCell ref="V272:V273"/>
    <mergeCell ref="DO274:DO275"/>
    <mergeCell ref="DP274:DP275"/>
    <mergeCell ref="DQ274:DQ275"/>
    <mergeCell ref="DR274:DR275"/>
    <mergeCell ref="DS274:DS275"/>
    <mergeCell ref="DG274:DG275"/>
    <mergeCell ref="DH274:DH275"/>
    <mergeCell ref="DI274:DI275"/>
    <mergeCell ref="DK274:DK275"/>
    <mergeCell ref="DL274:DL275"/>
    <mergeCell ref="DM274:DM275"/>
    <mergeCell ref="CU274:CU275"/>
    <mergeCell ref="CW274:CW275"/>
    <mergeCell ref="CY274:CY275"/>
    <mergeCell ref="DA274:DA275"/>
    <mergeCell ref="DC274:DC275"/>
    <mergeCell ref="DE274:DE275"/>
    <mergeCell ref="CO274:CO275"/>
    <mergeCell ref="CP274:CP275"/>
    <mergeCell ref="CQ274:CQ275"/>
    <mergeCell ref="CR274:CR275"/>
    <mergeCell ref="CS274:CS275"/>
    <mergeCell ref="CT274:CT275"/>
    <mergeCell ref="CI274:CI275"/>
    <mergeCell ref="CJ274:CJ275"/>
    <mergeCell ref="CK274:CK275"/>
    <mergeCell ref="CL274:CL275"/>
    <mergeCell ref="CM274:CM275"/>
    <mergeCell ref="CN274:CN275"/>
    <mergeCell ref="CC274:CC275"/>
    <mergeCell ref="CD274:CD275"/>
    <mergeCell ref="CE274:CE275"/>
    <mergeCell ref="CF274:CF275"/>
    <mergeCell ref="CG274:CG275"/>
    <mergeCell ref="CH274:CH275"/>
    <mergeCell ref="CM276:CM277"/>
    <mergeCell ref="CN276:CN277"/>
    <mergeCell ref="CC276:CC277"/>
    <mergeCell ref="CD276:CD277"/>
    <mergeCell ref="CE276:CE277"/>
    <mergeCell ref="CF276:CF277"/>
    <mergeCell ref="CG276:CG277"/>
    <mergeCell ref="CH276:CH277"/>
    <mergeCell ref="BW276:BW277"/>
    <mergeCell ref="BX276:BX277"/>
    <mergeCell ref="BY276:BY277"/>
    <mergeCell ref="BZ276:BZ277"/>
    <mergeCell ref="CA276:CA277"/>
    <mergeCell ref="CB276:CB277"/>
    <mergeCell ref="BQ276:BQ277"/>
    <mergeCell ref="BR276:BR277"/>
    <mergeCell ref="BS276:BS277"/>
    <mergeCell ref="BT276:BT277"/>
    <mergeCell ref="BU276:BU277"/>
    <mergeCell ref="BV276:BV277"/>
    <mergeCell ref="W276:W277"/>
    <mergeCell ref="X276:X277"/>
    <mergeCell ref="Y276:Y277"/>
    <mergeCell ref="W272:W273"/>
    <mergeCell ref="X272:X273"/>
    <mergeCell ref="Y272:Y273"/>
    <mergeCell ref="C276:C277"/>
    <mergeCell ref="D276:D277"/>
    <mergeCell ref="S276:S277"/>
    <mergeCell ref="T276:T277"/>
    <mergeCell ref="U276:U277"/>
    <mergeCell ref="V276:V277"/>
    <mergeCell ref="DN274:DN275"/>
    <mergeCell ref="BW274:BW275"/>
    <mergeCell ref="BX274:BX275"/>
    <mergeCell ref="BY274:BY275"/>
    <mergeCell ref="BZ274:BZ275"/>
    <mergeCell ref="CA274:CA275"/>
    <mergeCell ref="CB274:CB275"/>
    <mergeCell ref="BQ274:BQ275"/>
    <mergeCell ref="BR274:BR275"/>
    <mergeCell ref="BS274:BS275"/>
    <mergeCell ref="BT274:BT275"/>
    <mergeCell ref="BU274:BU275"/>
    <mergeCell ref="BV274:BV275"/>
    <mergeCell ref="W274:W275"/>
    <mergeCell ref="X274:X275"/>
    <mergeCell ref="Y274:Y275"/>
    <mergeCell ref="Z274:Z275"/>
    <mergeCell ref="AC274:AC275"/>
    <mergeCell ref="BP274:BP275"/>
    <mergeCell ref="C274:C275"/>
    <mergeCell ref="CM278:CM279"/>
    <mergeCell ref="CN278:CN279"/>
    <mergeCell ref="CC278:CC279"/>
    <mergeCell ref="CD278:CD279"/>
    <mergeCell ref="CE278:CE279"/>
    <mergeCell ref="CF278:CF279"/>
    <mergeCell ref="CG278:CG279"/>
    <mergeCell ref="CH278:CH279"/>
    <mergeCell ref="BW278:BW279"/>
    <mergeCell ref="BX278:BX279"/>
    <mergeCell ref="BY278:BY279"/>
    <mergeCell ref="BZ278:BZ279"/>
    <mergeCell ref="CA278:CA279"/>
    <mergeCell ref="CB278:CB279"/>
    <mergeCell ref="BQ278:BQ279"/>
    <mergeCell ref="BR278:BR279"/>
    <mergeCell ref="BS278:BS279"/>
    <mergeCell ref="BT278:BT279"/>
    <mergeCell ref="BU278:BU279"/>
    <mergeCell ref="BV278:BV279"/>
    <mergeCell ref="W278:W279"/>
    <mergeCell ref="X278:X279"/>
    <mergeCell ref="Y278:Y279"/>
    <mergeCell ref="D274:D275"/>
    <mergeCell ref="S274:S275"/>
    <mergeCell ref="T274:T275"/>
    <mergeCell ref="DT276:DT277"/>
    <mergeCell ref="DU276:DU277"/>
    <mergeCell ref="DV276:DV277"/>
    <mergeCell ref="EB276:EB277"/>
    <mergeCell ref="C278:C279"/>
    <mergeCell ref="D278:D279"/>
    <mergeCell ref="S278:S279"/>
    <mergeCell ref="T278:T279"/>
    <mergeCell ref="U278:U279"/>
    <mergeCell ref="V278:V279"/>
    <mergeCell ref="DN276:DN277"/>
    <mergeCell ref="DO276:DO277"/>
    <mergeCell ref="DP276:DP277"/>
    <mergeCell ref="DQ276:DQ277"/>
    <mergeCell ref="DR276:DR277"/>
    <mergeCell ref="DS276:DS277"/>
    <mergeCell ref="DG276:DG277"/>
    <mergeCell ref="DH276:DH277"/>
    <mergeCell ref="DI276:DI277"/>
    <mergeCell ref="DK276:DK277"/>
    <mergeCell ref="DL276:DL277"/>
    <mergeCell ref="DM276:DM277"/>
    <mergeCell ref="CU276:CU277"/>
    <mergeCell ref="CW276:CW277"/>
    <mergeCell ref="CY276:CY277"/>
    <mergeCell ref="DA276:DA277"/>
    <mergeCell ref="DC276:DC277"/>
    <mergeCell ref="DE276:DE277"/>
    <mergeCell ref="CO276:CO277"/>
    <mergeCell ref="CP276:CP277"/>
    <mergeCell ref="CQ276:CQ277"/>
    <mergeCell ref="CR276:CR277"/>
    <mergeCell ref="CS276:CS277"/>
    <mergeCell ref="CT276:CT277"/>
    <mergeCell ref="CI276:CI277"/>
    <mergeCell ref="CJ276:CJ277"/>
    <mergeCell ref="CK276:CK277"/>
    <mergeCell ref="CL276:CL277"/>
    <mergeCell ref="CM280:CM281"/>
    <mergeCell ref="CN280:CN281"/>
    <mergeCell ref="CC280:CC281"/>
    <mergeCell ref="CD280:CD281"/>
    <mergeCell ref="CE280:CE281"/>
    <mergeCell ref="CF280:CF281"/>
    <mergeCell ref="CG280:CG281"/>
    <mergeCell ref="CH280:CH281"/>
    <mergeCell ref="BW280:BW281"/>
    <mergeCell ref="BX280:BX281"/>
    <mergeCell ref="BY280:BY281"/>
    <mergeCell ref="BZ280:BZ281"/>
    <mergeCell ref="CA280:CA281"/>
    <mergeCell ref="CB280:CB281"/>
    <mergeCell ref="BQ280:BQ281"/>
    <mergeCell ref="BR280:BR281"/>
    <mergeCell ref="BS280:BS281"/>
    <mergeCell ref="BT280:BT281"/>
    <mergeCell ref="BU280:BU281"/>
    <mergeCell ref="BV280:BV281"/>
    <mergeCell ref="W280:W281"/>
    <mergeCell ref="X280:X281"/>
    <mergeCell ref="Y280:Y281"/>
    <mergeCell ref="Z276:Z277"/>
    <mergeCell ref="AC276:AC277"/>
    <mergeCell ref="BP276:BP277"/>
    <mergeCell ref="DT278:DT279"/>
    <mergeCell ref="DU278:DU279"/>
    <mergeCell ref="DV278:DV279"/>
    <mergeCell ref="EB278:EB279"/>
    <mergeCell ref="C280:C281"/>
    <mergeCell ref="D280:D281"/>
    <mergeCell ref="S280:S281"/>
    <mergeCell ref="T280:T281"/>
    <mergeCell ref="U280:U281"/>
    <mergeCell ref="V280:V281"/>
    <mergeCell ref="DN278:DN279"/>
    <mergeCell ref="DO278:DO279"/>
    <mergeCell ref="DP278:DP279"/>
    <mergeCell ref="DQ278:DQ279"/>
    <mergeCell ref="DR278:DR279"/>
    <mergeCell ref="DS278:DS279"/>
    <mergeCell ref="DG278:DG279"/>
    <mergeCell ref="DH278:DH279"/>
    <mergeCell ref="DI278:DI279"/>
    <mergeCell ref="DK278:DK279"/>
    <mergeCell ref="DL278:DL279"/>
    <mergeCell ref="DM278:DM279"/>
    <mergeCell ref="CU278:CU279"/>
    <mergeCell ref="CW278:CW279"/>
    <mergeCell ref="CY278:CY279"/>
    <mergeCell ref="DA278:DA279"/>
    <mergeCell ref="DC278:DC279"/>
    <mergeCell ref="DE278:DE279"/>
    <mergeCell ref="CO278:CO279"/>
    <mergeCell ref="CP278:CP279"/>
    <mergeCell ref="CQ278:CQ279"/>
    <mergeCell ref="CR278:CR279"/>
    <mergeCell ref="CS278:CS279"/>
    <mergeCell ref="CT278:CT279"/>
    <mergeCell ref="CI278:CI279"/>
    <mergeCell ref="CJ278:CJ279"/>
    <mergeCell ref="CK278:CK279"/>
    <mergeCell ref="CL278:CL279"/>
    <mergeCell ref="CM282:CM283"/>
    <mergeCell ref="CN282:CN283"/>
    <mergeCell ref="CC282:CC283"/>
    <mergeCell ref="CD282:CD283"/>
    <mergeCell ref="CE282:CE283"/>
    <mergeCell ref="CF282:CF283"/>
    <mergeCell ref="CG282:CG283"/>
    <mergeCell ref="CH282:CH283"/>
    <mergeCell ref="BW282:BW283"/>
    <mergeCell ref="BX282:BX283"/>
    <mergeCell ref="BY282:BY283"/>
    <mergeCell ref="BZ282:BZ283"/>
    <mergeCell ref="CA282:CA283"/>
    <mergeCell ref="CB282:CB283"/>
    <mergeCell ref="BQ282:BQ283"/>
    <mergeCell ref="BR282:BR283"/>
    <mergeCell ref="BS282:BS283"/>
    <mergeCell ref="BT282:BT283"/>
    <mergeCell ref="BU282:BU283"/>
    <mergeCell ref="BV282:BV283"/>
    <mergeCell ref="W282:W283"/>
    <mergeCell ref="X282:X283"/>
    <mergeCell ref="Y282:Y283"/>
    <mergeCell ref="Z278:Z279"/>
    <mergeCell ref="AC278:AC279"/>
    <mergeCell ref="BP278:BP279"/>
    <mergeCell ref="DT280:DT281"/>
    <mergeCell ref="DU280:DU281"/>
    <mergeCell ref="DV280:DV281"/>
    <mergeCell ref="EB280:EB281"/>
    <mergeCell ref="C282:C283"/>
    <mergeCell ref="D282:D283"/>
    <mergeCell ref="S282:S283"/>
    <mergeCell ref="T282:T283"/>
    <mergeCell ref="U282:U283"/>
    <mergeCell ref="V282:V283"/>
    <mergeCell ref="DN280:DN281"/>
    <mergeCell ref="DO280:DO281"/>
    <mergeCell ref="DP280:DP281"/>
    <mergeCell ref="DQ280:DQ281"/>
    <mergeCell ref="DR280:DR281"/>
    <mergeCell ref="DS280:DS281"/>
    <mergeCell ref="DG280:DG281"/>
    <mergeCell ref="DH280:DH281"/>
    <mergeCell ref="DI280:DI281"/>
    <mergeCell ref="DK280:DK281"/>
    <mergeCell ref="DL280:DL281"/>
    <mergeCell ref="DM280:DM281"/>
    <mergeCell ref="CU280:CU281"/>
    <mergeCell ref="CW280:CW281"/>
    <mergeCell ref="CY280:CY281"/>
    <mergeCell ref="DA280:DA281"/>
    <mergeCell ref="DC280:DC281"/>
    <mergeCell ref="DE280:DE281"/>
    <mergeCell ref="CO280:CO281"/>
    <mergeCell ref="CP280:CP281"/>
    <mergeCell ref="CQ280:CQ281"/>
    <mergeCell ref="CR280:CR281"/>
    <mergeCell ref="CS280:CS281"/>
    <mergeCell ref="CT280:CT281"/>
    <mergeCell ref="CI280:CI281"/>
    <mergeCell ref="CJ280:CJ281"/>
    <mergeCell ref="CK280:CK281"/>
    <mergeCell ref="CL280:CL281"/>
    <mergeCell ref="CM284:CM285"/>
    <mergeCell ref="CN284:CN285"/>
    <mergeCell ref="CC284:CC285"/>
    <mergeCell ref="CD284:CD285"/>
    <mergeCell ref="CE284:CE285"/>
    <mergeCell ref="CF284:CF285"/>
    <mergeCell ref="CG284:CG285"/>
    <mergeCell ref="CH284:CH285"/>
    <mergeCell ref="BW284:BW285"/>
    <mergeCell ref="BX284:BX285"/>
    <mergeCell ref="BY284:BY285"/>
    <mergeCell ref="BZ284:BZ285"/>
    <mergeCell ref="CA284:CA285"/>
    <mergeCell ref="CB284:CB285"/>
    <mergeCell ref="BQ284:BQ285"/>
    <mergeCell ref="BR284:BR285"/>
    <mergeCell ref="BS284:BS285"/>
    <mergeCell ref="BT284:BT285"/>
    <mergeCell ref="BU284:BU285"/>
    <mergeCell ref="BV284:BV285"/>
    <mergeCell ref="W284:W285"/>
    <mergeCell ref="X284:X285"/>
    <mergeCell ref="Y284:Y285"/>
    <mergeCell ref="Z280:Z281"/>
    <mergeCell ref="AC280:AC281"/>
    <mergeCell ref="BP280:BP281"/>
    <mergeCell ref="DT282:DT283"/>
    <mergeCell ref="DU282:DU283"/>
    <mergeCell ref="DV282:DV283"/>
    <mergeCell ref="EB282:EB283"/>
    <mergeCell ref="C284:C285"/>
    <mergeCell ref="D284:D285"/>
    <mergeCell ref="S284:S285"/>
    <mergeCell ref="T284:T285"/>
    <mergeCell ref="U284:U285"/>
    <mergeCell ref="V284:V285"/>
    <mergeCell ref="DN282:DN283"/>
    <mergeCell ref="DO282:DO283"/>
    <mergeCell ref="DP282:DP283"/>
    <mergeCell ref="DQ282:DQ283"/>
    <mergeCell ref="DR282:DR283"/>
    <mergeCell ref="DS282:DS283"/>
    <mergeCell ref="DG282:DG283"/>
    <mergeCell ref="DH282:DH283"/>
    <mergeCell ref="DI282:DI283"/>
    <mergeCell ref="DK282:DK283"/>
    <mergeCell ref="DL282:DL283"/>
    <mergeCell ref="DM282:DM283"/>
    <mergeCell ref="CU282:CU283"/>
    <mergeCell ref="CW282:CW283"/>
    <mergeCell ref="CY282:CY283"/>
    <mergeCell ref="DA282:DA283"/>
    <mergeCell ref="DC282:DC283"/>
    <mergeCell ref="DE282:DE283"/>
    <mergeCell ref="CO282:CO283"/>
    <mergeCell ref="CP282:CP283"/>
    <mergeCell ref="CQ282:CQ283"/>
    <mergeCell ref="CR282:CR283"/>
    <mergeCell ref="CS282:CS283"/>
    <mergeCell ref="CT282:CT283"/>
    <mergeCell ref="CI282:CI283"/>
    <mergeCell ref="CJ282:CJ283"/>
    <mergeCell ref="CK282:CK283"/>
    <mergeCell ref="CL282:CL283"/>
    <mergeCell ref="CM286:CM287"/>
    <mergeCell ref="CN286:CN287"/>
    <mergeCell ref="CC286:CC287"/>
    <mergeCell ref="CD286:CD287"/>
    <mergeCell ref="CE286:CE287"/>
    <mergeCell ref="CF286:CF287"/>
    <mergeCell ref="CG286:CG287"/>
    <mergeCell ref="CH286:CH287"/>
    <mergeCell ref="BW286:BW287"/>
    <mergeCell ref="BX286:BX287"/>
    <mergeCell ref="BY286:BY287"/>
    <mergeCell ref="BZ286:BZ287"/>
    <mergeCell ref="CA286:CA287"/>
    <mergeCell ref="CB286:CB287"/>
    <mergeCell ref="BQ286:BQ287"/>
    <mergeCell ref="BR286:BR287"/>
    <mergeCell ref="BS286:BS287"/>
    <mergeCell ref="BT286:BT287"/>
    <mergeCell ref="BU286:BU287"/>
    <mergeCell ref="BV286:BV287"/>
    <mergeCell ref="W286:W287"/>
    <mergeCell ref="X286:X287"/>
    <mergeCell ref="Y286:Y287"/>
    <mergeCell ref="Z282:Z283"/>
    <mergeCell ref="AC282:AC283"/>
    <mergeCell ref="BP282:BP283"/>
    <mergeCell ref="DT284:DT285"/>
    <mergeCell ref="DU284:DU285"/>
    <mergeCell ref="DV284:DV285"/>
    <mergeCell ref="EB284:EB285"/>
    <mergeCell ref="C286:C287"/>
    <mergeCell ref="D286:D287"/>
    <mergeCell ref="S286:S287"/>
    <mergeCell ref="T286:T287"/>
    <mergeCell ref="U286:U287"/>
    <mergeCell ref="V286:V287"/>
    <mergeCell ref="DN284:DN285"/>
    <mergeCell ref="DO284:DO285"/>
    <mergeCell ref="DP284:DP285"/>
    <mergeCell ref="DQ284:DQ285"/>
    <mergeCell ref="DR284:DR285"/>
    <mergeCell ref="DS284:DS285"/>
    <mergeCell ref="DG284:DG285"/>
    <mergeCell ref="DH284:DH285"/>
    <mergeCell ref="DI284:DI285"/>
    <mergeCell ref="DK284:DK285"/>
    <mergeCell ref="DL284:DL285"/>
    <mergeCell ref="DM284:DM285"/>
    <mergeCell ref="CU284:CU285"/>
    <mergeCell ref="CW284:CW285"/>
    <mergeCell ref="CY284:CY285"/>
    <mergeCell ref="DA284:DA285"/>
    <mergeCell ref="DC284:DC285"/>
    <mergeCell ref="DE284:DE285"/>
    <mergeCell ref="CO284:CO285"/>
    <mergeCell ref="CP284:CP285"/>
    <mergeCell ref="CQ284:CQ285"/>
    <mergeCell ref="CR284:CR285"/>
    <mergeCell ref="CS284:CS285"/>
    <mergeCell ref="CT284:CT285"/>
    <mergeCell ref="CI284:CI285"/>
    <mergeCell ref="CJ284:CJ285"/>
    <mergeCell ref="CK284:CK285"/>
    <mergeCell ref="CL284:CL285"/>
    <mergeCell ref="CM288:CM289"/>
    <mergeCell ref="CN288:CN289"/>
    <mergeCell ref="CC288:CC289"/>
    <mergeCell ref="CD288:CD289"/>
    <mergeCell ref="CE288:CE289"/>
    <mergeCell ref="CF288:CF289"/>
    <mergeCell ref="CG288:CG289"/>
    <mergeCell ref="CH288:CH289"/>
    <mergeCell ref="BW288:BW289"/>
    <mergeCell ref="BX288:BX289"/>
    <mergeCell ref="BY288:BY289"/>
    <mergeCell ref="BZ288:BZ289"/>
    <mergeCell ref="CA288:CA289"/>
    <mergeCell ref="CB288:CB289"/>
    <mergeCell ref="BQ288:BQ289"/>
    <mergeCell ref="BR288:BR289"/>
    <mergeCell ref="BS288:BS289"/>
    <mergeCell ref="BT288:BT289"/>
    <mergeCell ref="BU288:BU289"/>
    <mergeCell ref="BV288:BV289"/>
    <mergeCell ref="W288:W289"/>
    <mergeCell ref="X288:X289"/>
    <mergeCell ref="Y288:Y289"/>
    <mergeCell ref="Z284:Z285"/>
    <mergeCell ref="AC284:AC285"/>
    <mergeCell ref="BP284:BP285"/>
    <mergeCell ref="DT286:DT287"/>
    <mergeCell ref="DU286:DU287"/>
    <mergeCell ref="DV286:DV287"/>
    <mergeCell ref="EB286:EB287"/>
    <mergeCell ref="C288:C289"/>
    <mergeCell ref="D288:D289"/>
    <mergeCell ref="S288:S289"/>
    <mergeCell ref="T288:T289"/>
    <mergeCell ref="U288:U289"/>
    <mergeCell ref="V288:V289"/>
    <mergeCell ref="DN286:DN287"/>
    <mergeCell ref="DO286:DO287"/>
    <mergeCell ref="DP286:DP287"/>
    <mergeCell ref="DQ286:DQ287"/>
    <mergeCell ref="DR286:DR287"/>
    <mergeCell ref="DS286:DS287"/>
    <mergeCell ref="DG286:DG287"/>
    <mergeCell ref="DH286:DH287"/>
    <mergeCell ref="DI286:DI287"/>
    <mergeCell ref="DK286:DK287"/>
    <mergeCell ref="DL286:DL287"/>
    <mergeCell ref="DM286:DM287"/>
    <mergeCell ref="CU286:CU287"/>
    <mergeCell ref="CW286:CW287"/>
    <mergeCell ref="CY286:CY287"/>
    <mergeCell ref="DA286:DA287"/>
    <mergeCell ref="DC286:DC287"/>
    <mergeCell ref="DE286:DE287"/>
    <mergeCell ref="CO286:CO287"/>
    <mergeCell ref="CP286:CP287"/>
    <mergeCell ref="CQ286:CQ287"/>
    <mergeCell ref="CR286:CR287"/>
    <mergeCell ref="CS286:CS287"/>
    <mergeCell ref="CT286:CT287"/>
    <mergeCell ref="CI286:CI287"/>
    <mergeCell ref="CJ286:CJ287"/>
    <mergeCell ref="CK286:CK287"/>
    <mergeCell ref="CL286:CL287"/>
    <mergeCell ref="CM290:CM291"/>
    <mergeCell ref="CN290:CN291"/>
    <mergeCell ref="CC290:CC291"/>
    <mergeCell ref="CD290:CD291"/>
    <mergeCell ref="CE290:CE291"/>
    <mergeCell ref="CF290:CF291"/>
    <mergeCell ref="CG290:CG291"/>
    <mergeCell ref="CH290:CH291"/>
    <mergeCell ref="BW290:BW291"/>
    <mergeCell ref="BX290:BX291"/>
    <mergeCell ref="BY290:BY291"/>
    <mergeCell ref="BZ290:BZ291"/>
    <mergeCell ref="CA290:CA291"/>
    <mergeCell ref="CB290:CB291"/>
    <mergeCell ref="BQ290:BQ291"/>
    <mergeCell ref="BR290:BR291"/>
    <mergeCell ref="BS290:BS291"/>
    <mergeCell ref="BT290:BT291"/>
    <mergeCell ref="BU290:BU291"/>
    <mergeCell ref="BV290:BV291"/>
    <mergeCell ref="W290:W291"/>
    <mergeCell ref="X290:X291"/>
    <mergeCell ref="Y290:Y291"/>
    <mergeCell ref="Z286:Z287"/>
    <mergeCell ref="AC286:AC287"/>
    <mergeCell ref="BP286:BP287"/>
    <mergeCell ref="DT288:DT289"/>
    <mergeCell ref="DU288:DU289"/>
    <mergeCell ref="DV288:DV289"/>
    <mergeCell ref="EB288:EB289"/>
    <mergeCell ref="C290:C291"/>
    <mergeCell ref="D290:D291"/>
    <mergeCell ref="S290:S291"/>
    <mergeCell ref="T290:T291"/>
    <mergeCell ref="U290:U291"/>
    <mergeCell ref="V290:V291"/>
    <mergeCell ref="DN288:DN289"/>
    <mergeCell ref="DO288:DO289"/>
    <mergeCell ref="DP288:DP289"/>
    <mergeCell ref="DQ288:DQ289"/>
    <mergeCell ref="DR288:DR289"/>
    <mergeCell ref="DS288:DS289"/>
    <mergeCell ref="DG288:DG289"/>
    <mergeCell ref="DH288:DH289"/>
    <mergeCell ref="DI288:DI289"/>
    <mergeCell ref="DK288:DK289"/>
    <mergeCell ref="DL288:DL289"/>
    <mergeCell ref="DM288:DM289"/>
    <mergeCell ref="CU288:CU289"/>
    <mergeCell ref="CW288:CW289"/>
    <mergeCell ref="CY288:CY289"/>
    <mergeCell ref="DA288:DA289"/>
    <mergeCell ref="DC288:DC289"/>
    <mergeCell ref="DE288:DE289"/>
    <mergeCell ref="CO288:CO289"/>
    <mergeCell ref="CP288:CP289"/>
    <mergeCell ref="CQ288:CQ289"/>
    <mergeCell ref="CR288:CR289"/>
    <mergeCell ref="CS288:CS289"/>
    <mergeCell ref="CT288:CT289"/>
    <mergeCell ref="CI288:CI289"/>
    <mergeCell ref="CJ288:CJ289"/>
    <mergeCell ref="CK288:CK289"/>
    <mergeCell ref="CL288:CL289"/>
    <mergeCell ref="CM292:CM293"/>
    <mergeCell ref="CN292:CN293"/>
    <mergeCell ref="CC292:CC293"/>
    <mergeCell ref="CD292:CD293"/>
    <mergeCell ref="CE292:CE293"/>
    <mergeCell ref="CF292:CF293"/>
    <mergeCell ref="CG292:CG293"/>
    <mergeCell ref="CH292:CH293"/>
    <mergeCell ref="BW292:BW293"/>
    <mergeCell ref="BX292:BX293"/>
    <mergeCell ref="BY292:BY293"/>
    <mergeCell ref="BZ292:BZ293"/>
    <mergeCell ref="CA292:CA293"/>
    <mergeCell ref="CB292:CB293"/>
    <mergeCell ref="BQ292:BQ293"/>
    <mergeCell ref="BR292:BR293"/>
    <mergeCell ref="BS292:BS293"/>
    <mergeCell ref="BT292:BT293"/>
    <mergeCell ref="BU292:BU293"/>
    <mergeCell ref="BV292:BV293"/>
    <mergeCell ref="W292:W293"/>
    <mergeCell ref="X292:X293"/>
    <mergeCell ref="Y292:Y293"/>
    <mergeCell ref="Z288:Z289"/>
    <mergeCell ref="AC288:AC289"/>
    <mergeCell ref="BP288:BP289"/>
    <mergeCell ref="DT290:DT291"/>
    <mergeCell ref="DU290:DU291"/>
    <mergeCell ref="DV290:DV291"/>
    <mergeCell ref="EB290:EB291"/>
    <mergeCell ref="C292:C293"/>
    <mergeCell ref="D292:D293"/>
    <mergeCell ref="S292:S293"/>
    <mergeCell ref="T292:T293"/>
    <mergeCell ref="U292:U293"/>
    <mergeCell ref="V292:V293"/>
    <mergeCell ref="DN290:DN291"/>
    <mergeCell ref="DO290:DO291"/>
    <mergeCell ref="DP290:DP291"/>
    <mergeCell ref="DQ290:DQ291"/>
    <mergeCell ref="DR290:DR291"/>
    <mergeCell ref="DS290:DS291"/>
    <mergeCell ref="DG290:DG291"/>
    <mergeCell ref="DH290:DH291"/>
    <mergeCell ref="DI290:DI291"/>
    <mergeCell ref="DK290:DK291"/>
    <mergeCell ref="DL290:DL291"/>
    <mergeCell ref="DM290:DM291"/>
    <mergeCell ref="CU290:CU291"/>
    <mergeCell ref="CW290:CW291"/>
    <mergeCell ref="CY290:CY291"/>
    <mergeCell ref="DA290:DA291"/>
    <mergeCell ref="DC290:DC291"/>
    <mergeCell ref="DE290:DE291"/>
    <mergeCell ref="CO290:CO291"/>
    <mergeCell ref="CP290:CP291"/>
    <mergeCell ref="CQ290:CQ291"/>
    <mergeCell ref="CR290:CR291"/>
    <mergeCell ref="CS290:CS291"/>
    <mergeCell ref="CT290:CT291"/>
    <mergeCell ref="CI290:CI291"/>
    <mergeCell ref="CJ290:CJ291"/>
    <mergeCell ref="CK290:CK291"/>
    <mergeCell ref="CL290:CL291"/>
    <mergeCell ref="CM294:CM295"/>
    <mergeCell ref="CN294:CN295"/>
    <mergeCell ref="CC294:CC295"/>
    <mergeCell ref="CD294:CD295"/>
    <mergeCell ref="CE294:CE295"/>
    <mergeCell ref="CF294:CF295"/>
    <mergeCell ref="CG294:CG295"/>
    <mergeCell ref="CH294:CH295"/>
    <mergeCell ref="BW294:BW295"/>
    <mergeCell ref="BX294:BX295"/>
    <mergeCell ref="BY294:BY295"/>
    <mergeCell ref="BZ294:BZ295"/>
    <mergeCell ref="CA294:CA295"/>
    <mergeCell ref="CB294:CB295"/>
    <mergeCell ref="BQ294:BQ295"/>
    <mergeCell ref="BR294:BR295"/>
    <mergeCell ref="BS294:BS295"/>
    <mergeCell ref="BT294:BT295"/>
    <mergeCell ref="BU294:BU295"/>
    <mergeCell ref="BV294:BV295"/>
    <mergeCell ref="W294:W295"/>
    <mergeCell ref="X294:X295"/>
    <mergeCell ref="Y294:Y295"/>
    <mergeCell ref="Z290:Z291"/>
    <mergeCell ref="AC290:AC291"/>
    <mergeCell ref="BP290:BP291"/>
    <mergeCell ref="DT292:DT293"/>
    <mergeCell ref="DU292:DU293"/>
    <mergeCell ref="DV292:DV293"/>
    <mergeCell ref="EB292:EB293"/>
    <mergeCell ref="C294:C295"/>
    <mergeCell ref="D294:D295"/>
    <mergeCell ref="S294:S295"/>
    <mergeCell ref="T294:T295"/>
    <mergeCell ref="U294:U295"/>
    <mergeCell ref="V294:V295"/>
    <mergeCell ref="DN292:DN293"/>
    <mergeCell ref="DO292:DO293"/>
    <mergeCell ref="DP292:DP293"/>
    <mergeCell ref="DQ292:DQ293"/>
    <mergeCell ref="DR292:DR293"/>
    <mergeCell ref="DS292:DS293"/>
    <mergeCell ref="DG292:DG293"/>
    <mergeCell ref="DH292:DH293"/>
    <mergeCell ref="DI292:DI293"/>
    <mergeCell ref="DK292:DK293"/>
    <mergeCell ref="DL292:DL293"/>
    <mergeCell ref="DM292:DM293"/>
    <mergeCell ref="CU292:CU293"/>
    <mergeCell ref="CW292:CW293"/>
    <mergeCell ref="CY292:CY293"/>
    <mergeCell ref="DA292:DA293"/>
    <mergeCell ref="DC292:DC293"/>
    <mergeCell ref="DE292:DE293"/>
    <mergeCell ref="CO292:CO293"/>
    <mergeCell ref="CP292:CP293"/>
    <mergeCell ref="CQ292:CQ293"/>
    <mergeCell ref="CR292:CR293"/>
    <mergeCell ref="CS292:CS293"/>
    <mergeCell ref="CT292:CT293"/>
    <mergeCell ref="CI292:CI293"/>
    <mergeCell ref="CJ292:CJ293"/>
    <mergeCell ref="CK292:CK293"/>
    <mergeCell ref="CL292:CL293"/>
    <mergeCell ref="CM296:CM297"/>
    <mergeCell ref="CN296:CN297"/>
    <mergeCell ref="CC296:CC297"/>
    <mergeCell ref="CD296:CD297"/>
    <mergeCell ref="CE296:CE297"/>
    <mergeCell ref="CF296:CF297"/>
    <mergeCell ref="CG296:CG297"/>
    <mergeCell ref="CH296:CH297"/>
    <mergeCell ref="BW296:BW297"/>
    <mergeCell ref="BX296:BX297"/>
    <mergeCell ref="BY296:BY297"/>
    <mergeCell ref="BZ296:BZ297"/>
    <mergeCell ref="CA296:CA297"/>
    <mergeCell ref="CB296:CB297"/>
    <mergeCell ref="BQ296:BQ297"/>
    <mergeCell ref="BR296:BR297"/>
    <mergeCell ref="BS296:BS297"/>
    <mergeCell ref="BT296:BT297"/>
    <mergeCell ref="BU296:BU297"/>
    <mergeCell ref="BV296:BV297"/>
    <mergeCell ref="W296:W297"/>
    <mergeCell ref="X296:X297"/>
    <mergeCell ref="Y296:Y297"/>
    <mergeCell ref="Z292:Z293"/>
    <mergeCell ref="AC292:AC293"/>
    <mergeCell ref="BP292:BP293"/>
    <mergeCell ref="DT294:DT295"/>
    <mergeCell ref="DU294:DU295"/>
    <mergeCell ref="DV294:DV295"/>
    <mergeCell ref="EB294:EB295"/>
    <mergeCell ref="C296:C297"/>
    <mergeCell ref="D296:D297"/>
    <mergeCell ref="S296:S297"/>
    <mergeCell ref="T296:T297"/>
    <mergeCell ref="U296:U297"/>
    <mergeCell ref="V296:V297"/>
    <mergeCell ref="DN294:DN295"/>
    <mergeCell ref="DO294:DO295"/>
    <mergeCell ref="DP294:DP295"/>
    <mergeCell ref="DQ294:DQ295"/>
    <mergeCell ref="DR294:DR295"/>
    <mergeCell ref="DS294:DS295"/>
    <mergeCell ref="DG294:DG295"/>
    <mergeCell ref="DH294:DH295"/>
    <mergeCell ref="DI294:DI295"/>
    <mergeCell ref="DK294:DK295"/>
    <mergeCell ref="DL294:DL295"/>
    <mergeCell ref="DM294:DM295"/>
    <mergeCell ref="CU294:CU295"/>
    <mergeCell ref="CW294:CW295"/>
    <mergeCell ref="CY294:CY295"/>
    <mergeCell ref="DA294:DA295"/>
    <mergeCell ref="DC294:DC295"/>
    <mergeCell ref="DE294:DE295"/>
    <mergeCell ref="CO294:CO295"/>
    <mergeCell ref="CP294:CP295"/>
    <mergeCell ref="CQ294:CQ295"/>
    <mergeCell ref="CR294:CR295"/>
    <mergeCell ref="CS294:CS295"/>
    <mergeCell ref="CT294:CT295"/>
    <mergeCell ref="CI294:CI295"/>
    <mergeCell ref="CJ294:CJ295"/>
    <mergeCell ref="CK294:CK295"/>
    <mergeCell ref="CL294:CL295"/>
    <mergeCell ref="CM298:CM299"/>
    <mergeCell ref="CN298:CN299"/>
    <mergeCell ref="CC298:CC299"/>
    <mergeCell ref="CD298:CD299"/>
    <mergeCell ref="CE298:CE299"/>
    <mergeCell ref="CF298:CF299"/>
    <mergeCell ref="CG298:CG299"/>
    <mergeCell ref="CH298:CH299"/>
    <mergeCell ref="BW298:BW299"/>
    <mergeCell ref="BX298:BX299"/>
    <mergeCell ref="BY298:BY299"/>
    <mergeCell ref="BZ298:BZ299"/>
    <mergeCell ref="CA298:CA299"/>
    <mergeCell ref="CB298:CB299"/>
    <mergeCell ref="BQ298:BQ299"/>
    <mergeCell ref="BR298:BR299"/>
    <mergeCell ref="BS298:BS299"/>
    <mergeCell ref="BT298:BT299"/>
    <mergeCell ref="BU298:BU299"/>
    <mergeCell ref="BV298:BV299"/>
    <mergeCell ref="W298:W299"/>
    <mergeCell ref="X298:X299"/>
    <mergeCell ref="Y298:Y299"/>
    <mergeCell ref="Z294:Z295"/>
    <mergeCell ref="AC294:AC295"/>
    <mergeCell ref="BP294:BP295"/>
    <mergeCell ref="DT296:DT297"/>
    <mergeCell ref="DU296:DU297"/>
    <mergeCell ref="DV296:DV297"/>
    <mergeCell ref="EB296:EB297"/>
    <mergeCell ref="C298:C299"/>
    <mergeCell ref="D298:D299"/>
    <mergeCell ref="S298:S299"/>
    <mergeCell ref="T298:T299"/>
    <mergeCell ref="U298:U299"/>
    <mergeCell ref="V298:V299"/>
    <mergeCell ref="DN296:DN297"/>
    <mergeCell ref="DO296:DO297"/>
    <mergeCell ref="DP296:DP297"/>
    <mergeCell ref="DQ296:DQ297"/>
    <mergeCell ref="DR296:DR297"/>
    <mergeCell ref="DS296:DS297"/>
    <mergeCell ref="DG296:DG297"/>
    <mergeCell ref="DH296:DH297"/>
    <mergeCell ref="DI296:DI297"/>
    <mergeCell ref="DK296:DK297"/>
    <mergeCell ref="DL296:DL297"/>
    <mergeCell ref="DM296:DM297"/>
    <mergeCell ref="CU296:CU297"/>
    <mergeCell ref="CW296:CW297"/>
    <mergeCell ref="CY296:CY297"/>
    <mergeCell ref="DA296:DA297"/>
    <mergeCell ref="DC296:DC297"/>
    <mergeCell ref="DE296:DE297"/>
    <mergeCell ref="CO296:CO297"/>
    <mergeCell ref="CP296:CP297"/>
    <mergeCell ref="CQ296:CQ297"/>
    <mergeCell ref="CR296:CR297"/>
    <mergeCell ref="CS296:CS297"/>
    <mergeCell ref="CT296:CT297"/>
    <mergeCell ref="CI296:CI297"/>
    <mergeCell ref="CJ296:CJ297"/>
    <mergeCell ref="CK296:CK297"/>
    <mergeCell ref="CL296:CL297"/>
    <mergeCell ref="CM300:CM301"/>
    <mergeCell ref="CN300:CN301"/>
    <mergeCell ref="CC300:CC301"/>
    <mergeCell ref="CD300:CD301"/>
    <mergeCell ref="CE300:CE301"/>
    <mergeCell ref="CF300:CF301"/>
    <mergeCell ref="CG300:CG301"/>
    <mergeCell ref="CH300:CH301"/>
    <mergeCell ref="BW300:BW301"/>
    <mergeCell ref="BX300:BX301"/>
    <mergeCell ref="BY300:BY301"/>
    <mergeCell ref="BZ300:BZ301"/>
    <mergeCell ref="CA300:CA301"/>
    <mergeCell ref="CB300:CB301"/>
    <mergeCell ref="BQ300:BQ301"/>
    <mergeCell ref="BR300:BR301"/>
    <mergeCell ref="BS300:BS301"/>
    <mergeCell ref="BT300:BT301"/>
    <mergeCell ref="BU300:BU301"/>
    <mergeCell ref="BV300:BV301"/>
    <mergeCell ref="W300:W301"/>
    <mergeCell ref="X300:X301"/>
    <mergeCell ref="Y300:Y301"/>
    <mergeCell ref="Z296:Z297"/>
    <mergeCell ref="AC296:AC297"/>
    <mergeCell ref="BP296:BP297"/>
    <mergeCell ref="DT298:DT299"/>
    <mergeCell ref="DU298:DU299"/>
    <mergeCell ref="DV298:DV299"/>
    <mergeCell ref="EB298:EB299"/>
    <mergeCell ref="C300:C301"/>
    <mergeCell ref="D300:D301"/>
    <mergeCell ref="S300:S301"/>
    <mergeCell ref="T300:T301"/>
    <mergeCell ref="U300:U301"/>
    <mergeCell ref="V300:V301"/>
    <mergeCell ref="DN298:DN299"/>
    <mergeCell ref="DO298:DO299"/>
    <mergeCell ref="DP298:DP299"/>
    <mergeCell ref="DQ298:DQ299"/>
    <mergeCell ref="DR298:DR299"/>
    <mergeCell ref="DS298:DS299"/>
    <mergeCell ref="DG298:DG299"/>
    <mergeCell ref="DH298:DH299"/>
    <mergeCell ref="DI298:DI299"/>
    <mergeCell ref="DK298:DK299"/>
    <mergeCell ref="DL298:DL299"/>
    <mergeCell ref="DM298:DM299"/>
    <mergeCell ref="CU298:CU299"/>
    <mergeCell ref="CW298:CW299"/>
    <mergeCell ref="CY298:CY299"/>
    <mergeCell ref="DA298:DA299"/>
    <mergeCell ref="DC298:DC299"/>
    <mergeCell ref="DE298:DE299"/>
    <mergeCell ref="CO298:CO299"/>
    <mergeCell ref="CP298:CP299"/>
    <mergeCell ref="CQ298:CQ299"/>
    <mergeCell ref="CR298:CR299"/>
    <mergeCell ref="CS298:CS299"/>
    <mergeCell ref="CT298:CT299"/>
    <mergeCell ref="CI298:CI299"/>
    <mergeCell ref="CJ298:CJ299"/>
    <mergeCell ref="CK298:CK299"/>
    <mergeCell ref="CL298:CL299"/>
    <mergeCell ref="CM302:CM303"/>
    <mergeCell ref="CN302:CN303"/>
    <mergeCell ref="CC302:CC303"/>
    <mergeCell ref="CD302:CD303"/>
    <mergeCell ref="CE302:CE303"/>
    <mergeCell ref="CF302:CF303"/>
    <mergeCell ref="CG302:CG303"/>
    <mergeCell ref="CH302:CH303"/>
    <mergeCell ref="BW302:BW303"/>
    <mergeCell ref="BX302:BX303"/>
    <mergeCell ref="BY302:BY303"/>
    <mergeCell ref="BZ302:BZ303"/>
    <mergeCell ref="CA302:CA303"/>
    <mergeCell ref="CB302:CB303"/>
    <mergeCell ref="BQ302:BQ303"/>
    <mergeCell ref="BR302:BR303"/>
    <mergeCell ref="BS302:BS303"/>
    <mergeCell ref="BT302:BT303"/>
    <mergeCell ref="BU302:BU303"/>
    <mergeCell ref="BV302:BV303"/>
    <mergeCell ref="W302:W303"/>
    <mergeCell ref="X302:X303"/>
    <mergeCell ref="Y302:Y303"/>
    <mergeCell ref="Z298:Z299"/>
    <mergeCell ref="AC298:AC299"/>
    <mergeCell ref="BP298:BP299"/>
    <mergeCell ref="DT300:DT301"/>
    <mergeCell ref="DU300:DU301"/>
    <mergeCell ref="DV300:DV301"/>
    <mergeCell ref="EB300:EB301"/>
    <mergeCell ref="C302:C303"/>
    <mergeCell ref="D302:D303"/>
    <mergeCell ref="S302:S303"/>
    <mergeCell ref="T302:T303"/>
    <mergeCell ref="U302:U303"/>
    <mergeCell ref="V302:V303"/>
    <mergeCell ref="DN300:DN301"/>
    <mergeCell ref="DO300:DO301"/>
    <mergeCell ref="DP300:DP301"/>
    <mergeCell ref="DQ300:DQ301"/>
    <mergeCell ref="DR300:DR301"/>
    <mergeCell ref="DS300:DS301"/>
    <mergeCell ref="DG300:DG301"/>
    <mergeCell ref="DH300:DH301"/>
    <mergeCell ref="DI300:DI301"/>
    <mergeCell ref="DK300:DK301"/>
    <mergeCell ref="DL300:DL301"/>
    <mergeCell ref="DM300:DM301"/>
    <mergeCell ref="CU300:CU301"/>
    <mergeCell ref="CW300:CW301"/>
    <mergeCell ref="CY300:CY301"/>
    <mergeCell ref="DA300:DA301"/>
    <mergeCell ref="DC300:DC301"/>
    <mergeCell ref="DE300:DE301"/>
    <mergeCell ref="CO300:CO301"/>
    <mergeCell ref="CP300:CP301"/>
    <mergeCell ref="CQ300:CQ301"/>
    <mergeCell ref="CR300:CR301"/>
    <mergeCell ref="CS300:CS301"/>
    <mergeCell ref="CT300:CT301"/>
    <mergeCell ref="CI300:CI301"/>
    <mergeCell ref="CJ300:CJ301"/>
    <mergeCell ref="CK300:CK301"/>
    <mergeCell ref="CL300:CL301"/>
    <mergeCell ref="CM304:CM305"/>
    <mergeCell ref="CN304:CN305"/>
    <mergeCell ref="CC304:CC305"/>
    <mergeCell ref="CD304:CD305"/>
    <mergeCell ref="CE304:CE305"/>
    <mergeCell ref="CF304:CF305"/>
    <mergeCell ref="CG304:CG305"/>
    <mergeCell ref="CH304:CH305"/>
    <mergeCell ref="BW304:BW305"/>
    <mergeCell ref="BX304:BX305"/>
    <mergeCell ref="BY304:BY305"/>
    <mergeCell ref="BZ304:BZ305"/>
    <mergeCell ref="CA304:CA305"/>
    <mergeCell ref="CB304:CB305"/>
    <mergeCell ref="BQ304:BQ305"/>
    <mergeCell ref="BR304:BR305"/>
    <mergeCell ref="BS304:BS305"/>
    <mergeCell ref="BT304:BT305"/>
    <mergeCell ref="BU304:BU305"/>
    <mergeCell ref="BV304:BV305"/>
    <mergeCell ref="W304:W305"/>
    <mergeCell ref="X304:X305"/>
    <mergeCell ref="Y304:Y305"/>
    <mergeCell ref="Z300:Z301"/>
    <mergeCell ref="AC300:AC301"/>
    <mergeCell ref="BP300:BP301"/>
    <mergeCell ref="DT302:DT303"/>
    <mergeCell ref="DU302:DU303"/>
    <mergeCell ref="DV302:DV303"/>
    <mergeCell ref="EB302:EB303"/>
    <mergeCell ref="C304:C305"/>
    <mergeCell ref="D304:D305"/>
    <mergeCell ref="S304:S305"/>
    <mergeCell ref="T304:T305"/>
    <mergeCell ref="U304:U305"/>
    <mergeCell ref="V304:V305"/>
    <mergeCell ref="DN302:DN303"/>
    <mergeCell ref="DO302:DO303"/>
    <mergeCell ref="DP302:DP303"/>
    <mergeCell ref="DQ302:DQ303"/>
    <mergeCell ref="DR302:DR303"/>
    <mergeCell ref="DS302:DS303"/>
    <mergeCell ref="DG302:DG303"/>
    <mergeCell ref="DH302:DH303"/>
    <mergeCell ref="DI302:DI303"/>
    <mergeCell ref="DK302:DK303"/>
    <mergeCell ref="DL302:DL303"/>
    <mergeCell ref="DM302:DM303"/>
    <mergeCell ref="CU302:CU303"/>
    <mergeCell ref="CW302:CW303"/>
    <mergeCell ref="CY302:CY303"/>
    <mergeCell ref="DA302:DA303"/>
    <mergeCell ref="DC302:DC303"/>
    <mergeCell ref="DE302:DE303"/>
    <mergeCell ref="CO302:CO303"/>
    <mergeCell ref="CP302:CP303"/>
    <mergeCell ref="CQ302:CQ303"/>
    <mergeCell ref="CR302:CR303"/>
    <mergeCell ref="CS302:CS303"/>
    <mergeCell ref="CT302:CT303"/>
    <mergeCell ref="CI302:CI303"/>
    <mergeCell ref="CJ302:CJ303"/>
    <mergeCell ref="CK302:CK303"/>
    <mergeCell ref="CL302:CL303"/>
    <mergeCell ref="CM306:CM307"/>
    <mergeCell ref="CN306:CN307"/>
    <mergeCell ref="CC306:CC307"/>
    <mergeCell ref="CD306:CD307"/>
    <mergeCell ref="CE306:CE307"/>
    <mergeCell ref="CF306:CF307"/>
    <mergeCell ref="CG306:CG307"/>
    <mergeCell ref="CH306:CH307"/>
    <mergeCell ref="BW306:BW307"/>
    <mergeCell ref="BX306:BX307"/>
    <mergeCell ref="BY306:BY307"/>
    <mergeCell ref="BZ306:BZ307"/>
    <mergeCell ref="CA306:CA307"/>
    <mergeCell ref="CB306:CB307"/>
    <mergeCell ref="BQ306:BQ307"/>
    <mergeCell ref="BR306:BR307"/>
    <mergeCell ref="BS306:BS307"/>
    <mergeCell ref="BT306:BT307"/>
    <mergeCell ref="BU306:BU307"/>
    <mergeCell ref="BV306:BV307"/>
    <mergeCell ref="W306:W307"/>
    <mergeCell ref="X306:X307"/>
    <mergeCell ref="Y306:Y307"/>
    <mergeCell ref="Z302:Z303"/>
    <mergeCell ref="AC302:AC303"/>
    <mergeCell ref="BP302:BP303"/>
    <mergeCell ref="DT304:DT305"/>
    <mergeCell ref="DU304:DU305"/>
    <mergeCell ref="DV304:DV305"/>
    <mergeCell ref="EB304:EB305"/>
    <mergeCell ref="C306:C307"/>
    <mergeCell ref="D306:D307"/>
    <mergeCell ref="S306:S307"/>
    <mergeCell ref="T306:T307"/>
    <mergeCell ref="U306:U307"/>
    <mergeCell ref="V306:V307"/>
    <mergeCell ref="DN304:DN305"/>
    <mergeCell ref="DO304:DO305"/>
    <mergeCell ref="DP304:DP305"/>
    <mergeCell ref="DQ304:DQ305"/>
    <mergeCell ref="DR304:DR305"/>
    <mergeCell ref="DS304:DS305"/>
    <mergeCell ref="DG304:DG305"/>
    <mergeCell ref="DH304:DH305"/>
    <mergeCell ref="DI304:DI305"/>
    <mergeCell ref="DK304:DK305"/>
    <mergeCell ref="DL304:DL305"/>
    <mergeCell ref="DM304:DM305"/>
    <mergeCell ref="CU304:CU305"/>
    <mergeCell ref="CW304:CW305"/>
    <mergeCell ref="CY304:CY305"/>
    <mergeCell ref="DA304:DA305"/>
    <mergeCell ref="DC304:DC305"/>
    <mergeCell ref="DE304:DE305"/>
    <mergeCell ref="CO304:CO305"/>
    <mergeCell ref="CP304:CP305"/>
    <mergeCell ref="CQ304:CQ305"/>
    <mergeCell ref="CR304:CR305"/>
    <mergeCell ref="CS304:CS305"/>
    <mergeCell ref="CT304:CT305"/>
    <mergeCell ref="CI304:CI305"/>
    <mergeCell ref="CJ304:CJ305"/>
    <mergeCell ref="CK304:CK305"/>
    <mergeCell ref="CL304:CL305"/>
    <mergeCell ref="CM308:CM309"/>
    <mergeCell ref="CN308:CN309"/>
    <mergeCell ref="CC308:CC309"/>
    <mergeCell ref="CD308:CD309"/>
    <mergeCell ref="CE308:CE309"/>
    <mergeCell ref="CF308:CF309"/>
    <mergeCell ref="CG308:CG309"/>
    <mergeCell ref="CH308:CH309"/>
    <mergeCell ref="BW308:BW309"/>
    <mergeCell ref="BX308:BX309"/>
    <mergeCell ref="BY308:BY309"/>
    <mergeCell ref="BZ308:BZ309"/>
    <mergeCell ref="CA308:CA309"/>
    <mergeCell ref="CB308:CB309"/>
    <mergeCell ref="BQ308:BQ309"/>
    <mergeCell ref="BR308:BR309"/>
    <mergeCell ref="BS308:BS309"/>
    <mergeCell ref="BT308:BT309"/>
    <mergeCell ref="BU308:BU309"/>
    <mergeCell ref="BV308:BV309"/>
    <mergeCell ref="W308:W309"/>
    <mergeCell ref="X308:X309"/>
    <mergeCell ref="Y308:Y309"/>
    <mergeCell ref="Z304:Z305"/>
    <mergeCell ref="AC304:AC305"/>
    <mergeCell ref="BP304:BP305"/>
    <mergeCell ref="DT306:DT307"/>
    <mergeCell ref="DU306:DU307"/>
    <mergeCell ref="DV306:DV307"/>
    <mergeCell ref="EB306:EB307"/>
    <mergeCell ref="C308:C309"/>
    <mergeCell ref="D308:D309"/>
    <mergeCell ref="S308:S309"/>
    <mergeCell ref="T308:T309"/>
    <mergeCell ref="U308:U309"/>
    <mergeCell ref="V308:V309"/>
    <mergeCell ref="DN306:DN307"/>
    <mergeCell ref="DO306:DO307"/>
    <mergeCell ref="DP306:DP307"/>
    <mergeCell ref="DQ306:DQ307"/>
    <mergeCell ref="DR306:DR307"/>
    <mergeCell ref="DS306:DS307"/>
    <mergeCell ref="DG306:DG307"/>
    <mergeCell ref="DH306:DH307"/>
    <mergeCell ref="DI306:DI307"/>
    <mergeCell ref="DK306:DK307"/>
    <mergeCell ref="DL306:DL307"/>
    <mergeCell ref="DM306:DM307"/>
    <mergeCell ref="CU306:CU307"/>
    <mergeCell ref="CW306:CW307"/>
    <mergeCell ref="CY306:CY307"/>
    <mergeCell ref="DA306:DA307"/>
    <mergeCell ref="DC306:DC307"/>
    <mergeCell ref="DE306:DE307"/>
    <mergeCell ref="CO306:CO307"/>
    <mergeCell ref="CP306:CP307"/>
    <mergeCell ref="CQ306:CQ307"/>
    <mergeCell ref="CR306:CR307"/>
    <mergeCell ref="CS306:CS307"/>
    <mergeCell ref="CT306:CT307"/>
    <mergeCell ref="CI306:CI307"/>
    <mergeCell ref="CJ306:CJ307"/>
    <mergeCell ref="CK306:CK307"/>
    <mergeCell ref="CL306:CL307"/>
    <mergeCell ref="CM310:CM311"/>
    <mergeCell ref="CN310:CN311"/>
    <mergeCell ref="CC310:CC311"/>
    <mergeCell ref="CD310:CD311"/>
    <mergeCell ref="CE310:CE311"/>
    <mergeCell ref="CF310:CF311"/>
    <mergeCell ref="CG310:CG311"/>
    <mergeCell ref="CH310:CH311"/>
    <mergeCell ref="BW310:BW311"/>
    <mergeCell ref="BX310:BX311"/>
    <mergeCell ref="BY310:BY311"/>
    <mergeCell ref="BZ310:BZ311"/>
    <mergeCell ref="CA310:CA311"/>
    <mergeCell ref="CB310:CB311"/>
    <mergeCell ref="BQ310:BQ311"/>
    <mergeCell ref="BR310:BR311"/>
    <mergeCell ref="BS310:BS311"/>
    <mergeCell ref="BT310:BT311"/>
    <mergeCell ref="BU310:BU311"/>
    <mergeCell ref="BV310:BV311"/>
    <mergeCell ref="W310:W311"/>
    <mergeCell ref="X310:X311"/>
    <mergeCell ref="Y310:Y311"/>
    <mergeCell ref="Z306:Z307"/>
    <mergeCell ref="AC306:AC307"/>
    <mergeCell ref="BP306:BP307"/>
    <mergeCell ref="DT308:DT309"/>
    <mergeCell ref="DU308:DU309"/>
    <mergeCell ref="DV308:DV309"/>
    <mergeCell ref="EB308:EB309"/>
    <mergeCell ref="C310:C311"/>
    <mergeCell ref="D310:D311"/>
    <mergeCell ref="S310:S311"/>
    <mergeCell ref="T310:T311"/>
    <mergeCell ref="U310:U311"/>
    <mergeCell ref="V310:V311"/>
    <mergeCell ref="DN308:DN309"/>
    <mergeCell ref="DO308:DO309"/>
    <mergeCell ref="DP308:DP309"/>
    <mergeCell ref="DQ308:DQ309"/>
    <mergeCell ref="DR308:DR309"/>
    <mergeCell ref="DS308:DS309"/>
    <mergeCell ref="DG308:DG309"/>
    <mergeCell ref="DH308:DH309"/>
    <mergeCell ref="DI308:DI309"/>
    <mergeCell ref="DK308:DK309"/>
    <mergeCell ref="DL308:DL309"/>
    <mergeCell ref="DM308:DM309"/>
    <mergeCell ref="CU308:CU309"/>
    <mergeCell ref="CW308:CW309"/>
    <mergeCell ref="CY308:CY309"/>
    <mergeCell ref="DA308:DA309"/>
    <mergeCell ref="DC308:DC309"/>
    <mergeCell ref="DE308:DE309"/>
    <mergeCell ref="CO308:CO309"/>
    <mergeCell ref="CP308:CP309"/>
    <mergeCell ref="CQ308:CQ309"/>
    <mergeCell ref="CR308:CR309"/>
    <mergeCell ref="CS308:CS309"/>
    <mergeCell ref="CT308:CT309"/>
    <mergeCell ref="CI308:CI309"/>
    <mergeCell ref="CJ308:CJ309"/>
    <mergeCell ref="CK308:CK309"/>
    <mergeCell ref="CL308:CL309"/>
    <mergeCell ref="CM312:CM313"/>
    <mergeCell ref="CN312:CN313"/>
    <mergeCell ref="CC312:CC313"/>
    <mergeCell ref="CD312:CD313"/>
    <mergeCell ref="CE312:CE313"/>
    <mergeCell ref="CF312:CF313"/>
    <mergeCell ref="CG312:CG313"/>
    <mergeCell ref="CH312:CH313"/>
    <mergeCell ref="BW312:BW313"/>
    <mergeCell ref="BX312:BX313"/>
    <mergeCell ref="BY312:BY313"/>
    <mergeCell ref="BZ312:BZ313"/>
    <mergeCell ref="CA312:CA313"/>
    <mergeCell ref="CB312:CB313"/>
    <mergeCell ref="BQ312:BQ313"/>
    <mergeCell ref="BR312:BR313"/>
    <mergeCell ref="BS312:BS313"/>
    <mergeCell ref="BT312:BT313"/>
    <mergeCell ref="BU312:BU313"/>
    <mergeCell ref="BV312:BV313"/>
    <mergeCell ref="W312:W313"/>
    <mergeCell ref="X312:X313"/>
    <mergeCell ref="Y312:Y313"/>
    <mergeCell ref="Z308:Z309"/>
    <mergeCell ref="AC308:AC309"/>
    <mergeCell ref="BP308:BP309"/>
    <mergeCell ref="DT310:DT311"/>
    <mergeCell ref="DU310:DU311"/>
    <mergeCell ref="DV310:DV311"/>
    <mergeCell ref="EB310:EB311"/>
    <mergeCell ref="C312:C313"/>
    <mergeCell ref="D312:D313"/>
    <mergeCell ref="S312:S313"/>
    <mergeCell ref="T312:T313"/>
    <mergeCell ref="U312:U313"/>
    <mergeCell ref="V312:V313"/>
    <mergeCell ref="DN310:DN311"/>
    <mergeCell ref="DO310:DO311"/>
    <mergeCell ref="DP310:DP311"/>
    <mergeCell ref="DQ310:DQ311"/>
    <mergeCell ref="DR310:DR311"/>
    <mergeCell ref="DS310:DS311"/>
    <mergeCell ref="DG310:DG311"/>
    <mergeCell ref="DH310:DH311"/>
    <mergeCell ref="DI310:DI311"/>
    <mergeCell ref="DK310:DK311"/>
    <mergeCell ref="DL310:DL311"/>
    <mergeCell ref="DM310:DM311"/>
    <mergeCell ref="CU310:CU311"/>
    <mergeCell ref="CW310:CW311"/>
    <mergeCell ref="CY310:CY311"/>
    <mergeCell ref="DA310:DA311"/>
    <mergeCell ref="DC310:DC311"/>
    <mergeCell ref="DE310:DE311"/>
    <mergeCell ref="CO310:CO311"/>
    <mergeCell ref="CP310:CP311"/>
    <mergeCell ref="CQ310:CQ311"/>
    <mergeCell ref="CR310:CR311"/>
    <mergeCell ref="CS310:CS311"/>
    <mergeCell ref="CT310:CT311"/>
    <mergeCell ref="CI310:CI311"/>
    <mergeCell ref="CJ310:CJ311"/>
    <mergeCell ref="CK310:CK311"/>
    <mergeCell ref="CL310:CL311"/>
    <mergeCell ref="CD314:CD315"/>
    <mergeCell ref="CE314:CE315"/>
    <mergeCell ref="CF314:CF315"/>
    <mergeCell ref="CG314:CG315"/>
    <mergeCell ref="CH314:CH315"/>
    <mergeCell ref="BW314:BW315"/>
    <mergeCell ref="BX314:BX315"/>
    <mergeCell ref="BY314:BY315"/>
    <mergeCell ref="BZ314:BZ315"/>
    <mergeCell ref="CA314:CA315"/>
    <mergeCell ref="CB314:CB315"/>
    <mergeCell ref="BQ314:BQ315"/>
    <mergeCell ref="BR314:BR315"/>
    <mergeCell ref="BS314:BS315"/>
    <mergeCell ref="BT314:BT315"/>
    <mergeCell ref="BU314:BU315"/>
    <mergeCell ref="BV314:BV315"/>
    <mergeCell ref="W314:W315"/>
    <mergeCell ref="X314:X315"/>
    <mergeCell ref="Y314:Y315"/>
    <mergeCell ref="Z314:Z315"/>
    <mergeCell ref="AC314:AC315"/>
    <mergeCell ref="BP314:BP315"/>
    <mergeCell ref="Z310:Z311"/>
    <mergeCell ref="AC310:AC311"/>
    <mergeCell ref="BP310:BP311"/>
    <mergeCell ref="DT312:DT313"/>
    <mergeCell ref="DU312:DU313"/>
    <mergeCell ref="DV312:DV313"/>
    <mergeCell ref="EB312:EB313"/>
    <mergeCell ref="C314:C315"/>
    <mergeCell ref="D314:D315"/>
    <mergeCell ref="S314:S315"/>
    <mergeCell ref="T314:T315"/>
    <mergeCell ref="U314:U315"/>
    <mergeCell ref="V314:V315"/>
    <mergeCell ref="DN312:DN313"/>
    <mergeCell ref="DO312:DO313"/>
    <mergeCell ref="DP312:DP313"/>
    <mergeCell ref="DQ312:DQ313"/>
    <mergeCell ref="DR312:DR313"/>
    <mergeCell ref="DS312:DS313"/>
    <mergeCell ref="DG312:DG313"/>
    <mergeCell ref="DH312:DH313"/>
    <mergeCell ref="DI312:DI313"/>
    <mergeCell ref="DK312:DK313"/>
    <mergeCell ref="DL312:DL313"/>
    <mergeCell ref="DM312:DM313"/>
    <mergeCell ref="CU312:CU313"/>
    <mergeCell ref="CW312:CW313"/>
    <mergeCell ref="CY312:CY313"/>
    <mergeCell ref="DA312:DA313"/>
    <mergeCell ref="DC312:DC313"/>
    <mergeCell ref="DE312:DE313"/>
    <mergeCell ref="CO312:CO313"/>
    <mergeCell ref="CP312:CP313"/>
    <mergeCell ref="CQ312:CQ313"/>
    <mergeCell ref="CR312:CR313"/>
    <mergeCell ref="CS312:CS313"/>
    <mergeCell ref="CT312:CT313"/>
    <mergeCell ref="CI312:CI313"/>
    <mergeCell ref="CJ312:CJ313"/>
    <mergeCell ref="CK312:CK313"/>
    <mergeCell ref="CL312:CL313"/>
    <mergeCell ref="DV320:DV321"/>
    <mergeCell ref="EB320:EB321"/>
    <mergeCell ref="DN320:DN321"/>
    <mergeCell ref="DO320:DO321"/>
    <mergeCell ref="DP320:DP321"/>
    <mergeCell ref="DQ320:DQ321"/>
    <mergeCell ref="DR320:DR321"/>
    <mergeCell ref="DS320:DS321"/>
    <mergeCell ref="DG320:DG321"/>
    <mergeCell ref="DH320:DH321"/>
    <mergeCell ref="V316:V317"/>
    <mergeCell ref="W316:W317"/>
    <mergeCell ref="X316:X317"/>
    <mergeCell ref="Y316:Y317"/>
    <mergeCell ref="Z316:Z317"/>
    <mergeCell ref="AC316:AC317"/>
    <mergeCell ref="DT314:DT315"/>
    <mergeCell ref="DU314:DU315"/>
    <mergeCell ref="DV314:DV315"/>
    <mergeCell ref="DS316:DS317"/>
    <mergeCell ref="DT316:DT317"/>
    <mergeCell ref="DU316:DU317"/>
    <mergeCell ref="DV316:DV317"/>
    <mergeCell ref="Z312:Z313"/>
    <mergeCell ref="AC312:AC313"/>
    <mergeCell ref="BP312:BP313"/>
    <mergeCell ref="EB314:EB315"/>
    <mergeCell ref="B316:B359"/>
    <mergeCell ref="C316:C317"/>
    <mergeCell ref="D316:D317"/>
    <mergeCell ref="S316:S317"/>
    <mergeCell ref="T316:T317"/>
    <mergeCell ref="U316:U317"/>
    <mergeCell ref="DN314:DN315"/>
    <mergeCell ref="DO314:DO315"/>
    <mergeCell ref="DP314:DP315"/>
    <mergeCell ref="DQ314:DQ315"/>
    <mergeCell ref="DR314:DR315"/>
    <mergeCell ref="DS314:DS315"/>
    <mergeCell ref="DG314:DG315"/>
    <mergeCell ref="DH314:DH315"/>
    <mergeCell ref="DI314:DI315"/>
    <mergeCell ref="DK314:DK315"/>
    <mergeCell ref="DL314:DL315"/>
    <mergeCell ref="DM314:DM315"/>
    <mergeCell ref="CU314:CU315"/>
    <mergeCell ref="CW314:CW315"/>
    <mergeCell ref="CY314:CY315"/>
    <mergeCell ref="DA314:DA315"/>
    <mergeCell ref="DC314:DC315"/>
    <mergeCell ref="DE314:DE315"/>
    <mergeCell ref="CO314:CO315"/>
    <mergeCell ref="CP314:CP315"/>
    <mergeCell ref="CQ314:CQ315"/>
    <mergeCell ref="CR314:CR315"/>
    <mergeCell ref="CS314:CS315"/>
    <mergeCell ref="CT314:CT315"/>
    <mergeCell ref="CI314:CI315"/>
    <mergeCell ref="CJ314:CJ315"/>
    <mergeCell ref="CK314:CK315"/>
    <mergeCell ref="CL314:CL315"/>
    <mergeCell ref="CM314:CM315"/>
    <mergeCell ref="CN314:CN315"/>
    <mergeCell ref="CC314:CC315"/>
    <mergeCell ref="CH316:CH317"/>
    <mergeCell ref="CI316:CI317"/>
    <mergeCell ref="CJ316:CJ317"/>
    <mergeCell ref="CK316:CK317"/>
    <mergeCell ref="CL316:CL317"/>
    <mergeCell ref="CM316:CM317"/>
    <mergeCell ref="CB316:CB317"/>
    <mergeCell ref="CC316:CC317"/>
    <mergeCell ref="CD316:CD317"/>
    <mergeCell ref="CE316:CE317"/>
    <mergeCell ref="CF316:CF317"/>
    <mergeCell ref="CG316:CG317"/>
    <mergeCell ref="BV316:BV317"/>
    <mergeCell ref="BW316:BW317"/>
    <mergeCell ref="BX316:BX317"/>
    <mergeCell ref="BY316:BY317"/>
    <mergeCell ref="BZ316:BZ317"/>
    <mergeCell ref="CA316:CA317"/>
    <mergeCell ref="BP316:BP317"/>
    <mergeCell ref="BQ316:BQ317"/>
    <mergeCell ref="BR316:BR317"/>
    <mergeCell ref="BS316:BS317"/>
    <mergeCell ref="BT316:BT317"/>
    <mergeCell ref="BU316:BU317"/>
    <mergeCell ref="BW320:BW321"/>
    <mergeCell ref="BX320:BX321"/>
    <mergeCell ref="BY320:BY321"/>
    <mergeCell ref="BZ320:BZ321"/>
    <mergeCell ref="CA320:CA321"/>
    <mergeCell ref="CB320:CB321"/>
    <mergeCell ref="BQ320:BQ321"/>
    <mergeCell ref="BR320:BR321"/>
    <mergeCell ref="BS320:BS321"/>
    <mergeCell ref="BT320:BT321"/>
    <mergeCell ref="BU320:BU321"/>
    <mergeCell ref="BV320:BV321"/>
    <mergeCell ref="BT318:BT319"/>
    <mergeCell ref="BU318:BU319"/>
    <mergeCell ref="BV318:BV319"/>
    <mergeCell ref="DX316:DX359"/>
    <mergeCell ref="EB316:EB317"/>
    <mergeCell ref="DT318:DT319"/>
    <mergeCell ref="DU318:DU319"/>
    <mergeCell ref="DV318:DV319"/>
    <mergeCell ref="EB318:EB319"/>
    <mergeCell ref="DM316:DM317"/>
    <mergeCell ref="DN316:DN317"/>
    <mergeCell ref="DO316:DO317"/>
    <mergeCell ref="DP316:DP317"/>
    <mergeCell ref="DQ316:DQ317"/>
    <mergeCell ref="DR316:DR317"/>
    <mergeCell ref="DE316:DE317"/>
    <mergeCell ref="DG316:DG317"/>
    <mergeCell ref="DH316:DH317"/>
    <mergeCell ref="DI316:DI317"/>
    <mergeCell ref="DK316:DK317"/>
    <mergeCell ref="DL316:DL317"/>
    <mergeCell ref="CT316:CT317"/>
    <mergeCell ref="CU316:CU317"/>
    <mergeCell ref="CW316:CW317"/>
    <mergeCell ref="CY316:CY317"/>
    <mergeCell ref="DA316:DA317"/>
    <mergeCell ref="DC316:DC317"/>
    <mergeCell ref="CN316:CN317"/>
    <mergeCell ref="CO316:CO317"/>
    <mergeCell ref="CP316:CP317"/>
    <mergeCell ref="CQ316:CQ317"/>
    <mergeCell ref="CR316:CR317"/>
    <mergeCell ref="CS316:CS317"/>
    <mergeCell ref="DQ318:DQ319"/>
    <mergeCell ref="DR318:DR319"/>
    <mergeCell ref="DS318:DS319"/>
    <mergeCell ref="DG318:DG319"/>
    <mergeCell ref="DH318:DH319"/>
    <mergeCell ref="DI318:DI319"/>
    <mergeCell ref="DK318:DK319"/>
    <mergeCell ref="DL318:DL319"/>
    <mergeCell ref="DM318:DM319"/>
    <mergeCell ref="CU318:CU319"/>
    <mergeCell ref="CW318:CW319"/>
    <mergeCell ref="CY318:CY319"/>
    <mergeCell ref="DA318:DA319"/>
    <mergeCell ref="DC318:DC319"/>
    <mergeCell ref="DE318:DE319"/>
    <mergeCell ref="CO318:CO319"/>
    <mergeCell ref="DN318:DN319"/>
    <mergeCell ref="DO318:DO319"/>
    <mergeCell ref="DP318:DP319"/>
    <mergeCell ref="DT358:DT359"/>
    <mergeCell ref="DU358:DU359"/>
    <mergeCell ref="DV358:DV359"/>
    <mergeCell ref="EB358:EB359"/>
    <mergeCell ref="DN358:DN359"/>
    <mergeCell ref="DO358:DO359"/>
    <mergeCell ref="DP358:DP359"/>
    <mergeCell ref="DQ358:DQ359"/>
    <mergeCell ref="DR358:DR359"/>
    <mergeCell ref="DS358:DS359"/>
    <mergeCell ref="DG358:DG359"/>
    <mergeCell ref="DH358:DH359"/>
    <mergeCell ref="DI358:DI359"/>
    <mergeCell ref="DT320:DT321"/>
    <mergeCell ref="DU320:DU321"/>
    <mergeCell ref="W318:W319"/>
    <mergeCell ref="X318:X319"/>
    <mergeCell ref="Y318:Y319"/>
    <mergeCell ref="Z318:Z319"/>
    <mergeCell ref="AC318:AC319"/>
    <mergeCell ref="BP318:BP319"/>
    <mergeCell ref="C318:C319"/>
    <mergeCell ref="D318:D319"/>
    <mergeCell ref="S318:S319"/>
    <mergeCell ref="T318:T319"/>
    <mergeCell ref="U318:U319"/>
    <mergeCell ref="V318:V319"/>
    <mergeCell ref="CI318:CI319"/>
    <mergeCell ref="CJ318:CJ319"/>
    <mergeCell ref="CK318:CK319"/>
    <mergeCell ref="CL318:CL319"/>
    <mergeCell ref="CM318:CM319"/>
    <mergeCell ref="CN318:CN319"/>
    <mergeCell ref="CC318:CC319"/>
    <mergeCell ref="CD318:CD319"/>
    <mergeCell ref="CE318:CE319"/>
    <mergeCell ref="CF318:CF319"/>
    <mergeCell ref="CG318:CG319"/>
    <mergeCell ref="CH318:CH319"/>
    <mergeCell ref="CP318:CP319"/>
    <mergeCell ref="CQ318:CQ319"/>
    <mergeCell ref="CR318:CR319"/>
    <mergeCell ref="CS318:CS319"/>
    <mergeCell ref="CT318:CT319"/>
    <mergeCell ref="BQ322:BQ323"/>
    <mergeCell ref="BR322:BR323"/>
    <mergeCell ref="BS322:BS323"/>
    <mergeCell ref="BT322:BT323"/>
    <mergeCell ref="BU322:BU323"/>
    <mergeCell ref="BV322:BV323"/>
    <mergeCell ref="W322:W323"/>
    <mergeCell ref="X322:X323"/>
    <mergeCell ref="Y322:Y323"/>
    <mergeCell ref="Z322:Z323"/>
    <mergeCell ref="AC322:AC323"/>
    <mergeCell ref="BP322:BP323"/>
    <mergeCell ref="C322:C323"/>
    <mergeCell ref="D322:D323"/>
    <mergeCell ref="S322:S323"/>
    <mergeCell ref="T322:T323"/>
    <mergeCell ref="U322:U323"/>
    <mergeCell ref="V322:V323"/>
    <mergeCell ref="W320:W321"/>
    <mergeCell ref="X320:X321"/>
    <mergeCell ref="Y320:Y321"/>
    <mergeCell ref="Z320:Z321"/>
    <mergeCell ref="AC320:AC321"/>
    <mergeCell ref="BP320:BP321"/>
    <mergeCell ref="BW318:BW319"/>
    <mergeCell ref="BX318:BX319"/>
    <mergeCell ref="BY318:BY319"/>
    <mergeCell ref="BZ318:BZ319"/>
    <mergeCell ref="CA318:CA319"/>
    <mergeCell ref="CB318:CB319"/>
    <mergeCell ref="BQ318:BQ319"/>
    <mergeCell ref="BR318:BR319"/>
    <mergeCell ref="BS318:BS319"/>
    <mergeCell ref="DI320:DI321"/>
    <mergeCell ref="DK320:DK321"/>
    <mergeCell ref="DL320:DL321"/>
    <mergeCell ref="DM320:DM321"/>
    <mergeCell ref="CU320:CU321"/>
    <mergeCell ref="CW320:CW321"/>
    <mergeCell ref="CY320:CY321"/>
    <mergeCell ref="DA320:DA321"/>
    <mergeCell ref="DC320:DC321"/>
    <mergeCell ref="DE320:DE321"/>
    <mergeCell ref="CO320:CO321"/>
    <mergeCell ref="CP320:CP321"/>
    <mergeCell ref="CQ320:CQ321"/>
    <mergeCell ref="CR320:CR321"/>
    <mergeCell ref="CS320:CS321"/>
    <mergeCell ref="CT320:CT321"/>
    <mergeCell ref="CI320:CI321"/>
    <mergeCell ref="CJ320:CJ321"/>
    <mergeCell ref="CK320:CK321"/>
    <mergeCell ref="CL320:CL321"/>
    <mergeCell ref="CM320:CM321"/>
    <mergeCell ref="CN320:CN321"/>
    <mergeCell ref="C320:C321"/>
    <mergeCell ref="D320:D321"/>
    <mergeCell ref="S320:S321"/>
    <mergeCell ref="T320:T321"/>
    <mergeCell ref="U320:U321"/>
    <mergeCell ref="V320:V321"/>
    <mergeCell ref="CC320:CC321"/>
    <mergeCell ref="CD320:CD321"/>
    <mergeCell ref="CE320:CE321"/>
    <mergeCell ref="CF320:CF321"/>
    <mergeCell ref="CG320:CG321"/>
    <mergeCell ref="CH320:CH321"/>
    <mergeCell ref="BQ324:BQ325"/>
    <mergeCell ref="BR324:BR325"/>
    <mergeCell ref="BS324:BS325"/>
    <mergeCell ref="BT324:BT325"/>
    <mergeCell ref="BU324:BU325"/>
    <mergeCell ref="BV324:BV325"/>
    <mergeCell ref="W324:W325"/>
    <mergeCell ref="X324:X325"/>
    <mergeCell ref="Y324:Y325"/>
    <mergeCell ref="Z324:Z325"/>
    <mergeCell ref="AC324:AC325"/>
    <mergeCell ref="BP324:BP325"/>
    <mergeCell ref="DT322:DT323"/>
    <mergeCell ref="DU322:DU323"/>
    <mergeCell ref="DV322:DV323"/>
    <mergeCell ref="EB322:EB323"/>
    <mergeCell ref="C324:C325"/>
    <mergeCell ref="D324:D325"/>
    <mergeCell ref="S324:S325"/>
    <mergeCell ref="T324:T325"/>
    <mergeCell ref="U324:U325"/>
    <mergeCell ref="V324:V325"/>
    <mergeCell ref="DN322:DN323"/>
    <mergeCell ref="DO322:DO323"/>
    <mergeCell ref="DP322:DP323"/>
    <mergeCell ref="DQ322:DQ323"/>
    <mergeCell ref="DR322:DR323"/>
    <mergeCell ref="DS322:DS323"/>
    <mergeCell ref="DG322:DG323"/>
    <mergeCell ref="DH322:DH323"/>
    <mergeCell ref="DI322:DI323"/>
    <mergeCell ref="DK322:DK323"/>
    <mergeCell ref="DL322:DL323"/>
    <mergeCell ref="DM322:DM323"/>
    <mergeCell ref="CU322:CU323"/>
    <mergeCell ref="CW322:CW323"/>
    <mergeCell ref="CY322:CY323"/>
    <mergeCell ref="DA322:DA323"/>
    <mergeCell ref="DC322:DC323"/>
    <mergeCell ref="DE322:DE323"/>
    <mergeCell ref="CO322:CO323"/>
    <mergeCell ref="CP322:CP323"/>
    <mergeCell ref="CQ322:CQ323"/>
    <mergeCell ref="CR322:CR323"/>
    <mergeCell ref="CS322:CS323"/>
    <mergeCell ref="CT322:CT323"/>
    <mergeCell ref="CI322:CI323"/>
    <mergeCell ref="CJ322:CJ323"/>
    <mergeCell ref="CK322:CK323"/>
    <mergeCell ref="CL322:CL323"/>
    <mergeCell ref="CM322:CM323"/>
    <mergeCell ref="CN322:CN323"/>
    <mergeCell ref="CC322:CC323"/>
    <mergeCell ref="CD322:CD323"/>
    <mergeCell ref="CE322:CE323"/>
    <mergeCell ref="CF322:CF323"/>
    <mergeCell ref="CG322:CG323"/>
    <mergeCell ref="CH322:CH323"/>
    <mergeCell ref="BW322:BW323"/>
    <mergeCell ref="BX322:BX323"/>
    <mergeCell ref="BY322:BY323"/>
    <mergeCell ref="BZ322:BZ323"/>
    <mergeCell ref="CA322:CA323"/>
    <mergeCell ref="CB322:CB323"/>
    <mergeCell ref="BQ326:BQ327"/>
    <mergeCell ref="BR326:BR327"/>
    <mergeCell ref="BS326:BS327"/>
    <mergeCell ref="BT326:BT327"/>
    <mergeCell ref="BU326:BU327"/>
    <mergeCell ref="BV326:BV327"/>
    <mergeCell ref="W326:W327"/>
    <mergeCell ref="X326:X327"/>
    <mergeCell ref="Y326:Y327"/>
    <mergeCell ref="Z326:Z327"/>
    <mergeCell ref="AC326:AC327"/>
    <mergeCell ref="BP326:BP327"/>
    <mergeCell ref="DT324:DT325"/>
    <mergeCell ref="DU324:DU325"/>
    <mergeCell ref="DV324:DV325"/>
    <mergeCell ref="EB324:EB325"/>
    <mergeCell ref="C326:C327"/>
    <mergeCell ref="D326:D327"/>
    <mergeCell ref="S326:S327"/>
    <mergeCell ref="T326:T327"/>
    <mergeCell ref="U326:U327"/>
    <mergeCell ref="V326:V327"/>
    <mergeCell ref="DN324:DN325"/>
    <mergeCell ref="DO324:DO325"/>
    <mergeCell ref="DP324:DP325"/>
    <mergeCell ref="DQ324:DQ325"/>
    <mergeCell ref="DR324:DR325"/>
    <mergeCell ref="DS324:DS325"/>
    <mergeCell ref="DG324:DG325"/>
    <mergeCell ref="DH324:DH325"/>
    <mergeCell ref="DI324:DI325"/>
    <mergeCell ref="DK324:DK325"/>
    <mergeCell ref="DL324:DL325"/>
    <mergeCell ref="DM324:DM325"/>
    <mergeCell ref="CU324:CU325"/>
    <mergeCell ref="CW324:CW325"/>
    <mergeCell ref="CY324:CY325"/>
    <mergeCell ref="DA324:DA325"/>
    <mergeCell ref="DC324:DC325"/>
    <mergeCell ref="DE324:DE325"/>
    <mergeCell ref="CO324:CO325"/>
    <mergeCell ref="CP324:CP325"/>
    <mergeCell ref="CQ324:CQ325"/>
    <mergeCell ref="CR324:CR325"/>
    <mergeCell ref="CS324:CS325"/>
    <mergeCell ref="CT324:CT325"/>
    <mergeCell ref="CI324:CI325"/>
    <mergeCell ref="CJ324:CJ325"/>
    <mergeCell ref="CK324:CK325"/>
    <mergeCell ref="CL324:CL325"/>
    <mergeCell ref="CM324:CM325"/>
    <mergeCell ref="CN324:CN325"/>
    <mergeCell ref="CC324:CC325"/>
    <mergeCell ref="CD324:CD325"/>
    <mergeCell ref="CE324:CE325"/>
    <mergeCell ref="CF324:CF325"/>
    <mergeCell ref="CG324:CG325"/>
    <mergeCell ref="CH324:CH325"/>
    <mergeCell ref="BW324:BW325"/>
    <mergeCell ref="BX324:BX325"/>
    <mergeCell ref="BY324:BY325"/>
    <mergeCell ref="BZ324:BZ325"/>
    <mergeCell ref="CA324:CA325"/>
    <mergeCell ref="CB324:CB325"/>
    <mergeCell ref="BQ328:BQ329"/>
    <mergeCell ref="BR328:BR329"/>
    <mergeCell ref="BS328:BS329"/>
    <mergeCell ref="BT328:BT329"/>
    <mergeCell ref="BU328:BU329"/>
    <mergeCell ref="BV328:BV329"/>
    <mergeCell ref="W328:W329"/>
    <mergeCell ref="X328:X329"/>
    <mergeCell ref="Y328:Y329"/>
    <mergeCell ref="Z328:Z329"/>
    <mergeCell ref="AC328:AC329"/>
    <mergeCell ref="BP328:BP329"/>
    <mergeCell ref="DT326:DT327"/>
    <mergeCell ref="DU326:DU327"/>
    <mergeCell ref="DV326:DV327"/>
    <mergeCell ref="EB326:EB327"/>
    <mergeCell ref="C328:C329"/>
    <mergeCell ref="D328:D329"/>
    <mergeCell ref="S328:S329"/>
    <mergeCell ref="T328:T329"/>
    <mergeCell ref="U328:U329"/>
    <mergeCell ref="V328:V329"/>
    <mergeCell ref="DN326:DN327"/>
    <mergeCell ref="DO326:DO327"/>
    <mergeCell ref="DP326:DP327"/>
    <mergeCell ref="DQ326:DQ327"/>
    <mergeCell ref="DR326:DR327"/>
    <mergeCell ref="DS326:DS327"/>
    <mergeCell ref="DG326:DG327"/>
    <mergeCell ref="DH326:DH327"/>
    <mergeCell ref="DI326:DI327"/>
    <mergeCell ref="DK326:DK327"/>
    <mergeCell ref="DL326:DL327"/>
    <mergeCell ref="DM326:DM327"/>
    <mergeCell ref="CU326:CU327"/>
    <mergeCell ref="CW326:CW327"/>
    <mergeCell ref="CY326:CY327"/>
    <mergeCell ref="DA326:DA327"/>
    <mergeCell ref="DC326:DC327"/>
    <mergeCell ref="DE326:DE327"/>
    <mergeCell ref="CO326:CO327"/>
    <mergeCell ref="CP326:CP327"/>
    <mergeCell ref="CQ326:CQ327"/>
    <mergeCell ref="CR326:CR327"/>
    <mergeCell ref="CS326:CS327"/>
    <mergeCell ref="CT326:CT327"/>
    <mergeCell ref="CI326:CI327"/>
    <mergeCell ref="CJ326:CJ327"/>
    <mergeCell ref="CK326:CK327"/>
    <mergeCell ref="CL326:CL327"/>
    <mergeCell ref="CM326:CM327"/>
    <mergeCell ref="CN326:CN327"/>
    <mergeCell ref="CC326:CC327"/>
    <mergeCell ref="CD326:CD327"/>
    <mergeCell ref="CE326:CE327"/>
    <mergeCell ref="CF326:CF327"/>
    <mergeCell ref="CG326:CG327"/>
    <mergeCell ref="CH326:CH327"/>
    <mergeCell ref="BW326:BW327"/>
    <mergeCell ref="BX326:BX327"/>
    <mergeCell ref="BY326:BY327"/>
    <mergeCell ref="BZ326:BZ327"/>
    <mergeCell ref="CA326:CA327"/>
    <mergeCell ref="CB326:CB327"/>
    <mergeCell ref="BQ330:BQ331"/>
    <mergeCell ref="BR330:BR331"/>
    <mergeCell ref="BS330:BS331"/>
    <mergeCell ref="BT330:BT331"/>
    <mergeCell ref="BU330:BU331"/>
    <mergeCell ref="BV330:BV331"/>
    <mergeCell ref="W330:W331"/>
    <mergeCell ref="X330:X331"/>
    <mergeCell ref="Y330:Y331"/>
    <mergeCell ref="Z330:Z331"/>
    <mergeCell ref="AC330:AC331"/>
    <mergeCell ref="BP330:BP331"/>
    <mergeCell ref="DT328:DT329"/>
    <mergeCell ref="DU328:DU329"/>
    <mergeCell ref="DV328:DV329"/>
    <mergeCell ref="EB328:EB329"/>
    <mergeCell ref="C330:C331"/>
    <mergeCell ref="D330:D331"/>
    <mergeCell ref="S330:S331"/>
    <mergeCell ref="T330:T331"/>
    <mergeCell ref="U330:U331"/>
    <mergeCell ref="V330:V331"/>
    <mergeCell ref="DN328:DN329"/>
    <mergeCell ref="DO328:DO329"/>
    <mergeCell ref="DP328:DP329"/>
    <mergeCell ref="DQ328:DQ329"/>
    <mergeCell ref="DR328:DR329"/>
    <mergeCell ref="DS328:DS329"/>
    <mergeCell ref="DG328:DG329"/>
    <mergeCell ref="DH328:DH329"/>
    <mergeCell ref="DI328:DI329"/>
    <mergeCell ref="DK328:DK329"/>
    <mergeCell ref="DL328:DL329"/>
    <mergeCell ref="DM328:DM329"/>
    <mergeCell ref="CU328:CU329"/>
    <mergeCell ref="CW328:CW329"/>
    <mergeCell ref="CY328:CY329"/>
    <mergeCell ref="DA328:DA329"/>
    <mergeCell ref="DC328:DC329"/>
    <mergeCell ref="DE328:DE329"/>
    <mergeCell ref="CO328:CO329"/>
    <mergeCell ref="CP328:CP329"/>
    <mergeCell ref="CQ328:CQ329"/>
    <mergeCell ref="CR328:CR329"/>
    <mergeCell ref="CS328:CS329"/>
    <mergeCell ref="CT328:CT329"/>
    <mergeCell ref="CI328:CI329"/>
    <mergeCell ref="CJ328:CJ329"/>
    <mergeCell ref="CK328:CK329"/>
    <mergeCell ref="CL328:CL329"/>
    <mergeCell ref="CM328:CM329"/>
    <mergeCell ref="CN328:CN329"/>
    <mergeCell ref="CC328:CC329"/>
    <mergeCell ref="CD328:CD329"/>
    <mergeCell ref="CE328:CE329"/>
    <mergeCell ref="CF328:CF329"/>
    <mergeCell ref="CG328:CG329"/>
    <mergeCell ref="CH328:CH329"/>
    <mergeCell ref="BW328:BW329"/>
    <mergeCell ref="BX328:BX329"/>
    <mergeCell ref="BY328:BY329"/>
    <mergeCell ref="BZ328:BZ329"/>
    <mergeCell ref="CA328:CA329"/>
    <mergeCell ref="CB328:CB329"/>
    <mergeCell ref="BQ332:BQ333"/>
    <mergeCell ref="BR332:BR333"/>
    <mergeCell ref="BS332:BS333"/>
    <mergeCell ref="BT332:BT333"/>
    <mergeCell ref="BU332:BU333"/>
    <mergeCell ref="BV332:BV333"/>
    <mergeCell ref="W332:W333"/>
    <mergeCell ref="X332:X333"/>
    <mergeCell ref="Y332:Y333"/>
    <mergeCell ref="Z332:Z333"/>
    <mergeCell ref="AC332:AC333"/>
    <mergeCell ref="BP332:BP333"/>
    <mergeCell ref="DT330:DT331"/>
    <mergeCell ref="DU330:DU331"/>
    <mergeCell ref="DV330:DV331"/>
    <mergeCell ref="EB330:EB331"/>
    <mergeCell ref="C332:C333"/>
    <mergeCell ref="D332:D333"/>
    <mergeCell ref="S332:S333"/>
    <mergeCell ref="T332:T333"/>
    <mergeCell ref="U332:U333"/>
    <mergeCell ref="V332:V333"/>
    <mergeCell ref="DN330:DN331"/>
    <mergeCell ref="DO330:DO331"/>
    <mergeCell ref="DP330:DP331"/>
    <mergeCell ref="DQ330:DQ331"/>
    <mergeCell ref="DR330:DR331"/>
    <mergeCell ref="DS330:DS331"/>
    <mergeCell ref="DG330:DG331"/>
    <mergeCell ref="DH330:DH331"/>
    <mergeCell ref="DI330:DI331"/>
    <mergeCell ref="DK330:DK331"/>
    <mergeCell ref="DL330:DL331"/>
    <mergeCell ref="DM330:DM331"/>
    <mergeCell ref="CU330:CU331"/>
    <mergeCell ref="CW330:CW331"/>
    <mergeCell ref="CY330:CY331"/>
    <mergeCell ref="DA330:DA331"/>
    <mergeCell ref="DC330:DC331"/>
    <mergeCell ref="DE330:DE331"/>
    <mergeCell ref="CO330:CO331"/>
    <mergeCell ref="CP330:CP331"/>
    <mergeCell ref="CQ330:CQ331"/>
    <mergeCell ref="CR330:CR331"/>
    <mergeCell ref="CS330:CS331"/>
    <mergeCell ref="CT330:CT331"/>
    <mergeCell ref="CI330:CI331"/>
    <mergeCell ref="CJ330:CJ331"/>
    <mergeCell ref="CK330:CK331"/>
    <mergeCell ref="CL330:CL331"/>
    <mergeCell ref="CM330:CM331"/>
    <mergeCell ref="CN330:CN331"/>
    <mergeCell ref="CC330:CC331"/>
    <mergeCell ref="CD330:CD331"/>
    <mergeCell ref="CE330:CE331"/>
    <mergeCell ref="CF330:CF331"/>
    <mergeCell ref="CG330:CG331"/>
    <mergeCell ref="CH330:CH331"/>
    <mergeCell ref="BW330:BW331"/>
    <mergeCell ref="BX330:BX331"/>
    <mergeCell ref="BY330:BY331"/>
    <mergeCell ref="BZ330:BZ331"/>
    <mergeCell ref="CA330:CA331"/>
    <mergeCell ref="CB330:CB331"/>
    <mergeCell ref="BQ334:BQ335"/>
    <mergeCell ref="BR334:BR335"/>
    <mergeCell ref="BS334:BS335"/>
    <mergeCell ref="BT334:BT335"/>
    <mergeCell ref="BU334:BU335"/>
    <mergeCell ref="BV334:BV335"/>
    <mergeCell ref="W334:W335"/>
    <mergeCell ref="X334:X335"/>
    <mergeCell ref="Y334:Y335"/>
    <mergeCell ref="Z334:Z335"/>
    <mergeCell ref="AC334:AC335"/>
    <mergeCell ref="BP334:BP335"/>
    <mergeCell ref="DT332:DT333"/>
    <mergeCell ref="DU332:DU333"/>
    <mergeCell ref="DV332:DV333"/>
    <mergeCell ref="EB332:EB333"/>
    <mergeCell ref="C334:C335"/>
    <mergeCell ref="D334:D335"/>
    <mergeCell ref="S334:S335"/>
    <mergeCell ref="T334:T335"/>
    <mergeCell ref="U334:U335"/>
    <mergeCell ref="V334:V335"/>
    <mergeCell ref="DN332:DN333"/>
    <mergeCell ref="DO332:DO333"/>
    <mergeCell ref="DP332:DP333"/>
    <mergeCell ref="DQ332:DQ333"/>
    <mergeCell ref="DR332:DR333"/>
    <mergeCell ref="DS332:DS333"/>
    <mergeCell ref="DG332:DG333"/>
    <mergeCell ref="DH332:DH333"/>
    <mergeCell ref="DI332:DI333"/>
    <mergeCell ref="DK332:DK333"/>
    <mergeCell ref="DL332:DL333"/>
    <mergeCell ref="DM332:DM333"/>
    <mergeCell ref="CU332:CU333"/>
    <mergeCell ref="CW332:CW333"/>
    <mergeCell ref="CY332:CY333"/>
    <mergeCell ref="DA332:DA333"/>
    <mergeCell ref="DC332:DC333"/>
    <mergeCell ref="DE332:DE333"/>
    <mergeCell ref="CO332:CO333"/>
    <mergeCell ref="CP332:CP333"/>
    <mergeCell ref="CQ332:CQ333"/>
    <mergeCell ref="CR332:CR333"/>
    <mergeCell ref="CS332:CS333"/>
    <mergeCell ref="CT332:CT333"/>
    <mergeCell ref="CI332:CI333"/>
    <mergeCell ref="CJ332:CJ333"/>
    <mergeCell ref="CK332:CK333"/>
    <mergeCell ref="CL332:CL333"/>
    <mergeCell ref="CM332:CM333"/>
    <mergeCell ref="CN332:CN333"/>
    <mergeCell ref="CC332:CC333"/>
    <mergeCell ref="CD332:CD333"/>
    <mergeCell ref="CE332:CE333"/>
    <mergeCell ref="CF332:CF333"/>
    <mergeCell ref="CG332:CG333"/>
    <mergeCell ref="CH332:CH333"/>
    <mergeCell ref="BW332:BW333"/>
    <mergeCell ref="BX332:BX333"/>
    <mergeCell ref="BY332:BY333"/>
    <mergeCell ref="BZ332:BZ333"/>
    <mergeCell ref="CA332:CA333"/>
    <mergeCell ref="CB332:CB333"/>
    <mergeCell ref="BQ336:BQ337"/>
    <mergeCell ref="BR336:BR337"/>
    <mergeCell ref="BS336:BS337"/>
    <mergeCell ref="BT336:BT337"/>
    <mergeCell ref="BU336:BU337"/>
    <mergeCell ref="BV336:BV337"/>
    <mergeCell ref="W336:W337"/>
    <mergeCell ref="X336:X337"/>
    <mergeCell ref="Y336:Y337"/>
    <mergeCell ref="Z336:Z337"/>
    <mergeCell ref="AC336:AC337"/>
    <mergeCell ref="BP336:BP337"/>
    <mergeCell ref="DT334:DT335"/>
    <mergeCell ref="DU334:DU335"/>
    <mergeCell ref="DV334:DV335"/>
    <mergeCell ref="EB334:EB335"/>
    <mergeCell ref="C336:C337"/>
    <mergeCell ref="D336:D337"/>
    <mergeCell ref="S336:S337"/>
    <mergeCell ref="T336:T337"/>
    <mergeCell ref="U336:U337"/>
    <mergeCell ref="V336:V337"/>
    <mergeCell ref="DN334:DN335"/>
    <mergeCell ref="DO334:DO335"/>
    <mergeCell ref="DP334:DP335"/>
    <mergeCell ref="DQ334:DQ335"/>
    <mergeCell ref="DR334:DR335"/>
    <mergeCell ref="DS334:DS335"/>
    <mergeCell ref="DG334:DG335"/>
    <mergeCell ref="DH334:DH335"/>
    <mergeCell ref="DI334:DI335"/>
    <mergeCell ref="DK334:DK335"/>
    <mergeCell ref="DL334:DL335"/>
    <mergeCell ref="DM334:DM335"/>
    <mergeCell ref="CU334:CU335"/>
    <mergeCell ref="CW334:CW335"/>
    <mergeCell ref="CY334:CY335"/>
    <mergeCell ref="DA334:DA335"/>
    <mergeCell ref="DC334:DC335"/>
    <mergeCell ref="DE334:DE335"/>
    <mergeCell ref="CO334:CO335"/>
    <mergeCell ref="CP334:CP335"/>
    <mergeCell ref="CQ334:CQ335"/>
    <mergeCell ref="CR334:CR335"/>
    <mergeCell ref="CS334:CS335"/>
    <mergeCell ref="CT334:CT335"/>
    <mergeCell ref="CI334:CI335"/>
    <mergeCell ref="CJ334:CJ335"/>
    <mergeCell ref="CK334:CK335"/>
    <mergeCell ref="CL334:CL335"/>
    <mergeCell ref="CM334:CM335"/>
    <mergeCell ref="CN334:CN335"/>
    <mergeCell ref="CC334:CC335"/>
    <mergeCell ref="CD334:CD335"/>
    <mergeCell ref="CE334:CE335"/>
    <mergeCell ref="CF334:CF335"/>
    <mergeCell ref="CG334:CG335"/>
    <mergeCell ref="CH334:CH335"/>
    <mergeCell ref="BW334:BW335"/>
    <mergeCell ref="BX334:BX335"/>
    <mergeCell ref="BY334:BY335"/>
    <mergeCell ref="BZ334:BZ335"/>
    <mergeCell ref="CA334:CA335"/>
    <mergeCell ref="CB334:CB335"/>
    <mergeCell ref="BQ338:BQ339"/>
    <mergeCell ref="BR338:BR339"/>
    <mergeCell ref="BS338:BS339"/>
    <mergeCell ref="BT338:BT339"/>
    <mergeCell ref="BU338:BU339"/>
    <mergeCell ref="BV338:BV339"/>
    <mergeCell ref="W338:W339"/>
    <mergeCell ref="X338:X339"/>
    <mergeCell ref="Y338:Y339"/>
    <mergeCell ref="Z338:Z339"/>
    <mergeCell ref="AC338:AC339"/>
    <mergeCell ref="BP338:BP339"/>
    <mergeCell ref="DT336:DT337"/>
    <mergeCell ref="DU336:DU337"/>
    <mergeCell ref="DV336:DV337"/>
    <mergeCell ref="EB336:EB337"/>
    <mergeCell ref="C338:C339"/>
    <mergeCell ref="D338:D339"/>
    <mergeCell ref="S338:S339"/>
    <mergeCell ref="T338:T339"/>
    <mergeCell ref="U338:U339"/>
    <mergeCell ref="V338:V339"/>
    <mergeCell ref="DN336:DN337"/>
    <mergeCell ref="DO336:DO337"/>
    <mergeCell ref="DP336:DP337"/>
    <mergeCell ref="DQ336:DQ337"/>
    <mergeCell ref="DR336:DR337"/>
    <mergeCell ref="DS336:DS337"/>
    <mergeCell ref="DG336:DG337"/>
    <mergeCell ref="DH336:DH337"/>
    <mergeCell ref="DI336:DI337"/>
    <mergeCell ref="DK336:DK337"/>
    <mergeCell ref="DL336:DL337"/>
    <mergeCell ref="DM336:DM337"/>
    <mergeCell ref="CU336:CU337"/>
    <mergeCell ref="CW336:CW337"/>
    <mergeCell ref="CY336:CY337"/>
    <mergeCell ref="DA336:DA337"/>
    <mergeCell ref="DC336:DC337"/>
    <mergeCell ref="DE336:DE337"/>
    <mergeCell ref="CO336:CO337"/>
    <mergeCell ref="CP336:CP337"/>
    <mergeCell ref="CQ336:CQ337"/>
    <mergeCell ref="CR336:CR337"/>
    <mergeCell ref="CS336:CS337"/>
    <mergeCell ref="CT336:CT337"/>
    <mergeCell ref="CI336:CI337"/>
    <mergeCell ref="CJ336:CJ337"/>
    <mergeCell ref="CK336:CK337"/>
    <mergeCell ref="CL336:CL337"/>
    <mergeCell ref="CM336:CM337"/>
    <mergeCell ref="CN336:CN337"/>
    <mergeCell ref="CC336:CC337"/>
    <mergeCell ref="CD336:CD337"/>
    <mergeCell ref="CE336:CE337"/>
    <mergeCell ref="CF336:CF337"/>
    <mergeCell ref="CG336:CG337"/>
    <mergeCell ref="CH336:CH337"/>
    <mergeCell ref="BW336:BW337"/>
    <mergeCell ref="BX336:BX337"/>
    <mergeCell ref="BY336:BY337"/>
    <mergeCell ref="BZ336:BZ337"/>
    <mergeCell ref="CA336:CA337"/>
    <mergeCell ref="CB336:CB337"/>
    <mergeCell ref="BQ340:BQ341"/>
    <mergeCell ref="BR340:BR341"/>
    <mergeCell ref="BS340:BS341"/>
    <mergeCell ref="BT340:BT341"/>
    <mergeCell ref="BU340:BU341"/>
    <mergeCell ref="BV340:BV341"/>
    <mergeCell ref="W340:W341"/>
    <mergeCell ref="X340:X341"/>
    <mergeCell ref="Y340:Y341"/>
    <mergeCell ref="Z340:Z341"/>
    <mergeCell ref="AC340:AC341"/>
    <mergeCell ref="BP340:BP341"/>
    <mergeCell ref="DT338:DT339"/>
    <mergeCell ref="DU338:DU339"/>
    <mergeCell ref="DV338:DV339"/>
    <mergeCell ref="EB338:EB339"/>
    <mergeCell ref="C340:C341"/>
    <mergeCell ref="D340:D341"/>
    <mergeCell ref="S340:S341"/>
    <mergeCell ref="T340:T341"/>
    <mergeCell ref="U340:U341"/>
    <mergeCell ref="V340:V341"/>
    <mergeCell ref="DN338:DN339"/>
    <mergeCell ref="DO338:DO339"/>
    <mergeCell ref="DP338:DP339"/>
    <mergeCell ref="DQ338:DQ339"/>
    <mergeCell ref="DR338:DR339"/>
    <mergeCell ref="DS338:DS339"/>
    <mergeCell ref="DG338:DG339"/>
    <mergeCell ref="DH338:DH339"/>
    <mergeCell ref="DI338:DI339"/>
    <mergeCell ref="DK338:DK339"/>
    <mergeCell ref="DL338:DL339"/>
    <mergeCell ref="DM338:DM339"/>
    <mergeCell ref="CU338:CU339"/>
    <mergeCell ref="CW338:CW339"/>
    <mergeCell ref="CY338:CY339"/>
    <mergeCell ref="DA338:DA339"/>
    <mergeCell ref="DC338:DC339"/>
    <mergeCell ref="DE338:DE339"/>
    <mergeCell ref="CO338:CO339"/>
    <mergeCell ref="CP338:CP339"/>
    <mergeCell ref="CQ338:CQ339"/>
    <mergeCell ref="CR338:CR339"/>
    <mergeCell ref="CS338:CS339"/>
    <mergeCell ref="CT338:CT339"/>
    <mergeCell ref="CI338:CI339"/>
    <mergeCell ref="CJ338:CJ339"/>
    <mergeCell ref="CK338:CK339"/>
    <mergeCell ref="CL338:CL339"/>
    <mergeCell ref="CM338:CM339"/>
    <mergeCell ref="CN338:CN339"/>
    <mergeCell ref="CC338:CC339"/>
    <mergeCell ref="CD338:CD339"/>
    <mergeCell ref="CE338:CE339"/>
    <mergeCell ref="CF338:CF339"/>
    <mergeCell ref="CG338:CG339"/>
    <mergeCell ref="CH338:CH339"/>
    <mergeCell ref="BW338:BW339"/>
    <mergeCell ref="BX338:BX339"/>
    <mergeCell ref="BY338:BY339"/>
    <mergeCell ref="BZ338:BZ339"/>
    <mergeCell ref="CA338:CA339"/>
    <mergeCell ref="CB338:CB339"/>
    <mergeCell ref="BQ342:BQ343"/>
    <mergeCell ref="BR342:BR343"/>
    <mergeCell ref="BS342:BS343"/>
    <mergeCell ref="BT342:BT343"/>
    <mergeCell ref="BU342:BU343"/>
    <mergeCell ref="BV342:BV343"/>
    <mergeCell ref="W342:W343"/>
    <mergeCell ref="X342:X343"/>
    <mergeCell ref="Y342:Y343"/>
    <mergeCell ref="Z342:Z343"/>
    <mergeCell ref="AC342:AC343"/>
    <mergeCell ref="BP342:BP343"/>
    <mergeCell ref="DT340:DT341"/>
    <mergeCell ref="DU340:DU341"/>
    <mergeCell ref="DV340:DV341"/>
    <mergeCell ref="EB340:EB341"/>
    <mergeCell ref="C342:C343"/>
    <mergeCell ref="D342:D343"/>
    <mergeCell ref="S342:S343"/>
    <mergeCell ref="T342:T343"/>
    <mergeCell ref="U342:U343"/>
    <mergeCell ref="V342:V343"/>
    <mergeCell ref="DN340:DN341"/>
    <mergeCell ref="DO340:DO341"/>
    <mergeCell ref="DP340:DP341"/>
    <mergeCell ref="DQ340:DQ341"/>
    <mergeCell ref="DR340:DR341"/>
    <mergeCell ref="DS340:DS341"/>
    <mergeCell ref="DG340:DG341"/>
    <mergeCell ref="DH340:DH341"/>
    <mergeCell ref="DI340:DI341"/>
    <mergeCell ref="DK340:DK341"/>
    <mergeCell ref="DL340:DL341"/>
    <mergeCell ref="DM340:DM341"/>
    <mergeCell ref="CU340:CU341"/>
    <mergeCell ref="CW340:CW341"/>
    <mergeCell ref="CY340:CY341"/>
    <mergeCell ref="DA340:DA341"/>
    <mergeCell ref="DC340:DC341"/>
    <mergeCell ref="DE340:DE341"/>
    <mergeCell ref="CO340:CO341"/>
    <mergeCell ref="CP340:CP341"/>
    <mergeCell ref="CQ340:CQ341"/>
    <mergeCell ref="CR340:CR341"/>
    <mergeCell ref="CS340:CS341"/>
    <mergeCell ref="CT340:CT341"/>
    <mergeCell ref="CI340:CI341"/>
    <mergeCell ref="CJ340:CJ341"/>
    <mergeCell ref="CK340:CK341"/>
    <mergeCell ref="CL340:CL341"/>
    <mergeCell ref="CM340:CM341"/>
    <mergeCell ref="CN340:CN341"/>
    <mergeCell ref="CC340:CC341"/>
    <mergeCell ref="CD340:CD341"/>
    <mergeCell ref="CE340:CE341"/>
    <mergeCell ref="CF340:CF341"/>
    <mergeCell ref="CG340:CG341"/>
    <mergeCell ref="CH340:CH341"/>
    <mergeCell ref="BW340:BW341"/>
    <mergeCell ref="BX340:BX341"/>
    <mergeCell ref="BY340:BY341"/>
    <mergeCell ref="BZ340:BZ341"/>
    <mergeCell ref="CA340:CA341"/>
    <mergeCell ref="CB340:CB341"/>
    <mergeCell ref="BQ344:BQ345"/>
    <mergeCell ref="BR344:BR345"/>
    <mergeCell ref="BS344:BS345"/>
    <mergeCell ref="BT344:BT345"/>
    <mergeCell ref="BU344:BU345"/>
    <mergeCell ref="BV344:BV345"/>
    <mergeCell ref="W344:W345"/>
    <mergeCell ref="X344:X345"/>
    <mergeCell ref="Y344:Y345"/>
    <mergeCell ref="Z344:Z345"/>
    <mergeCell ref="AC344:AC345"/>
    <mergeCell ref="BP344:BP345"/>
    <mergeCell ref="DT342:DT343"/>
    <mergeCell ref="DU342:DU343"/>
    <mergeCell ref="DV342:DV343"/>
    <mergeCell ref="EB342:EB343"/>
    <mergeCell ref="C344:C345"/>
    <mergeCell ref="D344:D345"/>
    <mergeCell ref="S344:S345"/>
    <mergeCell ref="T344:T345"/>
    <mergeCell ref="U344:U345"/>
    <mergeCell ref="V344:V345"/>
    <mergeCell ref="DN342:DN343"/>
    <mergeCell ref="DO342:DO343"/>
    <mergeCell ref="DP342:DP343"/>
    <mergeCell ref="DQ342:DQ343"/>
    <mergeCell ref="DR342:DR343"/>
    <mergeCell ref="DS342:DS343"/>
    <mergeCell ref="DG342:DG343"/>
    <mergeCell ref="DH342:DH343"/>
    <mergeCell ref="DI342:DI343"/>
    <mergeCell ref="DK342:DK343"/>
    <mergeCell ref="DL342:DL343"/>
    <mergeCell ref="DM342:DM343"/>
    <mergeCell ref="CU342:CU343"/>
    <mergeCell ref="CW342:CW343"/>
    <mergeCell ref="CY342:CY343"/>
    <mergeCell ref="DA342:DA343"/>
    <mergeCell ref="DC342:DC343"/>
    <mergeCell ref="DE342:DE343"/>
    <mergeCell ref="CO342:CO343"/>
    <mergeCell ref="CP342:CP343"/>
    <mergeCell ref="CQ342:CQ343"/>
    <mergeCell ref="CR342:CR343"/>
    <mergeCell ref="CS342:CS343"/>
    <mergeCell ref="CT342:CT343"/>
    <mergeCell ref="CI342:CI343"/>
    <mergeCell ref="CJ342:CJ343"/>
    <mergeCell ref="CK342:CK343"/>
    <mergeCell ref="CL342:CL343"/>
    <mergeCell ref="CM342:CM343"/>
    <mergeCell ref="CN342:CN343"/>
    <mergeCell ref="CC342:CC343"/>
    <mergeCell ref="CD342:CD343"/>
    <mergeCell ref="CE342:CE343"/>
    <mergeCell ref="CF342:CF343"/>
    <mergeCell ref="CG342:CG343"/>
    <mergeCell ref="CH342:CH343"/>
    <mergeCell ref="BW342:BW343"/>
    <mergeCell ref="BX342:BX343"/>
    <mergeCell ref="BY342:BY343"/>
    <mergeCell ref="BZ342:BZ343"/>
    <mergeCell ref="CA342:CA343"/>
    <mergeCell ref="CB342:CB343"/>
    <mergeCell ref="BQ346:BQ347"/>
    <mergeCell ref="BR346:BR347"/>
    <mergeCell ref="BS346:BS347"/>
    <mergeCell ref="BT346:BT347"/>
    <mergeCell ref="BU346:BU347"/>
    <mergeCell ref="BV346:BV347"/>
    <mergeCell ref="W346:W347"/>
    <mergeCell ref="X346:X347"/>
    <mergeCell ref="Y346:Y347"/>
    <mergeCell ref="Z346:Z347"/>
    <mergeCell ref="AC346:AC347"/>
    <mergeCell ref="BP346:BP347"/>
    <mergeCell ref="DT344:DT345"/>
    <mergeCell ref="DU344:DU345"/>
    <mergeCell ref="DV344:DV345"/>
    <mergeCell ref="EB344:EB345"/>
    <mergeCell ref="C346:C347"/>
    <mergeCell ref="D346:D347"/>
    <mergeCell ref="S346:S347"/>
    <mergeCell ref="T346:T347"/>
    <mergeCell ref="U346:U347"/>
    <mergeCell ref="V346:V347"/>
    <mergeCell ref="DN344:DN345"/>
    <mergeCell ref="DO344:DO345"/>
    <mergeCell ref="DP344:DP345"/>
    <mergeCell ref="DQ344:DQ345"/>
    <mergeCell ref="DR344:DR345"/>
    <mergeCell ref="DS344:DS345"/>
    <mergeCell ref="DG344:DG345"/>
    <mergeCell ref="DH344:DH345"/>
    <mergeCell ref="DI344:DI345"/>
    <mergeCell ref="DK344:DK345"/>
    <mergeCell ref="DL344:DL345"/>
    <mergeCell ref="DM344:DM345"/>
    <mergeCell ref="CU344:CU345"/>
    <mergeCell ref="CW344:CW345"/>
    <mergeCell ref="CY344:CY345"/>
    <mergeCell ref="DA344:DA345"/>
    <mergeCell ref="DC344:DC345"/>
    <mergeCell ref="DE344:DE345"/>
    <mergeCell ref="CO344:CO345"/>
    <mergeCell ref="CP344:CP345"/>
    <mergeCell ref="CQ344:CQ345"/>
    <mergeCell ref="CR344:CR345"/>
    <mergeCell ref="CS344:CS345"/>
    <mergeCell ref="CT344:CT345"/>
    <mergeCell ref="CI344:CI345"/>
    <mergeCell ref="CJ344:CJ345"/>
    <mergeCell ref="CK344:CK345"/>
    <mergeCell ref="CL344:CL345"/>
    <mergeCell ref="CM344:CM345"/>
    <mergeCell ref="CN344:CN345"/>
    <mergeCell ref="CC344:CC345"/>
    <mergeCell ref="CD344:CD345"/>
    <mergeCell ref="CE344:CE345"/>
    <mergeCell ref="CF344:CF345"/>
    <mergeCell ref="CG344:CG345"/>
    <mergeCell ref="CH344:CH345"/>
    <mergeCell ref="BW344:BW345"/>
    <mergeCell ref="BX344:BX345"/>
    <mergeCell ref="BY344:BY345"/>
    <mergeCell ref="BZ344:BZ345"/>
    <mergeCell ref="CA344:CA345"/>
    <mergeCell ref="CB344:CB345"/>
    <mergeCell ref="BQ348:BQ349"/>
    <mergeCell ref="BR348:BR349"/>
    <mergeCell ref="BS348:BS349"/>
    <mergeCell ref="BT348:BT349"/>
    <mergeCell ref="BU348:BU349"/>
    <mergeCell ref="BV348:BV349"/>
    <mergeCell ref="W348:W349"/>
    <mergeCell ref="X348:X349"/>
    <mergeCell ref="Y348:Y349"/>
    <mergeCell ref="Z348:Z349"/>
    <mergeCell ref="AC348:AC349"/>
    <mergeCell ref="BP348:BP349"/>
    <mergeCell ref="DT346:DT347"/>
    <mergeCell ref="DU346:DU347"/>
    <mergeCell ref="DV346:DV347"/>
    <mergeCell ref="EB346:EB347"/>
    <mergeCell ref="C348:C349"/>
    <mergeCell ref="D348:D349"/>
    <mergeCell ref="S348:S349"/>
    <mergeCell ref="T348:T349"/>
    <mergeCell ref="U348:U349"/>
    <mergeCell ref="V348:V349"/>
    <mergeCell ref="DN346:DN347"/>
    <mergeCell ref="DO346:DO347"/>
    <mergeCell ref="DP346:DP347"/>
    <mergeCell ref="DQ346:DQ347"/>
    <mergeCell ref="DR346:DR347"/>
    <mergeCell ref="DS346:DS347"/>
    <mergeCell ref="DG346:DG347"/>
    <mergeCell ref="DH346:DH347"/>
    <mergeCell ref="DI346:DI347"/>
    <mergeCell ref="DK346:DK347"/>
    <mergeCell ref="DL346:DL347"/>
    <mergeCell ref="DM346:DM347"/>
    <mergeCell ref="CU346:CU347"/>
    <mergeCell ref="CW346:CW347"/>
    <mergeCell ref="CY346:CY347"/>
    <mergeCell ref="DA346:DA347"/>
    <mergeCell ref="DC346:DC347"/>
    <mergeCell ref="DE346:DE347"/>
    <mergeCell ref="CO346:CO347"/>
    <mergeCell ref="CP346:CP347"/>
    <mergeCell ref="CQ346:CQ347"/>
    <mergeCell ref="CR346:CR347"/>
    <mergeCell ref="CS346:CS347"/>
    <mergeCell ref="CT346:CT347"/>
    <mergeCell ref="CI346:CI347"/>
    <mergeCell ref="CJ346:CJ347"/>
    <mergeCell ref="CK346:CK347"/>
    <mergeCell ref="CL346:CL347"/>
    <mergeCell ref="CM346:CM347"/>
    <mergeCell ref="CN346:CN347"/>
    <mergeCell ref="CC346:CC347"/>
    <mergeCell ref="CD346:CD347"/>
    <mergeCell ref="CE346:CE347"/>
    <mergeCell ref="CF346:CF347"/>
    <mergeCell ref="CG346:CG347"/>
    <mergeCell ref="CH346:CH347"/>
    <mergeCell ref="BW346:BW347"/>
    <mergeCell ref="BX346:BX347"/>
    <mergeCell ref="BY346:BY347"/>
    <mergeCell ref="BZ346:BZ347"/>
    <mergeCell ref="CA346:CA347"/>
    <mergeCell ref="CB346:CB347"/>
    <mergeCell ref="BQ350:BQ351"/>
    <mergeCell ref="BR350:BR351"/>
    <mergeCell ref="BS350:BS351"/>
    <mergeCell ref="BT350:BT351"/>
    <mergeCell ref="BU350:BU351"/>
    <mergeCell ref="BV350:BV351"/>
    <mergeCell ref="W350:W351"/>
    <mergeCell ref="X350:X351"/>
    <mergeCell ref="Y350:Y351"/>
    <mergeCell ref="Z350:Z351"/>
    <mergeCell ref="AC350:AC351"/>
    <mergeCell ref="BP350:BP351"/>
    <mergeCell ref="DT348:DT349"/>
    <mergeCell ref="DU348:DU349"/>
    <mergeCell ref="DV348:DV349"/>
    <mergeCell ref="EB348:EB349"/>
    <mergeCell ref="C350:C351"/>
    <mergeCell ref="D350:D351"/>
    <mergeCell ref="S350:S351"/>
    <mergeCell ref="T350:T351"/>
    <mergeCell ref="U350:U351"/>
    <mergeCell ref="V350:V351"/>
    <mergeCell ref="DN348:DN349"/>
    <mergeCell ref="DO348:DO349"/>
    <mergeCell ref="DP348:DP349"/>
    <mergeCell ref="DQ348:DQ349"/>
    <mergeCell ref="DR348:DR349"/>
    <mergeCell ref="DS348:DS349"/>
    <mergeCell ref="DG348:DG349"/>
    <mergeCell ref="DH348:DH349"/>
    <mergeCell ref="DI348:DI349"/>
    <mergeCell ref="DK348:DK349"/>
    <mergeCell ref="DL348:DL349"/>
    <mergeCell ref="DM348:DM349"/>
    <mergeCell ref="CU348:CU349"/>
    <mergeCell ref="CW348:CW349"/>
    <mergeCell ref="CY348:CY349"/>
    <mergeCell ref="DA348:DA349"/>
    <mergeCell ref="DC348:DC349"/>
    <mergeCell ref="DE348:DE349"/>
    <mergeCell ref="CO348:CO349"/>
    <mergeCell ref="CP348:CP349"/>
    <mergeCell ref="CQ348:CQ349"/>
    <mergeCell ref="CR348:CR349"/>
    <mergeCell ref="CS348:CS349"/>
    <mergeCell ref="CT348:CT349"/>
    <mergeCell ref="CI348:CI349"/>
    <mergeCell ref="CJ348:CJ349"/>
    <mergeCell ref="CK348:CK349"/>
    <mergeCell ref="CL348:CL349"/>
    <mergeCell ref="CM348:CM349"/>
    <mergeCell ref="CN348:CN349"/>
    <mergeCell ref="CC348:CC349"/>
    <mergeCell ref="CD348:CD349"/>
    <mergeCell ref="CE348:CE349"/>
    <mergeCell ref="CF348:CF349"/>
    <mergeCell ref="CG348:CG349"/>
    <mergeCell ref="CH348:CH349"/>
    <mergeCell ref="BW348:BW349"/>
    <mergeCell ref="BX348:BX349"/>
    <mergeCell ref="BY348:BY349"/>
    <mergeCell ref="BZ348:BZ349"/>
    <mergeCell ref="CA348:CA349"/>
    <mergeCell ref="CB348:CB349"/>
    <mergeCell ref="BQ352:BQ353"/>
    <mergeCell ref="BR352:BR353"/>
    <mergeCell ref="BS352:BS353"/>
    <mergeCell ref="BT352:BT353"/>
    <mergeCell ref="BU352:BU353"/>
    <mergeCell ref="BV352:BV353"/>
    <mergeCell ref="W352:W353"/>
    <mergeCell ref="X352:X353"/>
    <mergeCell ref="Y352:Y353"/>
    <mergeCell ref="Z352:Z353"/>
    <mergeCell ref="AC352:AC353"/>
    <mergeCell ref="BP352:BP353"/>
    <mergeCell ref="DT350:DT351"/>
    <mergeCell ref="DU350:DU351"/>
    <mergeCell ref="DV350:DV351"/>
    <mergeCell ref="EB350:EB351"/>
    <mergeCell ref="C352:C353"/>
    <mergeCell ref="D352:D353"/>
    <mergeCell ref="S352:S353"/>
    <mergeCell ref="T352:T353"/>
    <mergeCell ref="U352:U353"/>
    <mergeCell ref="V352:V353"/>
    <mergeCell ref="DN350:DN351"/>
    <mergeCell ref="DO350:DO351"/>
    <mergeCell ref="DP350:DP351"/>
    <mergeCell ref="DQ350:DQ351"/>
    <mergeCell ref="DR350:DR351"/>
    <mergeCell ref="DS350:DS351"/>
    <mergeCell ref="DG350:DG351"/>
    <mergeCell ref="DH350:DH351"/>
    <mergeCell ref="DI350:DI351"/>
    <mergeCell ref="DK350:DK351"/>
    <mergeCell ref="DL350:DL351"/>
    <mergeCell ref="DM350:DM351"/>
    <mergeCell ref="CU350:CU351"/>
    <mergeCell ref="CW350:CW351"/>
    <mergeCell ref="CY350:CY351"/>
    <mergeCell ref="DA350:DA351"/>
    <mergeCell ref="DC350:DC351"/>
    <mergeCell ref="DE350:DE351"/>
    <mergeCell ref="CO350:CO351"/>
    <mergeCell ref="CP350:CP351"/>
    <mergeCell ref="CQ350:CQ351"/>
    <mergeCell ref="CR350:CR351"/>
    <mergeCell ref="CS350:CS351"/>
    <mergeCell ref="CT350:CT351"/>
    <mergeCell ref="CI350:CI351"/>
    <mergeCell ref="CJ350:CJ351"/>
    <mergeCell ref="CK350:CK351"/>
    <mergeCell ref="CL350:CL351"/>
    <mergeCell ref="CM350:CM351"/>
    <mergeCell ref="CN350:CN351"/>
    <mergeCell ref="CC350:CC351"/>
    <mergeCell ref="CD350:CD351"/>
    <mergeCell ref="CE350:CE351"/>
    <mergeCell ref="CF350:CF351"/>
    <mergeCell ref="CG350:CG351"/>
    <mergeCell ref="CH350:CH351"/>
    <mergeCell ref="BW350:BW351"/>
    <mergeCell ref="BX350:BX351"/>
    <mergeCell ref="BY350:BY351"/>
    <mergeCell ref="BZ350:BZ351"/>
    <mergeCell ref="CA350:CA351"/>
    <mergeCell ref="CB350:CB351"/>
    <mergeCell ref="BQ354:BQ355"/>
    <mergeCell ref="BR354:BR355"/>
    <mergeCell ref="BS354:BS355"/>
    <mergeCell ref="BT354:BT355"/>
    <mergeCell ref="BU354:BU355"/>
    <mergeCell ref="BV354:BV355"/>
    <mergeCell ref="W354:W355"/>
    <mergeCell ref="X354:X355"/>
    <mergeCell ref="Y354:Y355"/>
    <mergeCell ref="Z354:Z355"/>
    <mergeCell ref="AC354:AC355"/>
    <mergeCell ref="BP354:BP355"/>
    <mergeCell ref="DT352:DT353"/>
    <mergeCell ref="DU352:DU353"/>
    <mergeCell ref="DV352:DV353"/>
    <mergeCell ref="EB352:EB353"/>
    <mergeCell ref="C354:C355"/>
    <mergeCell ref="D354:D355"/>
    <mergeCell ref="S354:S355"/>
    <mergeCell ref="T354:T355"/>
    <mergeCell ref="U354:U355"/>
    <mergeCell ref="V354:V355"/>
    <mergeCell ref="DN352:DN353"/>
    <mergeCell ref="DO352:DO353"/>
    <mergeCell ref="DP352:DP353"/>
    <mergeCell ref="DQ352:DQ353"/>
    <mergeCell ref="DR352:DR353"/>
    <mergeCell ref="DS352:DS353"/>
    <mergeCell ref="DG352:DG353"/>
    <mergeCell ref="DH352:DH353"/>
    <mergeCell ref="DI352:DI353"/>
    <mergeCell ref="DK352:DK353"/>
    <mergeCell ref="DL352:DL353"/>
    <mergeCell ref="DM352:DM353"/>
    <mergeCell ref="CU352:CU353"/>
    <mergeCell ref="CW352:CW353"/>
    <mergeCell ref="CY352:CY353"/>
    <mergeCell ref="DA352:DA353"/>
    <mergeCell ref="DC352:DC353"/>
    <mergeCell ref="DE352:DE353"/>
    <mergeCell ref="CO352:CO353"/>
    <mergeCell ref="CP352:CP353"/>
    <mergeCell ref="CQ352:CQ353"/>
    <mergeCell ref="CR352:CR353"/>
    <mergeCell ref="CS352:CS353"/>
    <mergeCell ref="CT352:CT353"/>
    <mergeCell ref="CI352:CI353"/>
    <mergeCell ref="CJ352:CJ353"/>
    <mergeCell ref="CK352:CK353"/>
    <mergeCell ref="CL352:CL353"/>
    <mergeCell ref="CM352:CM353"/>
    <mergeCell ref="CN352:CN353"/>
    <mergeCell ref="CC352:CC353"/>
    <mergeCell ref="CD352:CD353"/>
    <mergeCell ref="CE352:CE353"/>
    <mergeCell ref="CF352:CF353"/>
    <mergeCell ref="CG352:CG353"/>
    <mergeCell ref="CH352:CH353"/>
    <mergeCell ref="BW352:BW353"/>
    <mergeCell ref="BX352:BX353"/>
    <mergeCell ref="BY352:BY353"/>
    <mergeCell ref="BZ352:BZ353"/>
    <mergeCell ref="CA352:CA353"/>
    <mergeCell ref="CB352:CB353"/>
    <mergeCell ref="BQ356:BQ357"/>
    <mergeCell ref="BR356:BR357"/>
    <mergeCell ref="BS356:BS357"/>
    <mergeCell ref="BT356:BT357"/>
    <mergeCell ref="BU356:BU357"/>
    <mergeCell ref="BV356:BV357"/>
    <mergeCell ref="W356:W357"/>
    <mergeCell ref="X356:X357"/>
    <mergeCell ref="Y356:Y357"/>
    <mergeCell ref="Z356:Z357"/>
    <mergeCell ref="AC356:AC357"/>
    <mergeCell ref="BP356:BP357"/>
    <mergeCell ref="DT354:DT355"/>
    <mergeCell ref="DU354:DU355"/>
    <mergeCell ref="DV354:DV355"/>
    <mergeCell ref="EB354:EB355"/>
    <mergeCell ref="C356:C357"/>
    <mergeCell ref="D356:D357"/>
    <mergeCell ref="S356:S357"/>
    <mergeCell ref="T356:T357"/>
    <mergeCell ref="U356:U357"/>
    <mergeCell ref="V356:V357"/>
    <mergeCell ref="DN354:DN355"/>
    <mergeCell ref="DO354:DO355"/>
    <mergeCell ref="DP354:DP355"/>
    <mergeCell ref="DQ354:DQ355"/>
    <mergeCell ref="DR354:DR355"/>
    <mergeCell ref="DS354:DS355"/>
    <mergeCell ref="DG354:DG355"/>
    <mergeCell ref="DH354:DH355"/>
    <mergeCell ref="DI354:DI355"/>
    <mergeCell ref="DK354:DK355"/>
    <mergeCell ref="DL354:DL355"/>
    <mergeCell ref="DM354:DM355"/>
    <mergeCell ref="CU354:CU355"/>
    <mergeCell ref="CW354:CW355"/>
    <mergeCell ref="CY354:CY355"/>
    <mergeCell ref="DA354:DA355"/>
    <mergeCell ref="DC354:DC355"/>
    <mergeCell ref="DE354:DE355"/>
    <mergeCell ref="CO354:CO355"/>
    <mergeCell ref="CP354:CP355"/>
    <mergeCell ref="CQ354:CQ355"/>
    <mergeCell ref="CR354:CR355"/>
    <mergeCell ref="CS354:CS355"/>
    <mergeCell ref="CT354:CT355"/>
    <mergeCell ref="CI354:CI355"/>
    <mergeCell ref="CJ354:CJ355"/>
    <mergeCell ref="CK354:CK355"/>
    <mergeCell ref="CL354:CL355"/>
    <mergeCell ref="CM354:CM355"/>
    <mergeCell ref="CN354:CN355"/>
    <mergeCell ref="CC354:CC355"/>
    <mergeCell ref="CD354:CD355"/>
    <mergeCell ref="CE354:CE355"/>
    <mergeCell ref="CF354:CF355"/>
    <mergeCell ref="CG354:CG355"/>
    <mergeCell ref="CH354:CH355"/>
    <mergeCell ref="BW354:BW355"/>
    <mergeCell ref="BX354:BX355"/>
    <mergeCell ref="BY354:BY355"/>
    <mergeCell ref="BZ354:BZ355"/>
    <mergeCell ref="CA354:CA355"/>
    <mergeCell ref="CB354:CB355"/>
    <mergeCell ref="BQ358:BQ359"/>
    <mergeCell ref="BR358:BR359"/>
    <mergeCell ref="BS358:BS359"/>
    <mergeCell ref="BT358:BT359"/>
    <mergeCell ref="BU358:BU359"/>
    <mergeCell ref="BV358:BV359"/>
    <mergeCell ref="W358:W359"/>
    <mergeCell ref="X358:X359"/>
    <mergeCell ref="Y358:Y359"/>
    <mergeCell ref="Z358:Z359"/>
    <mergeCell ref="AC358:AC359"/>
    <mergeCell ref="BP358:BP359"/>
    <mergeCell ref="DT356:DT357"/>
    <mergeCell ref="DU356:DU357"/>
    <mergeCell ref="DV356:DV357"/>
    <mergeCell ref="EB356:EB357"/>
    <mergeCell ref="C358:C359"/>
    <mergeCell ref="D358:D359"/>
    <mergeCell ref="S358:S359"/>
    <mergeCell ref="T358:T359"/>
    <mergeCell ref="U358:U359"/>
    <mergeCell ref="V358:V359"/>
    <mergeCell ref="DN356:DN357"/>
    <mergeCell ref="DO356:DO357"/>
    <mergeCell ref="DP356:DP357"/>
    <mergeCell ref="DQ356:DQ357"/>
    <mergeCell ref="DR356:DR357"/>
    <mergeCell ref="DS356:DS357"/>
    <mergeCell ref="DG356:DG357"/>
    <mergeCell ref="DH356:DH357"/>
    <mergeCell ref="DI356:DI357"/>
    <mergeCell ref="DK356:DK357"/>
    <mergeCell ref="DL356:DL357"/>
    <mergeCell ref="DM356:DM357"/>
    <mergeCell ref="CU356:CU357"/>
    <mergeCell ref="CW356:CW357"/>
    <mergeCell ref="CY356:CY357"/>
    <mergeCell ref="DA356:DA357"/>
    <mergeCell ref="DC356:DC357"/>
    <mergeCell ref="DE356:DE357"/>
    <mergeCell ref="CO356:CO357"/>
    <mergeCell ref="CP356:CP357"/>
    <mergeCell ref="CQ356:CQ357"/>
    <mergeCell ref="CR356:CR357"/>
    <mergeCell ref="CS356:CS357"/>
    <mergeCell ref="CT356:CT357"/>
    <mergeCell ref="CI356:CI357"/>
    <mergeCell ref="CJ356:CJ357"/>
    <mergeCell ref="CK356:CK357"/>
    <mergeCell ref="CL356:CL357"/>
    <mergeCell ref="CM356:CM357"/>
    <mergeCell ref="CN356:CN357"/>
    <mergeCell ref="CC356:CC357"/>
    <mergeCell ref="CD356:CD357"/>
    <mergeCell ref="CE356:CE357"/>
    <mergeCell ref="CF356:CF357"/>
    <mergeCell ref="CG356:CG357"/>
    <mergeCell ref="CH356:CH357"/>
    <mergeCell ref="BW356:BW357"/>
    <mergeCell ref="BX356:BX357"/>
    <mergeCell ref="BY356:BY357"/>
    <mergeCell ref="BZ356:BZ357"/>
    <mergeCell ref="CA356:CA357"/>
    <mergeCell ref="CB356:CB357"/>
    <mergeCell ref="DK358:DK359"/>
    <mergeCell ref="DL358:DL359"/>
    <mergeCell ref="DM358:DM359"/>
    <mergeCell ref="CU358:CU359"/>
    <mergeCell ref="CW358:CW359"/>
    <mergeCell ref="CY358:CY359"/>
    <mergeCell ref="DA358:DA359"/>
    <mergeCell ref="DC358:DC359"/>
    <mergeCell ref="DE358:DE359"/>
    <mergeCell ref="CO358:CO359"/>
    <mergeCell ref="CP358:CP359"/>
    <mergeCell ref="CQ358:CQ359"/>
    <mergeCell ref="CR358:CR359"/>
    <mergeCell ref="CS358:CS359"/>
    <mergeCell ref="CT358:CT359"/>
    <mergeCell ref="CI358:CI359"/>
    <mergeCell ref="CJ358:CJ359"/>
    <mergeCell ref="CK358:CK359"/>
    <mergeCell ref="CL358:CL359"/>
    <mergeCell ref="CM358:CM359"/>
    <mergeCell ref="CN358:CN359"/>
    <mergeCell ref="CC358:CC359"/>
    <mergeCell ref="CD358:CD359"/>
    <mergeCell ref="CE358:CE359"/>
    <mergeCell ref="CF358:CF359"/>
    <mergeCell ref="CG358:CG359"/>
    <mergeCell ref="CH358:CH359"/>
    <mergeCell ref="BW358:BW359"/>
    <mergeCell ref="BX358:BX359"/>
    <mergeCell ref="BY358:BY359"/>
    <mergeCell ref="BZ358:BZ359"/>
    <mergeCell ref="CA358:CA359"/>
    <mergeCell ref="CB358:CB359"/>
  </mergeCells>
  <phoneticPr fontId="2"/>
  <conditionalFormatting sqref="B3:S6 U3:XFD6 EC7:XFD7 B8:S34 U8:XFD262 E8:E354 B35:O35 B36:S36 B37:O37 B38:S38 B39:O39 B40:S40 B41:O41 B42:S42 B43:O43 B44:S44 B45:O45 B46:S46 B47:O47 B48:S48 B49:O49 B50:S50 B51:O51 B52:S52 B53:O53 B54:S54 B55:O55 B56:S56 B57:O57 B58:S58 B59:O59 B60:S60 B61:O61 B62:S62 B63:O63 B64:S64 B65:O65 B66:S66 B67:O67 B68:S68 B69:O69 B70:S70 B71:O71 B72:S72 B73:O73 B74:S74 B75:O75 B76:S76 B77:O77 B78:S78 B79:O79 B80:S80 B81:O81 B82:S82 B83:O83 B84:S84 B85:O85 B86:S86 B87:O87 B88:S88 B89:O89 B90:S90 B91:O91 B92:S92 B93:O93 B94:S94 B95:O95 B96:S96 B97:O97 B98:S98 B99:O99 B100:S100 B101:O101 B102:S102 B103:O103 B104:S104 B105:O105 B106:S106 B107:O107 B108:S108 B109:O109 B110:S110 B111:O111 B112:S112 B113:O113 B114:S114 B115:O115 B116:S116 B117:O117 B118:S118 B119:O119 B120:S120 B121:O121 B122:S122 B123:O123 B124:S124 B125:O125 B126:S126 B127:O127 B128:S128 B129:O129 B130:S130 B131:O131 B132:S132 B133:O133 B134:S134 B135:O135 B136:S136 B137:O137 B138:S138 B139:O139 B140:S140 B141:O141 B142:S142 B143:O143 B144:S144 B145:O145 B146:S146 B147:O147 B148:S148 B149:O149 B150:S150 B151:O151 B152:S152 B153:O153 B154:S154 B155:O155 B156:S156 B157:O157 B158:S158 B159:O159 B160:S160 B161:O161 B162:S162 B163:O163 B164:S164 B165:O165 B166:S166 B167:O167 B168:S168 B169:O169 B170:S170 B171:O171 B172:S172 B173:O173 B174:S174 B175:O175 B176:S176 B177:O177 B178:S178 B179:O179 B180:S180 B181:O181 B182:S182 B183:O183 B184:S184 B185:O185 B186:S186 B187:O187 B188:S188 B189:O189 B190:S190 B191:O191 B192:S192 B193:O193 B194:S194 B195:O195 B196:S196 B197:O197 B198:S198 B199:O199 B200:S200 B201:O201 B202:S202 B203:O203 B204:S204 B205:O205 B206:S206 B207:O207 B208:S208 B209:O209 B210:S210 B211:O211 B212:S212 B213:O213 B214:S214 B215:O215 B216:S216 B217:O217 B218:S218 B219:O219 B220:S220 B221:O221 B222:S222 B223:O223 B224:S224 B225:O225 B226:S226 B227:O227 B228:S228 B229:O229 B230:S230 B231:O231 B232:S232 B233:O233 B234:S234 B235:O235 B236:S236 B237:O237 B238:S238 B239:O239 B240:S240 B241:O241 B242:S242 B243:O243 B244:S244 B245:O245 B246:S246 B247:O247 B248:S248 B249:O249 B250:S250 B251:O251 B252:S252 B253:O253 B254:S254 B255:O255 B256:S256 B257:O257 B258:S258 B259:O259 B260:S260 B261:O261 B262:S262">
    <cfRule type="expression" dxfId="12" priority="18">
      <formula>B3&gt;#REF!</formula>
    </cfRule>
  </conditionalFormatting>
  <conditionalFormatting sqref="B3:S6 U3:XFD6 EC7:XFD7 U8:XFD262 E8:E354">
    <cfRule type="expression" dxfId="11" priority="17">
      <formula>B3&lt;#REF!</formula>
    </cfRule>
  </conditionalFormatting>
  <conditionalFormatting sqref="B8:S262">
    <cfRule type="expression" dxfId="10" priority="3">
      <formula>B8&lt;#REF!</formula>
    </cfRule>
  </conditionalFormatting>
  <conditionalFormatting sqref="B2:XFD2">
    <cfRule type="expression" dxfId="9" priority="1">
      <formula>B2&lt;#REF!</formula>
    </cfRule>
    <cfRule type="expression" dxfId="8" priority="2">
      <formula>B2&gt;#REF!</formula>
    </cfRule>
  </conditionalFormatting>
  <conditionalFormatting sqref="F3">
    <cfRule type="expression" dxfId="7" priority="19">
      <formula>$F$2&lt;&gt;#REF!</formula>
    </cfRule>
  </conditionalFormatting>
  <conditionalFormatting sqref="P35:S35 P37:S37 P39:S39 P41:S41 P43:S43 P45:S45 P47:S47 P49:S49 P51:S51 P53:S53 P55:S55 P57:S57 P59:S59 P61:S61 P63:S63 P65:S65">
    <cfRule type="expression" dxfId="6" priority="16">
      <formula>P35&gt;#REF!</formula>
    </cfRule>
  </conditionalFormatting>
  <conditionalFormatting sqref="P67:S67 P69:S69 P71:S71 P73:S73 P75:S75 P77:S77 P79:S79 P81:S81 P83:S83 P85:S85 P87:S87 P89:S89 P91:S91 P93:S93 P95:S95 P97:S97">
    <cfRule type="expression" dxfId="5" priority="14">
      <formula>P67&gt;#REF!</formula>
    </cfRule>
  </conditionalFormatting>
  <conditionalFormatting sqref="P99:S99 P101:S101 P103:S103 P105:S105 P107:S107 P109:S109 P111:S111 P113:S113 P115:S115 P117:S117 P119:S119 P121:S121 P123:S123 P125:S125 P127:S127 P129:S129 P131:S131">
    <cfRule type="expression" dxfId="4" priority="12">
      <formula>P99&gt;#REF!</formula>
    </cfRule>
  </conditionalFormatting>
  <conditionalFormatting sqref="P133:S133 P135:S135 P137:S137 P139:S139 P141:S141 P143:S143 P145:S145 P147:S147 P149:S149 P151:S151 P153:S153 P155:S155 P157:S157 P159:S159 P161:S161 P163:S163">
    <cfRule type="expression" dxfId="3" priority="10">
      <formula>P133&gt;#REF!</formula>
    </cfRule>
  </conditionalFormatting>
  <conditionalFormatting sqref="P165:S165 P167:S167 P169:S169 P171:S171 P173:S173 P175:S175 P177:S177 P179:S179 P181:S181 P183:S183 P185:S185 P187:S187 P189:S189 P191:S191 P193:S193 P195:S195">
    <cfRule type="expression" dxfId="2" priority="8">
      <formula>P165&gt;#REF!</formula>
    </cfRule>
  </conditionalFormatting>
  <conditionalFormatting sqref="P197:S197 P199:S199 P201:S201 P203:S203 P205:S205 P207:S207 P209:S209 P211:S211 P213:S213 P215:S215 P217:S217 P219:S219 P221:S221 P223:S223 P225:S225 P227:S227">
    <cfRule type="expression" dxfId="1" priority="6">
      <formula>P197&gt;#REF!</formula>
    </cfRule>
  </conditionalFormatting>
  <conditionalFormatting sqref="P229:S229 P231:S231 P233:S233 P235:S235 P237:S237 P239:S239 P241:S241 P243:S243 P245:S245 P247:S247 P249:S249 P251:S251 P253:S253 P255:S255 P257:S257 P259:S259 P261:S261">
    <cfRule type="expression" dxfId="0" priority="4">
      <formula>P229&gt;#REF!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 tint="0.499984740745262"/>
  </sheetPr>
  <dimension ref="A1:D33"/>
  <sheetViews>
    <sheetView workbookViewId="0"/>
  </sheetViews>
  <sheetFormatPr defaultRowHeight="13.5"/>
  <cols>
    <col min="1" max="1" width="36.25" bestFit="1" customWidth="1"/>
    <col min="2" max="2" width="16.875" bestFit="1" customWidth="1"/>
    <col min="3" max="3" width="9.5" customWidth="1"/>
  </cols>
  <sheetData>
    <row r="1" spans="1:4" s="26" customFormat="1" ht="17.649999999999999" customHeight="1">
      <c r="A1" s="24" t="s">
        <v>743</v>
      </c>
      <c r="B1" s="25"/>
      <c r="D1" s="27"/>
    </row>
    <row r="2" spans="1:4">
      <c r="A2" s="1" t="s">
        <v>179</v>
      </c>
      <c r="B2" s="1" t="s">
        <v>72</v>
      </c>
      <c r="C2" s="5">
        <v>112750</v>
      </c>
    </row>
    <row r="3" spans="1:4">
      <c r="A3" s="1"/>
      <c r="B3" s="1" t="s">
        <v>110</v>
      </c>
      <c r="C3" s="18">
        <v>1120</v>
      </c>
    </row>
    <row r="4" spans="1:4">
      <c r="B4" s="1" t="s">
        <v>219</v>
      </c>
      <c r="C4" s="124">
        <v>8.3000000000000007</v>
      </c>
    </row>
    <row r="5" spans="1:4">
      <c r="A5" t="s">
        <v>158</v>
      </c>
      <c r="B5" s="1" t="s">
        <v>72</v>
      </c>
      <c r="C5" s="5">
        <v>4050</v>
      </c>
    </row>
    <row r="6" spans="1:4">
      <c r="A6" s="1"/>
      <c r="B6" s="1" t="s">
        <v>110</v>
      </c>
      <c r="C6" s="18">
        <v>40</v>
      </c>
    </row>
    <row r="7" spans="1:4">
      <c r="A7" s="1" t="s">
        <v>105</v>
      </c>
      <c r="B7" s="1" t="s">
        <v>72</v>
      </c>
      <c r="C7" s="5">
        <v>38150</v>
      </c>
    </row>
    <row r="8" spans="1:4">
      <c r="A8" s="1"/>
      <c r="B8" s="1" t="s">
        <v>110</v>
      </c>
      <c r="C8" s="5">
        <v>380</v>
      </c>
    </row>
    <row r="9" spans="1:4">
      <c r="A9" s="1"/>
      <c r="B9" s="1" t="s">
        <v>219</v>
      </c>
      <c r="C9" s="123">
        <v>9.1999999999999993</v>
      </c>
    </row>
    <row r="10" spans="1:4">
      <c r="A10" s="1" t="s">
        <v>106</v>
      </c>
      <c r="B10" s="1" t="s">
        <v>72</v>
      </c>
      <c r="C10" s="5">
        <v>25430</v>
      </c>
    </row>
    <row r="11" spans="1:4">
      <c r="A11" s="1"/>
      <c r="B11" s="1" t="s">
        <v>110</v>
      </c>
      <c r="C11" s="5">
        <v>250</v>
      </c>
    </row>
    <row r="12" spans="1:4">
      <c r="A12" s="1"/>
      <c r="B12" s="1" t="s">
        <v>219</v>
      </c>
      <c r="C12" s="123">
        <v>9.3000000000000007</v>
      </c>
    </row>
    <row r="13" spans="1:4">
      <c r="A13" s="1" t="s">
        <v>159</v>
      </c>
      <c r="B13" s="1" t="s">
        <v>72</v>
      </c>
      <c r="C13" s="5">
        <v>81400</v>
      </c>
    </row>
    <row r="14" spans="1:4">
      <c r="A14" s="1"/>
      <c r="B14" s="1" t="s">
        <v>110</v>
      </c>
      <c r="C14" s="5">
        <v>810</v>
      </c>
    </row>
    <row r="15" spans="1:4">
      <c r="A15" s="1"/>
      <c r="B15" s="1" t="s">
        <v>219</v>
      </c>
      <c r="C15" s="123">
        <v>10.1</v>
      </c>
    </row>
    <row r="16" spans="1:4">
      <c r="A16" s="1" t="s">
        <v>160</v>
      </c>
      <c r="B16" s="1" t="s">
        <v>72</v>
      </c>
      <c r="C16" s="5">
        <v>72280</v>
      </c>
    </row>
    <row r="17" spans="1:3">
      <c r="A17" s="1"/>
      <c r="B17" s="1" t="s">
        <v>110</v>
      </c>
      <c r="C17" s="5">
        <v>720</v>
      </c>
    </row>
    <row r="18" spans="1:3">
      <c r="A18" s="1"/>
      <c r="B18" s="1" t="s">
        <v>219</v>
      </c>
      <c r="C18" s="123">
        <v>9.6999999999999993</v>
      </c>
    </row>
    <row r="19" spans="1:3">
      <c r="A19" s="1" t="s">
        <v>734</v>
      </c>
      <c r="B19" s="1" t="s">
        <v>107</v>
      </c>
      <c r="C19" s="18">
        <v>51690</v>
      </c>
    </row>
    <row r="20" spans="1:3">
      <c r="A20" s="1"/>
      <c r="B20" s="1" t="s">
        <v>108</v>
      </c>
      <c r="C20" s="18">
        <v>6460</v>
      </c>
    </row>
    <row r="21" spans="1:3">
      <c r="A21" s="1" t="s">
        <v>74</v>
      </c>
      <c r="B21" s="1" t="s">
        <v>187</v>
      </c>
      <c r="C21" s="18">
        <v>1950</v>
      </c>
    </row>
    <row r="22" spans="1:3">
      <c r="A22" s="1"/>
      <c r="B22" s="1" t="s">
        <v>188</v>
      </c>
      <c r="C22" s="18">
        <v>1740</v>
      </c>
    </row>
    <row r="23" spans="1:3">
      <c r="A23" s="1"/>
      <c r="B23" s="1" t="s">
        <v>189</v>
      </c>
      <c r="C23" s="18">
        <v>1710</v>
      </c>
    </row>
    <row r="24" spans="1:3">
      <c r="A24" s="1"/>
      <c r="B24" s="1" t="s">
        <v>190</v>
      </c>
      <c r="C24" s="18">
        <v>1350</v>
      </c>
    </row>
    <row r="25" spans="1:3">
      <c r="A25" s="1"/>
      <c r="B25" s="1" t="s">
        <v>204</v>
      </c>
      <c r="C25" s="18">
        <v>1020</v>
      </c>
    </row>
    <row r="26" spans="1:3">
      <c r="A26" s="1"/>
      <c r="B26" s="1" t="s">
        <v>75</v>
      </c>
      <c r="C26" s="18">
        <v>120</v>
      </c>
    </row>
    <row r="27" spans="1:3">
      <c r="A27" s="1" t="s">
        <v>163</v>
      </c>
      <c r="B27" s="1" t="s">
        <v>72</v>
      </c>
      <c r="C27" s="18">
        <v>67650</v>
      </c>
    </row>
    <row r="28" spans="1:3">
      <c r="A28" s="1"/>
      <c r="B28" s="1" t="s">
        <v>110</v>
      </c>
      <c r="C28" s="18">
        <v>670</v>
      </c>
    </row>
    <row r="29" spans="1:3">
      <c r="A29" s="1"/>
      <c r="B29" s="1" t="s">
        <v>219</v>
      </c>
      <c r="C29" s="124">
        <v>8.6999999999999993</v>
      </c>
    </row>
    <row r="30" spans="1:3">
      <c r="A30" s="1" t="s">
        <v>164</v>
      </c>
      <c r="B30" s="1" t="s">
        <v>72</v>
      </c>
      <c r="C30" s="18">
        <v>50000</v>
      </c>
    </row>
    <row r="31" spans="1:3">
      <c r="A31" s="1"/>
      <c r="B31" s="1" t="s">
        <v>110</v>
      </c>
      <c r="C31" s="18">
        <v>500</v>
      </c>
    </row>
    <row r="32" spans="1:3">
      <c r="A32" s="1" t="s">
        <v>165</v>
      </c>
      <c r="B32" s="1" t="s">
        <v>72</v>
      </c>
      <c r="C32" s="18">
        <v>10000</v>
      </c>
    </row>
    <row r="33" spans="1:3">
      <c r="A33" s="1"/>
      <c r="B33" s="1" t="s">
        <v>110</v>
      </c>
      <c r="C33" s="18">
        <v>0</v>
      </c>
    </row>
  </sheetData>
  <sheetProtection algorithmName="SHA-512" hashValue="KCQKc9DARaQ7mAoW6zc7yqmo9HkHOyrE4TdCx0v/Y+Nrr+6eY/r/85DpxbVW7R4x4DqFy99wMHczx5wDVwMHvg==" saltValue="LwRpnkSGRxgqoc5uXfpEPg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施設情報</vt:lpstr>
      <vt:lpstr>児童情報 </vt:lpstr>
      <vt:lpstr>明細書【幼稚園】</vt:lpstr>
      <vt:lpstr>集計【幼稚園】</vt:lpstr>
      <vt:lpstr>保育単価１【幼稚園】</vt:lpstr>
      <vt:lpstr>保育単価2</vt:lpstr>
      <vt:lpstr>施設情報!Print_Area</vt:lpstr>
      <vt:lpstr>明細書【幼稚園】!Print_Area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2021-01-18T09:39:49Z</cp:lastPrinted>
  <dcterms:created xsi:type="dcterms:W3CDTF">2021-07-12T10:25:40Z</dcterms:created>
  <dcterms:modified xsi:type="dcterms:W3CDTF">2025-11-20T05:16:03Z</dcterms:modified>
</cp:coreProperties>
</file>