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fs\こども青少年局\03保育・教育給付課\100_給付事務\300_市外施設・市外児童\000_庶務\040_市外ホームページ\2026(R8)年度\20260901_処遇適否対応他\"/>
    </mc:Choice>
  </mc:AlternateContent>
  <xr:revisionPtr revIDLastSave="0" documentId="13_ncr:1_{6A35A8A7-6AC9-4505-80DB-0E9D0809768C}" xr6:coauthVersionLast="47" xr6:coauthVersionMax="47" xr10:uidLastSave="{00000000-0000-0000-0000-000000000000}"/>
  <bookViews>
    <workbookView xWindow="-120" yWindow="-120" windowWidth="20730" windowHeight="11040" xr2:uid="{9B19C8D4-A694-4E5C-B36E-97F6B60735DC}"/>
  </bookViews>
  <sheets>
    <sheet name="施設情報" sheetId="20" r:id="rId1"/>
    <sheet name="児童情報 " sheetId="21" r:id="rId2"/>
    <sheet name="明細書" sheetId="22" r:id="rId3"/>
    <sheet name="集計【小規模】" sheetId="23" r:id="rId4"/>
    <sheet name="単価①【小規模】" sheetId="29" state="hidden" r:id="rId5"/>
    <sheet name="保育単価②【小規模】" sheetId="30" state="hidden" r:id="rId6"/>
  </sheets>
  <definedNames>
    <definedName name="_xlnm.Print_Area" localSheetId="1">'児童情報 '!$A$1:$U$266</definedName>
    <definedName name="_xlnm.Print_Area" localSheetId="2">明細書!$A$1:$CL$145</definedName>
    <definedName name="_xlnm.Print_Titles" localSheetId="1">'児童情報 '!$1:$4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21" l="1"/>
  <c r="P4" i="21"/>
  <c r="O4" i="21"/>
  <c r="N4" i="21"/>
  <c r="M4" i="21"/>
  <c r="L4" i="21"/>
  <c r="K4" i="21"/>
  <c r="D136" i="22" l="1"/>
  <c r="D131" i="22"/>
  <c r="D126" i="22"/>
  <c r="D121" i="22"/>
  <c r="D116" i="22"/>
  <c r="D111" i="22"/>
  <c r="D106" i="22"/>
  <c r="K35" i="23"/>
  <c r="AB72" i="22"/>
  <c r="AI15" i="22" l="1"/>
  <c r="O6" i="22"/>
  <c r="AH136" i="22" l="1"/>
  <c r="AM136" i="22" s="1"/>
  <c r="AH131" i="22"/>
  <c r="AM131" i="22" s="1"/>
  <c r="AH126" i="22"/>
  <c r="AM126" i="22" s="1"/>
  <c r="AH121" i="22"/>
  <c r="AM121" i="22" s="1"/>
  <c r="AH116" i="22"/>
  <c r="AH111" i="22"/>
  <c r="AH106" i="22"/>
  <c r="O8" i="22"/>
  <c r="AB82" i="22"/>
  <c r="W82" i="22"/>
  <c r="AB77" i="22"/>
  <c r="AI26" i="22"/>
  <c r="W26" i="22"/>
  <c r="J26" i="22"/>
  <c r="CA24" i="22"/>
  <c r="BC24" i="22"/>
  <c r="Q23" i="22"/>
  <c r="J23" i="22"/>
  <c r="AE22" i="22"/>
  <c r="CA21" i="22"/>
  <c r="BC21" i="22"/>
  <c r="BC15" i="22"/>
  <c r="CD2" i="22"/>
  <c r="BR2" i="22"/>
  <c r="BC8" i="22"/>
  <c r="BC6" i="22"/>
  <c r="O18" i="22"/>
  <c r="AI18" i="22"/>
  <c r="U15" i="22"/>
  <c r="O15" i="22"/>
  <c r="AI12" i="22"/>
  <c r="O12" i="22"/>
  <c r="O10" i="22"/>
  <c r="AB67" i="22"/>
  <c r="AB62" i="22"/>
  <c r="AB57" i="22"/>
  <c r="AB52" i="22"/>
  <c r="AB47" i="22"/>
  <c r="C23" i="23"/>
  <c r="C25" i="23"/>
  <c r="C10" i="23"/>
  <c r="C24" i="23"/>
  <c r="AM116" i="22" l="1"/>
  <c r="K36" i="23"/>
  <c r="AM111" i="22"/>
  <c r="AM106" i="22"/>
  <c r="AM141" i="22" l="1"/>
  <c r="BV116" i="22" s="1"/>
  <c r="C2" i="21"/>
  <c r="J2" i="21"/>
  <c r="F2" i="21"/>
  <c r="C19" i="23"/>
  <c r="K16" i="23" l="1"/>
  <c r="K15" i="23"/>
  <c r="G6" i="23"/>
  <c r="G5" i="23"/>
  <c r="C21" i="23"/>
  <c r="C17" i="23"/>
  <c r="C18" i="23"/>
  <c r="C20" i="23"/>
  <c r="C16" i="23"/>
  <c r="C22" i="23"/>
  <c r="K26" i="23" l="1" a="1"/>
  <c r="K26" i="23" s="1"/>
  <c r="K27" i="23"/>
  <c r="O8" i="23" s="1"/>
  <c r="AI62" i="22" s="1"/>
  <c r="K28" i="23"/>
  <c r="R26" i="21" l="1"/>
  <c r="C9" i="23"/>
  <c r="K30" i="23" l="1"/>
  <c r="K29" i="23"/>
  <c r="C15" i="23"/>
  <c r="K34" i="23" l="1"/>
  <c r="K33" i="23"/>
  <c r="C7" i="23"/>
  <c r="C5" i="23"/>
  <c r="C12" i="23"/>
  <c r="C4" i="23"/>
  <c r="O12" i="23" l="1"/>
  <c r="AI72" i="22" s="1"/>
  <c r="O13" i="23"/>
  <c r="AI77" i="22" s="1"/>
  <c r="AK24" i="22"/>
  <c r="C16" i="20"/>
  <c r="Y24" i="22"/>
  <c r="C15" i="20"/>
  <c r="K4" i="23"/>
  <c r="K5" i="23" s="1"/>
  <c r="G3" i="23"/>
  <c r="G4" i="23" s="1"/>
  <c r="O11" i="23"/>
  <c r="AI52" i="22" s="1"/>
  <c r="K3" i="23"/>
  <c r="C6" i="23"/>
  <c r="C14" i="23"/>
  <c r="C11" i="23"/>
  <c r="K8" i="23" l="1"/>
  <c r="K7" i="23"/>
  <c r="L24" i="22"/>
  <c r="K6" i="23"/>
  <c r="C8" i="23"/>
  <c r="C13" i="23"/>
  <c r="O5" i="23" l="1"/>
  <c r="AI42" i="22" s="1"/>
  <c r="K31" i="23"/>
  <c r="K32" i="23"/>
  <c r="O9" i="23"/>
  <c r="AI67" i="22" s="1"/>
  <c r="K25" i="23"/>
  <c r="K10" i="23"/>
  <c r="K23" i="23"/>
  <c r="K24" i="23"/>
  <c r="K21" i="23"/>
  <c r="K22" i="23"/>
  <c r="K19" i="23"/>
  <c r="K20" i="23"/>
  <c r="K17" i="23"/>
  <c r="K18" i="23"/>
  <c r="K14" i="23"/>
  <c r="K12" i="23"/>
  <c r="K9" i="23"/>
  <c r="K13" i="23"/>
  <c r="K11" i="23"/>
  <c r="O4" i="23" l="1"/>
  <c r="AI37" i="22" s="1"/>
  <c r="O7" i="23"/>
  <c r="AI57" i="22" s="1"/>
  <c r="O6" i="23"/>
  <c r="AI47" i="22" s="1"/>
  <c r="O10" i="23"/>
  <c r="AI82" i="22" s="1"/>
  <c r="O3" i="23"/>
  <c r="AI32" i="22" s="1"/>
  <c r="AI97" i="22" l="1"/>
  <c r="BV106" i="22" l="1"/>
  <c r="BV111" i="22" l="1"/>
  <c r="BV141"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鹿内 友貴</author>
  </authors>
  <commentList>
    <comment ref="J4" authorId="0" shapeId="0" xr:uid="{9545E4DE-1BC5-4D3E-92B1-7C298DD0208E}">
      <text>
        <r>
          <rPr>
            <b/>
            <sz val="10"/>
            <color indexed="81"/>
            <rFont val="BIZ UDPゴシック"/>
            <family val="3"/>
            <charset val="128"/>
          </rPr>
          <t>市町村独自助成の追加がある
児童は、項目ごとに〇を付けてください。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<sst xmlns="http://schemas.openxmlformats.org/spreadsheetml/2006/main" count="2568" uniqueCount="402">
  <si>
    <t>年</t>
    <rPh sb="0" eb="1">
      <t>ネン</t>
    </rPh>
    <phoneticPr fontId="3"/>
  </si>
  <si>
    <t>月分</t>
    <rPh sb="0" eb="1">
      <t>ガツ</t>
    </rPh>
    <rPh sb="1" eb="2">
      <t>ブン</t>
    </rPh>
    <phoneticPr fontId="3"/>
  </si>
  <si>
    <t>請求額集計欄</t>
    <rPh sb="0" eb="2">
      <t>セイキュウ</t>
    </rPh>
    <rPh sb="2" eb="3">
      <t>ガク</t>
    </rPh>
    <rPh sb="3" eb="5">
      <t>シュウケイ</t>
    </rPh>
    <rPh sb="5" eb="6">
      <t>ラン</t>
    </rPh>
    <phoneticPr fontId="3"/>
  </si>
  <si>
    <t>支給認定証番号</t>
    <rPh sb="0" eb="2">
      <t>シキュウ</t>
    </rPh>
    <rPh sb="2" eb="4">
      <t>ニンテイ</t>
    </rPh>
    <rPh sb="4" eb="5">
      <t>ショウ</t>
    </rPh>
    <rPh sb="5" eb="7">
      <t>バンゴウ</t>
    </rPh>
    <phoneticPr fontId="3"/>
  </si>
  <si>
    <t>事業所番号</t>
    <rPh sb="0" eb="3">
      <t>ジギョウショ</t>
    </rPh>
    <rPh sb="3" eb="5">
      <t>バンゴウ</t>
    </rPh>
    <phoneticPr fontId="3"/>
  </si>
  <si>
    <t>請求先市町村番号</t>
    <rPh sb="0" eb="2">
      <t>セイキュウ</t>
    </rPh>
    <rPh sb="2" eb="3">
      <t>サキ</t>
    </rPh>
    <rPh sb="3" eb="6">
      <t>シチョウソン</t>
    </rPh>
    <rPh sb="6" eb="8">
      <t>バンゴウ</t>
    </rPh>
    <phoneticPr fontId="3"/>
  </si>
  <si>
    <t>請求者</t>
    <rPh sb="0" eb="2">
      <t>セイキュウ</t>
    </rPh>
    <rPh sb="2" eb="3">
      <t>シャ</t>
    </rPh>
    <phoneticPr fontId="3"/>
  </si>
  <si>
    <t>クラス区分</t>
    <rPh sb="3" eb="5">
      <t>クブン</t>
    </rPh>
    <phoneticPr fontId="3"/>
  </si>
  <si>
    <t>児童生年月日</t>
    <rPh sb="0" eb="2">
      <t>ジドウ</t>
    </rPh>
    <rPh sb="2" eb="4">
      <t>セイネン</t>
    </rPh>
    <rPh sb="4" eb="6">
      <t>ガッピ</t>
    </rPh>
    <phoneticPr fontId="3"/>
  </si>
  <si>
    <t>児童氏名</t>
    <rPh sb="0" eb="2">
      <t>ジドウ</t>
    </rPh>
    <rPh sb="2" eb="4">
      <t>シメイ</t>
    </rPh>
    <phoneticPr fontId="3"/>
  </si>
  <si>
    <t>金額</t>
    <rPh sb="0" eb="2">
      <t>キンガク</t>
    </rPh>
    <phoneticPr fontId="3"/>
  </si>
  <si>
    <t>公定価格明細欄</t>
    <rPh sb="0" eb="2">
      <t>コウテイ</t>
    </rPh>
    <rPh sb="2" eb="4">
      <t>カカク</t>
    </rPh>
    <rPh sb="4" eb="6">
      <t>メイサイ</t>
    </rPh>
    <rPh sb="6" eb="7">
      <t>ラン</t>
    </rPh>
    <phoneticPr fontId="3"/>
  </si>
  <si>
    <t>公定価格総額</t>
    <rPh sb="0" eb="2">
      <t>コウテイ</t>
    </rPh>
    <rPh sb="2" eb="4">
      <t>カカク</t>
    </rPh>
    <phoneticPr fontId="3"/>
  </si>
  <si>
    <t>請求内容</t>
    <rPh sb="0" eb="2">
      <t>セイキュウ</t>
    </rPh>
    <rPh sb="2" eb="4">
      <t>ナイヨウ</t>
    </rPh>
    <phoneticPr fontId="3"/>
  </si>
  <si>
    <t>b.公定価格合計金額</t>
    <rPh sb="2" eb="4">
      <t>コウテイ</t>
    </rPh>
    <rPh sb="4" eb="6">
      <t>カカク</t>
    </rPh>
    <rPh sb="6" eb="8">
      <t>ゴウケイ</t>
    </rPh>
    <rPh sb="8" eb="9">
      <t>キン</t>
    </rPh>
    <rPh sb="9" eb="10">
      <t>ガク</t>
    </rPh>
    <phoneticPr fontId="3"/>
  </si>
  <si>
    <t>地域区分</t>
    <rPh sb="0" eb="2">
      <t>チイキ</t>
    </rPh>
    <rPh sb="2" eb="4">
      <t>クブン</t>
    </rPh>
    <phoneticPr fontId="3"/>
  </si>
  <si>
    <t>d</t>
    <phoneticPr fontId="3"/>
  </si>
  <si>
    <t>子ども・子育て支援教育・保育給付費等請求明細書（児童）</t>
    <rPh sb="0" eb="1">
      <t>コ</t>
    </rPh>
    <rPh sb="4" eb="6">
      <t>コソダ</t>
    </rPh>
    <rPh sb="7" eb="9">
      <t>シエン</t>
    </rPh>
    <rPh sb="9" eb="11">
      <t>キョウイク</t>
    </rPh>
    <rPh sb="12" eb="14">
      <t>ホイク</t>
    </rPh>
    <rPh sb="14" eb="16">
      <t>キュウフ</t>
    </rPh>
    <rPh sb="16" eb="17">
      <t>ヒ</t>
    </rPh>
    <rPh sb="17" eb="18">
      <t>トウ</t>
    </rPh>
    <rPh sb="18" eb="20">
      <t>セイキュウ</t>
    </rPh>
    <rPh sb="20" eb="23">
      <t>メイサイショ</t>
    </rPh>
    <rPh sb="24" eb="26">
      <t>ジドウ</t>
    </rPh>
    <phoneticPr fontId="3"/>
  </si>
  <si>
    <t>基本分単価</t>
    <rPh sb="0" eb="2">
      <t>キホン</t>
    </rPh>
    <rPh sb="2" eb="3">
      <t>ブン</t>
    </rPh>
    <rPh sb="3" eb="5">
      <t>タンカ</t>
    </rPh>
    <phoneticPr fontId="3"/>
  </si>
  <si>
    <t>b</t>
  </si>
  <si>
    <t>c</t>
  </si>
  <si>
    <t>給付額　【b － a】</t>
  </si>
  <si>
    <t>公立私立区分</t>
    <rPh sb="0" eb="2">
      <t>コウリツ</t>
    </rPh>
    <rPh sb="2" eb="4">
      <t>シリツ</t>
    </rPh>
    <rPh sb="4" eb="6">
      <t>クブン</t>
    </rPh>
    <phoneticPr fontId="3"/>
  </si>
  <si>
    <t>事業所
名称</t>
    <rPh sb="0" eb="3">
      <t>ジギョウショ</t>
    </rPh>
    <rPh sb="4" eb="6">
      <t>メイショウ</t>
    </rPh>
    <phoneticPr fontId="3"/>
  </si>
  <si>
    <t>事業所
住所</t>
    <rPh sb="0" eb="3">
      <t>ジギョウショ</t>
    </rPh>
    <rPh sb="4" eb="6">
      <t>ジュウショ</t>
    </rPh>
    <phoneticPr fontId="3"/>
  </si>
  <si>
    <t>その他</t>
    <rPh sb="2" eb="3">
      <t>ホカ</t>
    </rPh>
    <phoneticPr fontId="3"/>
  </si>
  <si>
    <t>e</t>
    <phoneticPr fontId="3"/>
  </si>
  <si>
    <t>その他内訳</t>
    <rPh sb="2" eb="3">
      <t>ホカ</t>
    </rPh>
    <rPh sb="3" eb="5">
      <t>ウチワケ</t>
    </rPh>
    <phoneticPr fontId="3"/>
  </si>
  <si>
    <t>d.市町村助成合計金額</t>
    <rPh sb="2" eb="5">
      <t>シチョウソン</t>
    </rPh>
    <rPh sb="5" eb="7">
      <t>ジョセイ</t>
    </rPh>
    <rPh sb="7" eb="9">
      <t>ゴウケイ</t>
    </rPh>
    <rPh sb="9" eb="11">
      <t>キンガク</t>
    </rPh>
    <phoneticPr fontId="3"/>
  </si>
  <si>
    <t>市町村助成総額</t>
    <rPh sb="0" eb="3">
      <t>シチョウソン</t>
    </rPh>
    <rPh sb="3" eb="5">
      <t>ジョセイ</t>
    </rPh>
    <rPh sb="5" eb="7">
      <t>ソウガク</t>
    </rPh>
    <phoneticPr fontId="3"/>
  </si>
  <si>
    <t>市町村助成明細欄</t>
    <rPh sb="0" eb="3">
      <t>シチョウソン</t>
    </rPh>
    <rPh sb="3" eb="5">
      <t>ジョセイ</t>
    </rPh>
    <rPh sb="5" eb="7">
      <t>メイサイ</t>
    </rPh>
    <rPh sb="7" eb="8">
      <t>ラン</t>
    </rPh>
    <phoneticPr fontId="3"/>
  </si>
  <si>
    <t>月初の人数</t>
    <rPh sb="0" eb="2">
      <t>ゲッショ</t>
    </rPh>
    <rPh sb="3" eb="5">
      <t>ニンズウ</t>
    </rPh>
    <phoneticPr fontId="3"/>
  </si>
  <si>
    <t>人</t>
    <rPh sb="0" eb="1">
      <t>ニン</t>
    </rPh>
    <phoneticPr fontId="3"/>
  </si>
  <si>
    <t>人</t>
    <rPh sb="0" eb="1">
      <t>ヒト</t>
    </rPh>
    <phoneticPr fontId="3"/>
  </si>
  <si>
    <t>％</t>
    <phoneticPr fontId="3"/>
  </si>
  <si>
    <t>歳児</t>
    <phoneticPr fontId="3"/>
  </si>
  <si>
    <t>計</t>
    <rPh sb="0" eb="1">
      <t>ケイ</t>
    </rPh>
    <phoneticPr fontId="3"/>
  </si>
  <si>
    <t>基 礎 分</t>
    <rPh sb="0" eb="1">
      <t>モト</t>
    </rPh>
    <rPh sb="2" eb="3">
      <t>イシズエ</t>
    </rPh>
    <rPh sb="4" eb="5">
      <t>ブン</t>
    </rPh>
    <phoneticPr fontId="3"/>
  </si>
  <si>
    <t>Ａ</t>
    <phoneticPr fontId="3"/>
  </si>
  <si>
    <t>Ｂ</t>
    <phoneticPr fontId="3"/>
  </si>
  <si>
    <t>利用定員</t>
    <rPh sb="0" eb="2">
      <t>リヨウ</t>
    </rPh>
    <rPh sb="2" eb="4">
      <t>テイイン</t>
    </rPh>
    <phoneticPr fontId="3"/>
  </si>
  <si>
    <t>冷暖房費加算</t>
    <phoneticPr fontId="3"/>
  </si>
  <si>
    <t>年齢区分</t>
    <rPh sb="0" eb="2">
      <t>ネンレイ</t>
    </rPh>
    <rPh sb="2" eb="4">
      <t>クブン</t>
    </rPh>
    <phoneticPr fontId="3"/>
  </si>
  <si>
    <t>４歳以上児</t>
    <rPh sb="1" eb="2">
      <t>サイ</t>
    </rPh>
    <rPh sb="2" eb="4">
      <t>イジョウ</t>
    </rPh>
    <rPh sb="4" eb="5">
      <t>ジ</t>
    </rPh>
    <phoneticPr fontId="3"/>
  </si>
  <si>
    <t>３歳児</t>
    <rPh sb="1" eb="3">
      <t>サイジ</t>
    </rPh>
    <phoneticPr fontId="3"/>
  </si>
  <si>
    <t>１、２歳児</t>
    <rPh sb="3" eb="5">
      <t>サイジ</t>
    </rPh>
    <phoneticPr fontId="3"/>
  </si>
  <si>
    <t>乳児</t>
    <rPh sb="0" eb="2">
      <t>ニュウジ</t>
    </rPh>
    <phoneticPr fontId="3"/>
  </si>
  <si>
    <t>データ集計</t>
    <rPh sb="3" eb="5">
      <t>シュウケイ</t>
    </rPh>
    <phoneticPr fontId="3"/>
  </si>
  <si>
    <t>シート名</t>
    <rPh sb="3" eb="4">
      <t>メイ</t>
    </rPh>
    <phoneticPr fontId="3"/>
  </si>
  <si>
    <t>認定区分</t>
    <rPh sb="0" eb="4">
      <t>ニンテイクブン</t>
    </rPh>
    <phoneticPr fontId="3"/>
  </si>
  <si>
    <t>歳児</t>
    <rPh sb="0" eb="2">
      <t>サイジ</t>
    </rPh>
    <phoneticPr fontId="3"/>
  </si>
  <si>
    <t>%</t>
    <phoneticPr fontId="3"/>
  </si>
  <si>
    <t>基本単価標準</t>
    <rPh sb="0" eb="4">
      <t>キホンタンカ</t>
    </rPh>
    <rPh sb="4" eb="6">
      <t>ヒョウジュン</t>
    </rPh>
    <phoneticPr fontId="3"/>
  </si>
  <si>
    <t>年齢区分</t>
    <rPh sb="0" eb="4">
      <t>ネンレイクブン</t>
    </rPh>
    <phoneticPr fontId="3"/>
  </si>
  <si>
    <t>年齢</t>
    <rPh sb="0" eb="2">
      <t>ネンレイ</t>
    </rPh>
    <phoneticPr fontId="3"/>
  </si>
  <si>
    <t>区分</t>
    <rPh sb="0" eb="2">
      <t>クブン</t>
    </rPh>
    <phoneticPr fontId="3"/>
  </si>
  <si>
    <t>定員合計</t>
    <rPh sb="0" eb="2">
      <t>テイイン</t>
    </rPh>
    <rPh sb="2" eb="4">
      <t>ゴウケイ</t>
    </rPh>
    <phoneticPr fontId="3"/>
  </si>
  <si>
    <t>人数区分</t>
    <rPh sb="0" eb="2">
      <t>ニンズウ</t>
    </rPh>
    <rPh sb="2" eb="4">
      <t>クブン</t>
    </rPh>
    <phoneticPr fontId="3"/>
  </si>
  <si>
    <t>人から</t>
    <rPh sb="0" eb="1">
      <t>ヒト</t>
    </rPh>
    <phoneticPr fontId="3"/>
  </si>
  <si>
    <t>人まで</t>
    <rPh sb="0" eb="1">
      <t>ヒト</t>
    </rPh>
    <phoneticPr fontId="3"/>
  </si>
  <si>
    <t>地域区分</t>
    <rPh sb="0" eb="4">
      <t>チイキクブン</t>
    </rPh>
    <phoneticPr fontId="3"/>
  </si>
  <si>
    <t>地域</t>
    <rPh sb="0" eb="2">
      <t>チイキ</t>
    </rPh>
    <phoneticPr fontId="3"/>
  </si>
  <si>
    <t>区分ID</t>
    <rPh sb="0" eb="2">
      <t>クブン</t>
    </rPh>
    <phoneticPr fontId="3"/>
  </si>
  <si>
    <t>基本単価短時間</t>
    <rPh sb="0" eb="4">
      <t>キホンタンカ</t>
    </rPh>
    <rPh sb="4" eb="7">
      <t>タンジカン</t>
    </rPh>
    <phoneticPr fontId="3"/>
  </si>
  <si>
    <t>保育単価参照結果</t>
    <rPh sb="0" eb="4">
      <t>ホイクタンカ</t>
    </rPh>
    <rPh sb="4" eb="6">
      <t>サンショウ</t>
    </rPh>
    <rPh sb="6" eb="8">
      <t>ケッカ</t>
    </rPh>
    <phoneticPr fontId="3"/>
  </si>
  <si>
    <t>計算結果</t>
    <rPh sb="0" eb="2">
      <t>ケイサン</t>
    </rPh>
    <rPh sb="2" eb="4">
      <t>ケッカ</t>
    </rPh>
    <phoneticPr fontId="3"/>
  </si>
  <si>
    <t>↓設定値</t>
    <rPh sb="1" eb="3">
      <t>セッテイ</t>
    </rPh>
    <rPh sb="3" eb="4">
      <t>チ</t>
    </rPh>
    <phoneticPr fontId="3"/>
  </si>
  <si>
    <t>↓自動計算</t>
    <rPh sb="1" eb="3">
      <t>ジドウ</t>
    </rPh>
    <rPh sb="3" eb="5">
      <t>ケイサン</t>
    </rPh>
    <phoneticPr fontId="3"/>
  </si>
  <si>
    <t>設定</t>
    <rPh sb="0" eb="2">
      <t>セッテイ</t>
    </rPh>
    <phoneticPr fontId="3"/>
  </si>
  <si>
    <t>基本額</t>
    <rPh sb="0" eb="3">
      <t>キホンガク</t>
    </rPh>
    <phoneticPr fontId="3"/>
  </si>
  <si>
    <t>円</t>
    <rPh sb="0" eb="1">
      <t>エン</t>
    </rPh>
    <phoneticPr fontId="3"/>
  </si>
  <si>
    <t>冷暖房費加算</t>
    <rPh sb="0" eb="4">
      <t>レイダンボウヒ</t>
    </rPh>
    <rPh sb="4" eb="6">
      <t>カサン</t>
    </rPh>
    <phoneticPr fontId="3"/>
  </si>
  <si>
    <t>その他地域</t>
    <rPh sb="2" eb="3">
      <t>タ</t>
    </rPh>
    <rPh sb="3" eb="5">
      <t>チイキ</t>
    </rPh>
    <phoneticPr fontId="3"/>
  </si>
  <si>
    <t>冷暖房加算</t>
    <rPh sb="0" eb="3">
      <t>レイダンボウ</t>
    </rPh>
    <rPh sb="3" eb="5">
      <t>カサン</t>
    </rPh>
    <phoneticPr fontId="3"/>
  </si>
  <si>
    <t>冷暖房費加算</t>
    <rPh sb="0" eb="4">
      <t>レイダンボウヒ</t>
    </rPh>
    <phoneticPr fontId="3"/>
  </si>
  <si>
    <t>人から</t>
    <rPh sb="0" eb="1">
      <t>ニン</t>
    </rPh>
    <phoneticPr fontId="3"/>
  </si>
  <si>
    <t>定員区分1</t>
    <rPh sb="0" eb="2">
      <t>テイイン</t>
    </rPh>
    <rPh sb="2" eb="4">
      <t>クブン</t>
    </rPh>
    <phoneticPr fontId="3"/>
  </si>
  <si>
    <t>定員区分2</t>
    <rPh sb="0" eb="2">
      <t>テイイン</t>
    </rPh>
    <rPh sb="2" eb="4">
      <t>クブン</t>
    </rPh>
    <phoneticPr fontId="3"/>
  </si>
  <si>
    <t>人まで</t>
    <rPh sb="0" eb="1">
      <t>ニン</t>
    </rPh>
    <phoneticPr fontId="3"/>
  </si>
  <si>
    <t>↓取得結果</t>
    <rPh sb="1" eb="3">
      <t>シュトク</t>
    </rPh>
    <rPh sb="3" eb="5">
      <t>ケッカ</t>
    </rPh>
    <phoneticPr fontId="3"/>
  </si>
  <si>
    <t>10円未満切り捨て</t>
    <rPh sb="2" eb="3">
      <t>エン</t>
    </rPh>
    <rPh sb="3" eb="5">
      <t>ミマン</t>
    </rPh>
    <rPh sb="5" eb="6">
      <t>キ</t>
    </rPh>
    <rPh sb="7" eb="8">
      <t>ス</t>
    </rPh>
    <phoneticPr fontId="3"/>
  </si>
  <si>
    <t>A</t>
    <phoneticPr fontId="3"/>
  </si>
  <si>
    <t>B</t>
    <phoneticPr fontId="3"/>
  </si>
  <si>
    <t>１号</t>
    <phoneticPr fontId="3"/>
  </si>
  <si>
    <t>３号</t>
  </si>
  <si>
    <t>適否</t>
    <rPh sb="0" eb="2">
      <t>テキヒ</t>
    </rPh>
    <phoneticPr fontId="3"/>
  </si>
  <si>
    <t>公立・私立</t>
    <rPh sb="0" eb="2">
      <t>コウリツ</t>
    </rPh>
    <rPh sb="3" eb="5">
      <t>シリツ</t>
    </rPh>
    <phoneticPr fontId="3"/>
  </si>
  <si>
    <t>事業所住所</t>
    <rPh sb="0" eb="3">
      <t>ジギョウショ</t>
    </rPh>
    <rPh sb="3" eb="5">
      <t>ジュウショ</t>
    </rPh>
    <phoneticPr fontId="3"/>
  </si>
  <si>
    <t>事業所名称</t>
    <rPh sb="0" eb="3">
      <t>ジギョウショ</t>
    </rPh>
    <rPh sb="3" eb="5">
      <t>メイショウ</t>
    </rPh>
    <phoneticPr fontId="3"/>
  </si>
  <si>
    <t>請求月</t>
    <rPh sb="0" eb="3">
      <t>セイキュウツキ</t>
    </rPh>
    <phoneticPr fontId="3"/>
  </si>
  <si>
    <t>月</t>
    <rPh sb="0" eb="1">
      <t>ガツ</t>
    </rPh>
    <phoneticPr fontId="3"/>
  </si>
  <si>
    <t>支給認定証番号</t>
    <rPh sb="0" eb="2">
      <t>シキュウ</t>
    </rPh>
    <rPh sb="2" eb="5">
      <t>ニンテイショウ</t>
    </rPh>
    <rPh sb="5" eb="7">
      <t>バンゴウ</t>
    </rPh>
    <phoneticPr fontId="3"/>
  </si>
  <si>
    <t>生年月日</t>
    <rPh sb="0" eb="4">
      <t>セイネンガッピ</t>
    </rPh>
    <phoneticPr fontId="3"/>
  </si>
  <si>
    <t>標準・短時間</t>
    <rPh sb="0" eb="2">
      <t>ヒョウジュン</t>
    </rPh>
    <rPh sb="3" eb="6">
      <t>タンジカン</t>
    </rPh>
    <phoneticPr fontId="3"/>
  </si>
  <si>
    <t>利用開始日</t>
    <rPh sb="0" eb="5">
      <t>リヨウカイシビ</t>
    </rPh>
    <phoneticPr fontId="3"/>
  </si>
  <si>
    <t>クラス</t>
    <phoneticPr fontId="3"/>
  </si>
  <si>
    <t>標準</t>
  </si>
  <si>
    <t>療育支援加算</t>
    <rPh sb="0" eb="2">
      <t>リョウイク</t>
    </rPh>
    <rPh sb="2" eb="4">
      <t>シエン</t>
    </rPh>
    <rPh sb="4" eb="6">
      <t>カサン</t>
    </rPh>
    <phoneticPr fontId="3"/>
  </si>
  <si>
    <t>栄養管理加算</t>
    <rPh sb="0" eb="2">
      <t>エイヨウ</t>
    </rPh>
    <rPh sb="2" eb="4">
      <t>カンリ</t>
    </rPh>
    <rPh sb="4" eb="6">
      <t>カサン</t>
    </rPh>
    <phoneticPr fontId="3"/>
  </si>
  <si>
    <t>療育支援加算</t>
    <rPh sb="0" eb="2">
      <t>リョウイク</t>
    </rPh>
    <rPh sb="2" eb="4">
      <t>シエン</t>
    </rPh>
    <phoneticPr fontId="3"/>
  </si>
  <si>
    <t>栄養管理加算</t>
    <rPh sb="0" eb="4">
      <t>エイヨウカンリ</t>
    </rPh>
    <rPh sb="4" eb="6">
      <t>カサン</t>
    </rPh>
    <phoneticPr fontId="3"/>
  </si>
  <si>
    <t>AI12</t>
    <phoneticPr fontId="3"/>
  </si>
  <si>
    <t>療育支援加算「A」</t>
    <phoneticPr fontId="3"/>
  </si>
  <si>
    <t>療育支援加算「B」</t>
    <phoneticPr fontId="3"/>
  </si>
  <si>
    <t>栄養管理加算「配置」</t>
    <rPh sb="0" eb="4">
      <t>エイヨウカンリ</t>
    </rPh>
    <rPh sb="4" eb="6">
      <t>カサン</t>
    </rPh>
    <rPh sb="7" eb="9">
      <t>ハイチ</t>
    </rPh>
    <phoneticPr fontId="3"/>
  </si>
  <si>
    <t>栄養管理加算「兼務」</t>
    <rPh sb="0" eb="4">
      <t>エイヨウカンリ</t>
    </rPh>
    <rPh sb="4" eb="6">
      <t>カサン</t>
    </rPh>
    <rPh sb="7" eb="9">
      <t>ケンム</t>
    </rPh>
    <phoneticPr fontId="3"/>
  </si>
  <si>
    <t>栄養管理加算「嘱託」</t>
    <rPh sb="0" eb="4">
      <t>エイヨウカンリ</t>
    </rPh>
    <rPh sb="4" eb="6">
      <t>カサン</t>
    </rPh>
    <rPh sb="7" eb="9">
      <t>ショクタク</t>
    </rPh>
    <phoneticPr fontId="3"/>
  </si>
  <si>
    <t>人数A</t>
    <rPh sb="0" eb="2">
      <t>ニンズウ</t>
    </rPh>
    <phoneticPr fontId="3"/>
  </si>
  <si>
    <t>人数B</t>
    <rPh sb="0" eb="2">
      <t>ニンズウ</t>
    </rPh>
    <phoneticPr fontId="3"/>
  </si>
  <si>
    <t>栄養管理（基本額）</t>
    <rPh sb="0" eb="2">
      <t>エイヨウ</t>
    </rPh>
    <rPh sb="2" eb="4">
      <t>カンリ</t>
    </rPh>
    <rPh sb="5" eb="8">
      <t>キホンガク</t>
    </rPh>
    <phoneticPr fontId="3"/>
  </si>
  <si>
    <t>処遇係数</t>
    <rPh sb="0" eb="2">
      <t>ショグウ</t>
    </rPh>
    <rPh sb="2" eb="4">
      <t>ケイスウ</t>
    </rPh>
    <phoneticPr fontId="3"/>
  </si>
  <si>
    <t>栄養管理加算</t>
    <rPh sb="0" eb="6">
      <t>エイヨウカンリカサン</t>
    </rPh>
    <phoneticPr fontId="3"/>
  </si>
  <si>
    <t>横浜　太郎</t>
    <rPh sb="0" eb="2">
      <t>ヨコハマ</t>
    </rPh>
    <rPh sb="3" eb="5">
      <t>タロウ</t>
    </rPh>
    <phoneticPr fontId="3"/>
  </si>
  <si>
    <t>請求金額</t>
    <rPh sb="0" eb="4">
      <t>セイキュウキンガク</t>
    </rPh>
    <phoneticPr fontId="3"/>
  </si>
  <si>
    <t>例</t>
    <rPh sb="0" eb="1">
      <t>レイ</t>
    </rPh>
    <phoneticPr fontId="3"/>
  </si>
  <si>
    <t>＜横浜市在住の児童が在籍している横浜市外の施設・事業者用＞</t>
    <rPh sb="1" eb="4">
      <t>ヨコハマシ</t>
    </rPh>
    <rPh sb="4" eb="6">
      <t>ザイジュウ</t>
    </rPh>
    <rPh sb="7" eb="9">
      <t>ジドウ</t>
    </rPh>
    <rPh sb="10" eb="12">
      <t>ザイセキ</t>
    </rPh>
    <rPh sb="16" eb="18">
      <t>ヨコハマ</t>
    </rPh>
    <rPh sb="18" eb="19">
      <t>シ</t>
    </rPh>
    <rPh sb="19" eb="20">
      <t>ガイ</t>
    </rPh>
    <rPh sb="21" eb="23">
      <t>シセツ</t>
    </rPh>
    <rPh sb="24" eb="27">
      <t>ジギョウシャ</t>
    </rPh>
    <rPh sb="27" eb="28">
      <t>ヨウ</t>
    </rPh>
    <phoneticPr fontId="3"/>
  </si>
  <si>
    <t>施設種別</t>
    <rPh sb="0" eb="2">
      <t>シセツ</t>
    </rPh>
    <rPh sb="2" eb="4">
      <t>シュベツ</t>
    </rPh>
    <phoneticPr fontId="3"/>
  </si>
  <si>
    <t>自動集計【小規模】</t>
    <rPh sb="0" eb="2">
      <t>ジドウ</t>
    </rPh>
    <rPh sb="2" eb="4">
      <t>シュウケイ</t>
    </rPh>
    <rPh sb="5" eb="8">
      <t>ショウキボ</t>
    </rPh>
    <phoneticPr fontId="3"/>
  </si>
  <si>
    <t>W26</t>
    <phoneticPr fontId="3"/>
  </si>
  <si>
    <t>AI26</t>
    <phoneticPr fontId="3"/>
  </si>
  <si>
    <t>BC21</t>
    <phoneticPr fontId="3"/>
  </si>
  <si>
    <t>１級地</t>
    <phoneticPr fontId="3"/>
  </si>
  <si>
    <t>２級地</t>
    <phoneticPr fontId="3"/>
  </si>
  <si>
    <t>３級地</t>
    <phoneticPr fontId="3"/>
  </si>
  <si>
    <t>４級地</t>
    <phoneticPr fontId="3"/>
  </si>
  <si>
    <t>施設番号</t>
    <rPh sb="0" eb="4">
      <t>シセツバンゴウ</t>
    </rPh>
    <phoneticPr fontId="3"/>
  </si>
  <si>
    <t>（分かれば記入してください）</t>
    <rPh sb="1" eb="2">
      <t>ワ</t>
    </rPh>
    <rPh sb="5" eb="7">
      <t>キニュウ</t>
    </rPh>
    <phoneticPr fontId="3"/>
  </si>
  <si>
    <t>２号・３号</t>
    <rPh sb="4" eb="5">
      <t>ゴウ</t>
    </rPh>
    <phoneticPr fontId="3"/>
  </si>
  <si>
    <t>私立</t>
  </si>
  <si>
    <t>激変緩和地域</t>
    <rPh sb="0" eb="4">
      <t>ゲキヘンカンワ</t>
    </rPh>
    <rPh sb="4" eb="6">
      <t>チイキ</t>
    </rPh>
    <phoneticPr fontId="3"/>
  </si>
  <si>
    <t>加算率区分</t>
    <rPh sb="0" eb="3">
      <t>カサンリツ</t>
    </rPh>
    <rPh sb="3" eb="5">
      <t>クブン</t>
    </rPh>
    <phoneticPr fontId="3"/>
  </si>
  <si>
    <t>年以上</t>
    <rPh sb="0" eb="3">
      <t>ネンイジョウ</t>
    </rPh>
    <phoneticPr fontId="3"/>
  </si>
  <si>
    <t>加算率a</t>
    <rPh sb="0" eb="3">
      <t>カサンリツ</t>
    </rPh>
    <phoneticPr fontId="3"/>
  </si>
  <si>
    <t>加算率b</t>
    <rPh sb="0" eb="3">
      <t>カサンリツ</t>
    </rPh>
    <phoneticPr fontId="3"/>
  </si>
  <si>
    <t>職員一人当たりの平均経験年数</t>
    <rPh sb="0" eb="5">
      <t>ショクインヒトリア</t>
    </rPh>
    <rPh sb="8" eb="14">
      <t>ヘイキンケイケンネンスウ</t>
    </rPh>
    <phoneticPr fontId="3"/>
  </si>
  <si>
    <t>年（１年以下は切り捨て）</t>
    <rPh sb="0" eb="1">
      <t>ネン</t>
    </rPh>
    <rPh sb="3" eb="6">
      <t>ネンイカ</t>
    </rPh>
    <rPh sb="7" eb="8">
      <t>キ</t>
    </rPh>
    <rPh sb="9" eb="10">
      <t>ス</t>
    </rPh>
    <phoneticPr fontId="3"/>
  </si>
  <si>
    <t>職員平均経験年数</t>
    <rPh sb="0" eb="2">
      <t>ショクイン</t>
    </rPh>
    <rPh sb="2" eb="4">
      <t>ヘイキン</t>
    </rPh>
    <rPh sb="4" eb="6">
      <t>ケイケン</t>
    </rPh>
    <rPh sb="6" eb="8">
      <t>ネンスウ</t>
    </rPh>
    <phoneticPr fontId="3"/>
  </si>
  <si>
    <t>処遇区分１および２</t>
    <rPh sb="0" eb="2">
      <t>ショグウ</t>
    </rPh>
    <rPh sb="2" eb="4">
      <t>クブン</t>
    </rPh>
    <phoneticPr fontId="3"/>
  </si>
  <si>
    <t xml:space="preserve">処遇区分３
</t>
    <rPh sb="0" eb="2">
      <t>ショグウ</t>
    </rPh>
    <rPh sb="2" eb="4">
      <t>クブン</t>
    </rPh>
    <phoneticPr fontId="3"/>
  </si>
  <si>
    <t>20/100-6-１、２歳児</t>
  </si>
  <si>
    <t>20/100-6-乳児</t>
  </si>
  <si>
    <t>20/100-13-１、２歳児</t>
  </si>
  <si>
    <t>20/100-13-乳児</t>
  </si>
  <si>
    <t>16/100-6-１、２歳児</t>
  </si>
  <si>
    <t>16/100-6-乳児</t>
  </si>
  <si>
    <t>16/100-13-１、２歳児</t>
  </si>
  <si>
    <t>16/100-13-乳児</t>
  </si>
  <si>
    <t>15/100-6-１、２歳児</t>
  </si>
  <si>
    <t>15/100-6-乳児</t>
  </si>
  <si>
    <t>15/100-13-１、２歳児</t>
  </si>
  <si>
    <t>15/100-13-乳児</t>
  </si>
  <si>
    <t>12/100-6-１、２歳児</t>
  </si>
  <si>
    <t>12/100-6-乳児</t>
  </si>
  <si>
    <t>12/100-13-１、２歳児</t>
  </si>
  <si>
    <t>12/100-13-乳児</t>
  </si>
  <si>
    <t>10/100-6-１、２歳児</t>
  </si>
  <si>
    <t>10/100-6-乳児</t>
  </si>
  <si>
    <t>10/100-13-１、２歳児</t>
  </si>
  <si>
    <t>10/100-13-乳児</t>
  </si>
  <si>
    <t>6/100-6-１、２歳児</t>
  </si>
  <si>
    <t>6/100-6-乳児</t>
  </si>
  <si>
    <t>6/100-13-１、２歳児</t>
  </si>
  <si>
    <t>6/100-13-乳児</t>
  </si>
  <si>
    <t>3/100-6-１、２歳児</t>
  </si>
  <si>
    <t>3/100-6-乳児</t>
  </si>
  <si>
    <t>3/100-13-１、２歳児</t>
  </si>
  <si>
    <t>3/100-13-乳児</t>
  </si>
  <si>
    <t>その他-6-１、２歳児</t>
  </si>
  <si>
    <t>その他-6-乳児</t>
  </si>
  <si>
    <t>その他-13-１、２歳児</t>
  </si>
  <si>
    <t>その他-13-乳児</t>
  </si>
  <si>
    <t>（a）</t>
  </si>
  <si>
    <t>＋</t>
  </si>
  <si>
    <t>地域
区分</t>
    <rPh sb="0" eb="2">
      <t>チイキ</t>
    </rPh>
    <rPh sb="3" eb="5">
      <t>クブン</t>
    </rPh>
    <phoneticPr fontId="3"/>
  </si>
  <si>
    <t>認定
区分</t>
    <rPh sb="0" eb="2">
      <t>ニンテイ</t>
    </rPh>
    <rPh sb="3" eb="5">
      <t>クブン</t>
    </rPh>
    <phoneticPr fontId="7"/>
  </si>
  <si>
    <t>１歳児配置改善加算
（1,2歳児のうち年度の初日の前日における満年齢が1歳児の場合のみに加算）</t>
    <rPh sb="1" eb="3">
      <t>サイジ</t>
    </rPh>
    <rPh sb="3" eb="5">
      <t>ハイチ</t>
    </rPh>
    <rPh sb="5" eb="7">
      <t>カイゼン</t>
    </rPh>
    <rPh sb="7" eb="9">
      <t>カサン</t>
    </rPh>
    <phoneticPr fontId="7"/>
  </si>
  <si>
    <t>休日保育加算</t>
    <rPh sb="0" eb="2">
      <t>キュウジツ</t>
    </rPh>
    <rPh sb="2" eb="4">
      <t>ホイク</t>
    </rPh>
    <rPh sb="4" eb="6">
      <t>カサン</t>
    </rPh>
    <phoneticPr fontId="7"/>
  </si>
  <si>
    <t>夜間保育加算</t>
    <rPh sb="0" eb="2">
      <t>ヤカン</t>
    </rPh>
    <rPh sb="2" eb="4">
      <t>ホイク</t>
    </rPh>
    <rPh sb="4" eb="6">
      <t>カサン</t>
    </rPh>
    <phoneticPr fontId="7"/>
  </si>
  <si>
    <t>減価償却費加算</t>
    <rPh sb="0" eb="2">
      <t>ゲンカ</t>
    </rPh>
    <rPh sb="2" eb="5">
      <t>ショウキャクヒ</t>
    </rPh>
    <rPh sb="5" eb="7">
      <t>カサン</t>
    </rPh>
    <phoneticPr fontId="7"/>
  </si>
  <si>
    <t>賃借料加算</t>
    <rPh sb="0" eb="3">
      <t>チンシャクリョウ</t>
    </rPh>
    <rPh sb="3" eb="5">
      <t>カサン</t>
    </rPh>
    <phoneticPr fontId="7"/>
  </si>
  <si>
    <t>土曜日に閉所する場合</t>
    <rPh sb="0" eb="3">
      <t>ドヨウビ</t>
    </rPh>
    <rPh sb="4" eb="6">
      <t>ヘイショ</t>
    </rPh>
    <rPh sb="8" eb="10">
      <t>バアイ</t>
    </rPh>
    <phoneticPr fontId="7"/>
  </si>
  <si>
    <t>保育標準時間認定</t>
    <rPh sb="0" eb="2">
      <t>ホイク</t>
    </rPh>
    <rPh sb="2" eb="4">
      <t>ヒョウジュン</t>
    </rPh>
    <rPh sb="4" eb="6">
      <t>ジカン</t>
    </rPh>
    <rPh sb="6" eb="8">
      <t>ニンテイ</t>
    </rPh>
    <phoneticPr fontId="7"/>
  </si>
  <si>
    <t>保育短時間認定</t>
    <rPh sb="0" eb="2">
      <t>ホイク</t>
    </rPh>
    <rPh sb="2" eb="3">
      <t>タン</t>
    </rPh>
    <rPh sb="3" eb="5">
      <t>ジカン</t>
    </rPh>
    <rPh sb="5" eb="7">
      <t>ニンテイ</t>
    </rPh>
    <phoneticPr fontId="7"/>
  </si>
  <si>
    <t>月に１日土曜日を閉所する場合</t>
    <rPh sb="0" eb="1">
      <t>ツキ</t>
    </rPh>
    <rPh sb="3" eb="4">
      <t>ニチ</t>
    </rPh>
    <rPh sb="4" eb="7">
      <t>ドヨウビ</t>
    </rPh>
    <rPh sb="8" eb="10">
      <t>ヘイショ</t>
    </rPh>
    <rPh sb="12" eb="14">
      <t>バアイ</t>
    </rPh>
    <phoneticPr fontId="7"/>
  </si>
  <si>
    <t>月に２日土曜日を閉所する場合</t>
    <rPh sb="0" eb="1">
      <t>ツキ</t>
    </rPh>
    <rPh sb="3" eb="4">
      <t>ニチ</t>
    </rPh>
    <rPh sb="4" eb="7">
      <t>ドヨウビ</t>
    </rPh>
    <rPh sb="8" eb="10">
      <t>ヘイショ</t>
    </rPh>
    <rPh sb="12" eb="14">
      <t>バアイ</t>
    </rPh>
    <phoneticPr fontId="7"/>
  </si>
  <si>
    <t>全ての土曜日を閉所する場合</t>
    <rPh sb="0" eb="1">
      <t>スベ</t>
    </rPh>
    <rPh sb="3" eb="6">
      <t>ドヨウビ</t>
    </rPh>
    <rPh sb="7" eb="9">
      <t>ヘイショ</t>
    </rPh>
    <rPh sb="11" eb="13">
      <t>バアイ</t>
    </rPh>
    <phoneticPr fontId="7"/>
  </si>
  <si>
    <t>基本分単価</t>
    <rPh sb="0" eb="2">
      <t>キホン</t>
    </rPh>
    <rPh sb="2" eb="3">
      <t>ブン</t>
    </rPh>
    <rPh sb="3" eb="4">
      <t>タン</t>
    </rPh>
    <rPh sb="4" eb="5">
      <t>アタイ</t>
    </rPh>
    <phoneticPr fontId="3"/>
  </si>
  <si>
    <t>処遇改善等加算（区分１及び区分２）</t>
    <phoneticPr fontId="7"/>
  </si>
  <si>
    <t>加算額</t>
    <rPh sb="0" eb="3">
      <t>カサンガク</t>
    </rPh>
    <phoneticPr fontId="7"/>
  </si>
  <si>
    <t>(a)</t>
    <phoneticPr fontId="7"/>
  </si>
  <si>
    <t>（b）</t>
    <phoneticPr fontId="7"/>
  </si>
  <si>
    <t>（c）</t>
    <phoneticPr fontId="7"/>
  </si>
  <si>
    <t>（注１）</t>
    <phoneticPr fontId="7"/>
  </si>
  <si>
    <t>（注１）</t>
    <rPh sb="1" eb="2">
      <t>チュウ</t>
    </rPh>
    <phoneticPr fontId="3"/>
  </si>
  <si>
    <t>標　準</t>
    <rPh sb="0" eb="1">
      <t>シルベ</t>
    </rPh>
    <rPh sb="2" eb="3">
      <t>ジュン</t>
    </rPh>
    <phoneticPr fontId="7"/>
  </si>
  <si>
    <t>都市部</t>
    <rPh sb="0" eb="3">
      <t>トシブ</t>
    </rPh>
    <phoneticPr fontId="7"/>
  </si>
  <si>
    <t>①</t>
    <phoneticPr fontId="7"/>
  </si>
  <si>
    <t>②</t>
    <phoneticPr fontId="7"/>
  </si>
  <si>
    <t>③</t>
    <phoneticPr fontId="7"/>
  </si>
  <si>
    <t>④</t>
    <phoneticPr fontId="7"/>
  </si>
  <si>
    <t>⑥</t>
    <phoneticPr fontId="7"/>
  </si>
  <si>
    <t>⑦</t>
    <phoneticPr fontId="7"/>
  </si>
  <si>
    <t>⑨</t>
    <phoneticPr fontId="7"/>
  </si>
  <si>
    <t>⑩</t>
    <phoneticPr fontId="7"/>
  </si>
  <si>
    <t>⑪</t>
    <phoneticPr fontId="7"/>
  </si>
  <si>
    <t>⑫</t>
    <phoneticPr fontId="7"/>
  </si>
  <si>
    <t>⑬</t>
    <phoneticPr fontId="7"/>
  </si>
  <si>
    <t>⑭</t>
    <phoneticPr fontId="7"/>
  </si>
  <si>
    <t>⑮</t>
    <phoneticPr fontId="7"/>
  </si>
  <si>
    <t>⑯</t>
    <phoneticPr fontId="7"/>
  </si>
  <si>
    <t>⑰</t>
    <phoneticPr fontId="7"/>
  </si>
  <si>
    <t>⑱</t>
    <phoneticPr fontId="7"/>
  </si>
  <si>
    <t>⑲</t>
    <phoneticPr fontId="7"/>
  </si>
  <si>
    <t>20/100
地域</t>
    <phoneticPr fontId="3"/>
  </si>
  <si>
    <t>＋</t>
    <phoneticPr fontId="7"/>
  </si>
  <si>
    <t>×</t>
    <phoneticPr fontId="7"/>
  </si>
  <si>
    <t>（加算率（a）</t>
    <rPh sb="1" eb="3">
      <t>カサン</t>
    </rPh>
    <rPh sb="3" eb="4">
      <t>リツ</t>
    </rPh>
    <phoneticPr fontId="7"/>
  </si>
  <si>
    <t>加算率（b）</t>
    <rPh sb="0" eb="3">
      <t>カサンリツ</t>
    </rPh>
    <phoneticPr fontId="7"/>
  </si>
  <si>
    <t>÷</t>
    <phoneticPr fontId="7"/>
  </si>
  <si>
    <t>－</t>
    <phoneticPr fontId="7"/>
  </si>
  <si>
    <t>3号</t>
    <rPh sb="1" eb="2">
      <t>ゴウ</t>
    </rPh>
    <phoneticPr fontId="7"/>
  </si>
  <si>
    <t>休日保育の年間延べ利用子ども数</t>
    <rPh sb="0" eb="2">
      <t>キュウジツ</t>
    </rPh>
    <rPh sb="2" eb="4">
      <t>ホイク</t>
    </rPh>
    <rPh sb="5" eb="7">
      <t>ネンカン</t>
    </rPh>
    <rPh sb="7" eb="8">
      <t>ノ</t>
    </rPh>
    <rPh sb="9" eb="11">
      <t>リヨウ</t>
    </rPh>
    <rPh sb="11" eb="12">
      <t>コ</t>
    </rPh>
    <rPh sb="14" eb="15">
      <t>スウ</t>
    </rPh>
    <phoneticPr fontId="7"/>
  </si>
  <si>
    <t>　 　　 ～　210人</t>
    <rPh sb="10" eb="11">
      <t>ニン</t>
    </rPh>
    <phoneticPr fontId="7"/>
  </si>
  <si>
    <t>　 280人～　349人</t>
    <rPh sb="5" eb="6">
      <t>ニン</t>
    </rPh>
    <rPh sb="11" eb="12">
      <t>ニン</t>
    </rPh>
    <phoneticPr fontId="7"/>
  </si>
  <si>
    <t xml:space="preserve"> 　350人～　419人</t>
    <rPh sb="5" eb="6">
      <t>ニン</t>
    </rPh>
    <rPh sb="11" eb="12">
      <t>ニン</t>
    </rPh>
    <phoneticPr fontId="7"/>
  </si>
  <si>
    <t>　 420人～　489人</t>
    <rPh sb="5" eb="6">
      <t>ニン</t>
    </rPh>
    <rPh sb="11" eb="12">
      <t>ニン</t>
    </rPh>
    <phoneticPr fontId="7"/>
  </si>
  <si>
    <t xml:space="preserve"> 　490人～　559人</t>
    <rPh sb="5" eb="6">
      <t>ニン</t>
    </rPh>
    <rPh sb="11" eb="12">
      <t>ニン</t>
    </rPh>
    <phoneticPr fontId="7"/>
  </si>
  <si>
    <t>　 560人～　629人</t>
    <rPh sb="5" eb="6">
      <t>ニン</t>
    </rPh>
    <rPh sb="11" eb="12">
      <t>ニン</t>
    </rPh>
    <phoneticPr fontId="7"/>
  </si>
  <si>
    <t>各月初日の</t>
    <rPh sb="0" eb="2">
      <t>カクツキ</t>
    </rPh>
    <rPh sb="2" eb="4">
      <t>ショニチ</t>
    </rPh>
    <phoneticPr fontId="7"/>
  </si>
  <si>
    <t>　 630人～　699人</t>
    <rPh sb="5" eb="6">
      <t>ニン</t>
    </rPh>
    <rPh sb="11" eb="12">
      <t>ニン</t>
    </rPh>
    <phoneticPr fontId="7"/>
  </si>
  <si>
    <t>利用子ども数</t>
    <rPh sb="0" eb="2">
      <t>リヨウ</t>
    </rPh>
    <rPh sb="2" eb="3">
      <t>コ</t>
    </rPh>
    <rPh sb="5" eb="6">
      <t>スウ</t>
    </rPh>
    <phoneticPr fontId="7"/>
  </si>
  <si>
    <t xml:space="preserve"> 　700人～　769人</t>
    <rPh sb="5" eb="6">
      <t>ニン</t>
    </rPh>
    <rPh sb="11" eb="12">
      <t>ニン</t>
    </rPh>
    <phoneticPr fontId="7"/>
  </si>
  <si>
    <t xml:space="preserve"> 　770人～　839人</t>
    <rPh sb="5" eb="6">
      <t>ニン</t>
    </rPh>
    <rPh sb="11" eb="12">
      <t>ニン</t>
    </rPh>
    <phoneticPr fontId="7"/>
  </si>
  <si>
    <t xml:space="preserve"> 　910人～　979人</t>
    <rPh sb="5" eb="6">
      <t>ニン</t>
    </rPh>
    <rPh sb="11" eb="12">
      <t>ニン</t>
    </rPh>
    <phoneticPr fontId="7"/>
  </si>
  <si>
    <t>　 980人～1,049人</t>
    <rPh sb="5" eb="6">
      <t>ニン</t>
    </rPh>
    <rPh sb="12" eb="13">
      <t>ニン</t>
    </rPh>
    <phoneticPr fontId="7"/>
  </si>
  <si>
    <t xml:space="preserve"> 1,050人～</t>
    <rPh sb="6" eb="7">
      <t>ニン</t>
    </rPh>
    <phoneticPr fontId="7"/>
  </si>
  <si>
    <t>16/100
地域</t>
    <phoneticPr fontId="3"/>
  </si>
  <si>
    <t>15/100
地域</t>
    <phoneticPr fontId="3"/>
  </si>
  <si>
    <t>12/100
地域</t>
    <phoneticPr fontId="3"/>
  </si>
  <si>
    <t>10/100
地域</t>
    <phoneticPr fontId="3"/>
  </si>
  <si>
    <t>6/100
地域</t>
    <phoneticPr fontId="3"/>
  </si>
  <si>
    <t>3/100
地域</t>
    <phoneticPr fontId="3"/>
  </si>
  <si>
    <t>その他
地域</t>
    <rPh sb="2" eb="3">
      <t>タ</t>
    </rPh>
    <phoneticPr fontId="3"/>
  </si>
  <si>
    <t>処遇区分１標準</t>
    <rPh sb="2" eb="4">
      <t>クブン</t>
    </rPh>
    <rPh sb="5" eb="7">
      <t>ヒョウジュン</t>
    </rPh>
    <phoneticPr fontId="3"/>
  </si>
  <si>
    <t>処遇改善等加算区分１</t>
    <rPh sb="0" eb="2">
      <t>ショグウ</t>
    </rPh>
    <rPh sb="2" eb="4">
      <t>カイゼン</t>
    </rPh>
    <rPh sb="4" eb="5">
      <t>トウ</t>
    </rPh>
    <rPh sb="5" eb="7">
      <t>カサン</t>
    </rPh>
    <rPh sb="7" eb="9">
      <t>クブン</t>
    </rPh>
    <phoneticPr fontId="3"/>
  </si>
  <si>
    <t>１歳児配置改善加算</t>
    <rPh sb="1" eb="9">
      <t>サイジハイチカイゼンカサン</t>
    </rPh>
    <phoneticPr fontId="3"/>
  </si>
  <si>
    <t>１歳児配置改善加算</t>
    <rPh sb="1" eb="9">
      <t>サイジハイチカイゼンカサン</t>
    </rPh>
    <phoneticPr fontId="3"/>
  </si>
  <si>
    <t>処遇区分３</t>
    <rPh sb="0" eb="4">
      <t>ショグウクブン</t>
    </rPh>
    <phoneticPr fontId="3"/>
  </si>
  <si>
    <t>定員
区分</t>
    <rPh sb="0" eb="2">
      <t>テイイン</t>
    </rPh>
    <rPh sb="3" eb="5">
      <t>クブン</t>
    </rPh>
    <phoneticPr fontId="3"/>
  </si>
  <si>
    <t>保育必要量区分⑤</t>
    <rPh sb="0" eb="2">
      <t>ホイク</t>
    </rPh>
    <rPh sb="2" eb="5">
      <t>ヒツヨウリョウ</t>
    </rPh>
    <rPh sb="5" eb="7">
      <t>クブン</t>
    </rPh>
    <phoneticPr fontId="7"/>
  </si>
  <si>
    <t>障害児保育加算（１歳児配置改善加算有り）
※1,2歳児のうち年度の初日の前日における満年齢が1歳児の特別な支援が必要な利用子どもの単価に加算</t>
    <rPh sb="25" eb="27">
      <t>サイジ</t>
    </rPh>
    <phoneticPr fontId="7"/>
  </si>
  <si>
    <t>連携施設を設定しない場合</t>
    <phoneticPr fontId="7"/>
  </si>
  <si>
    <t>管理者を配置していない場合</t>
    <rPh sb="0" eb="3">
      <t>カンリシャ</t>
    </rPh>
    <rPh sb="4" eb="6">
      <t>ハイチ</t>
    </rPh>
    <rPh sb="11" eb="13">
      <t>バアイ</t>
    </rPh>
    <phoneticPr fontId="7"/>
  </si>
  <si>
    <t>定員を恒常的に
超過する場合</t>
    <rPh sb="0" eb="2">
      <t>テイイン</t>
    </rPh>
    <rPh sb="3" eb="6">
      <t>コウジョウテキ</t>
    </rPh>
    <rPh sb="8" eb="10">
      <t>チョウカ</t>
    </rPh>
    <rPh sb="12" eb="14">
      <t>バアイ</t>
    </rPh>
    <phoneticPr fontId="7"/>
  </si>
  <si>
    <t>処遇改善等加算（区分１及び区分２）</t>
    <rPh sb="0" eb="2">
      <t>ショグウ</t>
    </rPh>
    <rPh sb="2" eb="4">
      <t>カイゼン</t>
    </rPh>
    <rPh sb="4" eb="5">
      <t>トウ</t>
    </rPh>
    <rPh sb="5" eb="7">
      <t>カサン</t>
    </rPh>
    <rPh sb="8" eb="10">
      <t>クブン</t>
    </rPh>
    <rPh sb="11" eb="12">
      <t>オヨ</t>
    </rPh>
    <rPh sb="13" eb="15">
      <t>クブン</t>
    </rPh>
    <phoneticPr fontId="3"/>
  </si>
  <si>
    <t>(注１)</t>
    <rPh sb="1" eb="2">
      <t>チュウ</t>
    </rPh>
    <phoneticPr fontId="3"/>
  </si>
  <si>
    <t>⑨’</t>
    <phoneticPr fontId="7"/>
  </si>
  <si>
    <t xml:space="preserve"> 6人
　から
12人
　まで</t>
    <rPh sb="2" eb="3">
      <t>ニン</t>
    </rPh>
    <rPh sb="10" eb="11">
      <t>ニン</t>
    </rPh>
    <phoneticPr fontId="3"/>
  </si>
  <si>
    <t>１､２歳児</t>
    <rPh sb="3" eb="5">
      <t>サイジ</t>
    </rPh>
    <phoneticPr fontId="3"/>
  </si>
  <si>
    <t>ａ地域</t>
    <phoneticPr fontId="7"/>
  </si>
  <si>
    <t>(⑥＋⑦＋⑫)</t>
    <phoneticPr fontId="7"/>
  </si>
  <si>
    <t>ｂ地域</t>
    <phoneticPr fontId="7"/>
  </si>
  <si>
    <t>　 211人～　279人</t>
    <phoneticPr fontId="7"/>
  </si>
  <si>
    <t>ｃ地域</t>
    <phoneticPr fontId="7"/>
  </si>
  <si>
    <t>ｄ地域</t>
    <phoneticPr fontId="7"/>
  </si>
  <si>
    <t>13人
　から
19人
　まで</t>
    <rPh sb="2" eb="3">
      <t>ニン</t>
    </rPh>
    <rPh sb="10" eb="11">
      <t>ニン</t>
    </rPh>
    <phoneticPr fontId="3"/>
  </si>
  <si>
    <t>(⑥＋⑦＋⑫)</t>
  </si>
  <si>
    <t>(離島その他の地域)
各月初日の利用子ども数</t>
    <rPh sb="1" eb="3">
      <t>リトウ</t>
    </rPh>
    <rPh sb="5" eb="6">
      <t>タ</t>
    </rPh>
    <rPh sb="7" eb="9">
      <t>チイキ</t>
    </rPh>
    <rPh sb="11" eb="13">
      <t>カクツキ</t>
    </rPh>
    <rPh sb="13" eb="15">
      <t>ショニチ</t>
    </rPh>
    <rPh sb="16" eb="18">
      <t>リヨウ</t>
    </rPh>
    <rPh sb="18" eb="19">
      <t>コ</t>
    </rPh>
    <rPh sb="21" eb="22">
      <t>スウ</t>
    </rPh>
    <phoneticPr fontId="7"/>
  </si>
  <si>
    <t>20人～30人</t>
    <rPh sb="2" eb="3">
      <t>ニン</t>
    </rPh>
    <rPh sb="6" eb="7">
      <t>ニン</t>
    </rPh>
    <phoneticPr fontId="7"/>
  </si>
  <si>
    <t>　 840人～　909人</t>
  </si>
  <si>
    <t>31人～40人</t>
    <rPh sb="2" eb="3">
      <t>ニン</t>
    </rPh>
    <rPh sb="6" eb="7">
      <t>ニン</t>
    </rPh>
    <phoneticPr fontId="7"/>
  </si>
  <si>
    <t>41人～</t>
    <rPh sb="2" eb="3">
      <t>ニン</t>
    </rPh>
    <phoneticPr fontId="7"/>
  </si>
  <si>
    <t>障害児保育加算</t>
    <rPh sb="0" eb="2">
      <t>ショウガイ</t>
    </rPh>
    <rPh sb="2" eb="3">
      <t>ジ</t>
    </rPh>
    <rPh sb="3" eb="5">
      <t>ホイク</t>
    </rPh>
    <rPh sb="5" eb="7">
      <t>カサン</t>
    </rPh>
    <phoneticPr fontId="3"/>
  </si>
  <si>
    <t>処遇改善等加算区分３</t>
    <rPh sb="7" eb="9">
      <t>クブン</t>
    </rPh>
    <phoneticPr fontId="3"/>
  </si>
  <si>
    <t>処遇区分３－Ａ</t>
    <rPh sb="0" eb="2">
      <t>ショグウ</t>
    </rPh>
    <rPh sb="2" eb="4">
      <t>クブン</t>
    </rPh>
    <phoneticPr fontId="3"/>
  </si>
  <si>
    <t>処遇区分３－B</t>
    <rPh sb="0" eb="2">
      <t>ショグウ</t>
    </rPh>
    <rPh sb="2" eb="4">
      <t>クブン</t>
    </rPh>
    <phoneticPr fontId="3"/>
  </si>
  <si>
    <t>障害児保育加算</t>
    <rPh sb="0" eb="7">
      <t>ショウガイジホイクカサン</t>
    </rPh>
    <phoneticPr fontId="3"/>
  </si>
  <si>
    <t>処遇区分１短時間</t>
    <rPh sb="0" eb="2">
      <t>ショグウ</t>
    </rPh>
    <rPh sb="2" eb="4">
      <t>クブン</t>
    </rPh>
    <rPh sb="5" eb="8">
      <t>タンジカン</t>
    </rPh>
    <phoneticPr fontId="3"/>
  </si>
  <si>
    <t>１歳児配置改善加算</t>
    <rPh sb="1" eb="3">
      <t>サイジ</t>
    </rPh>
    <rPh sb="3" eb="9">
      <t>ハイチカイゼンカサン</t>
    </rPh>
    <phoneticPr fontId="3"/>
  </si>
  <si>
    <t>AB52</t>
  </si>
  <si>
    <t>AB57</t>
  </si>
  <si>
    <t>障害児加算</t>
    <rPh sb="0" eb="2">
      <t>ショウガイ</t>
    </rPh>
    <rPh sb="2" eb="3">
      <t>ジ</t>
    </rPh>
    <rPh sb="3" eb="5">
      <t>カサン</t>
    </rPh>
    <phoneticPr fontId="3"/>
  </si>
  <si>
    <t>AB47</t>
  </si>
  <si>
    <t>AB62</t>
  </si>
  <si>
    <t>処遇改善加算区分３－①</t>
    <rPh sb="0" eb="6">
      <t>ショグウカイゼンカサン</t>
    </rPh>
    <rPh sb="6" eb="8">
      <t>クブン</t>
    </rPh>
    <phoneticPr fontId="3"/>
  </si>
  <si>
    <t>処遇改善加算区分３－②</t>
    <rPh sb="0" eb="8">
      <t>ショグウカイゼンカサンクブン</t>
    </rPh>
    <phoneticPr fontId="3"/>
  </si>
  <si>
    <t>処遇改善加算区分３</t>
    <rPh sb="0" eb="8">
      <t>ショグウカイゼンカサンクブン</t>
    </rPh>
    <phoneticPr fontId="3"/>
  </si>
  <si>
    <t>処遇改善等加算区分３</t>
    <rPh sb="0" eb="2">
      <t>ショグウ</t>
    </rPh>
    <rPh sb="2" eb="4">
      <t>カイゼン</t>
    </rPh>
    <rPh sb="4" eb="5">
      <t>トウ</t>
    </rPh>
    <rPh sb="5" eb="7">
      <t>カサン</t>
    </rPh>
    <rPh sb="7" eb="9">
      <t>クブン</t>
    </rPh>
    <phoneticPr fontId="3"/>
  </si>
  <si>
    <t>L24</t>
  </si>
  <si>
    <t>処遇区分１標準（加算率c）</t>
    <rPh sb="2" eb="4">
      <t>クブン</t>
    </rPh>
    <rPh sb="5" eb="7">
      <t>ヒョウジュン</t>
    </rPh>
    <rPh sb="8" eb="11">
      <t>カサンリツ</t>
    </rPh>
    <phoneticPr fontId="3"/>
  </si>
  <si>
    <t>加算率c</t>
    <rPh sb="0" eb="3">
      <t>カサンリツ</t>
    </rPh>
    <phoneticPr fontId="3"/>
  </si>
  <si>
    <t>栄養管理（加算率c）</t>
    <rPh sb="0" eb="2">
      <t>エイヨウ</t>
    </rPh>
    <rPh sb="2" eb="4">
      <t>カンリ</t>
    </rPh>
    <rPh sb="5" eb="8">
      <t>カサンリツ</t>
    </rPh>
    <phoneticPr fontId="3"/>
  </si>
  <si>
    <t>処遇区分１合計</t>
    <rPh sb="0" eb="4">
      <t>ショグウクブン</t>
    </rPh>
    <rPh sb="5" eb="7">
      <t>ゴウケイ</t>
    </rPh>
    <phoneticPr fontId="3"/>
  </si>
  <si>
    <t>%</t>
    <phoneticPr fontId="3"/>
  </si>
  <si>
    <t>処遇区分１短時間（加算率c）</t>
    <rPh sb="0" eb="2">
      <t>ショグウ</t>
    </rPh>
    <rPh sb="2" eb="4">
      <t>クブン</t>
    </rPh>
    <rPh sb="5" eb="8">
      <t>タンジカン</t>
    </rPh>
    <rPh sb="9" eb="12">
      <t>カサンリツ</t>
    </rPh>
    <phoneticPr fontId="3"/>
  </si>
  <si>
    <t>障害児加算(１歳児加算有)(処遇係数)</t>
    <rPh sb="0" eb="2">
      <t>ショウガイ</t>
    </rPh>
    <rPh sb="2" eb="3">
      <t>ジ</t>
    </rPh>
    <rPh sb="3" eb="5">
      <t>カサン</t>
    </rPh>
    <rPh sb="7" eb="9">
      <t>サイジ</t>
    </rPh>
    <rPh sb="9" eb="11">
      <t>カサン</t>
    </rPh>
    <rPh sb="11" eb="12">
      <t>アリ</t>
    </rPh>
    <rPh sb="14" eb="16">
      <t>ショグウ</t>
    </rPh>
    <rPh sb="16" eb="18">
      <t>ケイスウ</t>
    </rPh>
    <phoneticPr fontId="3"/>
  </si>
  <si>
    <t>障害児加算(１歳児加算有)</t>
    <rPh sb="0" eb="2">
      <t>ショウガイ</t>
    </rPh>
    <rPh sb="2" eb="3">
      <t>ジ</t>
    </rPh>
    <rPh sb="3" eb="5">
      <t>カサン</t>
    </rPh>
    <rPh sb="7" eb="9">
      <t>サイジ</t>
    </rPh>
    <rPh sb="9" eb="11">
      <t>カサン</t>
    </rPh>
    <rPh sb="11" eb="12">
      <t>アリ</t>
    </rPh>
    <phoneticPr fontId="3"/>
  </si>
  <si>
    <t>障害児加算(１歳児加算無)(加算率c)</t>
    <rPh sb="0" eb="2">
      <t>ショウガイ</t>
    </rPh>
    <rPh sb="2" eb="3">
      <t>ジ</t>
    </rPh>
    <rPh sb="3" eb="5">
      <t>カサン</t>
    </rPh>
    <rPh sb="7" eb="9">
      <t>サイジ</t>
    </rPh>
    <rPh sb="9" eb="11">
      <t>カサン</t>
    </rPh>
    <rPh sb="11" eb="12">
      <t>ナ</t>
    </rPh>
    <rPh sb="14" eb="17">
      <t>カサンリツ</t>
    </rPh>
    <phoneticPr fontId="3"/>
  </si>
  <si>
    <t>障害児加算(１歳児加算無)(処遇係数)</t>
    <rPh sb="0" eb="2">
      <t>ショウガイ</t>
    </rPh>
    <rPh sb="2" eb="3">
      <t>ジ</t>
    </rPh>
    <rPh sb="3" eb="5">
      <t>カサン</t>
    </rPh>
    <rPh sb="7" eb="9">
      <t>サイジ</t>
    </rPh>
    <rPh sb="9" eb="11">
      <t>カサン</t>
    </rPh>
    <rPh sb="11" eb="12">
      <t>ナ</t>
    </rPh>
    <rPh sb="14" eb="16">
      <t>ショグウ</t>
    </rPh>
    <rPh sb="16" eb="18">
      <t>ケイスウ</t>
    </rPh>
    <phoneticPr fontId="3"/>
  </si>
  <si>
    <t>障害児加算(１歳児加算無)</t>
    <rPh sb="0" eb="2">
      <t>ショウガイ</t>
    </rPh>
    <rPh sb="2" eb="3">
      <t>ジ</t>
    </rPh>
    <rPh sb="3" eb="5">
      <t>カサン</t>
    </rPh>
    <rPh sb="7" eb="9">
      <t>サイジ</t>
    </rPh>
    <rPh sb="9" eb="11">
      <t>カサン</t>
    </rPh>
    <rPh sb="11" eb="12">
      <t>ナ</t>
    </rPh>
    <phoneticPr fontId="3"/>
  </si>
  <si>
    <t>障害児加算(１歳児加算有)(加算率c)</t>
    <rPh sb="0" eb="2">
      <t>ショウガイ</t>
    </rPh>
    <rPh sb="2" eb="3">
      <t>ジ</t>
    </rPh>
    <rPh sb="3" eb="5">
      <t>カサン</t>
    </rPh>
    <rPh sb="7" eb="9">
      <t>サイジ</t>
    </rPh>
    <rPh sb="9" eb="11">
      <t>カサン</t>
    </rPh>
    <rPh sb="11" eb="12">
      <t>アリ</t>
    </rPh>
    <rPh sb="14" eb="17">
      <t>カサンリツ</t>
    </rPh>
    <phoneticPr fontId="3"/>
  </si>
  <si>
    <t>１歳児配置改善加算（処遇係数）</t>
    <rPh sb="1" eb="9">
      <t>サイジハイチカイゼンカサン</t>
    </rPh>
    <rPh sb="10" eb="12">
      <t>ショグウ</t>
    </rPh>
    <rPh sb="12" eb="14">
      <t>ケイスウ</t>
    </rPh>
    <phoneticPr fontId="3"/>
  </si>
  <si>
    <t>１歳児配置改善加算（加算率c）</t>
    <rPh sb="1" eb="9">
      <t>サイジハイチカイゼンカサン</t>
    </rPh>
    <rPh sb="10" eb="13">
      <t>カサンリツ</t>
    </rPh>
    <phoneticPr fontId="3"/>
  </si>
  <si>
    <t>栄養管理（処遇係数）</t>
    <rPh sb="0" eb="2">
      <t>エイヨウ</t>
    </rPh>
    <rPh sb="2" eb="4">
      <t>カンリ</t>
    </rPh>
    <rPh sb="5" eb="7">
      <t>ショグウ</t>
    </rPh>
    <rPh sb="7" eb="9">
      <t>ケイスウ</t>
    </rPh>
    <phoneticPr fontId="3"/>
  </si>
  <si>
    <t>加算率a（内訳）</t>
    <rPh sb="0" eb="3">
      <t>カサンリツ</t>
    </rPh>
    <rPh sb="5" eb="7">
      <t>ウチワケ</t>
    </rPh>
    <phoneticPr fontId="3"/>
  </si>
  <si>
    <t>加算率b（内訳）</t>
    <rPh sb="0" eb="3">
      <t>カサンリツ</t>
    </rPh>
    <rPh sb="5" eb="7">
      <t>ウチワケ</t>
    </rPh>
    <phoneticPr fontId="3"/>
  </si>
  <si>
    <t>処遇改善等加算区分１及び２</t>
    <rPh sb="0" eb="2">
      <t>ショグウ</t>
    </rPh>
    <rPh sb="2" eb="4">
      <t>カイゼン</t>
    </rPh>
    <rPh sb="4" eb="5">
      <t>トウ</t>
    </rPh>
    <rPh sb="5" eb="7">
      <t>カサン</t>
    </rPh>
    <rPh sb="7" eb="9">
      <t>クブン</t>
    </rPh>
    <rPh sb="10" eb="11">
      <t>オヨ</t>
    </rPh>
    <phoneticPr fontId="3"/>
  </si>
  <si>
    <t>処遇区分３適否</t>
    <rPh sb="0" eb="4">
      <t>ショグウクブン</t>
    </rPh>
    <rPh sb="5" eb="7">
      <t>テキヒ</t>
    </rPh>
    <phoneticPr fontId="3"/>
  </si>
  <si>
    <t>J26</t>
  </si>
  <si>
    <t>⑥×5/100</t>
    <phoneticPr fontId="7"/>
  </si>
  <si>
    <t>⑥×5/100</t>
  </si>
  <si>
    <t>令和８年４月～請求用</t>
    <rPh sb="0" eb="2">
      <t>レイワ</t>
    </rPh>
    <rPh sb="3" eb="4">
      <t>ネン</t>
    </rPh>
    <rPh sb="5" eb="6">
      <t>ガツ</t>
    </rPh>
    <rPh sb="7" eb="9">
      <t>セイキュウ</t>
    </rPh>
    <rPh sb="9" eb="10">
      <t>ヨウ</t>
    </rPh>
    <phoneticPr fontId="3"/>
  </si>
  <si>
    <t>○</t>
  </si>
  <si>
    <t>賃借料加算</t>
    <rPh sb="0" eb="5">
      <t>チンシャクリョウカサン</t>
    </rPh>
    <phoneticPr fontId="3"/>
  </si>
  <si>
    <t>対象可否</t>
    <rPh sb="0" eb="4">
      <t>タイショウカヒ</t>
    </rPh>
    <phoneticPr fontId="3"/>
  </si>
  <si>
    <t>標準／都市部</t>
    <rPh sb="0" eb="2">
      <t>ヒョウジュン</t>
    </rPh>
    <rPh sb="3" eb="6">
      <t>トシブ</t>
    </rPh>
    <phoneticPr fontId="3"/>
  </si>
  <si>
    <t>1歳児改善（年齢判定）</t>
    <rPh sb="2" eb="3">
      <t>ジ</t>
    </rPh>
    <rPh sb="6" eb="8">
      <t>ネンレイ</t>
    </rPh>
    <rPh sb="8" eb="10">
      <t>ハンテイ</t>
    </rPh>
    <phoneticPr fontId="3"/>
  </si>
  <si>
    <t>各種加算追加判定結果</t>
    <rPh sb="0" eb="2">
      <t>カクシュ</t>
    </rPh>
    <rPh sb="2" eb="4">
      <t>カサン</t>
    </rPh>
    <rPh sb="4" eb="6">
      <t>ツイカ</t>
    </rPh>
    <rPh sb="6" eb="10">
      <t>ハンテイケッカ</t>
    </rPh>
    <phoneticPr fontId="3"/>
  </si>
  <si>
    <t>賃借料加算（標準）</t>
    <rPh sb="0" eb="5">
      <t>チンシャクリョウカサン</t>
    </rPh>
    <rPh sb="6" eb="8">
      <t>ヒョウジュン</t>
    </rPh>
    <phoneticPr fontId="3"/>
  </si>
  <si>
    <t>賃借料加算（都市部）</t>
    <rPh sb="0" eb="5">
      <t>チンシャクリョウカサン</t>
    </rPh>
    <rPh sb="6" eb="9">
      <t>トシブ</t>
    </rPh>
    <phoneticPr fontId="3"/>
  </si>
  <si>
    <t>賃借料加算（標準／都市部）</t>
    <rPh sb="0" eb="5">
      <t>チンシャクリョウカサン</t>
    </rPh>
    <phoneticPr fontId="3"/>
  </si>
  <si>
    <t>賃借料加算（地域区分）</t>
    <rPh sb="0" eb="5">
      <t>チンシャクリョウカサン</t>
    </rPh>
    <phoneticPr fontId="3"/>
  </si>
  <si>
    <t>　障害児保育加算（１歳児配置改善加算無し）※特別な支援が必要な利用子どもの単価に加算　</t>
    <rPh sb="1" eb="4">
      <t>ショウガイジ</t>
    </rPh>
    <rPh sb="4" eb="6">
      <t>ホイク</t>
    </rPh>
    <rPh sb="6" eb="8">
      <t>カサン</t>
    </rPh>
    <rPh sb="22" eb="24">
      <t>トクベツ</t>
    </rPh>
    <rPh sb="25" eb="27">
      <t>シエン</t>
    </rPh>
    <rPh sb="28" eb="30">
      <t>ヒツヨウ</t>
    </rPh>
    <rPh sb="31" eb="33">
      <t>リヨウ</t>
    </rPh>
    <rPh sb="33" eb="34">
      <t>コ</t>
    </rPh>
    <rPh sb="37" eb="39">
      <t>タンカ</t>
    </rPh>
    <rPh sb="40" eb="42">
      <t>カサン</t>
    </rPh>
    <phoneticPr fontId="7"/>
  </si>
  <si>
    <t>食事の搬入について自園調理又は連携施設等からの搬入以外の方法による場合</t>
    <rPh sb="33" eb="35">
      <t>バアイ</t>
    </rPh>
    <phoneticPr fontId="7"/>
  </si>
  <si>
    <t>安全計画の策定等を
していない場合
（注３）</t>
    <rPh sb="0" eb="2">
      <t>アンゼン</t>
    </rPh>
    <rPh sb="2" eb="4">
      <t>ケイカク</t>
    </rPh>
    <rPh sb="5" eb="7">
      <t>サクテイ</t>
    </rPh>
    <rPh sb="7" eb="8">
      <t>トウ</t>
    </rPh>
    <rPh sb="15" eb="17">
      <t>バアイ</t>
    </rPh>
    <phoneticPr fontId="7"/>
  </si>
  <si>
    <t>経営情報等の報告を
行っていない場合
（注３）</t>
    <rPh sb="0" eb="2">
      <t>ケイエイ</t>
    </rPh>
    <rPh sb="2" eb="4">
      <t>ジョウホウ</t>
    </rPh>
    <rPh sb="4" eb="5">
      <t>トウ</t>
    </rPh>
    <rPh sb="6" eb="8">
      <t>ホウコク</t>
    </rPh>
    <rPh sb="10" eb="11">
      <t>オコナ</t>
    </rPh>
    <rPh sb="16" eb="18">
      <t>バアイ</t>
    </rPh>
    <phoneticPr fontId="7"/>
  </si>
  <si>
    <t>月に３日以上土曜日を閉所する場合（右欄の場合を除く。）</t>
    <rPh sb="0" eb="1">
      <t>ツキ</t>
    </rPh>
    <rPh sb="3" eb="4">
      <t>ニチ</t>
    </rPh>
    <rPh sb="4" eb="6">
      <t>イジョウ</t>
    </rPh>
    <rPh sb="6" eb="9">
      <t>ドヨウビ</t>
    </rPh>
    <rPh sb="10" eb="12">
      <t>ヘイショ</t>
    </rPh>
    <rPh sb="14" eb="16">
      <t>バアイ</t>
    </rPh>
    <phoneticPr fontId="7"/>
  </si>
  <si>
    <t>加算率（注２）</t>
    <rPh sb="0" eb="3">
      <t>カサンリツ</t>
    </rPh>
    <phoneticPr fontId="7"/>
  </si>
  <si>
    <t>⑱a</t>
    <phoneticPr fontId="7"/>
  </si>
  <si>
    <t>⑱b</t>
    <phoneticPr fontId="7"/>
  </si>
  <si>
    <t>(⑥＋⑦＋
（⑨又は⑨'）＋⑩＋⑫)</t>
    <rPh sb="8" eb="9">
      <t>マタ</t>
    </rPh>
    <phoneticPr fontId="7"/>
  </si>
  <si>
    <t>(⑥＋⑦＋
（⑨又は⑨'）＋⑩＋⑫)</t>
  </si>
  <si>
    <t>(⑥～⑱b)</t>
  </si>
  <si>
    <t>20260401_小規模_公定価格保育単価表２【更新後】</t>
    <rPh sb="9" eb="12">
      <t>ショウキボ</t>
    </rPh>
    <rPh sb="13" eb="17">
      <t>コウテイカカク</t>
    </rPh>
    <rPh sb="17" eb="22">
      <t>ホイクタンカヒョウ</t>
    </rPh>
    <rPh sb="24" eb="27">
      <t>コウシンゴ</t>
    </rPh>
    <phoneticPr fontId="3"/>
  </si>
  <si>
    <t>療育支援加算</t>
    <rPh sb="0" eb="6">
      <t>リョウイクシエンカサン</t>
    </rPh>
    <phoneticPr fontId="3"/>
  </si>
  <si>
    <t>AB67</t>
  </si>
  <si>
    <t>療育支援（基本額）</t>
    <rPh sb="0" eb="2">
      <t>リョウイク</t>
    </rPh>
    <rPh sb="2" eb="4">
      <t>シエン</t>
    </rPh>
    <rPh sb="5" eb="7">
      <t>キホン</t>
    </rPh>
    <rPh sb="7" eb="8">
      <t>ガク</t>
    </rPh>
    <phoneticPr fontId="3"/>
  </si>
  <si>
    <t>事業所名称：</t>
    <rPh sb="0" eb="5">
      <t>ジギョウショメイショウ</t>
    </rPh>
    <phoneticPr fontId="3"/>
  </si>
  <si>
    <t>請求月：</t>
    <rPh sb="0" eb="3">
      <t>セイキュウヅキ</t>
    </rPh>
    <phoneticPr fontId="3"/>
  </si>
  <si>
    <t>施設番号：</t>
    <rPh sb="0" eb="4">
      <t>シセツバンゴウ</t>
    </rPh>
    <phoneticPr fontId="3"/>
  </si>
  <si>
    <t>小規模保育施設（A）</t>
    <rPh sb="0" eb="7">
      <t>ショウキボホイクシセツ</t>
    </rPh>
    <phoneticPr fontId="3"/>
  </si>
  <si>
    <t>障害児保育加算対象</t>
    <rPh sb="0" eb="3">
      <t>ショウガイジ</t>
    </rPh>
    <rPh sb="3" eb="7">
      <t>ホイクカサン</t>
    </rPh>
    <rPh sb="7" eb="9">
      <t>タイショウ</t>
    </rPh>
    <phoneticPr fontId="3"/>
  </si>
  <si>
    <t>障害児加算対象児童</t>
    <rPh sb="0" eb="2">
      <t>ショウガイ</t>
    </rPh>
    <rPh sb="2" eb="3">
      <t>ジ</t>
    </rPh>
    <rPh sb="3" eb="5">
      <t>カサン</t>
    </rPh>
    <rPh sb="5" eb="7">
      <t>タイショウ</t>
    </rPh>
    <rPh sb="7" eb="9">
      <t>ジドウ</t>
    </rPh>
    <phoneticPr fontId="3"/>
  </si>
  <si>
    <t>1歳児配置改善加算</t>
    <rPh sb="1" eb="3">
      <t>サイジ</t>
    </rPh>
    <rPh sb="3" eb="5">
      <t>ハイチ</t>
    </rPh>
    <rPh sb="5" eb="7">
      <t>カイゼン</t>
    </rPh>
    <rPh sb="7" eb="9">
      <t>カサン</t>
    </rPh>
    <phoneticPr fontId="3"/>
  </si>
  <si>
    <t>1歳児改善と障害児加算重複あり</t>
    <rPh sb="1" eb="3">
      <t>サイジ</t>
    </rPh>
    <rPh sb="3" eb="5">
      <t>カイゼン</t>
    </rPh>
    <rPh sb="6" eb="11">
      <t>ショウガイジカサン</t>
    </rPh>
    <rPh sb="11" eb="13">
      <t>チョウフク</t>
    </rPh>
    <phoneticPr fontId="3"/>
  </si>
  <si>
    <t>処遇区分１</t>
    <rPh sb="0" eb="4">
      <t>ショグウクブン</t>
    </rPh>
    <phoneticPr fontId="3"/>
  </si>
  <si>
    <t>処遇区分２</t>
    <rPh sb="0" eb="4">
      <t>ショグウクブン</t>
    </rPh>
    <phoneticPr fontId="3"/>
  </si>
  <si>
    <t>基礎分（平均経験年数から算定）</t>
    <rPh sb="0" eb="3">
      <t>キソブン</t>
    </rPh>
    <rPh sb="4" eb="12">
      <t>ヘイキンケイケン</t>
    </rPh>
    <rPh sb="12" eb="14">
      <t>サンテイ</t>
    </rPh>
    <phoneticPr fontId="3"/>
  </si>
  <si>
    <t>賃金改善分（平均経験年数から算定）</t>
    <rPh sb="0" eb="5">
      <t>チンギンカイゼンブン</t>
    </rPh>
    <phoneticPr fontId="3"/>
  </si>
  <si>
    <t>★施設情報</t>
    <rPh sb="1" eb="5">
      <t>シセツジョウホウ</t>
    </rPh>
    <phoneticPr fontId="3"/>
  </si>
  <si>
    <t>★各種加算設定</t>
    <rPh sb="1" eb="3">
      <t>カクシュ</t>
    </rPh>
    <rPh sb="3" eb="5">
      <t>カサン</t>
    </rPh>
    <rPh sb="5" eb="7">
      <t>セッテイ</t>
    </rPh>
    <phoneticPr fontId="3"/>
  </si>
  <si>
    <t>（３月加算）施設機能強化推進費加算</t>
    <rPh sb="2" eb="5">
      <t>ガツカサン</t>
    </rPh>
    <rPh sb="6" eb="12">
      <t>シセツキノウキョウカ</t>
    </rPh>
    <rPh sb="12" eb="14">
      <t>スイシン</t>
    </rPh>
    <rPh sb="14" eb="15">
      <t>ヒ</t>
    </rPh>
    <rPh sb="15" eb="17">
      <t>カサン</t>
    </rPh>
    <phoneticPr fontId="3"/>
  </si>
  <si>
    <t>（３月加算）第三者評価受審加算</t>
    <rPh sb="2" eb="5">
      <t>ガツカサン</t>
    </rPh>
    <rPh sb="6" eb="9">
      <t>ダイサンシャ</t>
    </rPh>
    <rPh sb="9" eb="13">
      <t>ヒョウカジュシン</t>
    </rPh>
    <rPh sb="13" eb="15">
      <t>カサン</t>
    </rPh>
    <phoneticPr fontId="3"/>
  </si>
  <si>
    <t>★（任意入力）市町村独自助成明細</t>
    <rPh sb="2" eb="6">
      <t>ニンイニュウリョク</t>
    </rPh>
    <rPh sb="7" eb="14">
      <t>シチョウソンドクジジョセイ</t>
    </rPh>
    <rPh sb="14" eb="16">
      <t>メイサイ</t>
    </rPh>
    <phoneticPr fontId="3"/>
  </si>
  <si>
    <t>請求内容</t>
    <rPh sb="0" eb="4">
      <t>セイキュウナイヨウ</t>
    </rPh>
    <phoneticPr fontId="3"/>
  </si>
  <si>
    <t>単価</t>
    <rPh sb="0" eb="2">
      <t>タンカ</t>
    </rPh>
    <phoneticPr fontId="3"/>
  </si>
  <si>
    <t>明細書</t>
    <phoneticPr fontId="3"/>
  </si>
  <si>
    <t>認定
区分</t>
    <rPh sb="0" eb="2">
      <t>ニンテイ</t>
    </rPh>
    <rPh sb="3" eb="5">
      <t>クブン</t>
    </rPh>
    <phoneticPr fontId="3"/>
  </si>
  <si>
    <t>処遇区分
１及び２</t>
    <rPh sb="0" eb="4">
      <t>ショグウクブン</t>
    </rPh>
    <rPh sb="6" eb="7">
      <t>オヨ</t>
    </rPh>
    <phoneticPr fontId="3"/>
  </si>
  <si>
    <t>区分１</t>
    <rPh sb="0" eb="2">
      <t>クブン</t>
    </rPh>
    <phoneticPr fontId="3"/>
  </si>
  <si>
    <t>区分２</t>
    <rPh sb="0" eb="2">
      <t>クブン</t>
    </rPh>
    <phoneticPr fontId="3"/>
  </si>
  <si>
    <t>職員の平均経験年数
／人</t>
    <phoneticPr fontId="3"/>
  </si>
  <si>
    <t>賃金
改善分</t>
    <rPh sb="5" eb="6">
      <t>ブン</t>
    </rPh>
    <phoneticPr fontId="3"/>
  </si>
  <si>
    <t>2号・3号
利用定員</t>
    <rPh sb="1" eb="2">
      <t>ゴウ</t>
    </rPh>
    <rPh sb="4" eb="5">
      <t>ゴウ</t>
    </rPh>
    <rPh sb="6" eb="10">
      <t>リヨウテイイン</t>
    </rPh>
    <phoneticPr fontId="3"/>
  </si>
  <si>
    <t>第三者評価受審加算</t>
    <rPh sb="0" eb="9">
      <t>ダイサンシャヒョウカジュシンカサン</t>
    </rPh>
    <phoneticPr fontId="3"/>
  </si>
  <si>
    <t>【減算】分園調整</t>
    <rPh sb="1" eb="3">
      <t>ゲンサン</t>
    </rPh>
    <rPh sb="4" eb="8">
      <t>ブンエンチョウセイ</t>
    </rPh>
    <phoneticPr fontId="3"/>
  </si>
  <si>
    <t>合計（請求金額）b＋d＋e</t>
    <rPh sb="0" eb="2">
      <t>ゴウケイ</t>
    </rPh>
    <rPh sb="3" eb="5">
      <t>セイキュウ</t>
    </rPh>
    <rPh sb="5" eb="7">
      <t>キンガク</t>
    </rPh>
    <phoneticPr fontId="3"/>
  </si>
  <si>
    <t>認定区分
標準／短時間</t>
    <rPh sb="0" eb="2">
      <t>ニンテイ</t>
    </rPh>
    <rPh sb="2" eb="4">
      <t>クブン</t>
    </rPh>
    <rPh sb="5" eb="7">
      <t>ヒョウジュン</t>
    </rPh>
    <rPh sb="8" eb="11">
      <t>タンジカン</t>
    </rPh>
    <phoneticPr fontId="3"/>
  </si>
  <si>
    <t>a.負担額</t>
    <rPh sb="2" eb="5">
      <t>フタンガク</t>
    </rPh>
    <phoneticPr fontId="3"/>
  </si>
  <si>
    <t>障害児加算
対象児童</t>
    <rPh sb="0" eb="5">
      <t>ショウガイジカサン</t>
    </rPh>
    <rPh sb="6" eb="10">
      <t>タイショウジドウ</t>
    </rPh>
    <phoneticPr fontId="3"/>
  </si>
  <si>
    <t>第三者評価受審加算</t>
  </si>
  <si>
    <t>施設機能強化推進費加算</t>
  </si>
  <si>
    <t>施設機能強化推進費加算</t>
    <rPh sb="0" eb="6">
      <t>シセツキノウキョウカ</t>
    </rPh>
    <rPh sb="6" eb="8">
      <t>スイシン</t>
    </rPh>
    <rPh sb="8" eb="9">
      <t>ヒ</t>
    </rPh>
    <rPh sb="9" eb="11">
      <t>カサン</t>
    </rPh>
    <phoneticPr fontId="3"/>
  </si>
  <si>
    <t>利用定員２・３号</t>
    <rPh sb="0" eb="4">
      <t>リヨウテイイン</t>
    </rPh>
    <rPh sb="7" eb="8">
      <t>ゴウ</t>
    </rPh>
    <phoneticPr fontId="3"/>
  </si>
  <si>
    <t>U15</t>
  </si>
  <si>
    <t>BC24</t>
  </si>
  <si>
    <t>CA24</t>
  </si>
  <si>
    <t>J23</t>
  </si>
  <si>
    <t>Q23</t>
  </si>
  <si>
    <t>AE22</t>
  </si>
  <si>
    <t>AI18</t>
  </si>
  <si>
    <t>W82</t>
  </si>
  <si>
    <t>第三者評価受審加算</t>
    <phoneticPr fontId="3"/>
  </si>
  <si>
    <t>AB72</t>
  </si>
  <si>
    <t>AB77</t>
  </si>
  <si>
    <t>%</t>
    <phoneticPr fontId="3"/>
  </si>
  <si>
    <t>限度額</t>
    <rPh sb="0" eb="3">
      <t>ゲンドガク</t>
    </rPh>
    <phoneticPr fontId="3"/>
  </si>
  <si>
    <t>第三者評価受審加算</t>
    <rPh sb="0" eb="3">
      <t>ダイサンシャ</t>
    </rPh>
    <rPh sb="3" eb="5">
      <t>ヒョウカ</t>
    </rPh>
    <rPh sb="5" eb="7">
      <t>ジュシン</t>
    </rPh>
    <rPh sb="7" eb="9">
      <t>カサン</t>
    </rPh>
    <phoneticPr fontId="3"/>
  </si>
  <si>
    <t>請求月</t>
    <rPh sb="0" eb="3">
      <t>セイキュウヅキ</t>
    </rPh>
    <phoneticPr fontId="3"/>
  </si>
  <si>
    <t>CD2</t>
  </si>
  <si>
    <t>月</t>
    <rPh sb="0" eb="1">
      <t>ツキ</t>
    </rPh>
    <phoneticPr fontId="3"/>
  </si>
  <si>
    <t>★児童情報</t>
    <rPh sb="1" eb="5">
      <t>ジドウジョウホウ</t>
    </rPh>
    <phoneticPr fontId="3"/>
  </si>
  <si>
    <t>区分ID（↑参照用）</t>
    <rPh sb="0" eb="2">
      <t>クブン</t>
    </rPh>
    <rPh sb="6" eb="9">
      <t>サンショウヨウ</t>
    </rPh>
    <phoneticPr fontId="3"/>
  </si>
  <si>
    <t>【減算】土曜日に閉所する場合</t>
    <rPh sb="1" eb="3">
      <t>ゲンサン</t>
    </rPh>
    <rPh sb="4" eb="7">
      <t>ドヨウビ</t>
    </rPh>
    <rPh sb="8" eb="10">
      <t>ヘイショ</t>
    </rPh>
    <rPh sb="12" eb="14">
      <t>バアイ</t>
    </rPh>
    <phoneticPr fontId="3"/>
  </si>
  <si>
    <t>月当たり閉所日数</t>
    <rPh sb="0" eb="1">
      <t>ツキ</t>
    </rPh>
    <rPh sb="1" eb="2">
      <t>ア</t>
    </rPh>
    <rPh sb="4" eb="6">
      <t>ヘイショ</t>
    </rPh>
    <rPh sb="6" eb="8">
      <t>ニッスウ</t>
    </rPh>
    <phoneticPr fontId="3"/>
  </si>
  <si>
    <t>日</t>
    <rPh sb="0" eb="1">
      <t>ニチ</t>
    </rPh>
    <phoneticPr fontId="3"/>
  </si>
  <si>
    <t>負担額（利用料）</t>
    <phoneticPr fontId="3"/>
  </si>
  <si>
    <t>請求合計額</t>
    <rPh sb="0" eb="2">
      <t>セイキュウ</t>
    </rPh>
    <rPh sb="2" eb="4">
      <t>ゴウケイ</t>
    </rPh>
    <rPh sb="4" eb="5">
      <t>ガク</t>
    </rPh>
    <phoneticPr fontId="3"/>
  </si>
  <si>
    <t>【減算】連携施設を設定しない場合</t>
    <rPh sb="1" eb="3">
      <t>ゲンサン</t>
    </rPh>
    <rPh sb="4" eb="8">
      <t>レンケイシセツ</t>
    </rPh>
    <rPh sb="9" eb="11">
      <t>セッテイ</t>
    </rPh>
    <rPh sb="14" eb="16">
      <t>バアイ</t>
    </rPh>
    <phoneticPr fontId="3"/>
  </si>
  <si>
    <t>（記入例）職員配置加算（３歳）</t>
    <rPh sb="1" eb="3">
      <t>キニュウ</t>
    </rPh>
    <rPh sb="3" eb="4">
      <t>レイ</t>
    </rPh>
    <rPh sb="5" eb="11">
      <t>ショクインハイチカサン</t>
    </rPh>
    <rPh sb="13" eb="14">
      <t>サイ</t>
    </rPh>
    <phoneticPr fontId="2"/>
  </si>
  <si>
    <t>適</t>
  </si>
  <si>
    <t>Ver.8.1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</si>
</sst>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411]ge\.m\.d;@"/>
    <numFmt numFmtId="177" formatCode="\(#,##0\)"/>
    <numFmt numFmtId="178" formatCode="#,##0;&quot;▲ &quot;#,##0"/>
    <numFmt numFmtId="179" formatCode="0_);[Red]\(0\)"/>
    <numFmt numFmtId="180" formatCode="#,##0\×&quot;加&quot;&quot;算&quot;&quot;率&quot;"/>
    <numFmt numFmtId="181" formatCode="#,##0.0&quot;）&quot;"/>
    <numFmt numFmtId="182" formatCode="#,##0.0&quot;（c）&quot;"/>
    <numFmt numFmtId="183" formatCode="\(#,##0.0&quot;（c）））&quot;"/>
    <numFmt numFmtId="184" formatCode="#,##0.0&quot;（c））&quot;"/>
    <numFmt numFmtId="185" formatCode="&quot;×&quot;#\ ?/100"/>
    <numFmt numFmtId="186" formatCode="#,##0\×&quot;加&quot;&quot;算&quot;&quot;数&quot;"/>
    <numFmt numFmtId="187" formatCode="#,##0.0;[Red]\-#,##0.0"/>
    <numFmt numFmtId="188" formatCode="&quot;＋ &quot;#,##0;&quot;▲ &quot;#,##0"/>
    <numFmt numFmtId="189" formatCode="&quot;＋　 &quot;#,##0;&quot;▲ &quot;#,##0"/>
    <numFmt numFmtId="190" formatCode="&quot;(⑥～⑱b)×&quot;#\ ?/100"/>
    <numFmt numFmtId="191" formatCode="#&quot;日&quot;"/>
  </numFmts>
  <fonts count="37">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font>
    <font>
      <sz val="8"/>
      <name val="ＭＳ Ｐゴシック"/>
      <family val="3"/>
      <charset val="128"/>
      <scheme val="minor"/>
    </font>
    <font>
      <sz val="8"/>
      <color theme="1"/>
      <name val="HGｺﾞｼｯｸM"/>
      <family val="3"/>
      <charset val="128"/>
    </font>
    <font>
      <sz val="6"/>
      <name val="明朝"/>
      <family val="3"/>
      <charset val="128"/>
    </font>
    <font>
      <sz val="10"/>
      <color theme="1"/>
      <name val="HGｺﾞｼｯｸM"/>
      <family val="3"/>
      <charset val="128"/>
    </font>
    <font>
      <sz val="8"/>
      <name val="HGｺﾞｼｯｸM"/>
      <family val="3"/>
      <charset val="128"/>
    </font>
    <font>
      <sz val="10"/>
      <name val="HGｺﾞｼｯｸM"/>
      <family val="3"/>
      <charset val="128"/>
    </font>
    <font>
      <sz val="11"/>
      <name val="HGｺﾞｼｯｸM"/>
      <family val="3"/>
      <charset val="128"/>
    </font>
    <font>
      <sz val="8.5"/>
      <name val="HGｺﾞｼｯｸM"/>
      <family val="3"/>
      <charset val="128"/>
    </font>
    <font>
      <sz val="8.5"/>
      <color theme="1"/>
      <name val="HGｺﾞｼｯｸM"/>
      <family val="3"/>
      <charset val="128"/>
    </font>
    <font>
      <sz val="8.5"/>
      <name val="明朝"/>
      <family val="3"/>
      <charset val="128"/>
    </font>
    <font>
      <b/>
      <sz val="11"/>
      <name val="BIZ UDPゴシック"/>
      <family val="3"/>
      <charset val="128"/>
    </font>
    <font>
      <b/>
      <sz val="11"/>
      <color theme="1"/>
      <name val="BIZ UDPゴシック"/>
      <family val="3"/>
      <charset val="128"/>
    </font>
    <font>
      <sz val="11"/>
      <name val="BIZ UDPゴシック"/>
      <family val="3"/>
      <charset val="128"/>
    </font>
    <font>
      <sz val="11"/>
      <color theme="1"/>
      <name val="BIZ UDPゴシック"/>
      <family val="3"/>
      <charset val="128"/>
    </font>
    <font>
      <sz val="9"/>
      <name val="BIZ UDPゴシック"/>
      <family val="3"/>
      <charset val="128"/>
    </font>
    <font>
      <sz val="11"/>
      <color theme="0"/>
      <name val="BIZ UDPゴシック"/>
      <family val="3"/>
      <charset val="128"/>
    </font>
    <font>
      <sz val="14"/>
      <color rgb="FFFF0000"/>
      <name val="BIZ UDPゴシック"/>
      <family val="3"/>
      <charset val="128"/>
    </font>
    <font>
      <sz val="16"/>
      <color rgb="FFFF0000"/>
      <name val="BIZ UDPゴシック"/>
      <family val="3"/>
      <charset val="128"/>
    </font>
    <font>
      <sz val="10"/>
      <name val="BIZ UDPゴシック"/>
      <family val="3"/>
      <charset val="128"/>
    </font>
    <font>
      <b/>
      <sz val="9"/>
      <name val="BIZ UDPゴシック"/>
      <family val="3"/>
      <charset val="128"/>
    </font>
    <font>
      <b/>
      <sz val="12"/>
      <name val="BIZ UDPゴシック"/>
      <family val="3"/>
      <charset val="128"/>
    </font>
    <font>
      <b/>
      <sz val="14"/>
      <name val="BIZ UDPゴシック"/>
      <family val="3"/>
      <charset val="128"/>
    </font>
    <font>
      <b/>
      <sz val="10"/>
      <name val="BIZ UDPゴシック"/>
      <family val="3"/>
      <charset val="128"/>
    </font>
    <font>
      <sz val="12"/>
      <name val="BIZ UDPゴシック"/>
      <family val="3"/>
      <charset val="128"/>
    </font>
    <font>
      <sz val="14"/>
      <name val="BIZ UDPゴシック"/>
      <family val="3"/>
      <charset val="128"/>
    </font>
    <font>
      <sz val="8"/>
      <name val="BIZ UDPゴシック"/>
      <family val="3"/>
      <charset val="128"/>
    </font>
    <font>
      <sz val="8"/>
      <color rgb="FFFF0000"/>
      <name val="BIZ UDPゴシック"/>
      <family val="3"/>
      <charset val="128"/>
    </font>
    <font>
      <sz val="11"/>
      <color rgb="FFFF0000"/>
      <name val="BIZ UDPゴシック"/>
      <family val="3"/>
      <charset val="128"/>
    </font>
    <font>
      <sz val="11"/>
      <name val="明朝"/>
      <family val="3"/>
      <charset val="128"/>
    </font>
    <font>
      <b/>
      <sz val="11"/>
      <name val="ＭＳ Ｐゴシック"/>
      <family val="3"/>
      <charset val="128"/>
    </font>
    <font>
      <sz val="9"/>
      <name val="ＭＳ Ｐゴシック"/>
      <family val="3"/>
      <charset val="128"/>
    </font>
    <font>
      <b/>
      <sz val="10"/>
      <color indexed="81"/>
      <name val="BIZ UDPゴシック"/>
      <family val="3"/>
      <charset val="128"/>
    </font>
  </fonts>
  <fills count="21">
    <fill>
      <patternFill patternType="none"/>
    </fill>
    <fill>
      <patternFill patternType="gray125"/>
    </fill>
    <fill>
      <patternFill patternType="solid">
        <fgColor indexed="9"/>
        <bgColor indexed="64"/>
      </patternFill>
    </fill>
    <fill>
      <patternFill patternType="solid">
        <fgColor theme="9"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theme="1"/>
      </patternFill>
    </fill>
    <fill>
      <patternFill patternType="solid">
        <fgColor rgb="FF92D050"/>
        <bgColor indexed="64"/>
      </patternFill>
    </fill>
    <fill>
      <patternFill patternType="solid">
        <fgColor rgb="FFCCFFCC"/>
        <bgColor indexed="64"/>
      </patternFill>
    </fill>
    <fill>
      <patternFill patternType="solid">
        <fgColor rgb="FFFFC000"/>
        <bgColor theme="1"/>
      </patternFill>
    </fill>
    <fill>
      <patternFill patternType="solid">
        <fgColor rgb="FFFFC000"/>
        <bgColor indexed="64"/>
      </patternFill>
    </fill>
    <fill>
      <patternFill patternType="solid">
        <fgColor rgb="FF00B0F0"/>
        <bgColor indexed="64"/>
      </patternFill>
    </fill>
    <fill>
      <patternFill patternType="solid">
        <fgColor theme="1" tint="4.9989318521683403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CCFF"/>
        <bgColor indexed="64"/>
      </patternFill>
    </fill>
    <fill>
      <patternFill patternType="solid">
        <fgColor rgb="FFFFFFCC"/>
        <bgColor indexed="64"/>
      </patternFill>
    </fill>
    <fill>
      <patternFill patternType="solid">
        <fgColor rgb="FFFFFF99"/>
        <bgColor indexed="64"/>
      </patternFill>
    </fill>
    <fill>
      <patternFill patternType="solid">
        <fgColor theme="2" tint="-9.9978637043366805E-2"/>
        <bgColor indexed="64"/>
      </patternFill>
    </fill>
    <fill>
      <patternFill patternType="solid">
        <fgColor rgb="FFCCFF66"/>
        <bgColor indexed="64"/>
      </patternFill>
    </fill>
  </fills>
  <borders count="146">
    <border>
      <left/>
      <right/>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style="hair">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hair">
        <color auto="1"/>
      </left>
      <right style="hair">
        <color auto="1"/>
      </right>
      <top style="thin">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medium">
        <color indexed="64"/>
      </bottom>
      <diagonal/>
    </border>
    <border>
      <left style="thin">
        <color indexed="64"/>
      </left>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auto="1"/>
      </left>
      <right style="thin">
        <color auto="1"/>
      </right>
      <top style="thin">
        <color auto="1"/>
      </top>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style="thin">
        <color auto="1"/>
      </right>
      <top style="medium">
        <color indexed="64"/>
      </top>
      <bottom style="thin">
        <color indexed="64"/>
      </bottom>
      <diagonal/>
    </border>
    <border>
      <left style="hair">
        <color indexed="64"/>
      </left>
      <right style="thin">
        <color auto="1"/>
      </right>
      <top style="thin">
        <color indexed="64"/>
      </top>
      <bottom style="thin">
        <color auto="1"/>
      </bottom>
      <diagonal/>
    </border>
    <border>
      <left/>
      <right style="medium">
        <color indexed="64"/>
      </right>
      <top style="thin">
        <color auto="1"/>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auto="1"/>
      </bottom>
      <diagonal/>
    </border>
    <border>
      <left/>
      <right style="thin">
        <color auto="1"/>
      </right>
      <top style="medium">
        <color indexed="64"/>
      </top>
      <bottom/>
      <diagonal/>
    </border>
    <border>
      <left style="thin">
        <color indexed="64"/>
      </left>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top/>
      <bottom style="hair">
        <color indexed="64"/>
      </bottom>
      <diagonal/>
    </border>
    <border>
      <left/>
      <right/>
      <top style="hair">
        <color indexed="64"/>
      </top>
      <bottom/>
      <diagonal/>
    </border>
    <border>
      <left/>
      <right style="thin">
        <color auto="1"/>
      </right>
      <top/>
      <bottom/>
      <diagonal/>
    </border>
    <border>
      <left style="thin">
        <color indexed="64"/>
      </left>
      <right/>
      <top/>
      <bottom/>
      <diagonal/>
    </border>
    <border>
      <left style="thin">
        <color auto="1"/>
      </left>
      <right/>
      <top/>
      <bottom style="hair">
        <color auto="1"/>
      </bottom>
      <diagonal/>
    </border>
    <border>
      <left style="thin">
        <color auto="1"/>
      </left>
      <right/>
      <top style="hair">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medium">
        <color indexed="64"/>
      </left>
      <right/>
      <top style="hair">
        <color indexed="64"/>
      </top>
      <bottom/>
      <diagonal/>
    </border>
    <border>
      <left style="medium">
        <color indexed="64"/>
      </left>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double">
        <color indexed="64"/>
      </left>
      <right/>
      <top/>
      <bottom/>
      <diagonal/>
    </border>
    <border>
      <left/>
      <right style="double">
        <color indexed="64"/>
      </right>
      <top/>
      <bottom/>
      <diagonal/>
    </border>
    <border>
      <left style="thin">
        <color auto="1"/>
      </left>
      <right style="medium">
        <color indexed="64"/>
      </right>
      <top style="thin">
        <color auto="1"/>
      </top>
      <bottom style="medium">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theme="1"/>
      </left>
      <right/>
      <top style="thin">
        <color theme="1"/>
      </top>
      <bottom/>
      <diagonal/>
    </border>
    <border>
      <left/>
      <right/>
      <top style="thin">
        <color theme="1"/>
      </top>
      <bottom/>
      <diagonal/>
    </border>
    <border>
      <left/>
      <right style="thin">
        <color indexed="64"/>
      </right>
      <top style="thin">
        <color theme="1"/>
      </top>
      <bottom/>
      <diagonal/>
    </border>
    <border>
      <left/>
      <right style="thin">
        <color theme="1"/>
      </right>
      <top style="thin">
        <color theme="1"/>
      </top>
      <bottom/>
      <diagonal/>
    </border>
    <border>
      <left style="thin">
        <color theme="1"/>
      </left>
      <right/>
      <top/>
      <bottom/>
      <diagonal/>
    </border>
    <border>
      <left style="thin">
        <color indexed="64"/>
      </left>
      <right/>
      <top style="thin">
        <color theme="1"/>
      </top>
      <bottom/>
      <diagonal/>
    </border>
    <border>
      <left/>
      <right style="thin">
        <color theme="1"/>
      </right>
      <top/>
      <bottom/>
      <diagonal/>
    </border>
    <border>
      <left/>
      <right style="thin">
        <color indexed="64"/>
      </right>
      <top/>
      <bottom style="hair">
        <color indexed="64"/>
      </bottom>
      <diagonal/>
    </border>
    <border>
      <left/>
      <right style="thin">
        <color theme="1"/>
      </right>
      <top style="thin">
        <color indexed="64"/>
      </top>
      <bottom/>
      <diagonal/>
    </border>
    <border>
      <left/>
      <right style="hair">
        <color indexed="64"/>
      </right>
      <top style="hair">
        <color indexed="64"/>
      </top>
      <bottom/>
      <diagonal/>
    </border>
    <border>
      <left style="hair">
        <color indexed="64"/>
      </left>
      <right style="thin">
        <color theme="1"/>
      </right>
      <top style="hair">
        <color indexed="64"/>
      </top>
      <bottom/>
      <diagonal/>
    </border>
    <border>
      <left style="thin">
        <color theme="1"/>
      </left>
      <right/>
      <top/>
      <bottom style="thin">
        <color theme="1"/>
      </bottom>
      <diagonal/>
    </border>
    <border>
      <left/>
      <right/>
      <top/>
      <bottom style="thin">
        <color theme="1"/>
      </bottom>
      <diagonal/>
    </border>
    <border>
      <left/>
      <right style="thin">
        <color indexed="64"/>
      </right>
      <top/>
      <bottom style="thin">
        <color theme="1"/>
      </bottom>
      <diagonal/>
    </border>
    <border>
      <left/>
      <right style="thin">
        <color theme="1"/>
      </right>
      <top/>
      <bottom style="thin">
        <color theme="1"/>
      </bottom>
      <diagonal/>
    </border>
    <border>
      <left style="thin">
        <color indexed="64"/>
      </left>
      <right style="hair">
        <color indexed="64"/>
      </right>
      <top style="thin">
        <color indexed="64"/>
      </top>
      <bottom/>
      <diagonal/>
    </border>
    <border>
      <left style="thin">
        <color indexed="64"/>
      </left>
      <right style="hair">
        <color indexed="64"/>
      </right>
      <top/>
      <bottom style="hair">
        <color theme="1"/>
      </bottom>
      <diagonal/>
    </border>
    <border>
      <left style="hair">
        <color indexed="64"/>
      </left>
      <right style="hair">
        <color indexed="64"/>
      </right>
      <top/>
      <bottom style="hair">
        <color theme="1"/>
      </bottom>
      <diagonal/>
    </border>
    <border>
      <left style="hair">
        <color indexed="64"/>
      </left>
      <right/>
      <top/>
      <bottom style="hair">
        <color theme="1"/>
      </bottom>
      <diagonal/>
    </border>
    <border>
      <left/>
      <right/>
      <top/>
      <bottom style="hair">
        <color theme="1"/>
      </bottom>
      <diagonal/>
    </border>
    <border>
      <left/>
      <right style="thin">
        <color indexed="64"/>
      </right>
      <top/>
      <bottom style="hair">
        <color theme="1"/>
      </bottom>
      <diagonal/>
    </border>
    <border>
      <left style="thin">
        <color indexed="64"/>
      </left>
      <right style="thin">
        <color indexed="64"/>
      </right>
      <top style="hair">
        <color indexed="64"/>
      </top>
      <bottom/>
      <diagonal/>
    </border>
    <border>
      <left/>
      <right/>
      <top style="hair">
        <color theme="1"/>
      </top>
      <bottom/>
      <diagonal/>
    </border>
    <border>
      <left style="hair">
        <color indexed="64"/>
      </left>
      <right/>
      <top/>
      <bottom style="hair">
        <color indexed="64"/>
      </bottom>
      <diagonal/>
    </border>
    <border>
      <left style="thin">
        <color indexed="64"/>
      </left>
      <right style="hair">
        <color indexed="64"/>
      </right>
      <top/>
      <bottom style="thin">
        <color indexed="64"/>
      </bottom>
      <diagonal/>
    </border>
    <border>
      <left style="thin">
        <color theme="1"/>
      </left>
      <right/>
      <top style="thin">
        <color indexed="64"/>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theme="1"/>
      </left>
      <right style="hair">
        <color indexed="64"/>
      </right>
      <top style="thin">
        <color theme="1"/>
      </top>
      <bottom/>
      <diagonal/>
    </border>
    <border>
      <left style="hair">
        <color indexed="64"/>
      </left>
      <right style="thin">
        <color indexed="64"/>
      </right>
      <top style="thin">
        <color theme="1"/>
      </top>
      <bottom/>
      <diagonal/>
    </border>
    <border>
      <left style="thin">
        <color indexed="64"/>
      </left>
      <right style="hair">
        <color indexed="64"/>
      </right>
      <top style="thin">
        <color theme="1"/>
      </top>
      <bottom/>
      <diagonal/>
    </border>
    <border>
      <left style="hair">
        <color indexed="64"/>
      </left>
      <right style="hair">
        <color indexed="64"/>
      </right>
      <top style="thin">
        <color theme="1"/>
      </top>
      <bottom/>
      <diagonal/>
    </border>
    <border>
      <left style="hair">
        <color indexed="64"/>
      </left>
      <right/>
      <top style="thin">
        <color theme="1"/>
      </top>
      <bottom/>
      <diagonal/>
    </border>
    <border>
      <left style="thin">
        <color theme="1"/>
      </left>
      <right style="hair">
        <color indexed="64"/>
      </right>
      <top/>
      <bottom/>
      <diagonal/>
    </border>
    <border>
      <left style="thin">
        <color theme="1"/>
      </left>
      <right style="hair">
        <color indexed="64"/>
      </right>
      <top/>
      <bottom style="hair">
        <color indexed="64"/>
      </bottom>
      <diagonal/>
    </border>
    <border>
      <left style="thin">
        <color theme="1"/>
      </left>
      <right/>
      <top style="hair">
        <color indexed="64"/>
      </top>
      <bottom/>
      <diagonal/>
    </border>
    <border>
      <left style="thin">
        <color indexed="64"/>
      </left>
      <right/>
      <top/>
      <bottom style="thin">
        <color theme="1"/>
      </bottom>
      <diagonal/>
    </border>
    <border>
      <left style="hair">
        <color indexed="64"/>
      </left>
      <right/>
      <top/>
      <bottom style="thin">
        <color theme="1"/>
      </bottom>
      <diagonal/>
    </border>
    <border>
      <left style="thin">
        <color theme="1"/>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medium">
        <color indexed="64"/>
      </top>
      <bottom/>
      <diagonal/>
    </border>
    <border>
      <left style="thin">
        <color auto="1"/>
      </left>
      <right style="medium">
        <color indexed="64"/>
      </right>
      <top style="thin">
        <color auto="1"/>
      </top>
      <bottom style="thin">
        <color auto="1"/>
      </bottom>
      <diagonal/>
    </border>
    <border>
      <left style="hair">
        <color indexed="64"/>
      </left>
      <right/>
      <top/>
      <bottom style="medium">
        <color indexed="64"/>
      </bottom>
      <diagonal/>
    </border>
    <border>
      <left/>
      <right style="thin">
        <color auto="1"/>
      </right>
      <top style="thin">
        <color auto="1"/>
      </top>
      <bottom style="medium">
        <color indexed="64"/>
      </bottom>
      <diagonal/>
    </border>
  </borders>
  <cellStyleXfs count="6">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1" fillId="0" borderId="0">
      <alignment vertical="center"/>
    </xf>
    <xf numFmtId="0" fontId="33" fillId="0" borderId="0"/>
  </cellStyleXfs>
  <cellXfs count="1069">
    <xf numFmtId="0" fontId="0" fillId="0" borderId="0" xfId="0">
      <alignment vertical="center"/>
    </xf>
    <xf numFmtId="0" fontId="5" fillId="0" borderId="0" xfId="0" applyFont="1" applyAlignment="1">
      <alignment horizontal="right"/>
    </xf>
    <xf numFmtId="0" fontId="5" fillId="0" borderId="0" xfId="0" applyFont="1" applyAlignment="1">
      <alignment horizontal="right" wrapText="1"/>
    </xf>
    <xf numFmtId="0" fontId="4" fillId="0" borderId="0" xfId="0" applyFont="1" applyProtection="1">
      <alignment vertical="center"/>
      <protection locked="0"/>
    </xf>
    <xf numFmtId="0" fontId="0" fillId="0" borderId="0" xfId="0" applyProtection="1">
      <alignment vertical="center"/>
      <protection locked="0"/>
    </xf>
    <xf numFmtId="0" fontId="0" fillId="0" borderId="0" xfId="0" applyAlignment="1" applyProtection="1">
      <alignment horizontal="left" vertical="center" wrapText="1"/>
      <protection locked="0"/>
    </xf>
    <xf numFmtId="3" fontId="6" fillId="0" borderId="0" xfId="3" applyNumberFormat="1" applyFont="1" applyAlignment="1">
      <alignment horizontal="center" vertical="center"/>
    </xf>
    <xf numFmtId="177" fontId="6" fillId="0" borderId="0" xfId="3" applyNumberFormat="1" applyFont="1" applyAlignment="1">
      <alignment horizontal="center" vertical="center"/>
    </xf>
    <xf numFmtId="3" fontId="6" fillId="0" borderId="0" xfId="3" applyNumberFormat="1" applyFont="1" applyAlignment="1">
      <alignment horizontal="center" vertical="center" wrapText="1"/>
    </xf>
    <xf numFmtId="178" fontId="6" fillId="0" borderId="56" xfId="3" applyNumberFormat="1" applyFont="1" applyBorder="1" applyAlignment="1">
      <alignment vertical="center" wrapText="1"/>
    </xf>
    <xf numFmtId="178" fontId="6" fillId="0" borderId="55" xfId="3" applyNumberFormat="1" applyFont="1" applyBorder="1" applyAlignment="1">
      <alignment vertical="center" wrapText="1"/>
    </xf>
    <xf numFmtId="178" fontId="6" fillId="0" borderId="56" xfId="3" applyNumberFormat="1" applyFont="1" applyBorder="1" applyAlignment="1">
      <alignment horizontal="center" vertical="center" wrapText="1"/>
    </xf>
    <xf numFmtId="178" fontId="6" fillId="0" borderId="0" xfId="3" applyNumberFormat="1" applyFont="1" applyAlignment="1">
      <alignment vertical="center" wrapText="1"/>
    </xf>
    <xf numFmtId="177" fontId="6" fillId="0" borderId="0" xfId="3" applyNumberFormat="1" applyFont="1" applyAlignment="1">
      <alignment vertical="center" wrapText="1"/>
    </xf>
    <xf numFmtId="0" fontId="8" fillId="0" borderId="0" xfId="3" applyFont="1" applyAlignment="1">
      <alignment horizontal="left" vertical="center"/>
    </xf>
    <xf numFmtId="3" fontId="6" fillId="0" borderId="56" xfId="3" applyNumberFormat="1" applyFont="1" applyBorder="1" applyAlignment="1">
      <alignment horizontal="right" vertical="center" shrinkToFit="1"/>
    </xf>
    <xf numFmtId="3" fontId="6" fillId="0" borderId="0" xfId="3" applyNumberFormat="1" applyFont="1" applyAlignment="1">
      <alignment horizontal="left" vertical="center" shrinkToFit="1"/>
    </xf>
    <xf numFmtId="3" fontId="6" fillId="0" borderId="0" xfId="3" applyNumberFormat="1" applyFont="1" applyAlignment="1">
      <alignment vertical="center" shrinkToFit="1"/>
    </xf>
    <xf numFmtId="177" fontId="6" fillId="0" borderId="85" xfId="3" applyNumberFormat="1" applyFont="1" applyBorder="1" applyAlignment="1">
      <alignment horizontal="center" vertical="center" wrapText="1"/>
    </xf>
    <xf numFmtId="177" fontId="6" fillId="0" borderId="0" xfId="3" applyNumberFormat="1" applyFont="1" applyAlignment="1">
      <alignment horizontal="left" vertical="center" wrapText="1"/>
    </xf>
    <xf numFmtId="0" fontId="8" fillId="0" borderId="79" xfId="3" applyFont="1" applyBorder="1">
      <alignment vertical="center"/>
    </xf>
    <xf numFmtId="177" fontId="6" fillId="0" borderId="86" xfId="3" applyNumberFormat="1" applyFont="1" applyBorder="1" applyAlignment="1">
      <alignment horizontal="center" vertical="center" wrapText="1"/>
    </xf>
    <xf numFmtId="178" fontId="6" fillId="0" borderId="0" xfId="3" applyNumberFormat="1" applyFont="1" applyAlignment="1">
      <alignment horizontal="center" vertical="center" wrapText="1"/>
    </xf>
    <xf numFmtId="177" fontId="6" fillId="0" borderId="84" xfId="3" applyNumberFormat="1" applyFont="1" applyBorder="1" applyAlignment="1">
      <alignment horizontal="center" vertical="center" wrapText="1"/>
    </xf>
    <xf numFmtId="181" fontId="6" fillId="0" borderId="85" xfId="3" applyNumberFormat="1" applyFont="1" applyBorder="1" applyAlignment="1">
      <alignment horizontal="center" vertical="center" wrapText="1"/>
    </xf>
    <xf numFmtId="181" fontId="6" fillId="0" borderId="86" xfId="3" applyNumberFormat="1" applyFont="1" applyBorder="1" applyAlignment="1">
      <alignment horizontal="center" vertical="center" wrapText="1"/>
    </xf>
    <xf numFmtId="178" fontId="6" fillId="0" borderId="0" xfId="3" applyNumberFormat="1" applyFont="1" applyAlignment="1">
      <alignment horizontal="right" vertical="center" wrapText="1"/>
    </xf>
    <xf numFmtId="3" fontId="9" fillId="0" borderId="67" xfId="3" applyNumberFormat="1" applyFont="1" applyBorder="1" applyAlignment="1">
      <alignment horizontal="center" vertical="center" wrapText="1"/>
    </xf>
    <xf numFmtId="3" fontId="9" fillId="0" borderId="0" xfId="3" applyNumberFormat="1" applyFont="1" applyAlignment="1">
      <alignment horizontal="center" vertical="center"/>
    </xf>
    <xf numFmtId="3" fontId="10" fillId="0" borderId="0" xfId="3" applyNumberFormat="1" applyFont="1" applyAlignment="1">
      <alignment horizontal="left" vertical="center"/>
    </xf>
    <xf numFmtId="3" fontId="9" fillId="0" borderId="56" xfId="3" applyNumberFormat="1" applyFont="1" applyBorder="1" applyAlignment="1">
      <alignment horizontal="center" vertical="center" wrapText="1"/>
    </xf>
    <xf numFmtId="177" fontId="9" fillId="0" borderId="0" xfId="3" applyNumberFormat="1" applyFont="1" applyAlignment="1">
      <alignment horizontal="center" vertical="center"/>
    </xf>
    <xf numFmtId="3" fontId="9" fillId="0" borderId="103" xfId="3" applyNumberFormat="1" applyFont="1" applyBorder="1" applyAlignment="1">
      <alignment vertical="center" wrapText="1"/>
    </xf>
    <xf numFmtId="3" fontId="9" fillId="0" borderId="0" xfId="3" applyNumberFormat="1" applyFont="1" applyAlignment="1">
      <alignment vertical="center" wrapText="1"/>
    </xf>
    <xf numFmtId="3" fontId="9" fillId="0" borderId="56" xfId="3" applyNumberFormat="1" applyFont="1" applyBorder="1" applyAlignment="1">
      <alignment horizontal="center" vertical="center"/>
    </xf>
    <xf numFmtId="177" fontId="9" fillId="0" borderId="56" xfId="3" applyNumberFormat="1" applyFont="1" applyBorder="1" applyAlignment="1">
      <alignment horizontal="center" vertical="center"/>
    </xf>
    <xf numFmtId="3" fontId="9" fillId="0" borderId="103" xfId="3" applyNumberFormat="1" applyFont="1" applyBorder="1" applyAlignment="1">
      <alignment horizontal="center" vertical="center"/>
    </xf>
    <xf numFmtId="3" fontId="9" fillId="0" borderId="55" xfId="3" applyNumberFormat="1" applyFont="1" applyBorder="1" applyAlignment="1">
      <alignment horizontal="center" vertical="center"/>
    </xf>
    <xf numFmtId="3" fontId="9" fillId="0" borderId="57" xfId="3" applyNumberFormat="1" applyFont="1" applyBorder="1" applyAlignment="1">
      <alignment horizontal="center" vertical="center"/>
    </xf>
    <xf numFmtId="3" fontId="9" fillId="0" borderId="106" xfId="3" applyNumberFormat="1" applyFont="1" applyBorder="1" applyAlignment="1">
      <alignment horizontal="center" vertical="center"/>
    </xf>
    <xf numFmtId="0" fontId="10" fillId="0" borderId="56" xfId="3" applyFont="1" applyBorder="1">
      <alignment vertical="center"/>
    </xf>
    <xf numFmtId="0" fontId="10" fillId="0" borderId="55" xfId="3" applyFont="1" applyBorder="1">
      <alignment vertical="center"/>
    </xf>
    <xf numFmtId="3" fontId="9" fillId="0" borderId="0" xfId="3" applyNumberFormat="1" applyFont="1" applyAlignment="1">
      <alignment horizontal="center" vertical="center" wrapText="1"/>
    </xf>
    <xf numFmtId="178" fontId="9" fillId="0" borderId="56" xfId="3" applyNumberFormat="1" applyFont="1" applyBorder="1" applyAlignment="1">
      <alignment vertical="center" wrapText="1"/>
    </xf>
    <xf numFmtId="177" fontId="9" fillId="0" borderId="0" xfId="3" applyNumberFormat="1" applyFont="1" applyAlignment="1">
      <alignment vertical="center" wrapText="1"/>
    </xf>
    <xf numFmtId="178" fontId="9" fillId="0" borderId="103" xfId="3" applyNumberFormat="1" applyFont="1" applyBorder="1" applyAlignment="1">
      <alignment vertical="center" wrapText="1"/>
    </xf>
    <xf numFmtId="177" fontId="9" fillId="0" borderId="53" xfId="3" applyNumberFormat="1" applyFont="1" applyBorder="1" applyAlignment="1">
      <alignment vertical="center" wrapText="1"/>
    </xf>
    <xf numFmtId="0" fontId="10" fillId="0" borderId="0" xfId="3" applyFont="1">
      <alignment vertical="center"/>
    </xf>
    <xf numFmtId="177" fontId="9" fillId="0" borderId="0" xfId="3" applyNumberFormat="1" applyFont="1" applyAlignment="1">
      <alignment horizontal="center" vertical="center" wrapText="1"/>
    </xf>
    <xf numFmtId="178" fontId="9" fillId="0" borderId="56" xfId="3" applyNumberFormat="1" applyFont="1" applyBorder="1" applyAlignment="1">
      <alignment horizontal="center" vertical="center" wrapText="1"/>
    </xf>
    <xf numFmtId="178" fontId="9" fillId="0" borderId="0" xfId="3" applyNumberFormat="1" applyFont="1" applyAlignment="1">
      <alignment horizontal="center" vertical="center" wrapText="1"/>
    </xf>
    <xf numFmtId="3" fontId="9" fillId="0" borderId="55" xfId="3" applyNumberFormat="1" applyFont="1" applyBorder="1" applyAlignment="1">
      <alignment horizontal="center" vertical="center" wrapText="1"/>
    </xf>
    <xf numFmtId="180" fontId="9" fillId="0" borderId="0" xfId="3" applyNumberFormat="1" applyFont="1" applyAlignment="1">
      <alignment horizontal="center" vertical="center" wrapText="1"/>
    </xf>
    <xf numFmtId="178" fontId="9" fillId="0" borderId="103" xfId="3" applyNumberFormat="1" applyFont="1" applyBorder="1" applyAlignment="1">
      <alignment horizontal="center" vertical="center" wrapText="1"/>
    </xf>
    <xf numFmtId="178" fontId="9" fillId="0" borderId="0" xfId="3" applyNumberFormat="1" applyFont="1" applyAlignment="1">
      <alignment vertical="center" wrapText="1"/>
    </xf>
    <xf numFmtId="177" fontId="9" fillId="0" borderId="86" xfId="3" applyNumberFormat="1" applyFont="1" applyBorder="1" applyAlignment="1">
      <alignment horizontal="center" vertical="center"/>
    </xf>
    <xf numFmtId="177" fontId="9" fillId="0" borderId="55" xfId="3" applyNumberFormat="1" applyFont="1" applyBorder="1" applyAlignment="1">
      <alignment horizontal="center" vertical="center"/>
    </xf>
    <xf numFmtId="177" fontId="9" fillId="0" borderId="85" xfId="3" applyNumberFormat="1" applyFont="1" applyBorder="1" applyAlignment="1">
      <alignment horizontal="center" vertical="center" wrapText="1"/>
    </xf>
    <xf numFmtId="178" fontId="9" fillId="0" borderId="56" xfId="3" applyNumberFormat="1" applyFont="1" applyBorder="1">
      <alignment vertical="center"/>
    </xf>
    <xf numFmtId="177" fontId="9" fillId="0" borderId="93" xfId="3" applyNumberFormat="1" applyFont="1" applyBorder="1" applyAlignment="1">
      <alignment horizontal="center" vertical="center" wrapText="1"/>
    </xf>
    <xf numFmtId="177" fontId="9" fillId="0" borderId="56" xfId="3" applyNumberFormat="1" applyFont="1" applyBorder="1" applyAlignment="1">
      <alignment vertical="center" wrapText="1"/>
    </xf>
    <xf numFmtId="177" fontId="6" fillId="0" borderId="56" xfId="3" applyNumberFormat="1" applyFont="1" applyBorder="1" applyAlignment="1">
      <alignment horizontal="right" vertical="center" shrinkToFit="1"/>
    </xf>
    <xf numFmtId="177" fontId="6" fillId="0" borderId="55" xfId="3" applyNumberFormat="1" applyFont="1" applyBorder="1" applyAlignment="1">
      <alignment vertical="center" shrinkToFit="1"/>
    </xf>
    <xf numFmtId="181" fontId="6" fillId="0" borderId="109" xfId="3" applyNumberFormat="1" applyFont="1" applyBorder="1" applyAlignment="1">
      <alignment horizontal="center" vertical="center" wrapText="1"/>
    </xf>
    <xf numFmtId="178" fontId="9" fillId="0" borderId="84" xfId="3" applyNumberFormat="1" applyFont="1" applyBorder="1" applyAlignment="1">
      <alignment horizontal="center" vertical="center" wrapText="1"/>
    </xf>
    <xf numFmtId="178" fontId="9" fillId="0" borderId="86" xfId="3" applyNumberFormat="1" applyFont="1" applyBorder="1" applyAlignment="1">
      <alignment horizontal="center" vertical="center" wrapText="1"/>
    </xf>
    <xf numFmtId="178" fontId="9" fillId="0" borderId="85" xfId="3" applyNumberFormat="1" applyFont="1" applyBorder="1" applyAlignment="1">
      <alignment horizontal="center" vertical="center" wrapText="1"/>
    </xf>
    <xf numFmtId="177" fontId="6" fillId="0" borderId="55" xfId="3" applyNumberFormat="1" applyFont="1" applyBorder="1" applyAlignment="1">
      <alignment horizontal="left" vertical="center" shrinkToFit="1"/>
    </xf>
    <xf numFmtId="3" fontId="9" fillId="0" borderId="41" xfId="3" applyNumberFormat="1" applyFont="1" applyBorder="1" applyAlignment="1">
      <alignment horizontal="center" vertical="center" wrapText="1"/>
    </xf>
    <xf numFmtId="178" fontId="9" fillId="0" borderId="41" xfId="3" applyNumberFormat="1" applyFont="1" applyBorder="1" applyAlignment="1">
      <alignment horizontal="center" vertical="center" wrapText="1"/>
    </xf>
    <xf numFmtId="3" fontId="9" fillId="0" borderId="0" xfId="3" applyNumberFormat="1" applyFont="1">
      <alignment vertical="center"/>
    </xf>
    <xf numFmtId="178" fontId="11" fillId="0" borderId="0" xfId="3" applyNumberFormat="1" applyFont="1">
      <alignment vertical="center"/>
    </xf>
    <xf numFmtId="180" fontId="11" fillId="0" borderId="0" xfId="3" applyNumberFormat="1" applyFont="1">
      <alignment vertical="center"/>
    </xf>
    <xf numFmtId="180" fontId="11" fillId="0" borderId="0" xfId="3" applyNumberFormat="1" applyFont="1" applyAlignment="1">
      <alignment horizontal="left" vertical="center"/>
    </xf>
    <xf numFmtId="3" fontId="12" fillId="0" borderId="56" xfId="3" applyNumberFormat="1" applyFont="1" applyBorder="1" applyAlignment="1">
      <alignment horizontal="distributed" vertical="center"/>
    </xf>
    <xf numFmtId="177" fontId="12" fillId="0" borderId="0" xfId="3" applyNumberFormat="1" applyFont="1" applyAlignment="1">
      <alignment horizontal="center" vertical="center"/>
    </xf>
    <xf numFmtId="186" fontId="12" fillId="0" borderId="99" xfId="3" applyNumberFormat="1" applyFont="1" applyBorder="1">
      <alignment vertical="center"/>
    </xf>
    <xf numFmtId="186" fontId="12" fillId="0" borderId="100" xfId="3" applyNumberFormat="1" applyFont="1" applyBorder="1">
      <alignment vertical="center"/>
    </xf>
    <xf numFmtId="186" fontId="12" fillId="0" borderId="102" xfId="3" applyNumberFormat="1" applyFont="1" applyBorder="1">
      <alignment vertical="center"/>
    </xf>
    <xf numFmtId="180" fontId="12" fillId="0" borderId="0" xfId="3" applyNumberFormat="1" applyFont="1">
      <alignment vertical="center"/>
    </xf>
    <xf numFmtId="180" fontId="12" fillId="0" borderId="33" xfId="3" applyNumberFormat="1" applyFont="1" applyBorder="1">
      <alignment vertical="center"/>
    </xf>
    <xf numFmtId="0" fontId="12" fillId="0" borderId="0" xfId="3" applyFont="1">
      <alignment vertical="center"/>
    </xf>
    <xf numFmtId="186" fontId="12" fillId="0" borderId="103" xfId="3" applyNumberFormat="1" applyFont="1" applyBorder="1">
      <alignment vertical="center"/>
    </xf>
    <xf numFmtId="186" fontId="12" fillId="0" borderId="0" xfId="3" applyNumberFormat="1" applyFont="1">
      <alignment vertical="center"/>
    </xf>
    <xf numFmtId="186" fontId="12" fillId="0" borderId="105" xfId="3" applyNumberFormat="1" applyFont="1" applyBorder="1">
      <alignment vertical="center"/>
    </xf>
    <xf numFmtId="180" fontId="12" fillId="0" borderId="67" xfId="3" applyNumberFormat="1" applyFont="1" applyBorder="1">
      <alignment vertical="center"/>
    </xf>
    <xf numFmtId="178" fontId="12" fillId="0" borderId="56" xfId="3" applyNumberFormat="1" applyFont="1" applyBorder="1">
      <alignment vertical="center"/>
    </xf>
    <xf numFmtId="178" fontId="12" fillId="0" borderId="55" xfId="3" applyNumberFormat="1" applyFont="1" applyBorder="1">
      <alignment vertical="center"/>
    </xf>
    <xf numFmtId="3" fontId="12" fillId="0" borderId="103" xfId="3" applyNumberFormat="1" applyFont="1" applyBorder="1">
      <alignment vertical="center"/>
    </xf>
    <xf numFmtId="177" fontId="13" fillId="0" borderId="0" xfId="3" applyNumberFormat="1" applyFont="1" applyAlignment="1">
      <alignment horizontal="left" vertical="center" wrapText="1"/>
    </xf>
    <xf numFmtId="177" fontId="13" fillId="0" borderId="0" xfId="3" applyNumberFormat="1" applyFont="1" applyAlignment="1">
      <alignment horizontal="center" vertical="center" wrapText="1"/>
    </xf>
    <xf numFmtId="177" fontId="13" fillId="0" borderId="0" xfId="3" applyNumberFormat="1" applyFont="1" applyAlignment="1">
      <alignment vertical="center" wrapText="1"/>
    </xf>
    <xf numFmtId="49" fontId="13" fillId="0" borderId="0" xfId="3" applyNumberFormat="1" applyFont="1" applyAlignment="1">
      <alignment horizontal="center" vertical="center" wrapText="1"/>
    </xf>
    <xf numFmtId="184" fontId="13" fillId="0" borderId="105" xfId="3" applyNumberFormat="1" applyFont="1" applyBorder="1" applyAlignment="1">
      <alignment horizontal="left" vertical="center" wrapText="1"/>
    </xf>
    <xf numFmtId="183" fontId="13" fillId="0" borderId="0" xfId="3" applyNumberFormat="1" applyFont="1" applyAlignment="1">
      <alignment horizontal="center" vertical="center" wrapText="1"/>
    </xf>
    <xf numFmtId="0" fontId="14" fillId="0" borderId="22" xfId="0" applyFont="1" applyBorder="1" applyAlignment="1"/>
    <xf numFmtId="0" fontId="14" fillId="0" borderId="0" xfId="0" applyFont="1" applyAlignment="1"/>
    <xf numFmtId="0" fontId="14" fillId="0" borderId="39" xfId="0" applyFont="1" applyBorder="1" applyAlignment="1"/>
    <xf numFmtId="180" fontId="12" fillId="0" borderId="67" xfId="3" applyNumberFormat="1" applyFont="1" applyBorder="1" applyAlignment="1">
      <alignment horizontal="right" vertical="center"/>
    </xf>
    <xf numFmtId="178" fontId="12" fillId="0" borderId="67" xfId="3" applyNumberFormat="1" applyFont="1" applyBorder="1" applyAlignment="1"/>
    <xf numFmtId="178" fontId="12" fillId="0" borderId="38" xfId="3" applyNumberFormat="1" applyFont="1" applyBorder="1">
      <alignment vertical="center"/>
    </xf>
    <xf numFmtId="178" fontId="12" fillId="0" borderId="40" xfId="3" applyNumberFormat="1" applyFont="1" applyBorder="1">
      <alignment vertical="center"/>
    </xf>
    <xf numFmtId="3" fontId="12" fillId="0" borderId="110" xfId="3" applyNumberFormat="1" applyFont="1" applyBorder="1">
      <alignment vertical="center"/>
    </xf>
    <xf numFmtId="177" fontId="13" fillId="0" borderId="111" xfId="3" applyNumberFormat="1" applyFont="1" applyBorder="1" applyAlignment="1">
      <alignment horizontal="left" vertical="center" wrapText="1"/>
    </xf>
    <xf numFmtId="177" fontId="13" fillId="0" borderId="111" xfId="3" applyNumberFormat="1" applyFont="1" applyBorder="1" applyAlignment="1">
      <alignment horizontal="center" vertical="center" wrapText="1"/>
    </xf>
    <xf numFmtId="177" fontId="13" fillId="0" borderId="111" xfId="3" applyNumberFormat="1" applyFont="1" applyBorder="1" applyAlignment="1">
      <alignment vertical="center" wrapText="1"/>
    </xf>
    <xf numFmtId="49" fontId="13" fillId="0" borderId="111" xfId="3" applyNumberFormat="1" applyFont="1" applyBorder="1" applyAlignment="1">
      <alignment horizontal="center" vertical="center" wrapText="1"/>
    </xf>
    <xf numFmtId="184" fontId="13" fillId="0" borderId="113" xfId="3" applyNumberFormat="1" applyFont="1" applyBorder="1" applyAlignment="1">
      <alignment horizontal="left" vertical="center" wrapText="1"/>
    </xf>
    <xf numFmtId="180" fontId="12" fillId="0" borderId="56" xfId="3" applyNumberFormat="1" applyFont="1" applyBorder="1">
      <alignment vertical="center"/>
    </xf>
    <xf numFmtId="183" fontId="13" fillId="0" borderId="22" xfId="3" applyNumberFormat="1" applyFont="1" applyBorder="1" applyAlignment="1">
      <alignment horizontal="center" vertical="center" wrapText="1"/>
    </xf>
    <xf numFmtId="186" fontId="12" fillId="0" borderId="36" xfId="3" applyNumberFormat="1" applyFont="1" applyBorder="1">
      <alignment vertical="center"/>
    </xf>
    <xf numFmtId="186" fontId="12" fillId="0" borderId="22" xfId="3" applyNumberFormat="1" applyFont="1" applyBorder="1">
      <alignment vertical="center"/>
    </xf>
    <xf numFmtId="186" fontId="12" fillId="0" borderId="37" xfId="3" applyNumberFormat="1" applyFont="1" applyBorder="1">
      <alignment vertical="center"/>
    </xf>
    <xf numFmtId="186" fontId="12" fillId="0" borderId="56" xfId="3" applyNumberFormat="1" applyFont="1" applyBorder="1">
      <alignment vertical="center"/>
    </xf>
    <xf numFmtId="186" fontId="12" fillId="0" borderId="55" xfId="3" applyNumberFormat="1" applyFont="1" applyBorder="1">
      <alignment vertical="center"/>
    </xf>
    <xf numFmtId="3" fontId="12" fillId="0" borderId="56" xfId="3" applyNumberFormat="1" applyFont="1" applyBorder="1">
      <alignment vertical="center"/>
    </xf>
    <xf numFmtId="184" fontId="13" fillId="0" borderId="55" xfId="3" applyNumberFormat="1" applyFont="1" applyBorder="1" applyAlignment="1">
      <alignment horizontal="left" vertical="center" wrapText="1"/>
    </xf>
    <xf numFmtId="177" fontId="12" fillId="0" borderId="0" xfId="3" applyNumberFormat="1" applyFont="1">
      <alignment vertical="center"/>
    </xf>
    <xf numFmtId="3" fontId="12" fillId="0" borderId="38" xfId="3" applyNumberFormat="1" applyFont="1" applyBorder="1">
      <alignment vertical="center"/>
    </xf>
    <xf numFmtId="177" fontId="13" fillId="0" borderId="39" xfId="3" applyNumberFormat="1" applyFont="1" applyBorder="1" applyAlignment="1">
      <alignment horizontal="left" vertical="center" wrapText="1"/>
    </xf>
    <xf numFmtId="177" fontId="13" fillId="0" borderId="39" xfId="3" applyNumberFormat="1" applyFont="1" applyBorder="1" applyAlignment="1">
      <alignment horizontal="center" vertical="center" wrapText="1"/>
    </xf>
    <xf numFmtId="177" fontId="13" fillId="0" borderId="39" xfId="3" applyNumberFormat="1" applyFont="1" applyBorder="1" applyAlignment="1">
      <alignment vertical="center" wrapText="1"/>
    </xf>
    <xf numFmtId="49" fontId="13" fillId="0" borderId="39" xfId="3" applyNumberFormat="1" applyFont="1" applyBorder="1" applyAlignment="1">
      <alignment horizontal="center" vertical="center" wrapText="1"/>
    </xf>
    <xf numFmtId="184" fontId="13" fillId="0" borderId="40" xfId="3" applyNumberFormat="1" applyFont="1" applyBorder="1" applyAlignment="1">
      <alignment horizontal="left" vertical="center" wrapText="1"/>
    </xf>
    <xf numFmtId="180" fontId="12" fillId="0" borderId="41" xfId="3" applyNumberFormat="1" applyFont="1" applyBorder="1">
      <alignment vertical="center"/>
    </xf>
    <xf numFmtId="178" fontId="9" fillId="0" borderId="0" xfId="3" applyNumberFormat="1" applyFont="1">
      <alignment vertical="center"/>
    </xf>
    <xf numFmtId="177" fontId="9" fillId="0" borderId="0" xfId="3" applyNumberFormat="1" applyFont="1">
      <alignment vertical="center"/>
    </xf>
    <xf numFmtId="180" fontId="9" fillId="0" borderId="0" xfId="3" applyNumberFormat="1" applyFont="1">
      <alignment vertical="center"/>
    </xf>
    <xf numFmtId="178" fontId="9" fillId="0" borderId="0" xfId="3" applyNumberFormat="1" applyFont="1" applyAlignment="1">
      <alignment horizontal="center" vertical="center"/>
    </xf>
    <xf numFmtId="3" fontId="11" fillId="0" borderId="0" xfId="3" applyNumberFormat="1" applyFont="1">
      <alignment vertical="center"/>
    </xf>
    <xf numFmtId="180" fontId="6" fillId="0" borderId="0" xfId="3" applyNumberFormat="1" applyFont="1" applyAlignment="1">
      <alignment horizontal="left" vertical="center" wrapText="1"/>
    </xf>
    <xf numFmtId="180" fontId="6" fillId="0" borderId="0" xfId="3" applyNumberFormat="1" applyFont="1" applyAlignment="1">
      <alignment horizontal="right" vertical="center" wrapText="1"/>
    </xf>
    <xf numFmtId="0" fontId="15" fillId="0" borderId="0" xfId="0" applyFont="1">
      <alignment vertical="center"/>
    </xf>
    <xf numFmtId="0" fontId="17" fillId="0" borderId="0" xfId="0" applyFont="1" applyProtection="1">
      <alignment vertical="center"/>
      <protection locked="0"/>
    </xf>
    <xf numFmtId="0" fontId="17" fillId="0" borderId="18" xfId="0" applyFont="1" applyBorder="1" applyAlignment="1" applyProtection="1">
      <alignment horizontal="left" vertical="center"/>
      <protection locked="0"/>
    </xf>
    <xf numFmtId="0" fontId="17" fillId="0" borderId="18" xfId="0" applyFont="1" applyBorder="1" applyProtection="1">
      <alignment vertical="center"/>
      <protection locked="0"/>
    </xf>
    <xf numFmtId="0" fontId="17" fillId="0" borderId="0" xfId="0" applyFont="1" applyAlignment="1" applyProtection="1">
      <alignment horizontal="left" vertical="center" wrapText="1"/>
      <protection locked="0"/>
    </xf>
    <xf numFmtId="0" fontId="17" fillId="0" borderId="18" xfId="0" applyFont="1" applyBorder="1">
      <alignment vertical="center"/>
    </xf>
    <xf numFmtId="0" fontId="17" fillId="0" borderId="0" xfId="0" applyFont="1">
      <alignment vertical="center"/>
    </xf>
    <xf numFmtId="0" fontId="17" fillId="0" borderId="18" xfId="0" applyFont="1" applyBorder="1" applyAlignment="1">
      <alignment horizontal="left" vertical="center"/>
    </xf>
    <xf numFmtId="0" fontId="20" fillId="0" borderId="0" xfId="0" applyFont="1" applyProtection="1">
      <alignment vertical="center"/>
      <protection locked="0"/>
    </xf>
    <xf numFmtId="0" fontId="19" fillId="2" borderId="0" xfId="0" applyFont="1" applyFill="1" applyProtection="1">
      <alignment vertical="center"/>
      <protection locked="0"/>
    </xf>
    <xf numFmtId="0" fontId="23" fillId="2" borderId="0" xfId="0" applyFont="1" applyFill="1" applyProtection="1">
      <alignment vertical="center"/>
      <protection locked="0"/>
    </xf>
    <xf numFmtId="0" fontId="24" fillId="2" borderId="0" xfId="0" applyFont="1" applyFill="1" applyProtection="1">
      <alignment vertical="center"/>
      <protection locked="0"/>
    </xf>
    <xf numFmtId="0" fontId="25" fillId="2" borderId="0" xfId="0" applyFont="1" applyFill="1" applyProtection="1">
      <alignment vertical="center"/>
      <protection locked="0"/>
    </xf>
    <xf numFmtId="0" fontId="25" fillId="2" borderId="0" xfId="0" applyFont="1" applyFill="1" applyAlignment="1" applyProtection="1">
      <alignment vertical="center" wrapText="1"/>
      <protection locked="0"/>
    </xf>
    <xf numFmtId="0" fontId="23" fillId="2" borderId="0" xfId="0" applyFont="1" applyFill="1" applyAlignment="1" applyProtection="1">
      <alignment vertical="center" wrapText="1"/>
      <protection locked="0"/>
    </xf>
    <xf numFmtId="0" fontId="23" fillId="4" borderId="0" xfId="0" applyFont="1" applyFill="1" applyProtection="1">
      <alignment vertical="center"/>
      <protection locked="0"/>
    </xf>
    <xf numFmtId="0" fontId="23" fillId="4" borderId="0" xfId="0" applyFont="1" applyFill="1" applyAlignment="1" applyProtection="1">
      <alignment vertical="center" textRotation="255"/>
      <protection locked="0"/>
    </xf>
    <xf numFmtId="0" fontId="19" fillId="4" borderId="0" xfId="0" applyFont="1" applyFill="1" applyAlignment="1" applyProtection="1">
      <alignment vertical="center" shrinkToFit="1"/>
      <protection locked="0"/>
    </xf>
    <xf numFmtId="0" fontId="23" fillId="3" borderId="0" xfId="0" applyFont="1" applyFill="1" applyAlignment="1">
      <alignment horizontal="center" vertical="center"/>
    </xf>
    <xf numFmtId="0" fontId="23" fillId="4" borderId="0" xfId="0" applyFont="1" applyFill="1" applyAlignment="1" applyProtection="1">
      <alignment vertical="center" shrinkToFit="1"/>
      <protection locked="0"/>
    </xf>
    <xf numFmtId="0" fontId="23" fillId="4" borderId="0" xfId="0" applyFont="1" applyFill="1" applyAlignment="1" applyProtection="1">
      <alignment horizontal="center" vertical="center"/>
      <protection locked="0"/>
    </xf>
    <xf numFmtId="0" fontId="23" fillId="0" borderId="0" xfId="0" applyFont="1" applyProtection="1">
      <alignment vertical="center"/>
      <protection locked="0"/>
    </xf>
    <xf numFmtId="0" fontId="17" fillId="4" borderId="0" xfId="0" applyFont="1" applyFill="1" applyProtection="1">
      <alignment vertical="center"/>
      <protection locked="0"/>
    </xf>
    <xf numFmtId="0" fontId="19" fillId="4" borderId="0" xfId="0" applyFont="1" applyFill="1" applyProtection="1">
      <alignment vertical="center"/>
      <protection locked="0"/>
    </xf>
    <xf numFmtId="0" fontId="23" fillId="2" borderId="0" xfId="0" applyFont="1" applyFill="1" applyAlignment="1" applyProtection="1">
      <alignment horizontal="center" vertical="center"/>
      <protection locked="0"/>
    </xf>
    <xf numFmtId="0" fontId="23" fillId="4" borderId="1" xfId="0" applyFont="1" applyFill="1" applyBorder="1" applyAlignment="1">
      <alignment vertical="center" shrinkToFit="1"/>
    </xf>
    <xf numFmtId="0" fontId="23" fillId="4" borderId="8" xfId="0" applyFont="1" applyFill="1" applyBorder="1" applyAlignment="1" applyProtection="1">
      <alignment horizontal="center" vertical="center"/>
      <protection locked="0"/>
    </xf>
    <xf numFmtId="0" fontId="19" fillId="2" borderId="0" xfId="0" applyFont="1" applyFill="1" applyAlignment="1" applyProtection="1">
      <alignment horizontal="left" vertical="center"/>
      <protection locked="0"/>
    </xf>
    <xf numFmtId="0" fontId="23" fillId="4" borderId="0" xfId="1" applyFont="1" applyFill="1" applyProtection="1">
      <alignment vertical="center"/>
      <protection locked="0"/>
    </xf>
    <xf numFmtId="0" fontId="27" fillId="4" borderId="0" xfId="0" applyFont="1" applyFill="1" applyProtection="1">
      <alignment vertical="center"/>
      <protection locked="0"/>
    </xf>
    <xf numFmtId="0" fontId="23" fillId="2" borderId="0" xfId="0" applyFont="1" applyFill="1" applyAlignment="1" applyProtection="1">
      <alignment vertical="center" shrinkToFit="1"/>
      <protection locked="0"/>
    </xf>
    <xf numFmtId="0" fontId="21" fillId="0" borderId="0" xfId="0" applyFont="1">
      <alignment vertical="center"/>
    </xf>
    <xf numFmtId="0" fontId="29" fillId="0" borderId="0" xfId="0" applyFont="1">
      <alignment vertical="center"/>
    </xf>
    <xf numFmtId="0" fontId="29" fillId="0" borderId="0" xfId="0" applyFont="1" applyAlignment="1">
      <alignment horizontal="center" vertical="center"/>
    </xf>
    <xf numFmtId="0" fontId="15" fillId="8" borderId="0" xfId="0" applyFont="1" applyFill="1">
      <alignment vertical="center"/>
    </xf>
    <xf numFmtId="0" fontId="15" fillId="8" borderId="0" xfId="0" applyFont="1" applyFill="1" applyAlignment="1">
      <alignment horizontal="center" vertical="center"/>
    </xf>
    <xf numFmtId="0" fontId="17" fillId="8" borderId="0" xfId="0" applyFont="1" applyFill="1" applyAlignment="1">
      <alignment horizontal="center" vertical="center"/>
    </xf>
    <xf numFmtId="178" fontId="16" fillId="10" borderId="0" xfId="3" applyNumberFormat="1" applyFont="1" applyFill="1" applyAlignment="1">
      <alignment vertical="top" wrapText="1"/>
    </xf>
    <xf numFmtId="0" fontId="17" fillId="11" borderId="0" xfId="0" applyFont="1" applyFill="1" applyAlignment="1">
      <alignment horizontal="center" vertical="center"/>
    </xf>
    <xf numFmtId="0" fontId="15" fillId="12" borderId="0" xfId="0" applyFont="1" applyFill="1">
      <alignment vertical="center"/>
    </xf>
    <xf numFmtId="0" fontId="17" fillId="12" borderId="0" xfId="0" applyFont="1" applyFill="1">
      <alignment vertical="center"/>
    </xf>
    <xf numFmtId="0" fontId="18" fillId="0" borderId="18" xfId="0" applyFont="1" applyBorder="1" applyAlignment="1">
      <alignment horizontal="left" vertical="center"/>
    </xf>
    <xf numFmtId="0" fontId="18" fillId="9" borderId="18" xfId="0" applyFont="1" applyFill="1" applyBorder="1" applyAlignment="1">
      <alignment horizontal="center" vertical="center" wrapText="1"/>
    </xf>
    <xf numFmtId="0" fontId="17" fillId="0" borderId="18" xfId="0" applyFont="1" applyBorder="1" applyAlignment="1">
      <alignment horizontal="center" vertical="center"/>
    </xf>
    <xf numFmtId="38" fontId="17" fillId="0" borderId="18" xfId="2" applyFont="1" applyBorder="1" applyAlignment="1">
      <alignment horizontal="center" vertical="center"/>
    </xf>
    <xf numFmtId="0" fontId="31" fillId="0" borderId="0" xfId="0" applyFont="1">
      <alignment vertical="center"/>
    </xf>
    <xf numFmtId="0" fontId="18" fillId="9" borderId="18" xfId="0" applyFont="1" applyFill="1" applyBorder="1" applyAlignment="1">
      <alignment horizontal="center" vertical="center"/>
    </xf>
    <xf numFmtId="0" fontId="18" fillId="0" borderId="18" xfId="0" applyFont="1" applyBorder="1" applyAlignment="1">
      <alignment horizontal="center" vertical="center"/>
    </xf>
    <xf numFmtId="3" fontId="18" fillId="0" borderId="18" xfId="3" applyNumberFormat="1" applyFont="1" applyBorder="1" applyAlignment="1">
      <alignment horizontal="left" vertical="top"/>
    </xf>
    <xf numFmtId="0" fontId="18" fillId="0" borderId="67" xfId="0" applyFont="1" applyBorder="1" applyAlignment="1">
      <alignment horizontal="left" vertical="center"/>
    </xf>
    <xf numFmtId="0" fontId="18" fillId="9" borderId="33" xfId="0" applyFont="1" applyFill="1" applyBorder="1" applyAlignment="1">
      <alignment horizontal="center" vertical="center"/>
    </xf>
    <xf numFmtId="0" fontId="18" fillId="0" borderId="33" xfId="0" applyFont="1" applyBorder="1" applyAlignment="1">
      <alignment horizontal="center" vertical="center"/>
    </xf>
    <xf numFmtId="0" fontId="17" fillId="9" borderId="18" xfId="0" applyFont="1" applyFill="1" applyBorder="1" applyAlignment="1">
      <alignment horizontal="center" vertical="center"/>
    </xf>
    <xf numFmtId="178" fontId="18" fillId="7" borderId="18" xfId="3" applyNumberFormat="1" applyFont="1" applyFill="1" applyBorder="1" applyAlignment="1">
      <alignment vertical="top" wrapText="1"/>
    </xf>
    <xf numFmtId="187" fontId="17" fillId="0" borderId="18" xfId="0" applyNumberFormat="1" applyFont="1" applyBorder="1" applyAlignment="1">
      <alignment horizontal="center" vertical="center"/>
    </xf>
    <xf numFmtId="187" fontId="17" fillId="0" borderId="18" xfId="2" applyNumberFormat="1" applyFont="1" applyBorder="1" applyAlignment="1">
      <alignment horizontal="center" vertical="center"/>
    </xf>
    <xf numFmtId="0" fontId="18" fillId="0" borderId="18" xfId="0" applyFont="1" applyBorder="1">
      <alignment vertical="center"/>
    </xf>
    <xf numFmtId="38" fontId="17" fillId="0" borderId="18" xfId="0" applyNumberFormat="1" applyFont="1" applyBorder="1" applyAlignment="1">
      <alignment horizontal="center" vertical="center"/>
    </xf>
    <xf numFmtId="0" fontId="17" fillId="0" borderId="0" xfId="0" applyFont="1" applyAlignment="1">
      <alignment horizontal="center" vertical="center"/>
    </xf>
    <xf numFmtId="0" fontId="17" fillId="9" borderId="0" xfId="0" applyFont="1" applyFill="1" applyAlignment="1">
      <alignment horizontal="center" vertical="center"/>
    </xf>
    <xf numFmtId="0" fontId="15" fillId="14" borderId="0" xfId="0" applyFont="1" applyFill="1" applyProtection="1">
      <alignment vertical="center"/>
      <protection locked="0"/>
    </xf>
    <xf numFmtId="0" fontId="17" fillId="14" borderId="0" xfId="0" applyFont="1" applyFill="1" applyProtection="1">
      <alignment vertical="center"/>
      <protection locked="0"/>
    </xf>
    <xf numFmtId="0" fontId="0" fillId="14" borderId="0" xfId="0" applyFill="1" applyProtection="1">
      <alignment vertical="center"/>
      <protection locked="0"/>
    </xf>
    <xf numFmtId="0" fontId="32" fillId="0" borderId="0" xfId="0" applyFont="1" applyAlignment="1">
      <alignment horizontal="left" vertical="center"/>
    </xf>
    <xf numFmtId="38" fontId="17" fillId="0" borderId="18" xfId="2" applyFont="1" applyBorder="1">
      <alignment vertical="center"/>
    </xf>
    <xf numFmtId="38" fontId="17" fillId="0" borderId="18" xfId="2" applyFont="1" applyFill="1" applyBorder="1">
      <alignment vertical="center"/>
    </xf>
    <xf numFmtId="3" fontId="9" fillId="0" borderId="20" xfId="3" applyNumberFormat="1" applyFont="1" applyBorder="1" applyAlignment="1">
      <alignment vertical="center" wrapText="1"/>
    </xf>
    <xf numFmtId="3" fontId="9" fillId="0" borderId="20" xfId="3" applyNumberFormat="1" applyFont="1" applyBorder="1">
      <alignment vertical="center"/>
    </xf>
    <xf numFmtId="178" fontId="9" fillId="0" borderId="20" xfId="3" applyNumberFormat="1" applyFont="1" applyBorder="1" applyAlignment="1">
      <alignment horizontal="right" vertical="center"/>
    </xf>
    <xf numFmtId="177" fontId="9" fillId="0" borderId="20" xfId="3" applyNumberFormat="1" applyFont="1" applyBorder="1" applyAlignment="1">
      <alignment horizontal="right" vertical="center"/>
    </xf>
    <xf numFmtId="178" fontId="11" fillId="0" borderId="20" xfId="3" applyNumberFormat="1" applyFont="1" applyBorder="1">
      <alignment vertical="center"/>
    </xf>
    <xf numFmtId="178" fontId="9" fillId="0" borderId="20" xfId="3" applyNumberFormat="1" applyFont="1" applyBorder="1" applyAlignment="1">
      <alignment horizontal="right" vertical="center" wrapText="1"/>
    </xf>
    <xf numFmtId="177" fontId="9" fillId="0" borderId="20" xfId="3" applyNumberFormat="1" applyFont="1" applyBorder="1" applyAlignment="1">
      <alignment horizontal="right" vertical="center" wrapText="1"/>
    </xf>
    <xf numFmtId="177" fontId="9" fillId="0" borderId="21" xfId="3" applyNumberFormat="1" applyFont="1" applyBorder="1" applyAlignment="1">
      <alignment horizontal="right" vertical="center" wrapText="1"/>
    </xf>
    <xf numFmtId="178" fontId="9" fillId="0" borderId="39" xfId="3" applyNumberFormat="1" applyFont="1" applyBorder="1" applyAlignment="1">
      <alignment horizontal="right" vertical="center" wrapText="1"/>
    </xf>
    <xf numFmtId="180" fontId="9" fillId="0" borderId="39" xfId="3" applyNumberFormat="1" applyFont="1" applyBorder="1" applyAlignment="1">
      <alignment horizontal="right" vertical="center" wrapText="1"/>
    </xf>
    <xf numFmtId="177" fontId="9" fillId="0" borderId="39" xfId="3" applyNumberFormat="1" applyFont="1" applyBorder="1" applyAlignment="1">
      <alignment horizontal="right" vertical="center" wrapText="1"/>
    </xf>
    <xf numFmtId="177" fontId="9" fillId="0" borderId="0" xfId="3" applyNumberFormat="1" applyFont="1" applyAlignment="1">
      <alignment horizontal="right" vertical="center" wrapText="1"/>
    </xf>
    <xf numFmtId="180" fontId="9" fillId="0" borderId="22" xfId="3" applyNumberFormat="1" applyFont="1" applyBorder="1" applyAlignment="1">
      <alignment vertical="center" wrapText="1"/>
    </xf>
    <xf numFmtId="180" fontId="9" fillId="0" borderId="0" xfId="3" applyNumberFormat="1" applyFont="1" applyAlignment="1">
      <alignment vertical="center" wrapText="1"/>
    </xf>
    <xf numFmtId="180" fontId="9" fillId="0" borderId="20" xfId="3" applyNumberFormat="1" applyFont="1" applyBorder="1" applyAlignment="1">
      <alignment vertical="center" wrapText="1"/>
    </xf>
    <xf numFmtId="178" fontId="11" fillId="0" borderId="39" xfId="3" applyNumberFormat="1" applyFont="1" applyBorder="1">
      <alignment vertical="center"/>
    </xf>
    <xf numFmtId="178" fontId="9" fillId="0" borderId="22" xfId="3" applyNumberFormat="1" applyFont="1" applyBorder="1" applyAlignment="1">
      <alignment horizontal="right" vertical="center" wrapText="1"/>
    </xf>
    <xf numFmtId="178" fontId="9" fillId="0" borderId="22" xfId="3" applyNumberFormat="1" applyFont="1" applyBorder="1" applyAlignment="1">
      <alignment horizontal="center" vertical="center" wrapText="1"/>
    </xf>
    <xf numFmtId="178" fontId="9" fillId="0" borderId="39" xfId="3" applyNumberFormat="1" applyFont="1" applyBorder="1" applyAlignment="1">
      <alignment vertical="center" wrapText="1"/>
    </xf>
    <xf numFmtId="190" fontId="12" fillId="0" borderId="67" xfId="3" applyNumberFormat="1" applyFont="1" applyBorder="1" applyAlignment="1">
      <alignment vertical="top"/>
    </xf>
    <xf numFmtId="0" fontId="18" fillId="0" borderId="0" xfId="0" applyFont="1" applyAlignment="1">
      <alignment horizontal="left" vertical="center"/>
    </xf>
    <xf numFmtId="0" fontId="17" fillId="17" borderId="18" xfId="0" applyFont="1" applyFill="1" applyBorder="1" applyAlignment="1" applyProtection="1">
      <alignment horizontal="left" vertical="center"/>
      <protection locked="0"/>
    </xf>
    <xf numFmtId="0" fontId="17" fillId="18" borderId="18" xfId="0" applyFont="1" applyFill="1" applyBorder="1" applyAlignment="1" applyProtection="1">
      <alignment horizontal="left" vertical="center"/>
      <protection locked="0"/>
    </xf>
    <xf numFmtId="0" fontId="17" fillId="18" borderId="18" xfId="0" applyFont="1" applyFill="1" applyBorder="1" applyProtection="1">
      <alignment vertical="center"/>
      <protection locked="0"/>
    </xf>
    <xf numFmtId="0" fontId="17" fillId="18" borderId="18" xfId="0" applyFont="1" applyFill="1" applyBorder="1" applyAlignment="1" applyProtection="1">
      <alignment horizontal="right" vertical="center"/>
      <protection locked="0"/>
    </xf>
    <xf numFmtId="0" fontId="17" fillId="18" borderId="18" xfId="0" applyFont="1" applyFill="1" applyBorder="1" applyAlignment="1" applyProtection="1">
      <alignment horizontal="center" vertical="center"/>
      <protection locked="0"/>
    </xf>
    <xf numFmtId="0" fontId="19" fillId="18" borderId="18" xfId="0" applyFont="1" applyFill="1" applyBorder="1" applyAlignment="1" applyProtection="1">
      <alignment horizontal="center" vertical="center"/>
      <protection locked="0"/>
    </xf>
    <xf numFmtId="49" fontId="17" fillId="17" borderId="18" xfId="0" applyNumberFormat="1" applyFont="1" applyFill="1" applyBorder="1" applyAlignment="1" applyProtection="1">
      <alignment horizontal="left" vertical="center"/>
      <protection locked="0"/>
    </xf>
    <xf numFmtId="176" fontId="17" fillId="17" borderId="18" xfId="0" applyNumberFormat="1" applyFont="1" applyFill="1" applyBorder="1" applyAlignment="1" applyProtection="1">
      <alignment horizontal="left" vertical="center"/>
      <protection locked="0"/>
    </xf>
    <xf numFmtId="38" fontId="17" fillId="17" borderId="18" xfId="2" applyFont="1" applyFill="1" applyBorder="1" applyAlignment="1" applyProtection="1">
      <alignment horizontal="left" vertical="center"/>
      <protection locked="0"/>
    </xf>
    <xf numFmtId="38" fontId="17" fillId="15" borderId="18" xfId="2" applyFont="1" applyFill="1" applyBorder="1" applyAlignment="1" applyProtection="1">
      <alignment horizontal="right" vertical="center"/>
      <protection locked="0"/>
    </xf>
    <xf numFmtId="0" fontId="23" fillId="3" borderId="55" xfId="0" applyFont="1" applyFill="1" applyBorder="1" applyAlignment="1">
      <alignment horizontal="center" vertical="center"/>
    </xf>
    <xf numFmtId="0" fontId="15" fillId="0" borderId="18" xfId="0" applyFont="1" applyBorder="1" applyProtection="1">
      <alignment vertical="center"/>
      <protection locked="0"/>
    </xf>
    <xf numFmtId="0" fontId="25" fillId="14" borderId="0" xfId="0" applyFont="1" applyFill="1" applyProtection="1">
      <alignment vertical="center"/>
      <protection locked="0"/>
    </xf>
    <xf numFmtId="0" fontId="34" fillId="14" borderId="0" xfId="0" applyFont="1" applyFill="1" applyProtection="1">
      <alignment vertical="center"/>
      <protection locked="0"/>
    </xf>
    <xf numFmtId="0" fontId="25" fillId="20" borderId="0" xfId="0" applyFont="1" applyFill="1" applyProtection="1">
      <alignment vertical="center"/>
      <protection locked="0"/>
    </xf>
    <xf numFmtId="0" fontId="15" fillId="20" borderId="0" xfId="0" applyFont="1" applyFill="1" applyProtection="1">
      <alignment vertical="center"/>
      <protection locked="0"/>
    </xf>
    <xf numFmtId="0" fontId="17" fillId="20" borderId="0" xfId="0" applyFont="1" applyFill="1" applyProtection="1">
      <alignment vertical="center"/>
      <protection locked="0"/>
    </xf>
    <xf numFmtId="0" fontId="0" fillId="20" borderId="0" xfId="0" applyFill="1" applyProtection="1">
      <alignment vertical="center"/>
      <protection locked="0"/>
    </xf>
    <xf numFmtId="0" fontId="16" fillId="0" borderId="0" xfId="0" applyFont="1" applyProtection="1">
      <alignment vertical="center"/>
      <protection locked="0"/>
    </xf>
    <xf numFmtId="0" fontId="15" fillId="0" borderId="0" xfId="0" applyFont="1" applyAlignment="1" applyProtection="1">
      <alignment horizontal="left" vertical="center"/>
      <protection locked="0"/>
    </xf>
    <xf numFmtId="0" fontId="15" fillId="18" borderId="19" xfId="0" applyFont="1" applyFill="1" applyBorder="1" applyAlignment="1" applyProtection="1">
      <alignment vertical="center" wrapText="1"/>
      <protection locked="0"/>
    </xf>
    <xf numFmtId="38" fontId="17" fillId="18" borderId="18" xfId="2" applyFont="1" applyFill="1" applyBorder="1" applyProtection="1">
      <alignment vertical="center"/>
      <protection locked="0"/>
    </xf>
    <xf numFmtId="0" fontId="16" fillId="18" borderId="18" xfId="0" applyFont="1" applyFill="1" applyBorder="1" applyAlignment="1" applyProtection="1">
      <alignment vertical="center" wrapText="1"/>
      <protection locked="0"/>
    </xf>
    <xf numFmtId="0" fontId="16" fillId="18" borderId="19" xfId="0" applyFont="1" applyFill="1" applyBorder="1" applyAlignment="1" applyProtection="1">
      <alignment vertical="center" wrapText="1"/>
      <protection locked="0"/>
    </xf>
    <xf numFmtId="0" fontId="35" fillId="2" borderId="0" xfId="0" applyFont="1" applyFill="1" applyProtection="1">
      <alignment vertical="center"/>
      <protection locked="0"/>
    </xf>
    <xf numFmtId="0" fontId="30" fillId="0" borderId="0" xfId="0" applyFont="1" applyAlignment="1" applyProtection="1">
      <alignment vertical="center" wrapText="1"/>
      <protection locked="0"/>
    </xf>
    <xf numFmtId="0" fontId="23" fillId="4" borderId="0" xfId="0" applyFont="1" applyFill="1">
      <alignment vertical="center"/>
    </xf>
    <xf numFmtId="0" fontId="23" fillId="4" borderId="0" xfId="0" applyFont="1" applyFill="1" applyAlignment="1">
      <alignment vertical="center" shrinkToFit="1"/>
    </xf>
    <xf numFmtId="0" fontId="15" fillId="0" borderId="18" xfId="0" applyFont="1" applyBorder="1" applyAlignment="1" applyProtection="1">
      <alignment horizontal="left" vertical="center"/>
      <protection locked="0"/>
    </xf>
    <xf numFmtId="0" fontId="17" fillId="0" borderId="41" xfId="0" applyFont="1" applyBorder="1" applyAlignment="1" applyProtection="1">
      <alignment horizontal="left" vertical="center" wrapText="1"/>
      <protection locked="0"/>
    </xf>
    <xf numFmtId="0" fontId="17" fillId="0" borderId="42" xfId="0" applyFont="1" applyBorder="1" applyProtection="1">
      <alignment vertical="center"/>
      <protection locked="0"/>
    </xf>
    <xf numFmtId="0" fontId="23" fillId="0" borderId="18" xfId="0" applyFont="1" applyBorder="1" applyProtection="1">
      <alignment vertical="center"/>
      <protection locked="0"/>
    </xf>
    <xf numFmtId="0" fontId="15" fillId="0" borderId="0" xfId="0" applyFont="1" applyProtection="1">
      <alignment vertical="center"/>
      <protection locked="0"/>
    </xf>
    <xf numFmtId="0" fontId="16" fillId="0" borderId="18" xfId="0" applyFont="1" applyBorder="1" applyAlignment="1" applyProtection="1">
      <alignment vertical="center" shrinkToFit="1"/>
      <protection locked="0"/>
    </xf>
    <xf numFmtId="38" fontId="17" fillId="19" borderId="18" xfId="0" applyNumberFormat="1" applyFont="1" applyFill="1" applyBorder="1">
      <alignment vertical="center"/>
    </xf>
    <xf numFmtId="0" fontId="26" fillId="16" borderId="0" xfId="0" applyFont="1" applyFill="1" applyProtection="1">
      <alignment vertical="center"/>
      <protection locked="0"/>
    </xf>
    <xf numFmtId="0" fontId="17" fillId="16" borderId="0" xfId="0" applyFont="1" applyFill="1" applyAlignment="1" applyProtection="1">
      <alignment vertical="center" wrapText="1"/>
      <protection locked="0"/>
    </xf>
    <xf numFmtId="0" fontId="17" fillId="16" borderId="0" xfId="0" applyFont="1" applyFill="1" applyProtection="1">
      <alignment vertical="center"/>
      <protection locked="0"/>
    </xf>
    <xf numFmtId="49" fontId="17" fillId="0" borderId="18" xfId="0" applyNumberFormat="1" applyFont="1" applyBorder="1" applyAlignment="1" applyProtection="1">
      <alignment horizontal="left" vertical="center"/>
      <protection locked="0"/>
    </xf>
    <xf numFmtId="176" fontId="17" fillId="0" borderId="18" xfId="0" applyNumberFormat="1" applyFont="1" applyBorder="1" applyAlignment="1" applyProtection="1">
      <alignment horizontal="left" vertical="center"/>
      <protection locked="0"/>
    </xf>
    <xf numFmtId="0" fontId="17" fillId="0" borderId="18" xfId="0" applyFont="1" applyBorder="1" applyAlignment="1" applyProtection="1">
      <alignment horizontal="center" vertical="center"/>
      <protection locked="0"/>
    </xf>
    <xf numFmtId="38" fontId="17" fillId="0" borderId="18" xfId="2" applyFont="1" applyFill="1" applyBorder="1" applyAlignment="1" applyProtection="1">
      <alignment horizontal="left" vertical="center"/>
      <protection locked="0"/>
    </xf>
    <xf numFmtId="38" fontId="17" fillId="0" borderId="18" xfId="2" applyFont="1" applyFill="1" applyBorder="1" applyAlignment="1" applyProtection="1">
      <alignment horizontal="right" vertical="center"/>
      <protection locked="0"/>
    </xf>
    <xf numFmtId="0" fontId="17" fillId="17" borderId="18" xfId="0" applyFont="1" applyFill="1" applyBorder="1" applyAlignment="1" applyProtection="1">
      <alignment horizontal="center" vertical="center"/>
      <protection locked="0"/>
    </xf>
    <xf numFmtId="0" fontId="20" fillId="13" borderId="33" xfId="0" applyFont="1" applyFill="1" applyBorder="1" applyAlignment="1">
      <alignment horizontal="center" vertical="center"/>
    </xf>
    <xf numFmtId="0" fontId="20" fillId="13" borderId="33" xfId="0" applyFont="1" applyFill="1" applyBorder="1" applyAlignment="1">
      <alignment horizontal="center" vertical="center" wrapText="1"/>
    </xf>
    <xf numFmtId="0" fontId="20" fillId="13" borderId="0" xfId="0" applyFont="1" applyFill="1" applyAlignment="1">
      <alignment vertical="center" wrapText="1"/>
    </xf>
    <xf numFmtId="0" fontId="20" fillId="13" borderId="0" xfId="0" applyFont="1" applyFill="1" applyAlignment="1">
      <alignment horizontal="center" vertical="center"/>
    </xf>
    <xf numFmtId="0" fontId="17" fillId="0" borderId="0" xfId="0" applyFont="1" applyAlignment="1">
      <alignment horizontal="right" vertical="center"/>
    </xf>
    <xf numFmtId="179" fontId="17" fillId="0" borderId="0" xfId="0" applyNumberFormat="1" applyFont="1" applyAlignment="1">
      <alignment horizontal="right"/>
    </xf>
    <xf numFmtId="0" fontId="17" fillId="0" borderId="0" xfId="0" applyFont="1" applyAlignment="1">
      <alignment horizontal="right"/>
    </xf>
    <xf numFmtId="38" fontId="17" fillId="0" borderId="18" xfId="2" applyFont="1" applyBorder="1" applyAlignment="1">
      <alignment vertical="center" wrapText="1"/>
    </xf>
    <xf numFmtId="0" fontId="17" fillId="0" borderId="0" xfId="0" applyFont="1" applyAlignment="1" applyProtection="1">
      <alignment horizontal="right" vertical="center"/>
      <protection locked="0"/>
    </xf>
    <xf numFmtId="38" fontId="17" fillId="19" borderId="18" xfId="2" applyFont="1" applyFill="1" applyBorder="1" applyProtection="1">
      <alignment vertical="center"/>
    </xf>
    <xf numFmtId="0" fontId="21" fillId="0" borderId="0" xfId="0" applyFont="1" applyProtection="1">
      <alignment vertical="center"/>
      <protection locked="0"/>
    </xf>
    <xf numFmtId="0" fontId="17" fillId="16" borderId="0" xfId="0" applyFont="1" applyFill="1" applyAlignment="1" applyProtection="1">
      <alignment vertical="center" shrinkToFit="1"/>
      <protection locked="0"/>
    </xf>
    <xf numFmtId="0" fontId="17" fillId="0" borderId="0" xfId="0" applyFont="1" applyAlignment="1" applyProtection="1">
      <alignment vertical="center" shrinkToFit="1"/>
      <protection locked="0"/>
    </xf>
    <xf numFmtId="0" fontId="23" fillId="16" borderId="0" xfId="0" applyFont="1" applyFill="1" applyAlignment="1" applyProtection="1">
      <alignment vertical="center" shrinkToFit="1"/>
      <protection locked="0"/>
    </xf>
    <xf numFmtId="0" fontId="17" fillId="0" borderId="0" xfId="0" applyFont="1" applyAlignment="1">
      <alignment horizontal="right" vertical="center" shrinkToFit="1"/>
    </xf>
    <xf numFmtId="0" fontId="20" fillId="13" borderId="33" xfId="0" applyFont="1" applyFill="1" applyBorder="1" applyAlignment="1">
      <alignment horizontal="center" vertical="center" shrinkToFit="1"/>
    </xf>
    <xf numFmtId="179" fontId="17" fillId="0" borderId="18" xfId="0" applyNumberFormat="1" applyFont="1" applyBorder="1" applyAlignment="1" applyProtection="1">
      <alignment horizontal="left" vertical="center" shrinkToFit="1"/>
      <protection locked="0"/>
    </xf>
    <xf numFmtId="179" fontId="17" fillId="17" borderId="18" xfId="0" applyNumberFormat="1" applyFont="1" applyFill="1" applyBorder="1" applyAlignment="1" applyProtection="1">
      <alignment horizontal="left" vertical="center" shrinkToFit="1"/>
      <protection locked="0"/>
    </xf>
    <xf numFmtId="38" fontId="18" fillId="0" borderId="0" xfId="0" applyNumberFormat="1" applyFont="1" applyAlignment="1">
      <alignment horizontal="center" vertical="center"/>
    </xf>
    <xf numFmtId="38" fontId="22" fillId="0" borderId="0" xfId="0" applyNumberFormat="1" applyFont="1" applyAlignment="1">
      <alignment vertical="center" shrinkToFit="1"/>
    </xf>
    <xf numFmtId="0" fontId="20" fillId="13" borderId="18" xfId="0" applyFont="1" applyFill="1" applyBorder="1">
      <alignment vertical="center"/>
    </xf>
    <xf numFmtId="0" fontId="20" fillId="13" borderId="0" xfId="0" applyFont="1" applyFill="1" applyAlignment="1">
      <alignment horizontal="left" vertical="center" wrapText="1"/>
    </xf>
    <xf numFmtId="0" fontId="16" fillId="0" borderId="18" xfId="0" applyFont="1" applyBorder="1" applyAlignment="1" applyProtection="1">
      <alignment horizontal="left" vertical="center" shrinkToFit="1"/>
      <protection locked="0"/>
    </xf>
    <xf numFmtId="0" fontId="16" fillId="0" borderId="19" xfId="0" applyFont="1" applyBorder="1" applyAlignment="1" applyProtection="1">
      <alignment horizontal="left" vertical="center"/>
      <protection locked="0"/>
    </xf>
    <xf numFmtId="0" fontId="16" fillId="0" borderId="21" xfId="0" applyFont="1" applyBorder="1" applyAlignment="1" applyProtection="1">
      <alignment horizontal="left" vertical="center"/>
      <protection locked="0"/>
    </xf>
    <xf numFmtId="0" fontId="16" fillId="0" borderId="18" xfId="0" applyFont="1" applyBorder="1" applyAlignment="1" applyProtection="1">
      <alignment horizontal="left" vertical="center"/>
      <protection locked="0"/>
    </xf>
    <xf numFmtId="0" fontId="16" fillId="0" borderId="33" xfId="0" applyFont="1" applyBorder="1" applyAlignment="1" applyProtection="1">
      <alignment horizontal="left" vertical="center" shrinkToFit="1"/>
      <protection locked="0"/>
    </xf>
    <xf numFmtId="0" fontId="16" fillId="0" borderId="67" xfId="0" applyFont="1" applyBorder="1" applyAlignment="1" applyProtection="1">
      <alignment horizontal="left" vertical="center" shrinkToFit="1"/>
      <protection locked="0"/>
    </xf>
    <xf numFmtId="0" fontId="16" fillId="0" borderId="41" xfId="0" applyFont="1" applyBorder="1" applyAlignment="1" applyProtection="1">
      <alignment horizontal="left" vertical="center" shrinkToFit="1"/>
      <protection locked="0"/>
    </xf>
    <xf numFmtId="0" fontId="15" fillId="0" borderId="36" xfId="0" applyFont="1" applyBorder="1" applyAlignment="1" applyProtection="1">
      <alignment horizontal="left" vertical="center"/>
      <protection locked="0"/>
    </xf>
    <xf numFmtId="0" fontId="15" fillId="0" borderId="56" xfId="0" applyFont="1" applyBorder="1" applyAlignment="1" applyProtection="1">
      <alignment horizontal="left" vertical="center"/>
      <protection locked="0"/>
    </xf>
    <xf numFmtId="0" fontId="15" fillId="0" borderId="33" xfId="0" applyFont="1" applyBorder="1" applyAlignment="1" applyProtection="1">
      <alignment horizontal="left" vertical="center"/>
      <protection locked="0"/>
    </xf>
    <xf numFmtId="0" fontId="15" fillId="0" borderId="67" xfId="0" applyFont="1" applyBorder="1" applyAlignment="1" applyProtection="1">
      <alignment horizontal="left" vertical="center"/>
      <protection locked="0"/>
    </xf>
    <xf numFmtId="0" fontId="15" fillId="0" borderId="41" xfId="0" applyFont="1" applyBorder="1" applyAlignment="1" applyProtection="1">
      <alignment horizontal="left" vertical="center"/>
      <protection locked="0"/>
    </xf>
    <xf numFmtId="0" fontId="15" fillId="0" borderId="18" xfId="0" applyFont="1" applyBorder="1" applyAlignment="1" applyProtection="1">
      <alignment horizontal="left" vertical="center"/>
      <protection locked="0"/>
    </xf>
    <xf numFmtId="179" fontId="18" fillId="18" borderId="18" xfId="0" applyNumberFormat="1" applyFont="1" applyFill="1" applyBorder="1" applyAlignment="1" applyProtection="1">
      <alignment horizontal="center" vertical="center"/>
      <protection locked="0"/>
    </xf>
    <xf numFmtId="0" fontId="15" fillId="0" borderId="36" xfId="0" applyFont="1" applyBorder="1" applyAlignment="1" applyProtection="1">
      <alignment horizontal="left" vertical="center" wrapText="1"/>
      <protection locked="0"/>
    </xf>
    <xf numFmtId="0" fontId="15" fillId="0" borderId="38" xfId="0" applyFont="1" applyBorder="1" applyAlignment="1" applyProtection="1">
      <alignment horizontal="left" vertical="center"/>
      <protection locked="0"/>
    </xf>
    <xf numFmtId="0" fontId="0" fillId="18" borderId="18" xfId="0" applyFill="1" applyBorder="1" applyAlignment="1" applyProtection="1">
      <alignment horizontal="left" vertical="center"/>
      <protection locked="0"/>
    </xf>
    <xf numFmtId="0" fontId="0" fillId="18" borderId="18" xfId="0" applyFill="1" applyBorder="1" applyAlignment="1" applyProtection="1">
      <alignment horizontal="left" vertical="center" wrapText="1"/>
      <protection locked="0"/>
    </xf>
    <xf numFmtId="0" fontId="15" fillId="0" borderId="19" xfId="0" applyFont="1" applyBorder="1" applyAlignment="1" applyProtection="1">
      <alignment horizontal="left" vertical="center"/>
      <protection locked="0"/>
    </xf>
    <xf numFmtId="0" fontId="15" fillId="0" borderId="21" xfId="0" applyFont="1" applyBorder="1" applyAlignment="1" applyProtection="1">
      <alignment horizontal="left" vertical="center"/>
      <protection locked="0"/>
    </xf>
    <xf numFmtId="0" fontId="17" fillId="18" borderId="19" xfId="0" applyFont="1" applyFill="1" applyBorder="1" applyAlignment="1" applyProtection="1">
      <alignment horizontal="left" vertical="center" wrapText="1"/>
      <protection locked="0"/>
    </xf>
    <xf numFmtId="0" fontId="17" fillId="18" borderId="21" xfId="0" applyFont="1" applyFill="1" applyBorder="1" applyAlignment="1" applyProtection="1">
      <alignment horizontal="left" vertical="center" wrapText="1"/>
      <protection locked="0"/>
    </xf>
    <xf numFmtId="0" fontId="17" fillId="0" borderId="0" xfId="0" applyFont="1" applyAlignment="1">
      <alignment horizontal="center" vertical="center"/>
    </xf>
    <xf numFmtId="0" fontId="23" fillId="4" borderId="0" xfId="0" applyFont="1" applyFill="1" applyAlignment="1" applyProtection="1">
      <alignment horizontal="center" vertical="center"/>
      <protection locked="0"/>
    </xf>
    <xf numFmtId="0" fontId="23" fillId="2" borderId="0" xfId="0" applyFont="1" applyFill="1" applyAlignment="1" applyProtection="1">
      <alignment horizontal="center" vertical="center"/>
      <protection locked="0"/>
    </xf>
    <xf numFmtId="0" fontId="23" fillId="0" borderId="0" xfId="0" applyFont="1" applyAlignment="1" applyProtection="1">
      <alignment horizontal="center" vertical="center"/>
      <protection locked="0"/>
    </xf>
    <xf numFmtId="38" fontId="17" fillId="5" borderId="73" xfId="2" applyFont="1" applyFill="1" applyBorder="1" applyAlignment="1" applyProtection="1">
      <alignment horizontal="right" vertical="center"/>
      <protection locked="0"/>
    </xf>
    <xf numFmtId="38" fontId="17" fillId="5" borderId="54" xfId="2" applyFont="1" applyFill="1" applyBorder="1" applyAlignment="1" applyProtection="1">
      <alignment horizontal="right" vertical="center"/>
      <protection locked="0"/>
    </xf>
    <xf numFmtId="38" fontId="17" fillId="5" borderId="51" xfId="2" applyFont="1" applyFill="1" applyBorder="1" applyAlignment="1" applyProtection="1">
      <alignment horizontal="right" vertical="center"/>
      <protection locked="0"/>
    </xf>
    <xf numFmtId="38" fontId="17" fillId="5" borderId="8" xfId="2" applyFont="1" applyFill="1" applyBorder="1" applyAlignment="1" applyProtection="1">
      <alignment horizontal="right" vertical="center"/>
      <protection locked="0"/>
    </xf>
    <xf numFmtId="38" fontId="17" fillId="5" borderId="0" xfId="2" applyFont="1" applyFill="1" applyBorder="1" applyAlignment="1" applyProtection="1">
      <alignment horizontal="right" vertical="center"/>
      <protection locked="0"/>
    </xf>
    <xf numFmtId="38" fontId="17" fillId="5" borderId="9" xfId="2" applyFont="1" applyFill="1" applyBorder="1" applyAlignment="1" applyProtection="1">
      <alignment horizontal="right" vertical="center"/>
      <protection locked="0"/>
    </xf>
    <xf numFmtId="38" fontId="17" fillId="5" borderId="10" xfId="2" applyFont="1" applyFill="1" applyBorder="1" applyAlignment="1" applyProtection="1">
      <alignment horizontal="right" vertical="center"/>
      <protection locked="0"/>
    </xf>
    <xf numFmtId="38" fontId="17" fillId="5" borderId="1" xfId="2" applyFont="1" applyFill="1" applyBorder="1" applyAlignment="1" applyProtection="1">
      <alignment horizontal="right" vertical="center"/>
      <protection locked="0"/>
    </xf>
    <xf numFmtId="38" fontId="17" fillId="5" borderId="11" xfId="2" applyFont="1" applyFill="1" applyBorder="1" applyAlignment="1" applyProtection="1">
      <alignment horizontal="right" vertical="center"/>
      <protection locked="0"/>
    </xf>
    <xf numFmtId="38" fontId="17" fillId="5" borderId="74" xfId="2" applyFont="1" applyFill="1" applyBorder="1" applyAlignment="1" applyProtection="1">
      <alignment horizontal="right" vertical="center"/>
      <protection locked="0"/>
    </xf>
    <xf numFmtId="38" fontId="17" fillId="5" borderId="53" xfId="2" applyFont="1" applyFill="1" applyBorder="1" applyAlignment="1" applyProtection="1">
      <alignment horizontal="right" vertical="center"/>
      <protection locked="0"/>
    </xf>
    <xf numFmtId="38" fontId="17" fillId="5" borderId="52" xfId="2" applyFont="1" applyFill="1" applyBorder="1" applyAlignment="1" applyProtection="1">
      <alignment horizontal="right" vertical="center"/>
      <protection locked="0"/>
    </xf>
    <xf numFmtId="38" fontId="17" fillId="5" borderId="47" xfId="2" applyFont="1" applyFill="1" applyBorder="1" applyAlignment="1" applyProtection="1">
      <alignment horizontal="right" vertical="center"/>
      <protection locked="0"/>
    </xf>
    <xf numFmtId="38" fontId="17" fillId="5" borderId="22" xfId="2" applyFont="1" applyFill="1" applyBorder="1" applyAlignment="1" applyProtection="1">
      <alignment horizontal="right" vertical="center"/>
      <protection locked="0"/>
    </xf>
    <xf numFmtId="38" fontId="17" fillId="5" borderId="45" xfId="2" applyFont="1" applyFill="1" applyBorder="1" applyAlignment="1" applyProtection="1">
      <alignment horizontal="right" vertical="center"/>
      <protection locked="0"/>
    </xf>
    <xf numFmtId="0" fontId="23" fillId="4" borderId="47" xfId="0" applyFont="1" applyFill="1" applyBorder="1" applyAlignment="1">
      <alignment horizontal="center" vertical="center"/>
    </xf>
    <xf numFmtId="0" fontId="23" fillId="4" borderId="22" xfId="0" applyFont="1" applyFill="1" applyBorder="1" applyAlignment="1">
      <alignment horizontal="center" vertical="center"/>
    </xf>
    <xf numFmtId="0" fontId="23" fillId="4" borderId="8" xfId="0" applyFont="1" applyFill="1" applyBorder="1" applyAlignment="1">
      <alignment horizontal="center" vertical="center"/>
    </xf>
    <xf numFmtId="0" fontId="23" fillId="4" borderId="0" xfId="0" applyFont="1" applyFill="1" applyAlignment="1">
      <alignment horizontal="center" vertical="center"/>
    </xf>
    <xf numFmtId="0" fontId="23" fillId="4" borderId="48" xfId="0" applyFont="1" applyFill="1" applyBorder="1" applyAlignment="1">
      <alignment horizontal="center" vertical="center"/>
    </xf>
    <xf numFmtId="0" fontId="23" fillId="4" borderId="39" xfId="0" applyFont="1" applyFill="1" applyBorder="1" applyAlignment="1">
      <alignment horizontal="center" vertical="center"/>
    </xf>
    <xf numFmtId="0" fontId="23" fillId="16" borderId="78" xfId="0" applyFont="1" applyFill="1" applyBorder="1" applyAlignment="1">
      <alignment horizontal="center" vertical="center"/>
    </xf>
    <xf numFmtId="0" fontId="23" fillId="16" borderId="22" xfId="0" applyFont="1" applyFill="1" applyBorder="1" applyAlignment="1">
      <alignment horizontal="center" vertical="center"/>
    </xf>
    <xf numFmtId="0" fontId="23" fillId="16" borderId="45" xfId="0" applyFont="1" applyFill="1" applyBorder="1" applyAlignment="1">
      <alignment horizontal="center" vertical="center"/>
    </xf>
    <xf numFmtId="0" fontId="23" fillId="16" borderId="79" xfId="0" applyFont="1" applyFill="1" applyBorder="1" applyAlignment="1">
      <alignment horizontal="center" vertical="center"/>
    </xf>
    <xf numFmtId="0" fontId="23" fillId="16" borderId="0" xfId="0" applyFont="1" applyFill="1" applyAlignment="1">
      <alignment horizontal="center" vertical="center"/>
    </xf>
    <xf numFmtId="0" fontId="23" fillId="16" borderId="9" xfId="0" applyFont="1" applyFill="1" applyBorder="1" applyAlignment="1">
      <alignment horizontal="center" vertical="center"/>
    </xf>
    <xf numFmtId="0" fontId="23" fillId="16" borderId="80" xfId="0" applyFont="1" applyFill="1" applyBorder="1" applyAlignment="1">
      <alignment horizontal="center" vertical="center"/>
    </xf>
    <xf numFmtId="0" fontId="23" fillId="16" borderId="39" xfId="0" applyFont="1" applyFill="1" applyBorder="1" applyAlignment="1">
      <alignment horizontal="center" vertical="center"/>
    </xf>
    <xf numFmtId="0" fontId="23" fillId="16" borderId="46" xfId="0" applyFont="1" applyFill="1" applyBorder="1" applyAlignment="1">
      <alignment horizontal="center" vertical="center"/>
    </xf>
    <xf numFmtId="0" fontId="23" fillId="4" borderId="10" xfId="0" applyFont="1" applyFill="1" applyBorder="1" applyAlignment="1">
      <alignment horizontal="center" vertical="center"/>
    </xf>
    <xf numFmtId="0" fontId="23" fillId="4" borderId="1" xfId="0" applyFont="1" applyFill="1" applyBorder="1" applyAlignment="1">
      <alignment horizontal="center" vertical="center"/>
    </xf>
    <xf numFmtId="0" fontId="23" fillId="16" borderId="144" xfId="0" applyFont="1" applyFill="1" applyBorder="1" applyAlignment="1">
      <alignment horizontal="center" vertical="center"/>
    </xf>
    <xf numFmtId="0" fontId="23" fillId="16" borderId="1" xfId="0" applyFont="1" applyFill="1" applyBorder="1" applyAlignment="1">
      <alignment horizontal="center" vertical="center"/>
    </xf>
    <xf numFmtId="0" fontId="23" fillId="16" borderId="11" xfId="0" applyFont="1" applyFill="1" applyBorder="1" applyAlignment="1">
      <alignment horizontal="center" vertical="center"/>
    </xf>
    <xf numFmtId="0" fontId="23" fillId="2" borderId="0" xfId="0" applyFont="1" applyFill="1" applyAlignment="1" applyProtection="1">
      <alignment horizontal="center" vertical="center" shrinkToFit="1"/>
      <protection locked="0"/>
    </xf>
    <xf numFmtId="0" fontId="23" fillId="3" borderId="6" xfId="0" applyFont="1" applyFill="1" applyBorder="1" applyAlignment="1" applyProtection="1">
      <alignment horizontal="center" vertical="center"/>
      <protection locked="0"/>
    </xf>
    <xf numFmtId="0" fontId="23" fillId="3" borderId="13" xfId="0" applyFont="1" applyFill="1" applyBorder="1" applyAlignment="1" applyProtection="1">
      <alignment horizontal="center" vertical="center"/>
      <protection locked="0"/>
    </xf>
    <xf numFmtId="0" fontId="23" fillId="3" borderId="0" xfId="0" applyFont="1" applyFill="1" applyAlignment="1" applyProtection="1">
      <alignment horizontal="center" vertical="center"/>
      <protection locked="0"/>
    </xf>
    <xf numFmtId="0" fontId="23" fillId="3" borderId="9" xfId="0" applyFont="1" applyFill="1" applyBorder="1" applyAlignment="1" applyProtection="1">
      <alignment horizontal="center" vertical="center"/>
      <protection locked="0"/>
    </xf>
    <xf numFmtId="0" fontId="23" fillId="3" borderId="8" xfId="0" applyFont="1" applyFill="1" applyBorder="1" applyAlignment="1" applyProtection="1">
      <alignment horizontal="center" vertical="center"/>
      <protection locked="0"/>
    </xf>
    <xf numFmtId="0" fontId="23" fillId="3" borderId="10" xfId="0" applyFont="1" applyFill="1" applyBorder="1" applyAlignment="1" applyProtection="1">
      <alignment horizontal="center" vertical="center"/>
      <protection locked="0"/>
    </xf>
    <xf numFmtId="0" fontId="23" fillId="3" borderId="1" xfId="0" applyFont="1" applyFill="1" applyBorder="1" applyAlignment="1" applyProtection="1">
      <alignment horizontal="center" vertical="center"/>
      <protection locked="0"/>
    </xf>
    <xf numFmtId="0" fontId="23" fillId="3" borderId="11" xfId="0" applyFont="1" applyFill="1" applyBorder="1" applyAlignment="1" applyProtection="1">
      <alignment horizontal="center" vertical="center"/>
      <protection locked="0"/>
    </xf>
    <xf numFmtId="38" fontId="17" fillId="3" borderId="8" xfId="2" applyFont="1" applyFill="1" applyBorder="1" applyAlignment="1">
      <alignment horizontal="right" vertical="center"/>
    </xf>
    <xf numFmtId="38" fontId="17" fillId="3" borderId="0" xfId="2" applyFont="1" applyFill="1" applyBorder="1" applyAlignment="1">
      <alignment horizontal="right" vertical="center"/>
    </xf>
    <xf numFmtId="38" fontId="17" fillId="3" borderId="9" xfId="2" applyFont="1" applyFill="1" applyBorder="1" applyAlignment="1">
      <alignment horizontal="right" vertical="center"/>
    </xf>
    <xf numFmtId="38" fontId="17" fillId="3" borderId="0" xfId="2" applyFont="1" applyFill="1" applyAlignment="1">
      <alignment horizontal="right" vertical="center"/>
    </xf>
    <xf numFmtId="38" fontId="17" fillId="3" borderId="10" xfId="2" applyFont="1" applyFill="1" applyBorder="1" applyAlignment="1">
      <alignment horizontal="right" vertical="center"/>
    </xf>
    <xf numFmtId="38" fontId="17" fillId="3" borderId="1" xfId="2" applyFont="1" applyFill="1" applyBorder="1" applyAlignment="1">
      <alignment horizontal="right" vertical="center"/>
    </xf>
    <xf numFmtId="38" fontId="17" fillId="3" borderId="11" xfId="2" applyFont="1" applyFill="1" applyBorder="1" applyAlignment="1">
      <alignment horizontal="right" vertical="center"/>
    </xf>
    <xf numFmtId="0" fontId="27" fillId="3" borderId="6" xfId="0" applyFont="1" applyFill="1" applyBorder="1" applyAlignment="1" applyProtection="1">
      <alignment horizontal="center" vertical="center"/>
      <protection locked="0"/>
    </xf>
    <xf numFmtId="0" fontId="27" fillId="3" borderId="13" xfId="0" applyFont="1" applyFill="1" applyBorder="1" applyAlignment="1" applyProtection="1">
      <alignment horizontal="center" vertical="center"/>
      <protection locked="0"/>
    </xf>
    <xf numFmtId="0" fontId="27" fillId="3" borderId="7" xfId="0" applyFont="1" applyFill="1" applyBorder="1" applyAlignment="1" applyProtection="1">
      <alignment horizontal="center" vertical="center"/>
      <protection locked="0"/>
    </xf>
    <xf numFmtId="0" fontId="27" fillId="3" borderId="8" xfId="0" applyFont="1" applyFill="1" applyBorder="1" applyAlignment="1" applyProtection="1">
      <alignment horizontal="center" vertical="center"/>
      <protection locked="0"/>
    </xf>
    <xf numFmtId="0" fontId="27" fillId="3" borderId="0" xfId="0" applyFont="1" applyFill="1" applyAlignment="1" applyProtection="1">
      <alignment horizontal="center" vertical="center"/>
      <protection locked="0"/>
    </xf>
    <xf numFmtId="0" fontId="27" fillId="3" borderId="9" xfId="0" applyFont="1" applyFill="1" applyBorder="1" applyAlignment="1" applyProtection="1">
      <alignment horizontal="center" vertical="center"/>
      <protection locked="0"/>
    </xf>
    <xf numFmtId="0" fontId="27" fillId="3" borderId="10" xfId="0" applyFont="1" applyFill="1" applyBorder="1" applyAlignment="1" applyProtection="1">
      <alignment horizontal="center" vertical="center"/>
      <protection locked="0"/>
    </xf>
    <xf numFmtId="0" fontId="27" fillId="3" borderId="1" xfId="0" applyFont="1" applyFill="1" applyBorder="1" applyAlignment="1" applyProtection="1">
      <alignment horizontal="center" vertical="center"/>
      <protection locked="0"/>
    </xf>
    <xf numFmtId="0" fontId="27" fillId="3" borderId="11" xfId="0" applyFont="1" applyFill="1" applyBorder="1" applyAlignment="1" applyProtection="1">
      <alignment horizontal="center" vertical="center"/>
      <protection locked="0"/>
    </xf>
    <xf numFmtId="38" fontId="17" fillId="15" borderId="6" xfId="2" applyFont="1" applyFill="1" applyBorder="1" applyAlignment="1" applyProtection="1">
      <alignment horizontal="right" vertical="center"/>
    </xf>
    <xf numFmtId="38" fontId="17" fillId="15" borderId="13" xfId="2" applyFont="1" applyFill="1" applyBorder="1" applyAlignment="1" applyProtection="1">
      <alignment horizontal="right" vertical="center"/>
    </xf>
    <xf numFmtId="38" fontId="17" fillId="15" borderId="7" xfId="2" applyFont="1" applyFill="1" applyBorder="1" applyAlignment="1" applyProtection="1">
      <alignment horizontal="right" vertical="center"/>
    </xf>
    <xf numFmtId="38" fontId="17" fillId="15" borderId="8" xfId="2" applyFont="1" applyFill="1" applyBorder="1" applyAlignment="1" applyProtection="1">
      <alignment horizontal="right" vertical="center"/>
    </xf>
    <xf numFmtId="38" fontId="17" fillId="15" borderId="0" xfId="2" applyFont="1" applyFill="1" applyBorder="1" applyAlignment="1" applyProtection="1">
      <alignment horizontal="right" vertical="center"/>
    </xf>
    <xf numFmtId="38" fontId="17" fillId="15" borderId="9" xfId="2" applyFont="1" applyFill="1" applyBorder="1" applyAlignment="1" applyProtection="1">
      <alignment horizontal="right" vertical="center"/>
    </xf>
    <xf numFmtId="38" fontId="17" fillId="15" borderId="10" xfId="2" applyFont="1" applyFill="1" applyBorder="1" applyAlignment="1" applyProtection="1">
      <alignment horizontal="right" vertical="center"/>
    </xf>
    <xf numFmtId="38" fontId="17" fillId="15" borderId="1" xfId="2" applyFont="1" applyFill="1" applyBorder="1" applyAlignment="1" applyProtection="1">
      <alignment horizontal="right" vertical="center"/>
    </xf>
    <xf numFmtId="38" fontId="17" fillId="15" borderId="11" xfId="2" applyFont="1" applyFill="1" applyBorder="1" applyAlignment="1" applyProtection="1">
      <alignment horizontal="right" vertical="center"/>
    </xf>
    <xf numFmtId="38" fontId="17" fillId="4" borderId="8" xfId="2" applyFont="1" applyFill="1" applyBorder="1" applyAlignment="1" applyProtection="1">
      <alignment horizontal="right" vertical="center"/>
    </xf>
    <xf numFmtId="38" fontId="17" fillId="4" borderId="0" xfId="2" applyFont="1" applyFill="1" applyBorder="1" applyAlignment="1" applyProtection="1">
      <alignment horizontal="right" vertical="center"/>
    </xf>
    <xf numFmtId="38" fontId="17" fillId="4" borderId="9" xfId="2" applyFont="1" applyFill="1" applyBorder="1" applyAlignment="1" applyProtection="1">
      <alignment horizontal="right" vertical="center"/>
    </xf>
    <xf numFmtId="38" fontId="17" fillId="4" borderId="10" xfId="2" applyFont="1" applyFill="1" applyBorder="1" applyAlignment="1" applyProtection="1">
      <alignment horizontal="right" vertical="center"/>
    </xf>
    <xf numFmtId="38" fontId="17" fillId="4" borderId="1" xfId="2" applyFont="1" applyFill="1" applyBorder="1" applyAlignment="1" applyProtection="1">
      <alignment horizontal="right" vertical="center"/>
    </xf>
    <xf numFmtId="38" fontId="17" fillId="4" borderId="11" xfId="2" applyFont="1" applyFill="1" applyBorder="1" applyAlignment="1" applyProtection="1">
      <alignment horizontal="right" vertical="center"/>
    </xf>
    <xf numFmtId="0" fontId="23" fillId="5" borderId="58" xfId="0" applyFont="1" applyFill="1" applyBorder="1" applyAlignment="1" applyProtection="1">
      <alignment horizontal="center" vertical="center" textRotation="255"/>
      <protection locked="0"/>
    </xf>
    <xf numFmtId="0" fontId="23" fillId="5" borderId="54" xfId="0" applyFont="1" applyFill="1" applyBorder="1" applyAlignment="1" applyProtection="1">
      <alignment horizontal="center" vertical="center" textRotation="255"/>
      <protection locked="0"/>
    </xf>
    <xf numFmtId="0" fontId="23" fillId="5" borderId="51" xfId="0" applyFont="1" applyFill="1" applyBorder="1" applyAlignment="1" applyProtection="1">
      <alignment horizontal="center" vertical="center" textRotation="255"/>
      <protection locked="0"/>
    </xf>
    <xf numFmtId="0" fontId="23" fillId="5" borderId="56" xfId="0" applyFont="1" applyFill="1" applyBorder="1" applyAlignment="1" applyProtection="1">
      <alignment horizontal="center" vertical="center" textRotation="255"/>
      <protection locked="0"/>
    </xf>
    <xf numFmtId="0" fontId="23" fillId="5" borderId="0" xfId="0" applyFont="1" applyFill="1" applyAlignment="1" applyProtection="1">
      <alignment horizontal="center" vertical="center" textRotation="255"/>
      <protection locked="0"/>
    </xf>
    <xf numFmtId="0" fontId="23" fillId="5" borderId="9" xfId="0" applyFont="1" applyFill="1" applyBorder="1" applyAlignment="1" applyProtection="1">
      <alignment horizontal="center" vertical="center" textRotation="255"/>
      <protection locked="0"/>
    </xf>
    <xf numFmtId="0" fontId="23" fillId="5" borderId="30" xfId="0" applyFont="1" applyFill="1" applyBorder="1" applyAlignment="1" applyProtection="1">
      <alignment horizontal="center" vertical="center" textRotation="255"/>
      <protection locked="0"/>
    </xf>
    <xf numFmtId="0" fontId="23" fillId="5" borderId="1" xfId="0" applyFont="1" applyFill="1" applyBorder="1" applyAlignment="1" applyProtection="1">
      <alignment horizontal="center" vertical="center" textRotation="255"/>
      <protection locked="0"/>
    </xf>
    <xf numFmtId="0" fontId="23" fillId="5" borderId="11" xfId="0" applyFont="1" applyFill="1" applyBorder="1" applyAlignment="1" applyProtection="1">
      <alignment horizontal="center" vertical="center" textRotation="255"/>
      <protection locked="0"/>
    </xf>
    <xf numFmtId="0" fontId="23" fillId="5" borderId="58" xfId="0" applyFont="1" applyFill="1" applyBorder="1" applyAlignment="1" applyProtection="1">
      <alignment horizontal="center" vertical="center" readingOrder="1"/>
      <protection locked="0"/>
    </xf>
    <xf numFmtId="0" fontId="23" fillId="5" borderId="54" xfId="0" applyFont="1" applyFill="1" applyBorder="1" applyAlignment="1" applyProtection="1">
      <alignment horizontal="center" vertical="center" readingOrder="1"/>
      <protection locked="0"/>
    </xf>
    <xf numFmtId="0" fontId="23" fillId="5" borderId="51" xfId="0" applyFont="1" applyFill="1" applyBorder="1" applyAlignment="1" applyProtection="1">
      <alignment horizontal="center" vertical="center" readingOrder="1"/>
      <protection locked="0"/>
    </xf>
    <xf numFmtId="0" fontId="23" fillId="5" borderId="56" xfId="0" applyFont="1" applyFill="1" applyBorder="1" applyAlignment="1" applyProtection="1">
      <alignment horizontal="center" vertical="center" readingOrder="1"/>
      <protection locked="0"/>
    </xf>
    <xf numFmtId="0" fontId="23" fillId="5" borderId="0" xfId="0" applyFont="1" applyFill="1" applyAlignment="1" applyProtection="1">
      <alignment horizontal="center" vertical="center" readingOrder="1"/>
      <protection locked="0"/>
    </xf>
    <xf numFmtId="0" fontId="23" fillId="5" borderId="9" xfId="0" applyFont="1" applyFill="1" applyBorder="1" applyAlignment="1" applyProtection="1">
      <alignment horizontal="center" vertical="center" readingOrder="1"/>
      <protection locked="0"/>
    </xf>
    <xf numFmtId="0" fontId="23" fillId="5" borderId="57" xfId="0" applyFont="1" applyFill="1" applyBorder="1" applyAlignment="1" applyProtection="1">
      <alignment horizontal="center" vertical="center" readingOrder="1"/>
      <protection locked="0"/>
    </xf>
    <xf numFmtId="0" fontId="23" fillId="5" borderId="53" xfId="0" applyFont="1" applyFill="1" applyBorder="1" applyAlignment="1" applyProtection="1">
      <alignment horizontal="center" vertical="center" readingOrder="1"/>
      <protection locked="0"/>
    </xf>
    <xf numFmtId="0" fontId="23" fillId="5" borderId="52" xfId="0" applyFont="1" applyFill="1" applyBorder="1" applyAlignment="1" applyProtection="1">
      <alignment horizontal="center" vertical="center" readingOrder="1"/>
      <protection locked="0"/>
    </xf>
    <xf numFmtId="0" fontId="23" fillId="3" borderId="6" xfId="0" applyFont="1" applyFill="1" applyBorder="1" applyAlignment="1" applyProtection="1">
      <alignment horizontal="center" vertical="center" textRotation="255"/>
      <protection locked="0"/>
    </xf>
    <xf numFmtId="0" fontId="23" fillId="3" borderId="13" xfId="0" applyFont="1" applyFill="1" applyBorder="1" applyAlignment="1" applyProtection="1">
      <alignment horizontal="center" vertical="center" textRotation="255"/>
      <protection locked="0"/>
    </xf>
    <xf numFmtId="0" fontId="23" fillId="3" borderId="8" xfId="0" applyFont="1" applyFill="1" applyBorder="1" applyAlignment="1" applyProtection="1">
      <alignment horizontal="center" vertical="center" textRotation="255"/>
      <protection locked="0"/>
    </xf>
    <xf numFmtId="0" fontId="23" fillId="3" borderId="0" xfId="0" applyFont="1" applyFill="1" applyAlignment="1" applyProtection="1">
      <alignment horizontal="center" vertical="center" textRotation="255"/>
      <protection locked="0"/>
    </xf>
    <xf numFmtId="0" fontId="23" fillId="4" borderId="17" xfId="0" applyFont="1" applyFill="1" applyBorder="1" applyAlignment="1" applyProtection="1">
      <alignment horizontal="center" vertical="center"/>
      <protection locked="0"/>
    </xf>
    <xf numFmtId="0" fontId="23" fillId="4" borderId="18" xfId="0" applyFont="1" applyFill="1" applyBorder="1" applyAlignment="1" applyProtection="1">
      <alignment horizontal="center" vertical="center"/>
      <protection locked="0"/>
    </xf>
    <xf numFmtId="0" fontId="23" fillId="4" borderId="50" xfId="0" applyFont="1" applyFill="1" applyBorder="1" applyAlignment="1">
      <alignment horizontal="center" vertical="center" readingOrder="1"/>
    </xf>
    <xf numFmtId="0" fontId="23" fillId="4" borderId="13" xfId="0" applyFont="1" applyFill="1" applyBorder="1" applyAlignment="1">
      <alignment horizontal="center" vertical="center" readingOrder="1"/>
    </xf>
    <xf numFmtId="0" fontId="23" fillId="4" borderId="7" xfId="0" applyFont="1" applyFill="1" applyBorder="1" applyAlignment="1">
      <alignment horizontal="center" vertical="center" readingOrder="1"/>
    </xf>
    <xf numFmtId="0" fontId="23" fillId="4" borderId="56" xfId="0" applyFont="1" applyFill="1" applyBorder="1" applyAlignment="1">
      <alignment horizontal="center" vertical="center" readingOrder="1"/>
    </xf>
    <xf numFmtId="0" fontId="23" fillId="4" borderId="0" xfId="0" applyFont="1" applyFill="1" applyAlignment="1">
      <alignment horizontal="center" vertical="center" readingOrder="1"/>
    </xf>
    <xf numFmtId="0" fontId="23" fillId="4" borderId="9" xfId="0" applyFont="1" applyFill="1" applyBorder="1" applyAlignment="1">
      <alignment horizontal="center" vertical="center" readingOrder="1"/>
    </xf>
    <xf numFmtId="0" fontId="23" fillId="4" borderId="38" xfId="0" applyFont="1" applyFill="1" applyBorder="1" applyAlignment="1">
      <alignment horizontal="center" vertical="center" readingOrder="1"/>
    </xf>
    <xf numFmtId="0" fontId="23" fillId="4" borderId="39" xfId="0" applyFont="1" applyFill="1" applyBorder="1" applyAlignment="1">
      <alignment horizontal="center" vertical="center" readingOrder="1"/>
    </xf>
    <xf numFmtId="0" fontId="23" fillId="4" borderId="46" xfId="0" applyFont="1" applyFill="1" applyBorder="1" applyAlignment="1">
      <alignment horizontal="center" vertical="center" readingOrder="1"/>
    </xf>
    <xf numFmtId="38" fontId="17" fillId="15" borderId="48" xfId="2" applyFont="1" applyFill="1" applyBorder="1" applyAlignment="1" applyProtection="1">
      <alignment horizontal="right" vertical="center"/>
    </xf>
    <xf numFmtId="38" fontId="17" fillId="15" borderId="39" xfId="2" applyFont="1" applyFill="1" applyBorder="1" applyAlignment="1" applyProtection="1">
      <alignment horizontal="right" vertical="center"/>
    </xf>
    <xf numFmtId="38" fontId="17" fillId="15" borderId="46" xfId="2" applyFont="1" applyFill="1" applyBorder="1" applyAlignment="1" applyProtection="1">
      <alignment horizontal="right" vertical="center"/>
    </xf>
    <xf numFmtId="38" fontId="17" fillId="4" borderId="47" xfId="2" applyFont="1" applyFill="1" applyBorder="1" applyAlignment="1" applyProtection="1">
      <alignment horizontal="right" vertical="center"/>
    </xf>
    <xf numFmtId="38" fontId="17" fillId="4" borderId="22" xfId="2" applyFont="1" applyFill="1" applyBorder="1" applyAlignment="1" applyProtection="1">
      <alignment horizontal="right" vertical="center"/>
    </xf>
    <xf numFmtId="38" fontId="17" fillId="4" borderId="45" xfId="2" applyFont="1" applyFill="1" applyBorder="1" applyAlignment="1" applyProtection="1">
      <alignment horizontal="right" vertical="center"/>
    </xf>
    <xf numFmtId="38" fontId="17" fillId="4" borderId="48" xfId="2" applyFont="1" applyFill="1" applyBorder="1" applyAlignment="1" applyProtection="1">
      <alignment horizontal="right" vertical="center"/>
    </xf>
    <xf numFmtId="38" fontId="17" fillId="4" borderId="39" xfId="2" applyFont="1" applyFill="1" applyBorder="1" applyAlignment="1" applyProtection="1">
      <alignment horizontal="right" vertical="center"/>
    </xf>
    <xf numFmtId="38" fontId="17" fillId="4" borderId="46" xfId="2" applyFont="1" applyFill="1" applyBorder="1" applyAlignment="1" applyProtection="1">
      <alignment horizontal="right" vertical="center"/>
    </xf>
    <xf numFmtId="0" fontId="23" fillId="4" borderId="36" xfId="0" applyFont="1" applyFill="1" applyBorder="1" applyAlignment="1">
      <alignment horizontal="center" vertical="center" readingOrder="1"/>
    </xf>
    <xf numFmtId="0" fontId="23" fillId="4" borderId="22" xfId="0" applyFont="1" applyFill="1" applyBorder="1" applyAlignment="1">
      <alignment horizontal="center" vertical="center" readingOrder="1"/>
    </xf>
    <xf numFmtId="0" fontId="23" fillId="4" borderId="45" xfId="0" applyFont="1" applyFill="1" applyBorder="1" applyAlignment="1">
      <alignment horizontal="center" vertical="center" readingOrder="1"/>
    </xf>
    <xf numFmtId="0" fontId="23" fillId="5" borderId="36" xfId="0" applyFont="1" applyFill="1" applyBorder="1" applyAlignment="1" applyProtection="1">
      <alignment horizontal="center" vertical="center" textRotation="255"/>
      <protection locked="0"/>
    </xf>
    <xf numFmtId="0" fontId="23" fillId="5" borderId="37" xfId="0" applyFont="1" applyFill="1" applyBorder="1" applyAlignment="1" applyProtection="1">
      <alignment horizontal="center" vertical="center" textRotation="255"/>
      <protection locked="0"/>
    </xf>
    <xf numFmtId="0" fontId="23" fillId="5" borderId="55" xfId="0" applyFont="1" applyFill="1" applyBorder="1" applyAlignment="1" applyProtection="1">
      <alignment horizontal="center" vertical="center" textRotation="255"/>
      <protection locked="0"/>
    </xf>
    <xf numFmtId="0" fontId="23" fillId="5" borderId="36" xfId="0" applyFont="1" applyFill="1" applyBorder="1" applyAlignment="1" applyProtection="1">
      <alignment horizontal="center" vertical="center" readingOrder="1"/>
      <protection locked="0"/>
    </xf>
    <xf numFmtId="0" fontId="23" fillId="5" borderId="22" xfId="0" applyFont="1" applyFill="1" applyBorder="1" applyAlignment="1" applyProtection="1">
      <alignment horizontal="center" vertical="center" readingOrder="1"/>
      <protection locked="0"/>
    </xf>
    <xf numFmtId="0" fontId="23" fillId="5" borderId="45" xfId="0" applyFont="1" applyFill="1" applyBorder="1" applyAlignment="1" applyProtection="1">
      <alignment horizontal="center" vertical="center" readingOrder="1"/>
      <protection locked="0"/>
    </xf>
    <xf numFmtId="0" fontId="23" fillId="4" borderId="36" xfId="0" applyFont="1" applyFill="1" applyBorder="1" applyAlignment="1">
      <alignment horizontal="center" vertical="center"/>
    </xf>
    <xf numFmtId="0" fontId="23" fillId="4" borderId="45" xfId="0" applyFont="1" applyFill="1" applyBorder="1" applyAlignment="1">
      <alignment horizontal="center" vertical="center"/>
    </xf>
    <xf numFmtId="0" fontId="23" fillId="4" borderId="56" xfId="0" applyFont="1" applyFill="1" applyBorder="1" applyAlignment="1">
      <alignment horizontal="center" vertical="center"/>
    </xf>
    <xf numFmtId="0" fontId="23" fillId="4" borderId="9" xfId="0" applyFont="1" applyFill="1" applyBorder="1" applyAlignment="1">
      <alignment horizontal="center" vertical="center"/>
    </xf>
    <xf numFmtId="0" fontId="23" fillId="4" borderId="38" xfId="0" applyFont="1" applyFill="1" applyBorder="1" applyAlignment="1">
      <alignment horizontal="center" vertical="center"/>
    </xf>
    <xf numFmtId="0" fontId="23" fillId="4" borderId="46" xfId="0" applyFont="1" applyFill="1" applyBorder="1" applyAlignment="1">
      <alignment horizontal="center" vertical="center"/>
    </xf>
    <xf numFmtId="38" fontId="17" fillId="15" borderId="47" xfId="2" applyFont="1" applyFill="1" applyBorder="1" applyAlignment="1" applyProtection="1">
      <alignment horizontal="right" vertical="center"/>
    </xf>
    <xf numFmtId="38" fontId="17" fillId="15" borderId="22" xfId="2" applyFont="1" applyFill="1" applyBorder="1" applyAlignment="1" applyProtection="1">
      <alignment horizontal="right" vertical="center"/>
    </xf>
    <xf numFmtId="38" fontId="17" fillId="15" borderId="45" xfId="2" applyFont="1" applyFill="1" applyBorder="1" applyAlignment="1" applyProtection="1">
      <alignment horizontal="right" vertical="center"/>
    </xf>
    <xf numFmtId="0" fontId="23" fillId="4" borderId="18" xfId="0" applyFont="1" applyFill="1" applyBorder="1" applyAlignment="1" applyProtection="1">
      <alignment horizontal="center" vertical="center" textRotation="255"/>
      <protection locked="0"/>
    </xf>
    <xf numFmtId="0" fontId="23" fillId="4" borderId="36" xfId="0" applyFont="1" applyFill="1" applyBorder="1" applyAlignment="1" applyProtection="1">
      <alignment horizontal="center" vertical="center" readingOrder="1"/>
      <protection locked="0"/>
    </xf>
    <xf numFmtId="0" fontId="23" fillId="4" borderId="22" xfId="0" applyFont="1" applyFill="1" applyBorder="1" applyAlignment="1" applyProtection="1">
      <alignment horizontal="center" vertical="center" readingOrder="1"/>
      <protection locked="0"/>
    </xf>
    <xf numFmtId="0" fontId="23" fillId="4" borderId="45" xfId="0" applyFont="1" applyFill="1" applyBorder="1" applyAlignment="1" applyProtection="1">
      <alignment horizontal="center" vertical="center" readingOrder="1"/>
      <protection locked="0"/>
    </xf>
    <xf numFmtId="0" fontId="23" fillId="4" borderId="56" xfId="0" applyFont="1" applyFill="1" applyBorder="1" applyAlignment="1" applyProtection="1">
      <alignment horizontal="center" vertical="center" readingOrder="1"/>
      <protection locked="0"/>
    </xf>
    <xf numFmtId="0" fontId="23" fillId="4" borderId="0" xfId="0" applyFont="1" applyFill="1" applyAlignment="1" applyProtection="1">
      <alignment horizontal="center" vertical="center" readingOrder="1"/>
      <protection locked="0"/>
    </xf>
    <xf numFmtId="0" fontId="23" fillId="4" borderId="9" xfId="0" applyFont="1" applyFill="1" applyBorder="1" applyAlignment="1" applyProtection="1">
      <alignment horizontal="center" vertical="center" readingOrder="1"/>
      <protection locked="0"/>
    </xf>
    <xf numFmtId="0" fontId="23" fillId="4" borderId="38" xfId="0" applyFont="1" applyFill="1" applyBorder="1" applyAlignment="1" applyProtection="1">
      <alignment horizontal="center" vertical="center" readingOrder="1"/>
      <protection locked="0"/>
    </xf>
    <xf numFmtId="0" fontId="23" fillId="4" borderId="39" xfId="0" applyFont="1" applyFill="1" applyBorder="1" applyAlignment="1" applyProtection="1">
      <alignment horizontal="center" vertical="center" readingOrder="1"/>
      <protection locked="0"/>
    </xf>
    <xf numFmtId="0" fontId="23" fillId="4" borderId="46" xfId="0" applyFont="1" applyFill="1" applyBorder="1" applyAlignment="1" applyProtection="1">
      <alignment horizontal="center" vertical="center" readingOrder="1"/>
      <protection locked="0"/>
    </xf>
    <xf numFmtId="38" fontId="17" fillId="4" borderId="47" xfId="2" applyFont="1" applyFill="1" applyBorder="1" applyAlignment="1" applyProtection="1">
      <alignment horizontal="right" vertical="center"/>
      <protection locked="0"/>
    </xf>
    <xf numFmtId="38" fontId="17" fillId="4" borderId="22" xfId="2" applyFont="1" applyFill="1" applyBorder="1" applyAlignment="1" applyProtection="1">
      <alignment horizontal="right" vertical="center"/>
      <protection locked="0"/>
    </xf>
    <xf numFmtId="38" fontId="17" fillId="4" borderId="45" xfId="2" applyFont="1" applyFill="1" applyBorder="1" applyAlignment="1" applyProtection="1">
      <alignment horizontal="right" vertical="center"/>
      <protection locked="0"/>
    </xf>
    <xf numFmtId="38" fontId="17" fillId="4" borderId="8" xfId="2" applyFont="1" applyFill="1" applyBorder="1" applyAlignment="1" applyProtection="1">
      <alignment horizontal="right" vertical="center"/>
      <protection locked="0"/>
    </xf>
    <xf numFmtId="38" fontId="17" fillId="4" borderId="0" xfId="2" applyFont="1" applyFill="1" applyBorder="1" applyAlignment="1" applyProtection="1">
      <alignment horizontal="right" vertical="center"/>
      <protection locked="0"/>
    </xf>
    <xf numFmtId="38" fontId="17" fillId="4" borderId="9" xfId="2" applyFont="1" applyFill="1" applyBorder="1" applyAlignment="1" applyProtection="1">
      <alignment horizontal="right" vertical="center"/>
      <protection locked="0"/>
    </xf>
    <xf numFmtId="38" fontId="17" fillId="4" borderId="48" xfId="2" applyFont="1" applyFill="1" applyBorder="1" applyAlignment="1" applyProtection="1">
      <alignment horizontal="right" vertical="center"/>
      <protection locked="0"/>
    </xf>
    <xf numFmtId="38" fontId="17" fillId="4" borderId="39" xfId="2" applyFont="1" applyFill="1" applyBorder="1" applyAlignment="1" applyProtection="1">
      <alignment horizontal="right" vertical="center"/>
      <protection locked="0"/>
    </xf>
    <xf numFmtId="38" fontId="17" fillId="4" borderId="46" xfId="2" applyFont="1" applyFill="1" applyBorder="1" applyAlignment="1" applyProtection="1">
      <alignment horizontal="right" vertical="center"/>
      <protection locked="0"/>
    </xf>
    <xf numFmtId="0" fontId="23" fillId="4" borderId="6" xfId="0" applyFont="1" applyFill="1" applyBorder="1" applyAlignment="1">
      <alignment horizontal="center" vertical="center"/>
    </xf>
    <xf numFmtId="0" fontId="23" fillId="4" borderId="13" xfId="0" applyFont="1" applyFill="1" applyBorder="1" applyAlignment="1">
      <alignment horizontal="center" vertical="center"/>
    </xf>
    <xf numFmtId="0" fontId="23" fillId="16" borderId="142" xfId="0" applyFont="1" applyFill="1" applyBorder="1" applyAlignment="1">
      <alignment horizontal="center" vertical="center"/>
    </xf>
    <xf numFmtId="0" fontId="23" fillId="16" borderId="13" xfId="0" applyFont="1" applyFill="1" applyBorder="1" applyAlignment="1">
      <alignment horizontal="center" vertical="center"/>
    </xf>
    <xf numFmtId="0" fontId="23" fillId="16" borderId="7" xfId="0" applyFont="1" applyFill="1" applyBorder="1" applyAlignment="1">
      <alignment horizontal="center" vertical="center"/>
    </xf>
    <xf numFmtId="38" fontId="17" fillId="17" borderId="21" xfId="2" applyFont="1" applyFill="1" applyBorder="1" applyAlignment="1" applyProtection="1">
      <alignment horizontal="right" vertical="center"/>
      <protection locked="0"/>
    </xf>
    <xf numFmtId="38" fontId="17" fillId="17" borderId="18" xfId="2" applyFont="1" applyFill="1" applyBorder="1" applyAlignment="1" applyProtection="1">
      <alignment horizontal="right" vertical="center"/>
      <protection locked="0"/>
    </xf>
    <xf numFmtId="38" fontId="17" fillId="17" borderId="143" xfId="2" applyFont="1" applyFill="1" applyBorder="1" applyAlignment="1" applyProtection="1">
      <alignment horizontal="right" vertical="center"/>
      <protection locked="0"/>
    </xf>
    <xf numFmtId="0" fontId="23" fillId="14" borderId="28" xfId="0" applyFont="1" applyFill="1" applyBorder="1" applyAlignment="1">
      <alignment horizontal="center" vertical="center" shrinkToFit="1"/>
    </xf>
    <xf numFmtId="0" fontId="23" fillId="14" borderId="20" xfId="0" applyFont="1" applyFill="1" applyBorder="1" applyAlignment="1">
      <alignment horizontal="center" vertical="center" shrinkToFit="1"/>
    </xf>
    <xf numFmtId="0" fontId="23" fillId="14" borderId="78" xfId="0" applyFont="1" applyFill="1" applyBorder="1" applyAlignment="1">
      <alignment horizontal="center" vertical="center" shrinkToFit="1"/>
    </xf>
    <xf numFmtId="0" fontId="23" fillId="14" borderId="22" xfId="0" applyFont="1" applyFill="1" applyBorder="1" applyAlignment="1">
      <alignment horizontal="center" vertical="center" shrinkToFit="1"/>
    </xf>
    <xf numFmtId="0" fontId="23" fillId="14" borderId="45" xfId="0" applyFont="1" applyFill="1" applyBorder="1" applyAlignment="1">
      <alignment horizontal="center" vertical="center" shrinkToFit="1"/>
    </xf>
    <xf numFmtId="0" fontId="23" fillId="14" borderId="79" xfId="0" applyFont="1" applyFill="1" applyBorder="1" applyAlignment="1">
      <alignment horizontal="center" vertical="center" shrinkToFit="1"/>
    </xf>
    <xf numFmtId="0" fontId="23" fillId="14" borderId="0" xfId="0" applyFont="1" applyFill="1" applyAlignment="1">
      <alignment horizontal="center" vertical="center" shrinkToFit="1"/>
    </xf>
    <xf numFmtId="0" fontId="23" fillId="14" borderId="9" xfId="0" applyFont="1" applyFill="1" applyBorder="1" applyAlignment="1">
      <alignment horizontal="center" vertical="center" shrinkToFit="1"/>
    </xf>
    <xf numFmtId="0" fontId="23" fillId="14" borderId="80" xfId="0" applyFont="1" applyFill="1" applyBorder="1" applyAlignment="1">
      <alignment horizontal="center" vertical="center" shrinkToFit="1"/>
    </xf>
    <xf numFmtId="0" fontId="23" fillId="14" borderId="39" xfId="0" applyFont="1" applyFill="1" applyBorder="1" applyAlignment="1">
      <alignment horizontal="center" vertical="center" shrinkToFit="1"/>
    </xf>
    <xf numFmtId="0" fontId="23" fillId="14" borderId="46" xfId="0" applyFont="1" applyFill="1" applyBorder="1" applyAlignment="1">
      <alignment horizontal="center" vertical="center" shrinkToFit="1"/>
    </xf>
    <xf numFmtId="0" fontId="23" fillId="3" borderId="7" xfId="0" applyFont="1" applyFill="1" applyBorder="1" applyAlignment="1" applyProtection="1">
      <alignment horizontal="center" vertical="center" textRotation="255"/>
      <protection locked="0"/>
    </xf>
    <xf numFmtId="0" fontId="23" fillId="3" borderId="9" xfId="0" applyFont="1" applyFill="1" applyBorder="1" applyAlignment="1" applyProtection="1">
      <alignment horizontal="center" vertical="center" textRotation="255"/>
      <protection locked="0"/>
    </xf>
    <xf numFmtId="0" fontId="23" fillId="3" borderId="7" xfId="0" applyFont="1" applyFill="1" applyBorder="1" applyAlignment="1" applyProtection="1">
      <alignment horizontal="center" vertical="center"/>
      <protection locked="0"/>
    </xf>
    <xf numFmtId="38" fontId="17" fillId="4" borderId="6" xfId="2" applyFont="1" applyFill="1" applyBorder="1" applyAlignment="1" applyProtection="1">
      <alignment horizontal="right" vertical="center"/>
    </xf>
    <xf numFmtId="38" fontId="17" fillId="4" borderId="13" xfId="2" applyFont="1" applyFill="1" applyBorder="1" applyAlignment="1" applyProtection="1">
      <alignment horizontal="right" vertical="center"/>
    </xf>
    <xf numFmtId="38" fontId="17" fillId="4" borderId="7" xfId="2" applyFont="1" applyFill="1" applyBorder="1" applyAlignment="1" applyProtection="1">
      <alignment horizontal="right" vertical="center"/>
    </xf>
    <xf numFmtId="0" fontId="23" fillId="0" borderId="22" xfId="0" applyFont="1" applyBorder="1" applyAlignment="1">
      <alignment horizontal="left" vertical="center"/>
    </xf>
    <xf numFmtId="0" fontId="23" fillId="0" borderId="75" xfId="0" applyFont="1" applyBorder="1" applyAlignment="1">
      <alignment horizontal="left" vertical="center"/>
    </xf>
    <xf numFmtId="0" fontId="23" fillId="0" borderId="0" xfId="0" applyFont="1" applyAlignment="1">
      <alignment horizontal="left" vertical="center"/>
    </xf>
    <xf numFmtId="0" fontId="23" fillId="0" borderId="76" xfId="0" applyFont="1" applyBorder="1" applyAlignment="1">
      <alignment horizontal="left" vertical="center"/>
    </xf>
    <xf numFmtId="0" fontId="23" fillId="0" borderId="39" xfId="0" applyFont="1" applyBorder="1" applyAlignment="1">
      <alignment horizontal="left" vertical="center"/>
    </xf>
    <xf numFmtId="0" fontId="23" fillId="0" borderId="77" xfId="0" applyFont="1" applyBorder="1" applyAlignment="1">
      <alignment horizontal="left" vertical="center"/>
    </xf>
    <xf numFmtId="38" fontId="17" fillId="17" borderId="145" xfId="2" applyFont="1" applyFill="1" applyBorder="1" applyAlignment="1" applyProtection="1">
      <alignment horizontal="right" vertical="center"/>
      <protection locked="0"/>
    </xf>
    <xf numFmtId="38" fontId="17" fillId="17" borderId="24" xfId="2" applyFont="1" applyFill="1" applyBorder="1" applyAlignment="1" applyProtection="1">
      <alignment horizontal="right" vertical="center"/>
      <protection locked="0"/>
    </xf>
    <xf numFmtId="38" fontId="17" fillId="17" borderId="83" xfId="2" applyFont="1" applyFill="1" applyBorder="1" applyAlignment="1" applyProtection="1">
      <alignment horizontal="right" vertical="center"/>
      <protection locked="0"/>
    </xf>
    <xf numFmtId="0" fontId="23" fillId="14" borderId="79" xfId="0" applyFont="1" applyFill="1" applyBorder="1" applyAlignment="1">
      <alignment horizontal="center" vertical="center"/>
    </xf>
    <xf numFmtId="0" fontId="23" fillId="14" borderId="0" xfId="0" applyFont="1" applyFill="1" applyAlignment="1">
      <alignment horizontal="center" vertical="center"/>
    </xf>
    <xf numFmtId="0" fontId="23" fillId="14" borderId="9" xfId="0" applyFont="1" applyFill="1" applyBorder="1" applyAlignment="1">
      <alignment horizontal="center" vertical="center"/>
    </xf>
    <xf numFmtId="0" fontId="23" fillId="14" borderId="80" xfId="0" applyFont="1" applyFill="1" applyBorder="1" applyAlignment="1">
      <alignment horizontal="center" vertical="center"/>
    </xf>
    <xf numFmtId="0" fontId="23" fillId="14" borderId="39" xfId="0" applyFont="1" applyFill="1" applyBorder="1" applyAlignment="1">
      <alignment horizontal="center" vertical="center"/>
    </xf>
    <xf numFmtId="0" fontId="23" fillId="14" borderId="46" xfId="0" applyFont="1" applyFill="1" applyBorder="1" applyAlignment="1">
      <alignment horizontal="center" vertical="center"/>
    </xf>
    <xf numFmtId="38" fontId="17" fillId="15" borderId="21" xfId="2" applyFont="1" applyFill="1" applyBorder="1" applyAlignment="1" applyProtection="1">
      <alignment horizontal="right" vertical="center"/>
    </xf>
    <xf numFmtId="38" fontId="17" fillId="15" borderId="18" xfId="2" applyFont="1" applyFill="1" applyBorder="1" applyAlignment="1" applyProtection="1">
      <alignment horizontal="right" vertical="center"/>
    </xf>
    <xf numFmtId="38" fontId="17" fillId="15" borderId="143" xfId="2" applyFont="1" applyFill="1" applyBorder="1" applyAlignment="1" applyProtection="1">
      <alignment horizontal="right" vertical="center"/>
    </xf>
    <xf numFmtId="0" fontId="23" fillId="0" borderId="47" xfId="0" applyFont="1" applyBorder="1" applyAlignment="1" applyProtection="1">
      <alignment horizontal="left" vertical="center"/>
      <protection locked="0"/>
    </xf>
    <xf numFmtId="0" fontId="23" fillId="0" borderId="22" xfId="0" applyFont="1" applyBorder="1" applyAlignment="1" applyProtection="1">
      <alignment horizontal="left" vertical="center"/>
      <protection locked="0"/>
    </xf>
    <xf numFmtId="0" fontId="23" fillId="0" borderId="45" xfId="0" applyFont="1" applyBorder="1" applyAlignment="1" applyProtection="1">
      <alignment horizontal="left" vertical="center"/>
      <protection locked="0"/>
    </xf>
    <xf numFmtId="0" fontId="23" fillId="0" borderId="8" xfId="0" applyFont="1" applyBorder="1" applyAlignment="1" applyProtection="1">
      <alignment horizontal="left" vertical="center"/>
      <protection locked="0"/>
    </xf>
    <xf numFmtId="0" fontId="23" fillId="0" borderId="0" xfId="0" applyFont="1" applyAlignment="1" applyProtection="1">
      <alignment horizontal="left" vertical="center"/>
      <protection locked="0"/>
    </xf>
    <xf numFmtId="0" fontId="23" fillId="0" borderId="9" xfId="0" applyFont="1" applyBorder="1" applyAlignment="1" applyProtection="1">
      <alignment horizontal="left" vertical="center"/>
      <protection locked="0"/>
    </xf>
    <xf numFmtId="0" fontId="23" fillId="0" borderId="48" xfId="0" applyFont="1" applyBorder="1" applyAlignment="1" applyProtection="1">
      <alignment horizontal="left" vertical="center"/>
      <protection locked="0"/>
    </xf>
    <xf numFmtId="0" fontId="23" fillId="0" borderId="39" xfId="0" applyFont="1" applyBorder="1" applyAlignment="1" applyProtection="1">
      <alignment horizontal="left" vertical="center"/>
      <protection locked="0"/>
    </xf>
    <xf numFmtId="0" fontId="23" fillId="0" borderId="46" xfId="0" applyFont="1" applyBorder="1" applyAlignment="1" applyProtection="1">
      <alignment horizontal="left" vertical="center"/>
      <protection locked="0"/>
    </xf>
    <xf numFmtId="38" fontId="17" fillId="17" borderId="25" xfId="2" applyFont="1" applyFill="1" applyBorder="1" applyAlignment="1" applyProtection="1">
      <alignment horizontal="right" vertical="center"/>
      <protection locked="0"/>
    </xf>
    <xf numFmtId="0" fontId="23" fillId="14" borderId="78" xfId="0" applyFont="1" applyFill="1" applyBorder="1" applyAlignment="1">
      <alignment horizontal="center" vertical="center" wrapText="1"/>
    </xf>
    <xf numFmtId="0" fontId="23" fillId="14" borderId="22" xfId="0" applyFont="1" applyFill="1" applyBorder="1" applyAlignment="1">
      <alignment horizontal="center" vertical="center" wrapText="1"/>
    </xf>
    <xf numFmtId="0" fontId="23" fillId="14" borderId="45" xfId="0" applyFont="1" applyFill="1" applyBorder="1" applyAlignment="1">
      <alignment horizontal="center" vertical="center" wrapText="1"/>
    </xf>
    <xf numFmtId="0" fontId="23" fillId="14" borderId="79" xfId="0" applyFont="1" applyFill="1" applyBorder="1" applyAlignment="1">
      <alignment horizontal="center" vertical="center" wrapText="1"/>
    </xf>
    <xf numFmtId="0" fontId="23" fillId="14" borderId="0" xfId="0" applyFont="1" applyFill="1" applyAlignment="1">
      <alignment horizontal="center" vertical="center" wrapText="1"/>
    </xf>
    <xf numFmtId="0" fontId="23" fillId="14" borderId="9" xfId="0" applyFont="1" applyFill="1" applyBorder="1" applyAlignment="1">
      <alignment horizontal="center" vertical="center" wrapText="1"/>
    </xf>
    <xf numFmtId="0" fontId="23" fillId="14" borderId="80" xfId="0" applyFont="1" applyFill="1" applyBorder="1" applyAlignment="1">
      <alignment horizontal="center" vertical="center" wrapText="1"/>
    </xf>
    <xf numFmtId="0" fontId="23" fillId="14" borderId="39" xfId="0" applyFont="1" applyFill="1" applyBorder="1" applyAlignment="1">
      <alignment horizontal="center" vertical="center" wrapText="1"/>
    </xf>
    <xf numFmtId="0" fontId="23" fillId="14" borderId="46" xfId="0" applyFont="1" applyFill="1" applyBorder="1" applyAlignment="1">
      <alignment horizontal="center" vertical="center" wrapText="1"/>
    </xf>
    <xf numFmtId="0" fontId="23" fillId="0" borderId="22" xfId="0" applyFont="1" applyBorder="1" applyAlignment="1" applyProtection="1">
      <alignment horizontal="left" vertical="center" wrapText="1"/>
      <protection locked="0"/>
    </xf>
    <xf numFmtId="0" fontId="23" fillId="0" borderId="75" xfId="0" applyFont="1" applyBorder="1" applyAlignment="1" applyProtection="1">
      <alignment horizontal="left" vertical="center"/>
      <protection locked="0"/>
    </xf>
    <xf numFmtId="0" fontId="23" fillId="0" borderId="76" xfId="0" applyFont="1" applyBorder="1" applyAlignment="1" applyProtection="1">
      <alignment horizontal="left" vertical="center"/>
      <protection locked="0"/>
    </xf>
    <xf numFmtId="0" fontId="23" fillId="0" borderId="77" xfId="0" applyFont="1" applyBorder="1" applyAlignment="1" applyProtection="1">
      <alignment horizontal="left" vertical="center"/>
      <protection locked="0"/>
    </xf>
    <xf numFmtId="191" fontId="30" fillId="0" borderId="78" xfId="0" applyNumberFormat="1" applyFont="1" applyBorder="1" applyAlignment="1" applyProtection="1">
      <alignment horizontal="center" vertical="center" shrinkToFit="1"/>
      <protection locked="0"/>
    </xf>
    <xf numFmtId="191" fontId="30" fillId="0" borderId="22" xfId="0" applyNumberFormat="1" applyFont="1" applyBorder="1" applyAlignment="1" applyProtection="1">
      <alignment horizontal="center" vertical="center" shrinkToFit="1"/>
      <protection locked="0"/>
    </xf>
    <xf numFmtId="191" fontId="30" fillId="0" borderId="122" xfId="0" applyNumberFormat="1" applyFont="1" applyBorder="1" applyAlignment="1" applyProtection="1">
      <alignment horizontal="center" vertical="center" shrinkToFit="1"/>
      <protection locked="0"/>
    </xf>
    <xf numFmtId="191" fontId="30" fillId="0" borderId="53" xfId="0" applyNumberFormat="1" applyFont="1" applyBorder="1" applyAlignment="1" applyProtection="1">
      <alignment horizontal="center" vertical="center" shrinkToFit="1"/>
      <protection locked="0"/>
    </xf>
    <xf numFmtId="0" fontId="23" fillId="17" borderId="93" xfId="0" applyFont="1" applyFill="1" applyBorder="1" applyAlignment="1" applyProtection="1">
      <alignment horizontal="center" vertical="center" shrinkToFit="1"/>
      <protection locked="0"/>
    </xf>
    <xf numFmtId="0" fontId="23" fillId="17" borderId="54" xfId="0" applyFont="1" applyFill="1" applyBorder="1" applyAlignment="1" applyProtection="1">
      <alignment horizontal="center" vertical="center" shrinkToFit="1"/>
      <protection locked="0"/>
    </xf>
    <xf numFmtId="0" fontId="23" fillId="17" borderId="79" xfId="0" applyFont="1" applyFill="1" applyBorder="1" applyAlignment="1" applyProtection="1">
      <alignment horizontal="center" vertical="center" shrinkToFit="1"/>
      <protection locked="0"/>
    </xf>
    <xf numFmtId="0" fontId="23" fillId="17" borderId="0" xfId="0" applyFont="1" applyFill="1" applyAlignment="1" applyProtection="1">
      <alignment horizontal="center" vertical="center" shrinkToFit="1"/>
      <protection locked="0"/>
    </xf>
    <xf numFmtId="0" fontId="23" fillId="17" borderId="80" xfId="0" applyFont="1" applyFill="1" applyBorder="1" applyAlignment="1" applyProtection="1">
      <alignment horizontal="center" vertical="center" shrinkToFit="1"/>
      <protection locked="0"/>
    </xf>
    <xf numFmtId="0" fontId="23" fillId="17" borderId="39" xfId="0" applyFont="1" applyFill="1" applyBorder="1" applyAlignment="1" applyProtection="1">
      <alignment horizontal="center" vertical="center" shrinkToFit="1"/>
      <protection locked="0"/>
    </xf>
    <xf numFmtId="0" fontId="23" fillId="3" borderId="8" xfId="0" applyFont="1" applyFill="1" applyBorder="1" applyAlignment="1">
      <alignment horizontal="center" vertical="center"/>
    </xf>
    <xf numFmtId="0" fontId="23" fillId="3" borderId="0" xfId="0" applyFont="1" applyFill="1" applyAlignment="1">
      <alignment horizontal="center" vertical="center"/>
    </xf>
    <xf numFmtId="0" fontId="23" fillId="3" borderId="55" xfId="0" applyFont="1" applyFill="1" applyBorder="1" applyAlignment="1">
      <alignment horizontal="center" vertical="center"/>
    </xf>
    <xf numFmtId="0" fontId="23" fillId="3" borderId="10"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29" xfId="0" applyFont="1" applyFill="1" applyBorder="1" applyAlignment="1">
      <alignment horizontal="center" vertical="center"/>
    </xf>
    <xf numFmtId="0" fontId="23" fillId="0" borderId="22" xfId="0" applyFont="1" applyBorder="1" applyAlignment="1">
      <alignment horizontal="left" vertical="center" wrapText="1"/>
    </xf>
    <xf numFmtId="0" fontId="23" fillId="0" borderId="0" xfId="0" applyFont="1" applyAlignment="1">
      <alignment horizontal="left" vertical="center" wrapText="1"/>
    </xf>
    <xf numFmtId="0" fontId="23" fillId="0" borderId="39" xfId="0" applyFont="1" applyBorder="1" applyAlignment="1">
      <alignment horizontal="left" vertical="center" wrapText="1"/>
    </xf>
    <xf numFmtId="38" fontId="17" fillId="15" borderId="62" xfId="2" applyFont="1" applyFill="1" applyBorder="1" applyAlignment="1" applyProtection="1">
      <alignment horizontal="right" vertical="center"/>
    </xf>
    <xf numFmtId="38" fontId="17" fillId="15" borderId="20" xfId="2" applyFont="1" applyFill="1" applyBorder="1" applyAlignment="1" applyProtection="1">
      <alignment horizontal="right" vertical="center"/>
    </xf>
    <xf numFmtId="38" fontId="17" fillId="15" borderId="63" xfId="2" applyFont="1" applyFill="1" applyBorder="1" applyAlignment="1" applyProtection="1">
      <alignment horizontal="right" vertical="center"/>
    </xf>
    <xf numFmtId="0" fontId="23" fillId="0" borderId="47" xfId="0" applyFont="1" applyBorder="1" applyAlignment="1" applyProtection="1">
      <alignment horizontal="center" vertical="center"/>
      <protection locked="0"/>
    </xf>
    <xf numFmtId="0" fontId="23" fillId="0" borderId="22" xfId="0" applyFont="1" applyBorder="1" applyAlignment="1" applyProtection="1">
      <alignment horizontal="center" vertical="center"/>
      <protection locked="0"/>
    </xf>
    <xf numFmtId="0" fontId="23" fillId="0" borderId="45" xfId="0" applyFont="1" applyBorder="1" applyAlignment="1" applyProtection="1">
      <alignment horizontal="center" vertical="center"/>
      <protection locked="0"/>
    </xf>
    <xf numFmtId="0" fontId="23" fillId="0" borderId="8" xfId="0" applyFont="1" applyBorder="1" applyAlignment="1" applyProtection="1">
      <alignment horizontal="center" vertical="center"/>
      <protection locked="0"/>
    </xf>
    <xf numFmtId="0" fontId="23" fillId="0" borderId="9" xfId="0" applyFont="1" applyBorder="1" applyAlignment="1" applyProtection="1">
      <alignment horizontal="center" vertical="center"/>
      <protection locked="0"/>
    </xf>
    <xf numFmtId="0" fontId="23" fillId="0" borderId="48" xfId="0" applyFont="1" applyBorder="1" applyAlignment="1" applyProtection="1">
      <alignment horizontal="center" vertical="center"/>
      <protection locked="0"/>
    </xf>
    <xf numFmtId="0" fontId="23" fillId="0" borderId="39" xfId="0" applyFont="1" applyBorder="1" applyAlignment="1" applyProtection="1">
      <alignment horizontal="center" vertical="center"/>
      <protection locked="0"/>
    </xf>
    <xf numFmtId="0" fontId="23" fillId="0" borderId="46" xfId="0" applyFont="1" applyBorder="1" applyAlignment="1" applyProtection="1">
      <alignment horizontal="center" vertical="center"/>
      <protection locked="0"/>
    </xf>
    <xf numFmtId="0" fontId="23" fillId="0" borderId="60" xfId="0" applyFont="1" applyBorder="1" applyAlignment="1">
      <alignment horizontal="left" vertical="center"/>
    </xf>
    <xf numFmtId="0" fontId="23" fillId="0" borderId="20" xfId="0" applyFont="1" applyBorder="1" applyAlignment="1">
      <alignment horizontal="left" vertical="center"/>
    </xf>
    <xf numFmtId="38" fontId="17" fillId="15" borderId="59" xfId="2" applyFont="1" applyFill="1" applyBorder="1" applyAlignment="1" applyProtection="1">
      <alignment horizontal="right" vertical="center"/>
    </xf>
    <xf numFmtId="38" fontId="17" fillId="15" borderId="60" xfId="2" applyFont="1" applyFill="1" applyBorder="1" applyAlignment="1" applyProtection="1">
      <alignment horizontal="right" vertical="center"/>
    </xf>
    <xf numFmtId="38" fontId="17" fillId="15" borderId="61" xfId="2" applyFont="1" applyFill="1" applyBorder="1" applyAlignment="1" applyProtection="1">
      <alignment horizontal="right" vertical="center"/>
    </xf>
    <xf numFmtId="0" fontId="23" fillId="14" borderId="22" xfId="0" applyFont="1" applyFill="1" applyBorder="1" applyAlignment="1" applyProtection="1">
      <alignment horizontal="center" vertical="center"/>
      <protection locked="0"/>
    </xf>
    <xf numFmtId="0" fontId="23" fillId="14" borderId="0" xfId="0" applyFont="1" applyFill="1" applyAlignment="1" applyProtection="1">
      <alignment horizontal="center" vertical="center"/>
      <protection locked="0"/>
    </xf>
    <xf numFmtId="0" fontId="23" fillId="14" borderId="1" xfId="0" applyFont="1" applyFill="1" applyBorder="1" applyAlignment="1" applyProtection="1">
      <alignment horizontal="center" vertical="center"/>
      <protection locked="0"/>
    </xf>
    <xf numFmtId="0" fontId="23" fillId="4" borderId="22" xfId="0" applyFont="1" applyFill="1" applyBorder="1" applyAlignment="1" applyProtection="1">
      <alignment horizontal="center" vertical="center"/>
      <protection locked="0"/>
    </xf>
    <xf numFmtId="0" fontId="23" fillId="4" borderId="45" xfId="0" applyFont="1" applyFill="1" applyBorder="1" applyAlignment="1" applyProtection="1">
      <alignment horizontal="center" vertical="center"/>
      <protection locked="0"/>
    </xf>
    <xf numFmtId="0" fontId="23" fillId="4" borderId="9" xfId="0" applyFont="1" applyFill="1" applyBorder="1" applyAlignment="1" applyProtection="1">
      <alignment horizontal="center" vertical="center"/>
      <protection locked="0"/>
    </xf>
    <xf numFmtId="0" fontId="23" fillId="4" borderId="1" xfId="0" applyFont="1" applyFill="1" applyBorder="1" applyAlignment="1" applyProtection="1">
      <alignment horizontal="center" vertical="center"/>
      <protection locked="0"/>
    </xf>
    <xf numFmtId="0" fontId="23" fillId="4" borderId="11" xfId="0" applyFont="1" applyFill="1" applyBorder="1" applyAlignment="1" applyProtection="1">
      <alignment horizontal="center" vertical="center"/>
      <protection locked="0"/>
    </xf>
    <xf numFmtId="0" fontId="23" fillId="3" borderId="10" xfId="0" applyFont="1" applyFill="1" applyBorder="1" applyAlignment="1" applyProtection="1">
      <alignment horizontal="center" vertical="center" textRotation="255"/>
      <protection locked="0"/>
    </xf>
    <xf numFmtId="0" fontId="23" fillId="3" borderId="11" xfId="0" applyFont="1" applyFill="1" applyBorder="1" applyAlignment="1" applyProtection="1">
      <alignment horizontal="center" vertical="center" textRotation="255"/>
      <protection locked="0"/>
    </xf>
    <xf numFmtId="0" fontId="23" fillId="0" borderId="62" xfId="0" applyFont="1" applyBorder="1" applyAlignment="1" applyProtection="1">
      <alignment horizontal="left" vertical="center"/>
      <protection locked="0"/>
    </xf>
    <xf numFmtId="0" fontId="23" fillId="0" borderId="20" xfId="0" applyFont="1" applyBorder="1" applyAlignment="1" applyProtection="1">
      <alignment horizontal="left" vertical="center"/>
      <protection locked="0"/>
    </xf>
    <xf numFmtId="0" fontId="23" fillId="0" borderId="63" xfId="0" applyFont="1" applyBorder="1" applyAlignment="1" applyProtection="1">
      <alignment horizontal="left" vertical="center"/>
      <protection locked="0"/>
    </xf>
    <xf numFmtId="0" fontId="23" fillId="0" borderId="64" xfId="0" applyFont="1" applyBorder="1" applyAlignment="1" applyProtection="1">
      <alignment horizontal="left" vertical="center"/>
      <protection locked="0"/>
    </xf>
    <xf numFmtId="0" fontId="23" fillId="0" borderId="65" xfId="0" applyFont="1" applyBorder="1" applyAlignment="1" applyProtection="1">
      <alignment horizontal="left" vertical="center"/>
      <protection locked="0"/>
    </xf>
    <xf numFmtId="0" fontId="23" fillId="0" borderId="66" xfId="0" applyFont="1" applyBorder="1" applyAlignment="1" applyProtection="1">
      <alignment horizontal="left" vertical="center"/>
      <protection locked="0"/>
    </xf>
    <xf numFmtId="0" fontId="23" fillId="0" borderId="45" xfId="0" applyFont="1" applyBorder="1" applyAlignment="1">
      <alignment horizontal="left" vertical="center"/>
    </xf>
    <xf numFmtId="0" fontId="23" fillId="0" borderId="9" xfId="0" applyFont="1" applyBorder="1" applyAlignment="1">
      <alignment horizontal="left" vertical="center"/>
    </xf>
    <xf numFmtId="0" fontId="23" fillId="0" borderId="46" xfId="0" applyFont="1" applyBorder="1" applyAlignment="1">
      <alignment horizontal="left" vertical="center"/>
    </xf>
    <xf numFmtId="0" fontId="23" fillId="14" borderId="78" xfId="0" applyFont="1" applyFill="1" applyBorder="1" applyAlignment="1">
      <alignment horizontal="center" vertical="center"/>
    </xf>
    <xf numFmtId="0" fontId="23" fillId="14" borderId="22" xfId="0" applyFont="1" applyFill="1" applyBorder="1" applyAlignment="1">
      <alignment horizontal="center" vertical="center"/>
    </xf>
    <xf numFmtId="0" fontId="23" fillId="14" borderId="75" xfId="0" applyFont="1" applyFill="1" applyBorder="1" applyAlignment="1">
      <alignment horizontal="center" vertical="center"/>
    </xf>
    <xf numFmtId="0" fontId="23" fillId="14" borderId="76" xfId="0" applyFont="1" applyFill="1" applyBorder="1" applyAlignment="1">
      <alignment horizontal="center" vertical="center"/>
    </xf>
    <xf numFmtId="0" fontId="23" fillId="14" borderId="77" xfId="0" applyFont="1" applyFill="1" applyBorder="1" applyAlignment="1">
      <alignment horizontal="center" vertical="center"/>
    </xf>
    <xf numFmtId="0" fontId="19" fillId="3" borderId="18" xfId="0" applyFont="1" applyFill="1" applyBorder="1" applyAlignment="1">
      <alignment horizontal="center" vertical="center"/>
    </xf>
    <xf numFmtId="0" fontId="19" fillId="3" borderId="33" xfId="0" applyFont="1" applyFill="1" applyBorder="1" applyAlignment="1">
      <alignment horizontal="center" vertical="center"/>
    </xf>
    <xf numFmtId="0" fontId="27" fillId="6" borderId="70" xfId="0" applyFont="1" applyFill="1" applyBorder="1" applyAlignment="1" applyProtection="1">
      <alignment horizontal="center" vertical="center"/>
      <protection locked="0"/>
    </xf>
    <xf numFmtId="0" fontId="27" fillId="6" borderId="71" xfId="0" applyFont="1" applyFill="1" applyBorder="1" applyAlignment="1" applyProtection="1">
      <alignment horizontal="center" vertical="center"/>
      <protection locked="0"/>
    </xf>
    <xf numFmtId="0" fontId="27" fillId="6" borderId="72" xfId="0" applyFont="1" applyFill="1" applyBorder="1" applyAlignment="1" applyProtection="1">
      <alignment horizontal="center" vertical="center"/>
      <protection locked="0"/>
    </xf>
    <xf numFmtId="0" fontId="27" fillId="6" borderId="81" xfId="0" applyFont="1" applyFill="1" applyBorder="1" applyAlignment="1" applyProtection="1">
      <alignment horizontal="center" vertical="center"/>
      <protection locked="0"/>
    </xf>
    <xf numFmtId="0" fontId="27" fillId="6" borderId="0" xfId="0" applyFont="1" applyFill="1" applyAlignment="1" applyProtection="1">
      <alignment horizontal="center" vertical="center"/>
      <protection locked="0"/>
    </xf>
    <xf numFmtId="0" fontId="27" fillId="6" borderId="82" xfId="0" applyFont="1" applyFill="1" applyBorder="1" applyAlignment="1" applyProtection="1">
      <alignment horizontal="center" vertical="center"/>
      <protection locked="0"/>
    </xf>
    <xf numFmtId="0" fontId="23" fillId="3" borderId="14"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43" xfId="0" applyFont="1" applyFill="1" applyBorder="1" applyAlignment="1">
      <alignment horizontal="center" vertical="center"/>
    </xf>
    <xf numFmtId="0" fontId="23" fillId="3" borderId="27" xfId="0" applyFont="1" applyFill="1" applyBorder="1" applyAlignment="1">
      <alignment horizontal="center" vertical="center"/>
    </xf>
    <xf numFmtId="0" fontId="23" fillId="3" borderId="23" xfId="0" applyFont="1" applyFill="1" applyBorder="1" applyAlignment="1">
      <alignment horizontal="center" vertical="center"/>
    </xf>
    <xf numFmtId="0" fontId="23" fillId="3" borderId="44" xfId="0" applyFont="1" applyFill="1" applyBorder="1" applyAlignment="1">
      <alignment horizontal="center" vertical="center"/>
    </xf>
    <xf numFmtId="179" fontId="23" fillId="16" borderId="50" xfId="0" applyNumberFormat="1" applyFont="1" applyFill="1" applyBorder="1" applyAlignment="1">
      <alignment horizontal="center" vertical="center"/>
    </xf>
    <xf numFmtId="179" fontId="23" fillId="16" borderId="13" xfId="0" applyNumberFormat="1" applyFont="1" applyFill="1" applyBorder="1" applyAlignment="1">
      <alignment horizontal="center" vertical="center"/>
    </xf>
    <xf numFmtId="179" fontId="23" fillId="16" borderId="7" xfId="0" applyNumberFormat="1" applyFont="1" applyFill="1" applyBorder="1" applyAlignment="1">
      <alignment horizontal="center" vertical="center"/>
    </xf>
    <xf numFmtId="179" fontId="23" fillId="16" borderId="38" xfId="0" applyNumberFormat="1" applyFont="1" applyFill="1" applyBorder="1" applyAlignment="1">
      <alignment horizontal="center" vertical="center"/>
    </xf>
    <xf numFmtId="179" fontId="23" fillId="16" borderId="39" xfId="0" applyNumberFormat="1" applyFont="1" applyFill="1" applyBorder="1" applyAlignment="1">
      <alignment horizontal="center" vertical="center"/>
    </xf>
    <xf numFmtId="179" fontId="23" fillId="16" borderId="46" xfId="0" applyNumberFormat="1" applyFont="1" applyFill="1" applyBorder="1" applyAlignment="1">
      <alignment horizontal="center" vertical="center"/>
    </xf>
    <xf numFmtId="0" fontId="19" fillId="3" borderId="13" xfId="0" applyFont="1" applyFill="1" applyBorder="1" applyAlignment="1">
      <alignment horizontal="center" vertical="center" wrapText="1" shrinkToFit="1"/>
    </xf>
    <xf numFmtId="0" fontId="19" fillId="3" borderId="49" xfId="0" applyFont="1" applyFill="1" applyBorder="1" applyAlignment="1">
      <alignment horizontal="center" vertical="center" wrapText="1" shrinkToFit="1"/>
    </xf>
    <xf numFmtId="0" fontId="19" fillId="3" borderId="39" xfId="0" applyFont="1" applyFill="1" applyBorder="1" applyAlignment="1">
      <alignment horizontal="center" vertical="center" wrapText="1" shrinkToFit="1"/>
    </xf>
    <xf numFmtId="0" fontId="19" fillId="3" borderId="40" xfId="0" applyFont="1" applyFill="1" applyBorder="1" applyAlignment="1">
      <alignment horizontal="center" vertical="center" wrapText="1" shrinkToFit="1"/>
    </xf>
    <xf numFmtId="0" fontId="23" fillId="4" borderId="0" xfId="0" applyFont="1" applyFill="1" applyAlignment="1">
      <alignment horizontal="center" vertical="center" shrinkToFit="1"/>
    </xf>
    <xf numFmtId="0" fontId="23" fillId="4" borderId="9" xfId="0" applyFont="1" applyFill="1" applyBorder="1" applyAlignment="1">
      <alignment horizontal="center" vertical="center" shrinkToFit="1"/>
    </xf>
    <xf numFmtId="0" fontId="23" fillId="4" borderId="39" xfId="0" applyFont="1" applyFill="1" applyBorder="1" applyAlignment="1">
      <alignment horizontal="center" vertical="center" shrinkToFit="1"/>
    </xf>
    <xf numFmtId="0" fontId="23" fillId="4" borderId="46" xfId="0" applyFont="1" applyFill="1" applyBorder="1" applyAlignment="1">
      <alignment horizontal="center" vertical="center" shrinkToFit="1"/>
    </xf>
    <xf numFmtId="0" fontId="23" fillId="3" borderId="25" xfId="0" applyFont="1" applyFill="1" applyBorder="1" applyAlignment="1">
      <alignment horizontal="center" vertical="center"/>
    </xf>
    <xf numFmtId="0" fontId="23" fillId="3" borderId="18" xfId="0" applyFont="1" applyFill="1" applyBorder="1" applyAlignment="1">
      <alignment horizontal="center" vertical="center"/>
    </xf>
    <xf numFmtId="179" fontId="29" fillId="16" borderId="36" xfId="0" applyNumberFormat="1" applyFont="1" applyFill="1" applyBorder="1" applyAlignment="1">
      <alignment horizontal="center" vertical="center"/>
    </xf>
    <xf numFmtId="179" fontId="29" fillId="16" borderId="22" xfId="0" applyNumberFormat="1" applyFont="1" applyFill="1" applyBorder="1" applyAlignment="1">
      <alignment horizontal="center" vertical="center"/>
    </xf>
    <xf numFmtId="179" fontId="29" fillId="16" borderId="45" xfId="0" applyNumberFormat="1" applyFont="1" applyFill="1" applyBorder="1" applyAlignment="1">
      <alignment horizontal="center" vertical="center"/>
    </xf>
    <xf numFmtId="179" fontId="29" fillId="16" borderId="56" xfId="0" applyNumberFormat="1" applyFont="1" applyFill="1" applyBorder="1" applyAlignment="1">
      <alignment horizontal="center" vertical="center"/>
    </xf>
    <xf numFmtId="179" fontId="29" fillId="16" borderId="0" xfId="0" applyNumberFormat="1" applyFont="1" applyFill="1" applyAlignment="1">
      <alignment horizontal="center" vertical="center"/>
    </xf>
    <xf numFmtId="179" fontId="29" fillId="16" borderId="9" xfId="0" applyNumberFormat="1" applyFont="1" applyFill="1" applyBorder="1" applyAlignment="1">
      <alignment horizontal="center" vertical="center"/>
    </xf>
    <xf numFmtId="179" fontId="29" fillId="16" borderId="38" xfId="0" applyNumberFormat="1" applyFont="1" applyFill="1" applyBorder="1" applyAlignment="1">
      <alignment horizontal="center" vertical="center"/>
    </xf>
    <xf numFmtId="179" fontId="29" fillId="16" borderId="39" xfId="0" applyNumberFormat="1" applyFont="1" applyFill="1" applyBorder="1" applyAlignment="1">
      <alignment horizontal="center" vertical="center"/>
    </xf>
    <xf numFmtId="179" fontId="29" fillId="16" borderId="46" xfId="0" applyNumberFormat="1" applyFont="1" applyFill="1" applyBorder="1" applyAlignment="1">
      <alignment horizontal="center" vertical="center"/>
    </xf>
    <xf numFmtId="0" fontId="23" fillId="3" borderId="22" xfId="0" applyFont="1" applyFill="1" applyBorder="1" applyAlignment="1">
      <alignment horizontal="center" vertical="center"/>
    </xf>
    <xf numFmtId="0" fontId="23" fillId="3" borderId="37" xfId="0" applyFont="1" applyFill="1" applyBorder="1" applyAlignment="1">
      <alignment horizontal="center" vertical="center"/>
    </xf>
    <xf numFmtId="0" fontId="23" fillId="3" borderId="39" xfId="0" applyFont="1" applyFill="1" applyBorder="1" applyAlignment="1">
      <alignment horizontal="center" vertical="center"/>
    </xf>
    <xf numFmtId="0" fontId="23" fillId="3" borderId="40" xfId="0" applyFont="1" applyFill="1" applyBorder="1" applyAlignment="1">
      <alignment horizontal="center" vertical="center"/>
    </xf>
    <xf numFmtId="0" fontId="23" fillId="3" borderId="0" xfId="0" applyFont="1" applyFill="1" applyAlignment="1">
      <alignment horizontal="center" vertical="center" wrapText="1"/>
    </xf>
    <xf numFmtId="0" fontId="28" fillId="14" borderId="22" xfId="0" applyFont="1" applyFill="1" applyBorder="1" applyAlignment="1">
      <alignment horizontal="center" vertical="center" wrapText="1"/>
    </xf>
    <xf numFmtId="0" fontId="28" fillId="14" borderId="45" xfId="0" applyFont="1" applyFill="1" applyBorder="1" applyAlignment="1">
      <alignment horizontal="center" vertical="center" wrapText="1"/>
    </xf>
    <xf numFmtId="0" fontId="28" fillId="14" borderId="0" xfId="0" applyFont="1" applyFill="1" applyAlignment="1">
      <alignment horizontal="center" vertical="center" wrapText="1"/>
    </xf>
    <xf numFmtId="0" fontId="28" fillId="14" borderId="9" xfId="0" applyFont="1" applyFill="1" applyBorder="1" applyAlignment="1">
      <alignment horizontal="center" vertical="center" wrapText="1"/>
    </xf>
    <xf numFmtId="0" fontId="28" fillId="14" borderId="39" xfId="0" applyFont="1" applyFill="1" applyBorder="1" applyAlignment="1">
      <alignment horizontal="center" vertical="center" wrapText="1"/>
    </xf>
    <xf numFmtId="0" fontId="28" fillId="14" borderId="46" xfId="0" applyFont="1" applyFill="1" applyBorder="1" applyAlignment="1">
      <alignment horizontal="center" vertical="center" wrapText="1"/>
    </xf>
    <xf numFmtId="0" fontId="26" fillId="6" borderId="18" xfId="0" applyFont="1" applyFill="1" applyBorder="1" applyAlignment="1">
      <alignment horizontal="center" vertical="center"/>
    </xf>
    <xf numFmtId="0" fontId="26" fillId="6" borderId="33" xfId="0" applyFont="1" applyFill="1" applyBorder="1" applyAlignment="1">
      <alignment horizontal="center" vertical="center"/>
    </xf>
    <xf numFmtId="0" fontId="23" fillId="4" borderId="22" xfId="0" applyFont="1" applyFill="1" applyBorder="1" applyAlignment="1">
      <alignment horizontal="center" vertical="center" shrinkToFit="1"/>
    </xf>
    <xf numFmtId="0" fontId="23" fillId="4" borderId="37" xfId="0" applyFont="1" applyFill="1" applyBorder="1" applyAlignment="1">
      <alignment horizontal="center" vertical="center" shrinkToFit="1"/>
    </xf>
    <xf numFmtId="0" fontId="23" fillId="4" borderId="40" xfId="0" applyFont="1" applyFill="1" applyBorder="1" applyAlignment="1">
      <alignment horizontal="center" vertical="center" shrinkToFit="1"/>
    </xf>
    <xf numFmtId="0" fontId="30" fillId="4" borderId="0" xfId="0" applyFont="1" applyFill="1" applyAlignment="1">
      <alignment horizontal="center" vertical="center" wrapText="1" shrinkToFit="1"/>
    </xf>
    <xf numFmtId="0" fontId="30" fillId="4" borderId="39" xfId="0" applyFont="1" applyFill="1" applyBorder="1" applyAlignment="1">
      <alignment horizontal="center" vertical="center" wrapText="1" shrinkToFit="1"/>
    </xf>
    <xf numFmtId="38" fontId="23" fillId="14" borderId="0" xfId="0" applyNumberFormat="1" applyFont="1" applyFill="1" applyAlignment="1">
      <alignment horizontal="center" vertical="center" shrinkToFit="1"/>
    </xf>
    <xf numFmtId="0" fontId="19" fillId="3" borderId="50" xfId="0" applyFont="1" applyFill="1" applyBorder="1" applyAlignment="1">
      <alignment horizontal="center" vertical="top" wrapText="1"/>
    </xf>
    <xf numFmtId="0" fontId="19" fillId="3" borderId="13" xfId="0" applyFont="1" applyFill="1" applyBorder="1" applyAlignment="1">
      <alignment horizontal="center" vertical="top" wrapText="1"/>
    </xf>
    <xf numFmtId="0" fontId="19" fillId="3" borderId="49" xfId="0" applyFont="1" applyFill="1" applyBorder="1" applyAlignment="1">
      <alignment horizontal="center" vertical="top" wrapText="1"/>
    </xf>
    <xf numFmtId="0" fontId="19" fillId="3" borderId="38" xfId="0" applyFont="1" applyFill="1" applyBorder="1" applyAlignment="1">
      <alignment horizontal="center" vertical="top" wrapText="1"/>
    </xf>
    <xf numFmtId="0" fontId="19" fillId="3" borderId="39" xfId="0" applyFont="1" applyFill="1" applyBorder="1" applyAlignment="1">
      <alignment horizontal="center" vertical="top" wrapText="1"/>
    </xf>
    <xf numFmtId="0" fontId="19" fillId="3" borderId="40" xfId="0" applyFont="1" applyFill="1" applyBorder="1" applyAlignment="1">
      <alignment horizontal="center" vertical="top" wrapText="1"/>
    </xf>
    <xf numFmtId="0" fontId="19" fillId="3" borderId="22" xfId="0" applyFont="1" applyFill="1" applyBorder="1" applyAlignment="1">
      <alignment horizontal="center" vertical="center"/>
    </xf>
    <xf numFmtId="0" fontId="19" fillId="3" borderId="0" xfId="0" applyFont="1" applyFill="1" applyAlignment="1">
      <alignment horizontal="center" vertical="center"/>
    </xf>
    <xf numFmtId="0" fontId="19" fillId="3" borderId="39" xfId="0" applyFont="1" applyFill="1" applyBorder="1" applyAlignment="1">
      <alignment horizontal="center" vertical="center"/>
    </xf>
    <xf numFmtId="0" fontId="23" fillId="14" borderId="45" xfId="0" applyFont="1" applyFill="1" applyBorder="1" applyAlignment="1">
      <alignment horizontal="center" vertical="center"/>
    </xf>
    <xf numFmtId="0" fontId="23" fillId="3" borderId="0" xfId="0" applyFont="1" applyFill="1" applyAlignment="1" applyProtection="1">
      <alignment horizontal="center" vertical="center" wrapText="1"/>
      <protection locked="0"/>
    </xf>
    <xf numFmtId="0" fontId="23" fillId="3" borderId="55" xfId="0" applyFont="1" applyFill="1" applyBorder="1" applyAlignment="1" applyProtection="1">
      <alignment horizontal="center" vertical="center"/>
      <protection locked="0"/>
    </xf>
    <xf numFmtId="0" fontId="23" fillId="3" borderId="29" xfId="0" applyFont="1" applyFill="1" applyBorder="1" applyAlignment="1" applyProtection="1">
      <alignment horizontal="center" vertical="center"/>
      <protection locked="0"/>
    </xf>
    <xf numFmtId="0" fontId="23" fillId="14" borderId="36" xfId="0" applyFont="1" applyFill="1" applyBorder="1" applyAlignment="1">
      <alignment horizontal="center" vertical="center"/>
    </xf>
    <xf numFmtId="0" fontId="23" fillId="14" borderId="56" xfId="0" applyFont="1" applyFill="1" applyBorder="1" applyAlignment="1">
      <alignment horizontal="center" vertical="center"/>
    </xf>
    <xf numFmtId="0" fontId="23" fillId="14" borderId="30" xfId="0" applyFont="1" applyFill="1" applyBorder="1" applyAlignment="1">
      <alignment horizontal="center" vertical="center"/>
    </xf>
    <xf numFmtId="0" fontId="23" fillId="14" borderId="1" xfId="0" applyFont="1" applyFill="1" applyBorder="1" applyAlignment="1">
      <alignment horizontal="center" vertical="center"/>
    </xf>
    <xf numFmtId="0" fontId="23" fillId="4" borderId="56" xfId="0" applyFont="1" applyFill="1" applyBorder="1" applyAlignment="1">
      <alignment horizontal="center" vertical="center" shrinkToFit="1"/>
    </xf>
    <xf numFmtId="0" fontId="23" fillId="4" borderId="38" xfId="0" applyFont="1" applyFill="1" applyBorder="1" applyAlignment="1">
      <alignment horizontal="center" vertical="center" shrinkToFit="1"/>
    </xf>
    <xf numFmtId="0" fontId="23" fillId="15" borderId="0" xfId="0" applyFont="1" applyFill="1" applyAlignment="1">
      <alignment horizontal="center" vertical="center" shrinkToFit="1"/>
    </xf>
    <xf numFmtId="0" fontId="23" fillId="15" borderId="39" xfId="0" applyFont="1" applyFill="1" applyBorder="1" applyAlignment="1">
      <alignment horizontal="center" vertical="center" shrinkToFit="1"/>
    </xf>
    <xf numFmtId="0" fontId="23" fillId="4" borderId="55" xfId="0" applyFont="1" applyFill="1" applyBorder="1" applyAlignment="1">
      <alignment horizontal="center" vertical="center" shrinkToFit="1"/>
    </xf>
    <xf numFmtId="0" fontId="23" fillId="4" borderId="36" xfId="0" applyFont="1" applyFill="1" applyBorder="1" applyAlignment="1">
      <alignment horizontal="center" vertical="center" shrinkToFit="1"/>
    </xf>
    <xf numFmtId="38" fontId="23" fillId="14" borderId="22" xfId="0" applyNumberFormat="1" applyFont="1" applyFill="1" applyBorder="1" applyAlignment="1">
      <alignment horizontal="center" vertical="center" shrinkToFit="1"/>
    </xf>
    <xf numFmtId="0" fontId="23" fillId="14" borderId="55" xfId="0" applyFont="1" applyFill="1" applyBorder="1" applyAlignment="1">
      <alignment horizontal="center" vertical="center"/>
    </xf>
    <xf numFmtId="0" fontId="23" fillId="14" borderId="29" xfId="0" applyFont="1" applyFill="1" applyBorder="1" applyAlignment="1">
      <alignment horizontal="center" vertical="center"/>
    </xf>
    <xf numFmtId="0" fontId="25" fillId="2" borderId="0" xfId="0" applyFont="1" applyFill="1" applyAlignment="1" applyProtection="1">
      <alignment horizontal="center" vertical="center"/>
      <protection locked="0"/>
    </xf>
    <xf numFmtId="0" fontId="25" fillId="2" borderId="9" xfId="0" applyFont="1" applyFill="1" applyBorder="1" applyAlignment="1" applyProtection="1">
      <alignment horizontal="center" vertical="center"/>
      <protection locked="0"/>
    </xf>
    <xf numFmtId="0" fontId="23" fillId="14" borderId="68" xfId="0" applyFont="1" applyFill="1" applyBorder="1" applyAlignment="1">
      <alignment horizontal="left" vertical="center"/>
    </xf>
    <xf numFmtId="0" fontId="23" fillId="14" borderId="2" xfId="0" applyFont="1" applyFill="1" applyBorder="1" applyAlignment="1">
      <alignment horizontal="left" vertical="center"/>
    </xf>
    <xf numFmtId="0" fontId="23" fillId="14" borderId="69" xfId="0" applyFont="1" applyFill="1" applyBorder="1" applyAlignment="1">
      <alignment horizontal="left" vertical="center"/>
    </xf>
    <xf numFmtId="0" fontId="23" fillId="3" borderId="2" xfId="0" applyFont="1" applyFill="1" applyBorder="1" applyAlignment="1">
      <alignment horizontal="center" vertical="center"/>
    </xf>
    <xf numFmtId="0" fontId="23" fillId="3" borderId="12" xfId="0" applyFont="1" applyFill="1" applyBorder="1" applyAlignment="1">
      <alignment horizontal="center" vertical="center"/>
    </xf>
    <xf numFmtId="0" fontId="23" fillId="3" borderId="55" xfId="0" applyFont="1" applyFill="1" applyBorder="1" applyAlignment="1">
      <alignment horizontal="center" vertical="center" wrapText="1"/>
    </xf>
    <xf numFmtId="0" fontId="23" fillId="3" borderId="39" xfId="0" applyFont="1" applyFill="1" applyBorder="1" applyAlignment="1">
      <alignment horizontal="center" vertical="center" wrapText="1"/>
    </xf>
    <xf numFmtId="0" fontId="23" fillId="3" borderId="40" xfId="0" applyFont="1" applyFill="1" applyBorder="1" applyAlignment="1">
      <alignment horizontal="center" vertical="center" wrapText="1"/>
    </xf>
    <xf numFmtId="0" fontId="19" fillId="3" borderId="16" xfId="0" applyFont="1" applyFill="1" applyBorder="1" applyAlignment="1" applyProtection="1">
      <alignment horizontal="center" vertical="center"/>
      <protection locked="0"/>
    </xf>
    <xf numFmtId="0" fontId="19" fillId="3" borderId="17" xfId="0" applyFont="1" applyFill="1" applyBorder="1" applyAlignment="1" applyProtection="1">
      <alignment horizontal="center" vertical="center"/>
      <protection locked="0"/>
    </xf>
    <xf numFmtId="0" fontId="19" fillId="3" borderId="26" xfId="0" applyFont="1" applyFill="1" applyBorder="1" applyAlignment="1" applyProtection="1">
      <alignment horizontal="center" vertical="center"/>
      <protection locked="0"/>
    </xf>
    <xf numFmtId="0" fontId="19" fillId="3" borderId="24" xfId="0" applyFont="1" applyFill="1" applyBorder="1" applyAlignment="1" applyProtection="1">
      <alignment horizontal="center" vertical="center"/>
      <protection locked="0"/>
    </xf>
    <xf numFmtId="0" fontId="23" fillId="2" borderId="34" xfId="0" applyFont="1" applyFill="1" applyBorder="1" applyAlignment="1" applyProtection="1">
      <alignment horizontal="center" vertical="center"/>
      <protection locked="0"/>
    </xf>
    <xf numFmtId="0" fontId="23" fillId="2" borderId="4" xfId="0" applyFont="1" applyFill="1" applyBorder="1" applyAlignment="1" applyProtection="1">
      <alignment horizontal="center" vertical="center"/>
      <protection locked="0"/>
    </xf>
    <xf numFmtId="0" fontId="23" fillId="2" borderId="35" xfId="0" applyFont="1" applyFill="1" applyBorder="1" applyAlignment="1" applyProtection="1">
      <alignment horizontal="center" vertical="center"/>
      <protection locked="0"/>
    </xf>
    <xf numFmtId="0" fontId="23" fillId="2" borderId="31" xfId="0" applyFont="1" applyFill="1" applyBorder="1" applyAlignment="1" applyProtection="1">
      <alignment horizontal="center" vertical="center"/>
      <protection locked="0"/>
    </xf>
    <xf numFmtId="0" fontId="23" fillId="2" borderId="5" xfId="0" applyFont="1" applyFill="1" applyBorder="1" applyAlignment="1" applyProtection="1">
      <alignment horizontal="center" vertical="center"/>
      <protection locked="0"/>
    </xf>
    <xf numFmtId="0" fontId="23" fillId="2" borderId="32" xfId="0" applyFont="1" applyFill="1" applyBorder="1" applyAlignment="1" applyProtection="1">
      <alignment horizontal="center" vertical="center"/>
      <protection locked="0"/>
    </xf>
    <xf numFmtId="0" fontId="23" fillId="3" borderId="6" xfId="0" applyFont="1" applyFill="1" applyBorder="1" applyAlignment="1">
      <alignment horizontal="center" vertical="center" textRotation="255"/>
    </xf>
    <xf numFmtId="0" fontId="23" fillId="3" borderId="7" xfId="0" applyFont="1" applyFill="1" applyBorder="1" applyAlignment="1">
      <alignment horizontal="center" vertical="center" textRotation="255"/>
    </xf>
    <xf numFmtId="0" fontId="23" fillId="3" borderId="8" xfId="0" applyFont="1" applyFill="1" applyBorder="1" applyAlignment="1">
      <alignment horizontal="center" vertical="center" textRotation="255"/>
    </xf>
    <xf numFmtId="0" fontId="23" fillId="3" borderId="9" xfId="0" applyFont="1" applyFill="1" applyBorder="1" applyAlignment="1">
      <alignment horizontal="center" vertical="center" textRotation="255"/>
    </xf>
    <xf numFmtId="0" fontId="23" fillId="3" borderId="10" xfId="0" applyFont="1" applyFill="1" applyBorder="1" applyAlignment="1">
      <alignment horizontal="center" vertical="center" textRotation="255"/>
    </xf>
    <xf numFmtId="0" fontId="23" fillId="3" borderId="11" xfId="0" applyFont="1" applyFill="1" applyBorder="1" applyAlignment="1">
      <alignment horizontal="center" vertical="center" textRotation="255"/>
    </xf>
    <xf numFmtId="179" fontId="28" fillId="14" borderId="13" xfId="0" applyNumberFormat="1" applyFont="1" applyFill="1" applyBorder="1" applyAlignment="1">
      <alignment horizontal="center" vertical="center"/>
    </xf>
    <xf numFmtId="179" fontId="28" fillId="14" borderId="7" xfId="0" applyNumberFormat="1" applyFont="1" applyFill="1" applyBorder="1" applyAlignment="1">
      <alignment horizontal="center" vertical="center"/>
    </xf>
    <xf numFmtId="179" fontId="28" fillId="14" borderId="39" xfId="0" applyNumberFormat="1" applyFont="1" applyFill="1" applyBorder="1" applyAlignment="1">
      <alignment horizontal="center" vertical="center"/>
    </xf>
    <xf numFmtId="179" fontId="28" fillId="14" borderId="46" xfId="0" applyNumberFormat="1" applyFont="1" applyFill="1" applyBorder="1" applyAlignment="1">
      <alignment horizontal="center" vertical="center"/>
    </xf>
    <xf numFmtId="0" fontId="23" fillId="14" borderId="15" xfId="0" applyFont="1" applyFill="1" applyBorder="1" applyAlignment="1">
      <alignment horizontal="left" vertical="center"/>
    </xf>
    <xf numFmtId="0" fontId="23" fillId="14" borderId="12" xfId="0" applyFont="1" applyFill="1" applyBorder="1" applyAlignment="1">
      <alignment horizontal="left" vertical="center"/>
    </xf>
    <xf numFmtId="0" fontId="23" fillId="3" borderId="15" xfId="0" applyFont="1" applyFill="1" applyBorder="1" applyAlignment="1">
      <alignment horizontal="center" vertical="center"/>
    </xf>
    <xf numFmtId="0" fontId="23" fillId="3" borderId="3" xfId="0" applyFont="1" applyFill="1" applyBorder="1" applyAlignment="1">
      <alignment horizontal="center" vertical="center"/>
    </xf>
    <xf numFmtId="0" fontId="15" fillId="2" borderId="0" xfId="0" applyFont="1" applyFill="1" applyAlignment="1" applyProtection="1">
      <alignment horizontal="center" vertical="center" wrapText="1"/>
      <protection locked="0"/>
    </xf>
    <xf numFmtId="176" fontId="23" fillId="16" borderId="36" xfId="0" applyNumberFormat="1" applyFont="1" applyFill="1" applyBorder="1" applyAlignment="1">
      <alignment horizontal="center" vertical="center"/>
    </xf>
    <xf numFmtId="176" fontId="23" fillId="16" borderId="22" xfId="0" applyNumberFormat="1" applyFont="1" applyFill="1" applyBorder="1" applyAlignment="1">
      <alignment horizontal="center" vertical="center"/>
    </xf>
    <xf numFmtId="176" fontId="23" fillId="16" borderId="37" xfId="0" applyNumberFormat="1" applyFont="1" applyFill="1" applyBorder="1" applyAlignment="1">
      <alignment horizontal="center" vertical="center"/>
    </xf>
    <xf numFmtId="176" fontId="23" fillId="16" borderId="56" xfId="0" applyNumberFormat="1" applyFont="1" applyFill="1" applyBorder="1" applyAlignment="1">
      <alignment horizontal="center" vertical="center"/>
    </xf>
    <xf numFmtId="176" fontId="23" fillId="16" borderId="0" xfId="0" applyNumberFormat="1" applyFont="1" applyFill="1" applyAlignment="1">
      <alignment horizontal="center" vertical="center"/>
    </xf>
    <xf numFmtId="176" fontId="23" fillId="16" borderId="55" xfId="0" applyNumberFormat="1" applyFont="1" applyFill="1" applyBorder="1" applyAlignment="1">
      <alignment horizontal="center" vertical="center"/>
    </xf>
    <xf numFmtId="0" fontId="23" fillId="4" borderId="1" xfId="0" applyFont="1" applyFill="1" applyBorder="1" applyAlignment="1">
      <alignment horizontal="center" vertical="center" shrinkToFit="1"/>
    </xf>
    <xf numFmtId="0" fontId="23" fillId="4" borderId="11" xfId="0" applyFont="1" applyFill="1" applyBorder="1" applyAlignment="1">
      <alignment horizontal="center" vertical="center" shrinkToFit="1"/>
    </xf>
    <xf numFmtId="0" fontId="23" fillId="16" borderId="36" xfId="0" applyFont="1" applyFill="1" applyBorder="1" applyAlignment="1">
      <alignment horizontal="center" vertical="center"/>
    </xf>
    <xf numFmtId="0" fontId="23" fillId="16" borderId="56" xfId="0" applyFont="1" applyFill="1" applyBorder="1" applyAlignment="1">
      <alignment horizontal="center" vertical="center"/>
    </xf>
    <xf numFmtId="0" fontId="23" fillId="16" borderId="38" xfId="0" applyFont="1" applyFill="1" applyBorder="1" applyAlignment="1">
      <alignment horizontal="center" vertical="center"/>
    </xf>
    <xf numFmtId="0" fontId="19" fillId="4" borderId="22" xfId="0" applyFont="1" applyFill="1" applyBorder="1" applyAlignment="1">
      <alignment horizontal="center" vertical="center"/>
    </xf>
    <xf numFmtId="0" fontId="19" fillId="4" borderId="45" xfId="0" applyFont="1" applyFill="1" applyBorder="1" applyAlignment="1">
      <alignment horizontal="center" vertical="center"/>
    </xf>
    <xf numFmtId="0" fontId="19" fillId="4" borderId="0" xfId="0" applyFont="1" applyFill="1" applyAlignment="1">
      <alignment horizontal="center" vertical="center"/>
    </xf>
    <xf numFmtId="0" fontId="19" fillId="4" borderId="9" xfId="0" applyFont="1" applyFill="1" applyBorder="1" applyAlignment="1">
      <alignment horizontal="center" vertical="center"/>
    </xf>
    <xf numFmtId="0" fontId="19" fillId="4" borderId="39" xfId="0" applyFont="1" applyFill="1" applyBorder="1" applyAlignment="1">
      <alignment horizontal="center" vertical="center"/>
    </xf>
    <xf numFmtId="0" fontId="19" fillId="4" borderId="46" xfId="0" applyFont="1" applyFill="1" applyBorder="1" applyAlignment="1">
      <alignment horizontal="center" vertical="center"/>
    </xf>
    <xf numFmtId="0" fontId="23" fillId="3" borderId="25" xfId="0" applyFont="1" applyFill="1" applyBorder="1" applyAlignment="1">
      <alignment horizontal="center" vertical="center" wrapText="1" shrinkToFit="1"/>
    </xf>
    <xf numFmtId="0" fontId="23" fillId="3" borderId="18" xfId="0" applyFont="1" applyFill="1" applyBorder="1" applyAlignment="1">
      <alignment horizontal="center" vertical="center" wrapText="1" shrinkToFit="1"/>
    </xf>
    <xf numFmtId="0" fontId="23" fillId="3" borderId="18" xfId="0" applyFont="1" applyFill="1" applyBorder="1" applyAlignment="1" applyProtection="1">
      <alignment horizontal="center" vertical="center" wrapText="1"/>
      <protection locked="0"/>
    </xf>
    <xf numFmtId="0" fontId="23" fillId="3" borderId="18" xfId="0" applyFont="1" applyFill="1" applyBorder="1" applyAlignment="1" applyProtection="1">
      <alignment horizontal="center" vertical="center"/>
      <protection locked="0"/>
    </xf>
    <xf numFmtId="38" fontId="23" fillId="16" borderId="36" xfId="2" applyFont="1" applyFill="1" applyBorder="1" applyAlignment="1">
      <alignment horizontal="center" vertical="center" shrinkToFit="1"/>
    </xf>
    <xf numFmtId="38" fontId="23" fillId="16" borderId="22" xfId="2" applyFont="1" applyFill="1" applyBorder="1" applyAlignment="1">
      <alignment horizontal="center" vertical="center" shrinkToFit="1"/>
    </xf>
    <xf numFmtId="38" fontId="23" fillId="16" borderId="45" xfId="2" applyFont="1" applyFill="1" applyBorder="1" applyAlignment="1">
      <alignment horizontal="center" vertical="center" shrinkToFit="1"/>
    </xf>
    <xf numFmtId="38" fontId="23" fillId="16" borderId="56" xfId="2" applyFont="1" applyFill="1" applyBorder="1" applyAlignment="1">
      <alignment horizontal="center" vertical="center" shrinkToFit="1"/>
    </xf>
    <xf numFmtId="38" fontId="23" fillId="16" borderId="0" xfId="2" applyFont="1" applyFill="1" applyAlignment="1">
      <alignment horizontal="center" vertical="center" shrinkToFit="1"/>
    </xf>
    <xf numFmtId="38" fontId="23" fillId="16" borderId="9" xfId="2" applyFont="1" applyFill="1" applyBorder="1" applyAlignment="1">
      <alignment horizontal="center" vertical="center" shrinkToFit="1"/>
    </xf>
    <xf numFmtId="38" fontId="23" fillId="16" borderId="38" xfId="2" applyFont="1" applyFill="1" applyBorder="1" applyAlignment="1">
      <alignment horizontal="center" vertical="center" shrinkToFit="1"/>
    </xf>
    <xf numFmtId="38" fontId="23" fillId="16" borderId="39" xfId="2" applyFont="1" applyFill="1" applyBorder="1" applyAlignment="1">
      <alignment horizontal="center" vertical="center" shrinkToFit="1"/>
    </xf>
    <xf numFmtId="38" fontId="23" fillId="16" borderId="46" xfId="2" applyFont="1" applyFill="1" applyBorder="1" applyAlignment="1">
      <alignment horizontal="center" vertical="center" shrinkToFit="1"/>
    </xf>
    <xf numFmtId="0" fontId="23" fillId="3" borderId="26" xfId="0" applyFont="1" applyFill="1" applyBorder="1" applyAlignment="1">
      <alignment horizontal="center" vertical="center" wrapText="1" shrinkToFit="1"/>
    </xf>
    <xf numFmtId="0" fontId="23" fillId="3" borderId="24" xfId="0" applyFont="1" applyFill="1" applyBorder="1" applyAlignment="1">
      <alignment horizontal="center" vertical="center" wrapText="1" shrinkToFit="1"/>
    </xf>
    <xf numFmtId="176" fontId="23" fillId="16" borderId="36" xfId="0" applyNumberFormat="1" applyFont="1" applyFill="1" applyBorder="1" applyAlignment="1">
      <alignment horizontal="center" vertical="center" shrinkToFit="1"/>
    </xf>
    <xf numFmtId="176" fontId="23" fillId="16" borderId="22" xfId="0" applyNumberFormat="1" applyFont="1" applyFill="1" applyBorder="1" applyAlignment="1">
      <alignment horizontal="center" vertical="center" shrinkToFit="1"/>
    </xf>
    <xf numFmtId="176" fontId="23" fillId="16" borderId="37" xfId="0" applyNumberFormat="1" applyFont="1" applyFill="1" applyBorder="1" applyAlignment="1">
      <alignment horizontal="center" vertical="center" shrinkToFit="1"/>
    </xf>
    <xf numFmtId="176" fontId="23" fillId="16" borderId="56" xfId="0" applyNumberFormat="1" applyFont="1" applyFill="1" applyBorder="1" applyAlignment="1">
      <alignment horizontal="center" vertical="center" shrinkToFit="1"/>
    </xf>
    <xf numFmtId="176" fontId="23" fillId="16" borderId="0" xfId="0" applyNumberFormat="1" applyFont="1" applyFill="1" applyAlignment="1">
      <alignment horizontal="center" vertical="center" shrinkToFit="1"/>
    </xf>
    <xf numFmtId="176" fontId="23" fillId="16" borderId="55" xfId="0" applyNumberFormat="1" applyFont="1" applyFill="1" applyBorder="1" applyAlignment="1">
      <alignment horizontal="center" vertical="center" shrinkToFit="1"/>
    </xf>
    <xf numFmtId="176" fontId="23" fillId="16" borderId="30" xfId="0" applyNumberFormat="1" applyFont="1" applyFill="1" applyBorder="1" applyAlignment="1">
      <alignment horizontal="center" vertical="center" shrinkToFit="1"/>
    </xf>
    <xf numFmtId="176" fontId="23" fillId="16" borderId="1" xfId="0" applyNumberFormat="1" applyFont="1" applyFill="1" applyBorder="1" applyAlignment="1">
      <alignment horizontal="center" vertical="center" shrinkToFit="1"/>
    </xf>
    <xf numFmtId="176" fontId="23" fillId="16" borderId="29" xfId="0" applyNumberFormat="1" applyFont="1" applyFill="1" applyBorder="1" applyAlignment="1">
      <alignment horizontal="center" vertical="center" shrinkToFit="1"/>
    </xf>
    <xf numFmtId="0" fontId="19" fillId="3" borderId="18" xfId="0" applyFont="1" applyFill="1" applyBorder="1" applyAlignment="1" applyProtection="1">
      <alignment horizontal="center" vertical="center" wrapText="1"/>
      <protection locked="0"/>
    </xf>
    <xf numFmtId="0" fontId="19" fillId="3" borderId="18" xfId="0" applyFont="1" applyFill="1" applyBorder="1" applyAlignment="1" applyProtection="1">
      <alignment horizontal="center" vertical="center"/>
      <protection locked="0"/>
    </xf>
    <xf numFmtId="0" fontId="23" fillId="16" borderId="36" xfId="0" applyFont="1" applyFill="1" applyBorder="1" applyAlignment="1">
      <alignment horizontal="center" vertical="center" wrapText="1"/>
    </xf>
    <xf numFmtId="0" fontId="23" fillId="16" borderId="22" xfId="0" applyFont="1" applyFill="1" applyBorder="1" applyAlignment="1">
      <alignment horizontal="center" vertical="center" wrapText="1"/>
    </xf>
    <xf numFmtId="0" fontId="23" fillId="16" borderId="45" xfId="0" applyFont="1" applyFill="1" applyBorder="1" applyAlignment="1">
      <alignment horizontal="center" vertical="center" wrapText="1"/>
    </xf>
    <xf numFmtId="0" fontId="23" fillId="16" borderId="56" xfId="0" applyFont="1" applyFill="1" applyBorder="1" applyAlignment="1">
      <alignment horizontal="center" vertical="center" wrapText="1"/>
    </xf>
    <xf numFmtId="0" fontId="23" fillId="16" borderId="0" xfId="0" applyFont="1" applyFill="1" applyAlignment="1">
      <alignment horizontal="center" vertical="center" wrapText="1"/>
    </xf>
    <xf numFmtId="0" fontId="23" fillId="16" borderId="9" xfId="0" applyFont="1" applyFill="1" applyBorder="1" applyAlignment="1">
      <alignment horizontal="center" vertical="center" wrapText="1"/>
    </xf>
    <xf numFmtId="0" fontId="23" fillId="16" borderId="30" xfId="0" applyFont="1" applyFill="1" applyBorder="1" applyAlignment="1">
      <alignment horizontal="center" vertical="center" wrapText="1"/>
    </xf>
    <xf numFmtId="0" fontId="23" fillId="16" borderId="1" xfId="0" applyFont="1" applyFill="1" applyBorder="1" applyAlignment="1">
      <alignment horizontal="center" vertical="center" wrapText="1"/>
    </xf>
    <xf numFmtId="0" fontId="23" fillId="16" borderId="11" xfId="0" applyFont="1" applyFill="1" applyBorder="1" applyAlignment="1">
      <alignment horizontal="center" vertical="center" wrapText="1"/>
    </xf>
    <xf numFmtId="0" fontId="23" fillId="16" borderId="36" xfId="0" applyFont="1" applyFill="1" applyBorder="1" applyAlignment="1">
      <alignment horizontal="center" vertical="center" shrinkToFit="1"/>
    </xf>
    <xf numFmtId="0" fontId="23" fillId="16" borderId="22" xfId="0" applyFont="1" applyFill="1" applyBorder="1" applyAlignment="1">
      <alignment horizontal="center" vertical="center" shrinkToFit="1"/>
    </xf>
    <xf numFmtId="0" fontId="23" fillId="16" borderId="56" xfId="0" applyFont="1" applyFill="1" applyBorder="1" applyAlignment="1">
      <alignment horizontal="center" vertical="center" shrinkToFit="1"/>
    </xf>
    <xf numFmtId="0" fontId="23" fillId="16" borderId="0" xfId="0" applyFont="1" applyFill="1" applyAlignment="1">
      <alignment horizontal="center" vertical="center" shrinkToFit="1"/>
    </xf>
    <xf numFmtId="0" fontId="23" fillId="16" borderId="38" xfId="0" applyFont="1" applyFill="1" applyBorder="1" applyAlignment="1">
      <alignment horizontal="center" vertical="center" shrinkToFit="1"/>
    </xf>
    <xf numFmtId="0" fontId="23" fillId="16" borderId="39" xfId="0" applyFont="1" applyFill="1" applyBorder="1" applyAlignment="1">
      <alignment horizontal="center" vertical="center" shrinkToFit="1"/>
    </xf>
    <xf numFmtId="0" fontId="23" fillId="16" borderId="37" xfId="0" applyFont="1" applyFill="1" applyBorder="1" applyAlignment="1">
      <alignment horizontal="center" vertical="center" shrinkToFit="1"/>
    </xf>
    <xf numFmtId="0" fontId="23" fillId="16" borderId="55" xfId="0" applyFont="1" applyFill="1" applyBorder="1" applyAlignment="1">
      <alignment horizontal="center" vertical="center" shrinkToFit="1"/>
    </xf>
    <xf numFmtId="0" fontId="23" fillId="16" borderId="40" xfId="0" applyFont="1" applyFill="1" applyBorder="1" applyAlignment="1">
      <alignment horizontal="center" vertical="center" shrinkToFit="1"/>
    </xf>
    <xf numFmtId="0" fontId="23" fillId="3" borderId="6" xfId="0" applyFont="1" applyFill="1" applyBorder="1" applyAlignment="1">
      <alignment horizontal="center" vertical="center" wrapText="1"/>
    </xf>
    <xf numFmtId="0" fontId="23" fillId="3" borderId="13" xfId="0" applyFont="1" applyFill="1" applyBorder="1" applyAlignment="1">
      <alignment horizontal="center" vertical="center" wrapText="1"/>
    </xf>
    <xf numFmtId="0" fontId="23" fillId="3" borderId="49"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23" fillId="3" borderId="48" xfId="0" applyFont="1" applyFill="1" applyBorder="1" applyAlignment="1">
      <alignment horizontal="center" vertical="center" wrapText="1"/>
    </xf>
    <xf numFmtId="0" fontId="23" fillId="0" borderId="140" xfId="0" applyFont="1" applyBorder="1" applyAlignment="1" applyProtection="1">
      <alignment horizontal="center" vertical="center"/>
      <protection locked="0"/>
    </xf>
    <xf numFmtId="0" fontId="23" fillId="0" borderId="60" xfId="0" applyFont="1" applyBorder="1" applyAlignment="1" applyProtection="1">
      <alignment horizontal="center" vertical="center"/>
      <protection locked="0"/>
    </xf>
    <xf numFmtId="0" fontId="23" fillId="0" borderId="141" xfId="0" applyFont="1" applyBorder="1" applyAlignment="1" applyProtection="1">
      <alignment horizontal="center" vertical="center"/>
      <protection locked="0"/>
    </xf>
    <xf numFmtId="0" fontId="23" fillId="0" borderId="140" xfId="0" applyFont="1" applyBorder="1" applyAlignment="1">
      <alignment horizontal="center" vertical="center"/>
    </xf>
    <xf numFmtId="0" fontId="23" fillId="0" borderId="60" xfId="0" applyFont="1" applyBorder="1" applyAlignment="1">
      <alignment horizontal="center" vertical="center"/>
    </xf>
    <xf numFmtId="0" fontId="23" fillId="0" borderId="141" xfId="0" applyFont="1" applyBorder="1" applyAlignment="1">
      <alignment horizontal="center" vertical="center"/>
    </xf>
    <xf numFmtId="0" fontId="23" fillId="14" borderId="50" xfId="0" applyFont="1" applyFill="1" applyBorder="1" applyAlignment="1">
      <alignment horizontal="center" vertical="center"/>
    </xf>
    <xf numFmtId="0" fontId="23" fillId="14" borderId="13" xfId="0" applyFont="1" applyFill="1" applyBorder="1" applyAlignment="1">
      <alignment horizontal="center" vertical="center"/>
    </xf>
    <xf numFmtId="0" fontId="23" fillId="14" borderId="38" xfId="0" applyFont="1" applyFill="1" applyBorder="1" applyAlignment="1">
      <alignment horizontal="center" vertical="center"/>
    </xf>
    <xf numFmtId="0" fontId="23" fillId="0" borderId="13" xfId="0" applyFont="1" applyBorder="1" applyAlignment="1">
      <alignment horizontal="center" vertical="center"/>
    </xf>
    <xf numFmtId="0" fontId="23" fillId="0" borderId="7" xfId="0" applyFont="1" applyBorder="1" applyAlignment="1">
      <alignment horizontal="center" vertical="center"/>
    </xf>
    <xf numFmtId="0" fontId="23" fillId="0" borderId="39" xfId="0" applyFont="1" applyBorder="1" applyAlignment="1">
      <alignment horizontal="center" vertical="center"/>
    </xf>
    <xf numFmtId="0" fontId="23" fillId="0" borderId="46" xfId="0" applyFont="1" applyBorder="1" applyAlignment="1">
      <alignment horizontal="center" vertical="center"/>
    </xf>
    <xf numFmtId="0" fontId="23" fillId="14" borderId="19" xfId="0" applyFont="1" applyFill="1" applyBorder="1" applyAlignment="1">
      <alignment horizontal="center" vertical="center"/>
    </xf>
    <xf numFmtId="0" fontId="23" fillId="14" borderId="20" xfId="0" applyFont="1" applyFill="1" applyBorder="1" applyAlignment="1">
      <alignment horizontal="center" vertical="center"/>
    </xf>
    <xf numFmtId="0" fontId="23" fillId="14" borderId="21" xfId="0" applyFont="1" applyFill="1" applyBorder="1" applyAlignment="1">
      <alignment horizontal="center" vertical="center"/>
    </xf>
    <xf numFmtId="0" fontId="23" fillId="14" borderId="1" xfId="0" applyFont="1" applyFill="1" applyBorder="1" applyAlignment="1">
      <alignment horizontal="center" vertical="center" shrinkToFit="1"/>
    </xf>
    <xf numFmtId="0" fontId="23" fillId="4" borderId="30" xfId="0" applyFont="1" applyFill="1" applyBorder="1" applyAlignment="1">
      <alignment horizontal="center" vertical="center" shrinkToFit="1"/>
    </xf>
    <xf numFmtId="3" fontId="9" fillId="0" borderId="33" xfId="3" applyNumberFormat="1" applyFont="1" applyBorder="1" applyAlignment="1">
      <alignment horizontal="center" vertical="center" wrapText="1"/>
    </xf>
    <xf numFmtId="3" fontId="9" fillId="0" borderId="67" xfId="3" applyNumberFormat="1" applyFont="1" applyBorder="1" applyAlignment="1">
      <alignment horizontal="center" vertical="center" wrapText="1"/>
    </xf>
    <xf numFmtId="3" fontId="9" fillId="0" borderId="84" xfId="3" applyNumberFormat="1" applyFont="1" applyBorder="1" applyAlignment="1">
      <alignment horizontal="center" vertical="center" wrapText="1"/>
    </xf>
    <xf numFmtId="3" fontId="9" fillId="0" borderId="90" xfId="3" applyNumberFormat="1" applyFont="1" applyBorder="1" applyAlignment="1">
      <alignment horizontal="center" vertical="center" wrapText="1"/>
    </xf>
    <xf numFmtId="3" fontId="9" fillId="0" borderId="85" xfId="3" applyNumberFormat="1" applyFont="1" applyBorder="1" applyAlignment="1">
      <alignment horizontal="center" vertical="center" wrapText="1"/>
    </xf>
    <xf numFmtId="3" fontId="9" fillId="0" borderId="91" xfId="3" applyNumberFormat="1" applyFont="1" applyBorder="1" applyAlignment="1">
      <alignment horizontal="center" vertical="center" wrapText="1"/>
    </xf>
    <xf numFmtId="3" fontId="6" fillId="0" borderId="85" xfId="3" applyNumberFormat="1" applyFont="1" applyBorder="1" applyAlignment="1">
      <alignment horizontal="center" vertical="center" wrapText="1"/>
    </xf>
    <xf numFmtId="3" fontId="6" fillId="0" borderId="91" xfId="3" applyNumberFormat="1" applyFont="1" applyBorder="1" applyAlignment="1">
      <alignment horizontal="center" vertical="center" wrapText="1"/>
    </xf>
    <xf numFmtId="3" fontId="9" fillId="0" borderId="86" xfId="3" applyNumberFormat="1" applyFont="1" applyBorder="1" applyAlignment="1">
      <alignment horizontal="center" vertical="center" wrapText="1"/>
    </xf>
    <xf numFmtId="3" fontId="9" fillId="0" borderId="92" xfId="3" applyNumberFormat="1" applyFont="1" applyBorder="1" applyAlignment="1">
      <alignment horizontal="center" vertical="center" wrapText="1"/>
    </xf>
    <xf numFmtId="3" fontId="9" fillId="0" borderId="99" xfId="3" applyNumberFormat="1" applyFont="1" applyBorder="1" applyAlignment="1">
      <alignment horizontal="center" vertical="center" wrapText="1"/>
    </xf>
    <xf numFmtId="3" fontId="9" fillId="0" borderId="100" xfId="3" applyNumberFormat="1" applyFont="1" applyBorder="1" applyAlignment="1">
      <alignment horizontal="center" vertical="center" wrapText="1"/>
    </xf>
    <xf numFmtId="3" fontId="9" fillId="0" borderId="101" xfId="3" applyNumberFormat="1" applyFont="1" applyBorder="1" applyAlignment="1">
      <alignment horizontal="center" vertical="center" wrapText="1"/>
    </xf>
    <xf numFmtId="3" fontId="6" fillId="0" borderId="36" xfId="3" applyNumberFormat="1" applyFont="1" applyBorder="1" applyAlignment="1">
      <alignment horizontal="center" vertical="center" wrapText="1"/>
    </xf>
    <xf numFmtId="3" fontId="6" fillId="0" borderId="22" xfId="3" applyNumberFormat="1" applyFont="1" applyBorder="1" applyAlignment="1">
      <alignment horizontal="center" vertical="center"/>
    </xf>
    <xf numFmtId="3" fontId="6" fillId="0" borderId="37" xfId="3" applyNumberFormat="1" applyFont="1" applyBorder="1" applyAlignment="1">
      <alignment horizontal="center" vertical="center"/>
    </xf>
    <xf numFmtId="3" fontId="6" fillId="0" borderId="56" xfId="3" applyNumberFormat="1" applyFont="1" applyBorder="1" applyAlignment="1">
      <alignment horizontal="center" vertical="center"/>
    </xf>
    <xf numFmtId="3" fontId="6" fillId="0" borderId="0" xfId="3" applyNumberFormat="1" applyFont="1" applyAlignment="1">
      <alignment horizontal="center" vertical="center"/>
    </xf>
    <xf numFmtId="3" fontId="6" fillId="0" borderId="55" xfId="3" applyNumberFormat="1" applyFont="1" applyBorder="1" applyAlignment="1">
      <alignment horizontal="center" vertical="center"/>
    </xf>
    <xf numFmtId="3" fontId="9" fillId="0" borderId="36" xfId="3" applyNumberFormat="1" applyFont="1" applyBorder="1" applyAlignment="1">
      <alignment horizontal="center" vertical="center"/>
    </xf>
    <xf numFmtId="3" fontId="9" fillId="0" borderId="22" xfId="3" applyNumberFormat="1" applyFont="1" applyBorder="1" applyAlignment="1">
      <alignment horizontal="center" vertical="center"/>
    </xf>
    <xf numFmtId="3" fontId="9" fillId="0" borderId="37" xfId="3" applyNumberFormat="1" applyFont="1" applyBorder="1" applyAlignment="1">
      <alignment horizontal="center" vertical="center"/>
    </xf>
    <xf numFmtId="3" fontId="9" fillId="0" borderId="56" xfId="3" applyNumberFormat="1" applyFont="1" applyBorder="1" applyAlignment="1">
      <alignment horizontal="center" vertical="center"/>
    </xf>
    <xf numFmtId="3" fontId="9" fillId="0" borderId="0" xfId="3" applyNumberFormat="1" applyFont="1" applyAlignment="1">
      <alignment horizontal="center" vertical="center"/>
    </xf>
    <xf numFmtId="3" fontId="9" fillId="0" borderId="55" xfId="3" applyNumberFormat="1" applyFont="1" applyBorder="1" applyAlignment="1">
      <alignment horizontal="center" vertical="center"/>
    </xf>
    <xf numFmtId="3" fontId="9" fillId="0" borderId="99" xfId="3" applyNumberFormat="1" applyFont="1" applyBorder="1" applyAlignment="1">
      <alignment horizontal="center" vertical="center"/>
    </xf>
    <xf numFmtId="3" fontId="9" fillId="0" borderId="100" xfId="3" applyNumberFormat="1" applyFont="1" applyBorder="1" applyAlignment="1">
      <alignment horizontal="center" vertical="center"/>
    </xf>
    <xf numFmtId="3" fontId="9" fillId="0" borderId="102" xfId="3" applyNumberFormat="1" applyFont="1" applyBorder="1" applyAlignment="1">
      <alignment horizontal="center" vertical="center"/>
    </xf>
    <xf numFmtId="3" fontId="9" fillId="0" borderId="103" xfId="3" applyNumberFormat="1" applyFont="1" applyBorder="1" applyAlignment="1">
      <alignment horizontal="center" vertical="center"/>
    </xf>
    <xf numFmtId="3" fontId="9" fillId="0" borderId="105" xfId="3" applyNumberFormat="1" applyFont="1" applyBorder="1" applyAlignment="1">
      <alignment horizontal="center" vertical="center"/>
    </xf>
    <xf numFmtId="3" fontId="9" fillId="0" borderId="36" xfId="3" applyNumberFormat="1" applyFont="1" applyBorder="1" applyAlignment="1">
      <alignment horizontal="center" vertical="center" wrapText="1"/>
    </xf>
    <xf numFmtId="3" fontId="9" fillId="0" borderId="57" xfId="3" applyNumberFormat="1" applyFont="1" applyBorder="1" applyAlignment="1">
      <alignment horizontal="center" vertical="center"/>
    </xf>
    <xf numFmtId="3" fontId="9" fillId="0" borderId="106" xfId="3" applyNumberFormat="1" applyFont="1" applyBorder="1" applyAlignment="1">
      <alignment horizontal="center" vertical="center"/>
    </xf>
    <xf numFmtId="177" fontId="9" fillId="0" borderId="104" xfId="3" applyNumberFormat="1" applyFont="1" applyBorder="1" applyAlignment="1">
      <alignment horizontal="center" vertical="center" wrapText="1"/>
    </xf>
    <xf numFmtId="177" fontId="9" fillId="0" borderId="100" xfId="3" applyNumberFormat="1" applyFont="1" applyBorder="1" applyAlignment="1">
      <alignment horizontal="center" vertical="center" wrapText="1"/>
    </xf>
    <xf numFmtId="177" fontId="9" fillId="0" borderId="101" xfId="3" applyNumberFormat="1" applyFont="1" applyBorder="1" applyAlignment="1">
      <alignment horizontal="center" vertical="center" wrapText="1"/>
    </xf>
    <xf numFmtId="180" fontId="9" fillId="0" borderId="55" xfId="3" applyNumberFormat="1" applyFont="1" applyBorder="1" applyAlignment="1">
      <alignment horizontal="center" vertical="center" wrapText="1"/>
    </xf>
    <xf numFmtId="177" fontId="6" fillId="0" borderId="36" xfId="3" applyNumberFormat="1" applyFont="1" applyBorder="1" applyAlignment="1">
      <alignment horizontal="center" vertical="center" wrapText="1"/>
    </xf>
    <xf numFmtId="177" fontId="6" fillId="0" borderId="22" xfId="3" applyNumberFormat="1" applyFont="1" applyBorder="1" applyAlignment="1">
      <alignment horizontal="center" vertical="center" wrapText="1"/>
    </xf>
    <xf numFmtId="177" fontId="6" fillId="0" borderId="107" xfId="3" applyNumberFormat="1" applyFont="1" applyBorder="1" applyAlignment="1">
      <alignment horizontal="center" vertical="center" wrapText="1"/>
    </xf>
    <xf numFmtId="178" fontId="9" fillId="0" borderId="87" xfId="3" applyNumberFormat="1" applyFont="1" applyBorder="1" applyAlignment="1">
      <alignment horizontal="center" vertical="center" wrapText="1"/>
    </xf>
    <xf numFmtId="178" fontId="9" fillId="0" borderId="88" xfId="3" applyNumberFormat="1" applyFont="1" applyBorder="1" applyAlignment="1">
      <alignment horizontal="center" vertical="center" wrapText="1"/>
    </xf>
    <xf numFmtId="178" fontId="9" fillId="0" borderId="89" xfId="3" applyNumberFormat="1" applyFont="1" applyBorder="1" applyAlignment="1">
      <alignment horizontal="center" vertical="center" wrapText="1"/>
    </xf>
    <xf numFmtId="177" fontId="6" fillId="0" borderId="37" xfId="3" applyNumberFormat="1" applyFont="1" applyBorder="1" applyAlignment="1">
      <alignment horizontal="center" vertical="center" wrapText="1"/>
    </xf>
    <xf numFmtId="3" fontId="6" fillId="0" borderId="36" xfId="3" applyNumberFormat="1" applyFont="1" applyBorder="1" applyAlignment="1">
      <alignment horizontal="center" vertical="center" shrinkToFit="1"/>
    </xf>
    <xf numFmtId="3" fontId="6" fillId="0" borderId="22" xfId="3" applyNumberFormat="1" applyFont="1" applyBorder="1" applyAlignment="1">
      <alignment horizontal="center" vertical="center" shrinkToFit="1"/>
    </xf>
    <xf numFmtId="3" fontId="6" fillId="0" borderId="37" xfId="3" applyNumberFormat="1" applyFont="1" applyBorder="1" applyAlignment="1">
      <alignment horizontal="center" vertical="center" shrinkToFit="1"/>
    </xf>
    <xf numFmtId="3" fontId="6" fillId="0" borderId="107" xfId="3" applyNumberFormat="1" applyFont="1" applyBorder="1" applyAlignment="1">
      <alignment horizontal="center" vertical="center" shrinkToFit="1"/>
    </xf>
    <xf numFmtId="3" fontId="9" fillId="0" borderId="18" xfId="3" applyNumberFormat="1" applyFont="1" applyBorder="1" applyAlignment="1">
      <alignment horizontal="center" vertical="center" wrapText="1"/>
    </xf>
    <xf numFmtId="3" fontId="9" fillId="0" borderId="18" xfId="3" applyNumberFormat="1" applyFont="1" applyBorder="1" applyAlignment="1">
      <alignment horizontal="center" vertical="center"/>
    </xf>
    <xf numFmtId="3" fontId="9" fillId="0" borderId="33" xfId="3" applyNumberFormat="1" applyFont="1" applyBorder="1" applyAlignment="1">
      <alignment horizontal="center" vertical="center"/>
    </xf>
    <xf numFmtId="177" fontId="6" fillId="0" borderId="104" xfId="3" applyNumberFormat="1" applyFont="1" applyBorder="1" applyAlignment="1">
      <alignment horizontal="center" vertical="center" wrapText="1"/>
    </xf>
    <xf numFmtId="177" fontId="6" fillId="0" borderId="100" xfId="3" applyNumberFormat="1" applyFont="1" applyBorder="1" applyAlignment="1">
      <alignment horizontal="center" vertical="center" wrapText="1"/>
    </xf>
    <xf numFmtId="177" fontId="6" fillId="0" borderId="101" xfId="3" applyNumberFormat="1" applyFont="1" applyBorder="1" applyAlignment="1">
      <alignment horizontal="center" vertical="center" wrapText="1"/>
    </xf>
    <xf numFmtId="177" fontId="9" fillId="0" borderId="18" xfId="3" applyNumberFormat="1" applyFont="1" applyBorder="1" applyAlignment="1">
      <alignment horizontal="center" vertical="center"/>
    </xf>
    <xf numFmtId="3" fontId="9" fillId="0" borderId="19" xfId="3" applyNumberFormat="1" applyFont="1" applyBorder="1" applyAlignment="1">
      <alignment horizontal="center" vertical="center"/>
    </xf>
    <xf numFmtId="177" fontId="6" fillId="0" borderId="84" xfId="3" applyNumberFormat="1" applyFont="1" applyBorder="1" applyAlignment="1">
      <alignment horizontal="center" vertical="center" wrapText="1"/>
    </xf>
    <xf numFmtId="177" fontId="6" fillId="0" borderId="90" xfId="3" applyNumberFormat="1" applyFont="1" applyBorder="1" applyAlignment="1">
      <alignment horizontal="center" vertical="center" wrapText="1"/>
    </xf>
    <xf numFmtId="177" fontId="6" fillId="0" borderId="85" xfId="3" applyNumberFormat="1" applyFont="1" applyBorder="1" applyAlignment="1">
      <alignment horizontal="center" vertical="center" wrapText="1"/>
    </xf>
    <xf numFmtId="177" fontId="6" fillId="0" borderId="91" xfId="3" applyNumberFormat="1" applyFont="1" applyBorder="1" applyAlignment="1">
      <alignment horizontal="center" vertical="center" wrapText="1"/>
    </xf>
    <xf numFmtId="181" fontId="6" fillId="0" borderId="93" xfId="3" applyNumberFormat="1" applyFont="1" applyBorder="1" applyAlignment="1">
      <alignment horizontal="center" vertical="center" wrapText="1"/>
    </xf>
    <xf numFmtId="181" fontId="6" fillId="0" borderId="94" xfId="3" applyNumberFormat="1" applyFont="1" applyBorder="1" applyAlignment="1">
      <alignment horizontal="center" vertical="center" wrapText="1"/>
    </xf>
    <xf numFmtId="181" fontId="6" fillId="0" borderId="108" xfId="3" applyNumberFormat="1" applyFont="1" applyBorder="1" applyAlignment="1">
      <alignment horizontal="center" vertical="center" wrapText="1"/>
    </xf>
    <xf numFmtId="178" fontId="9" fillId="0" borderId="41" xfId="3" applyNumberFormat="1" applyFont="1" applyBorder="1" applyAlignment="1">
      <alignment horizontal="center" vertical="center" wrapText="1"/>
    </xf>
    <xf numFmtId="178" fontId="9" fillId="0" borderId="38" xfId="3" applyNumberFormat="1" applyFont="1" applyBorder="1" applyAlignment="1">
      <alignment horizontal="center" vertical="center" wrapText="1"/>
    </xf>
    <xf numFmtId="178" fontId="9" fillId="0" borderId="39" xfId="3" applyNumberFormat="1" applyFont="1" applyBorder="1" applyAlignment="1">
      <alignment horizontal="center" vertical="center" wrapText="1"/>
    </xf>
    <xf numFmtId="178" fontId="9" fillId="0" borderId="38" xfId="3" applyNumberFormat="1" applyFont="1" applyBorder="1" applyAlignment="1">
      <alignment horizontal="center" vertical="center"/>
    </xf>
    <xf numFmtId="178" fontId="9" fillId="0" borderId="39" xfId="3" applyNumberFormat="1" applyFont="1" applyBorder="1" applyAlignment="1">
      <alignment horizontal="center" vertical="center"/>
    </xf>
    <xf numFmtId="178" fontId="9" fillId="0" borderId="40" xfId="3" applyNumberFormat="1" applyFont="1" applyBorder="1" applyAlignment="1">
      <alignment horizontal="center" vertical="center"/>
    </xf>
    <xf numFmtId="178" fontId="9" fillId="0" borderId="110" xfId="3" applyNumberFormat="1" applyFont="1" applyBorder="1" applyAlignment="1">
      <alignment horizontal="center" vertical="center" wrapText="1"/>
    </xf>
    <xf numFmtId="178" fontId="9" fillId="0" borderId="111" xfId="3" applyNumberFormat="1" applyFont="1" applyBorder="1" applyAlignment="1">
      <alignment horizontal="center" vertical="center" wrapText="1"/>
    </xf>
    <xf numFmtId="178" fontId="9" fillId="0" borderId="112" xfId="3" applyNumberFormat="1" applyFont="1" applyBorder="1" applyAlignment="1">
      <alignment horizontal="center" vertical="center" wrapText="1"/>
    </xf>
    <xf numFmtId="3" fontId="9" fillId="0" borderId="22" xfId="3" applyNumberFormat="1" applyFont="1" applyBorder="1" applyAlignment="1">
      <alignment horizontal="center" vertical="center" wrapText="1"/>
    </xf>
    <xf numFmtId="3" fontId="9" fillId="0" borderId="37" xfId="3" applyNumberFormat="1" applyFont="1" applyBorder="1" applyAlignment="1">
      <alignment horizontal="center" vertical="center" wrapText="1"/>
    </xf>
    <xf numFmtId="49" fontId="13" fillId="0" borderId="100" xfId="3" applyNumberFormat="1" applyFont="1" applyBorder="1" applyAlignment="1">
      <alignment horizontal="center" vertical="center" wrapText="1"/>
    </xf>
    <xf numFmtId="49" fontId="13" fillId="0" borderId="0" xfId="3" applyNumberFormat="1" applyFont="1" applyAlignment="1">
      <alignment horizontal="center" vertical="center" wrapText="1"/>
    </xf>
    <xf numFmtId="49" fontId="13" fillId="0" borderId="111" xfId="3" applyNumberFormat="1" applyFont="1" applyBorder="1" applyAlignment="1">
      <alignment horizontal="center" vertical="center" wrapText="1"/>
    </xf>
    <xf numFmtId="177" fontId="13" fillId="0" borderId="100" xfId="3" applyNumberFormat="1" applyFont="1" applyBorder="1" applyAlignment="1">
      <alignment horizontal="center" vertical="center" wrapText="1"/>
    </xf>
    <xf numFmtId="177" fontId="13" fillId="0" borderId="0" xfId="3" applyNumberFormat="1" applyFont="1" applyAlignment="1">
      <alignment horizontal="center" vertical="center" wrapText="1"/>
    </xf>
    <xf numFmtId="177" fontId="13" fillId="0" borderId="111" xfId="3" applyNumberFormat="1" applyFont="1" applyBorder="1" applyAlignment="1">
      <alignment horizontal="center" vertical="center" wrapText="1"/>
    </xf>
    <xf numFmtId="184" fontId="13" fillId="0" borderId="102" xfId="3" applyNumberFormat="1" applyFont="1" applyBorder="1" applyAlignment="1">
      <alignment horizontal="center" vertical="center" wrapText="1"/>
    </xf>
    <xf numFmtId="184" fontId="13" fillId="0" borderId="105" xfId="3" applyNumberFormat="1" applyFont="1" applyBorder="1" applyAlignment="1">
      <alignment horizontal="center" vertical="center" wrapText="1"/>
    </xf>
    <xf numFmtId="184" fontId="13" fillId="0" borderId="113" xfId="3" applyNumberFormat="1" applyFont="1" applyBorder="1" applyAlignment="1">
      <alignment horizontal="center" vertical="center" wrapText="1"/>
    </xf>
    <xf numFmtId="180" fontId="12" fillId="0" borderId="67" xfId="3" applyNumberFormat="1" applyFont="1" applyBorder="1" applyAlignment="1">
      <alignment horizontal="center" vertical="center"/>
    </xf>
    <xf numFmtId="178" fontId="12" fillId="0" borderId="114" xfId="3" applyNumberFormat="1" applyFont="1" applyBorder="1" applyAlignment="1">
      <alignment vertical="center" wrapText="1"/>
    </xf>
    <xf numFmtId="178" fontId="12" fillId="0" borderId="90" xfId="3" applyNumberFormat="1" applyFont="1" applyBorder="1" applyAlignment="1">
      <alignment vertical="center" wrapText="1"/>
    </xf>
    <xf numFmtId="178" fontId="12" fillId="0" borderId="123" xfId="3" applyNumberFormat="1" applyFont="1" applyBorder="1" applyAlignment="1">
      <alignment vertical="center" wrapText="1"/>
    </xf>
    <xf numFmtId="178" fontId="12" fillId="0" borderId="95" xfId="3" applyNumberFormat="1" applyFont="1" applyBorder="1" applyAlignment="1">
      <alignment vertical="center" wrapText="1"/>
    </xf>
    <xf numFmtId="178" fontId="12" fillId="0" borderId="92" xfId="3" applyNumberFormat="1" applyFont="1" applyBorder="1" applyAlignment="1">
      <alignment vertical="center" wrapText="1"/>
    </xf>
    <xf numFmtId="178" fontId="12" fillId="0" borderId="97" xfId="3" applyNumberFormat="1" applyFont="1" applyBorder="1" applyAlignment="1">
      <alignment vertical="center" wrapText="1"/>
    </xf>
    <xf numFmtId="177" fontId="13" fillId="0" borderId="22" xfId="3" applyNumberFormat="1" applyFont="1" applyBorder="1" applyAlignment="1">
      <alignment horizontal="center" vertical="center" wrapText="1"/>
    </xf>
    <xf numFmtId="177" fontId="13" fillId="0" borderId="118" xfId="3" applyNumberFormat="1" applyFont="1" applyBorder="1" applyAlignment="1">
      <alignment horizontal="center" vertical="center" wrapText="1"/>
    </xf>
    <xf numFmtId="182" fontId="13" fillId="0" borderId="22" xfId="3" applyNumberFormat="1" applyFont="1" applyBorder="1" applyAlignment="1">
      <alignment horizontal="center" vertical="center" wrapText="1"/>
    </xf>
    <xf numFmtId="182" fontId="13" fillId="0" borderId="0" xfId="3" applyNumberFormat="1" applyFont="1" applyAlignment="1">
      <alignment horizontal="center" vertical="center" wrapText="1"/>
    </xf>
    <xf numFmtId="182" fontId="13" fillId="0" borderId="118" xfId="3" applyNumberFormat="1" applyFont="1" applyBorder="1" applyAlignment="1">
      <alignment horizontal="center" vertical="center" wrapText="1"/>
    </xf>
    <xf numFmtId="183" fontId="13" fillId="0" borderId="37" xfId="3" applyNumberFormat="1" applyFont="1" applyBorder="1" applyAlignment="1">
      <alignment horizontal="center" vertical="center" wrapText="1"/>
    </xf>
    <xf numFmtId="183" fontId="13" fillId="0" borderId="55" xfId="3" applyNumberFormat="1" applyFont="1" applyBorder="1" applyAlignment="1">
      <alignment horizontal="center" vertical="center" wrapText="1"/>
    </xf>
    <xf numFmtId="183" fontId="13" fillId="0" borderId="119" xfId="3" applyNumberFormat="1" applyFont="1" applyBorder="1" applyAlignment="1">
      <alignment horizontal="center" vertical="center" wrapText="1"/>
    </xf>
    <xf numFmtId="177" fontId="13" fillId="0" borderId="55" xfId="3" applyNumberFormat="1" applyFont="1" applyBorder="1" applyAlignment="1">
      <alignment horizontal="center" vertical="center"/>
    </xf>
    <xf numFmtId="183" fontId="13" fillId="0" borderId="22" xfId="3" applyNumberFormat="1" applyFont="1" applyBorder="1" applyAlignment="1">
      <alignment horizontal="center" vertical="center" wrapText="1"/>
    </xf>
    <xf numFmtId="183" fontId="13" fillId="0" borderId="0" xfId="3" applyNumberFormat="1" applyFont="1" applyAlignment="1">
      <alignment horizontal="center" vertical="center" wrapText="1"/>
    </xf>
    <xf numFmtId="183" fontId="13" fillId="0" borderId="118" xfId="3" applyNumberFormat="1" applyFont="1" applyBorder="1" applyAlignment="1">
      <alignment horizontal="center" vertical="center" wrapText="1"/>
    </xf>
    <xf numFmtId="178" fontId="13" fillId="0" borderId="33" xfId="3" applyNumberFormat="1" applyFont="1" applyBorder="1" applyAlignment="1">
      <alignment horizontal="center" vertical="center" wrapText="1"/>
    </xf>
    <xf numFmtId="178" fontId="13" fillId="0" borderId="67" xfId="3" applyNumberFormat="1" applyFont="1" applyBorder="1" applyAlignment="1">
      <alignment horizontal="center" vertical="center" wrapText="1"/>
    </xf>
    <xf numFmtId="178" fontId="13" fillId="0" borderId="41" xfId="3" applyNumberFormat="1" applyFont="1" applyBorder="1" applyAlignment="1">
      <alignment horizontal="center" vertical="center" wrapText="1"/>
    </xf>
    <xf numFmtId="177" fontId="13" fillId="0" borderId="67" xfId="3" applyNumberFormat="1" applyFont="1" applyBorder="1" applyAlignment="1">
      <alignment horizontal="center" vertical="center"/>
    </xf>
    <xf numFmtId="3" fontId="13" fillId="0" borderId="36" xfId="3" applyNumberFormat="1" applyFont="1" applyBorder="1" applyAlignment="1">
      <alignment horizontal="center" vertical="center" wrapText="1"/>
    </xf>
    <xf numFmtId="3" fontId="13" fillId="0" borderId="56" xfId="3" applyNumberFormat="1" applyFont="1" applyBorder="1" applyAlignment="1">
      <alignment horizontal="center" vertical="center" wrapText="1"/>
    </xf>
    <xf numFmtId="3" fontId="13" fillId="0" borderId="38" xfId="3" applyNumberFormat="1" applyFont="1" applyBorder="1" applyAlignment="1">
      <alignment horizontal="center" vertical="center" wrapText="1"/>
    </xf>
    <xf numFmtId="177" fontId="13" fillId="0" borderId="78" xfId="3" applyNumberFormat="1" applyFont="1" applyBorder="1" applyAlignment="1">
      <alignment horizontal="center" vertical="center" wrapText="1"/>
    </xf>
    <xf numFmtId="177" fontId="13" fillId="0" borderId="79" xfId="3" applyNumberFormat="1" applyFont="1" applyBorder="1" applyAlignment="1">
      <alignment horizontal="center" vertical="center" wrapText="1"/>
    </xf>
    <xf numFmtId="177" fontId="13" fillId="0" borderId="117" xfId="3" applyNumberFormat="1" applyFont="1" applyBorder="1" applyAlignment="1">
      <alignment horizontal="center" vertical="center" wrapText="1"/>
    </xf>
    <xf numFmtId="49" fontId="13" fillId="0" borderId="22" xfId="3" applyNumberFormat="1" applyFont="1" applyBorder="1" applyAlignment="1">
      <alignment horizontal="center" vertical="center" wrapText="1"/>
    </xf>
    <xf numFmtId="49" fontId="13" fillId="0" borderId="118" xfId="3" applyNumberFormat="1" applyFont="1" applyBorder="1" applyAlignment="1">
      <alignment horizontal="center" vertical="center" wrapText="1"/>
    </xf>
    <xf numFmtId="177" fontId="12" fillId="0" borderId="96" xfId="3" applyNumberFormat="1" applyFont="1" applyBorder="1" applyAlignment="1">
      <alignment vertical="center" wrapText="1"/>
    </xf>
    <xf numFmtId="177" fontId="12" fillId="0" borderId="91" xfId="3" applyNumberFormat="1" applyFont="1" applyBorder="1" applyAlignment="1">
      <alignment vertical="center" wrapText="1"/>
    </xf>
    <xf numFmtId="177" fontId="13" fillId="0" borderId="39" xfId="3" applyNumberFormat="1" applyFont="1" applyBorder="1" applyAlignment="1">
      <alignment horizontal="center" vertical="center" wrapText="1"/>
    </xf>
    <xf numFmtId="49" fontId="13" fillId="0" borderId="39" xfId="3" applyNumberFormat="1" applyFont="1" applyBorder="1" applyAlignment="1">
      <alignment horizontal="center" vertical="center" wrapText="1"/>
    </xf>
    <xf numFmtId="184" fontId="13" fillId="0" borderId="37" xfId="3" applyNumberFormat="1" applyFont="1" applyBorder="1" applyAlignment="1">
      <alignment horizontal="center" vertical="center" wrapText="1"/>
    </xf>
    <xf numFmtId="184" fontId="13" fillId="0" borderId="55" xfId="3" applyNumberFormat="1" applyFont="1" applyBorder="1" applyAlignment="1">
      <alignment horizontal="center" vertical="center" wrapText="1"/>
    </xf>
    <xf numFmtId="184" fontId="13" fillId="0" borderId="40" xfId="3" applyNumberFormat="1" applyFont="1" applyBorder="1" applyAlignment="1">
      <alignment horizontal="center" vertical="center" wrapText="1"/>
    </xf>
    <xf numFmtId="178" fontId="9" fillId="0" borderId="113" xfId="3" applyNumberFormat="1" applyFont="1" applyBorder="1" applyAlignment="1">
      <alignment horizontal="center" vertical="center" wrapText="1"/>
    </xf>
    <xf numFmtId="178" fontId="9" fillId="0" borderId="40" xfId="3" applyNumberFormat="1" applyFont="1" applyBorder="1" applyAlignment="1">
      <alignment horizontal="center" vertical="center" wrapText="1"/>
    </xf>
    <xf numFmtId="178" fontId="6" fillId="0" borderId="38" xfId="3" applyNumberFormat="1" applyFont="1" applyBorder="1" applyAlignment="1">
      <alignment horizontal="center" vertical="center" wrapText="1"/>
    </xf>
    <xf numFmtId="178" fontId="6" fillId="0" borderId="39" xfId="3" applyNumberFormat="1" applyFont="1" applyBorder="1" applyAlignment="1">
      <alignment horizontal="center" vertical="center" wrapText="1"/>
    </xf>
    <xf numFmtId="178" fontId="6" fillId="0" borderId="40" xfId="3" applyNumberFormat="1" applyFont="1" applyBorder="1" applyAlignment="1">
      <alignment horizontal="center" vertical="center" wrapText="1"/>
    </xf>
    <xf numFmtId="177" fontId="13" fillId="0" borderId="122" xfId="3" applyNumberFormat="1" applyFont="1" applyBorder="1" applyAlignment="1">
      <alignment horizontal="center" vertical="center" wrapText="1"/>
    </xf>
    <xf numFmtId="177" fontId="13" fillId="0" borderId="53" xfId="3" applyNumberFormat="1" applyFont="1" applyBorder="1" applyAlignment="1">
      <alignment horizontal="center" vertical="center" wrapText="1"/>
    </xf>
    <xf numFmtId="49" fontId="13" fillId="0" borderId="53" xfId="3" applyNumberFormat="1" applyFont="1" applyBorder="1" applyAlignment="1">
      <alignment horizontal="center" vertical="center" wrapText="1"/>
    </xf>
    <xf numFmtId="184" fontId="13" fillId="0" borderId="121" xfId="3" applyNumberFormat="1" applyFont="1" applyBorder="1" applyAlignment="1">
      <alignment horizontal="center" vertical="center" wrapText="1"/>
    </xf>
    <xf numFmtId="184" fontId="13" fillId="0" borderId="0" xfId="3" applyNumberFormat="1" applyFont="1" applyAlignment="1">
      <alignment horizontal="center" vertical="center" wrapText="1"/>
    </xf>
    <xf numFmtId="184" fontId="13" fillId="0" borderId="39" xfId="3" applyNumberFormat="1" applyFont="1" applyBorder="1" applyAlignment="1">
      <alignment horizontal="center" vertical="center" wrapText="1"/>
    </xf>
    <xf numFmtId="177" fontId="12" fillId="0" borderId="55" xfId="3" applyNumberFormat="1" applyFont="1" applyBorder="1" applyAlignment="1">
      <alignment horizontal="center" vertical="center"/>
    </xf>
    <xf numFmtId="3" fontId="12" fillId="0" borderId="58" xfId="3" applyNumberFormat="1" applyFont="1" applyBorder="1" applyAlignment="1">
      <alignment vertical="center" wrapText="1"/>
    </xf>
    <xf numFmtId="3" fontId="12" fillId="0" borderId="56" xfId="3" applyNumberFormat="1" applyFont="1" applyBorder="1" applyAlignment="1">
      <alignment vertical="center" wrapText="1"/>
    </xf>
    <xf numFmtId="177" fontId="12" fillId="0" borderId="94" xfId="3" applyNumberFormat="1" applyFont="1" applyBorder="1" applyAlignment="1">
      <alignment vertical="center" wrapText="1"/>
    </xf>
    <xf numFmtId="177" fontId="12" fillId="0" borderId="55" xfId="3" applyNumberFormat="1" applyFont="1" applyBorder="1" applyAlignment="1">
      <alignment vertical="center" wrapText="1"/>
    </xf>
    <xf numFmtId="177" fontId="12" fillId="0" borderId="40" xfId="3" applyNumberFormat="1" applyFont="1" applyBorder="1" applyAlignment="1">
      <alignment vertical="center" wrapText="1"/>
    </xf>
    <xf numFmtId="177" fontId="12" fillId="0" borderId="54" xfId="3" applyNumberFormat="1" applyFont="1" applyBorder="1" applyAlignment="1">
      <alignment vertical="center" wrapText="1"/>
    </xf>
    <xf numFmtId="177" fontId="12" fillId="0" borderId="0" xfId="3" applyNumberFormat="1" applyFont="1" applyAlignment="1">
      <alignment vertical="center" wrapText="1"/>
    </xf>
    <xf numFmtId="177" fontId="12" fillId="0" borderId="39" xfId="3" applyNumberFormat="1" applyFont="1" applyBorder="1" applyAlignment="1">
      <alignment vertical="center" wrapText="1"/>
    </xf>
    <xf numFmtId="3" fontId="12" fillId="0" borderId="114" xfId="3" applyNumberFormat="1" applyFont="1" applyBorder="1" applyAlignment="1">
      <alignment vertical="center" wrapText="1"/>
    </xf>
    <xf numFmtId="3" fontId="12" fillId="0" borderId="90" xfId="3" applyNumberFormat="1" applyFont="1" applyBorder="1" applyAlignment="1">
      <alignment vertical="center" wrapText="1"/>
    </xf>
    <xf numFmtId="177" fontId="12" fillId="0" borderId="95" xfId="3" applyNumberFormat="1" applyFont="1" applyBorder="1" applyAlignment="1">
      <alignment vertical="center" wrapText="1"/>
    </xf>
    <xf numFmtId="177" fontId="12" fillId="0" borderId="92" xfId="3" applyNumberFormat="1" applyFont="1" applyBorder="1" applyAlignment="1">
      <alignment vertical="center" wrapText="1"/>
    </xf>
    <xf numFmtId="188" fontId="12" fillId="0" borderId="114" xfId="3" applyNumberFormat="1" applyFont="1" applyBorder="1" applyAlignment="1">
      <alignment vertical="center" wrapText="1"/>
    </xf>
    <xf numFmtId="188" fontId="12" fillId="0" borderId="90" xfId="3" applyNumberFormat="1" applyFont="1" applyBorder="1" applyAlignment="1">
      <alignment vertical="center" wrapText="1"/>
    </xf>
    <xf numFmtId="189" fontId="12" fillId="0" borderId="58" xfId="3" applyNumberFormat="1" applyFont="1" applyBorder="1" applyAlignment="1">
      <alignment vertical="center" wrapText="1"/>
    </xf>
    <xf numFmtId="189" fontId="12" fillId="0" borderId="56" xfId="3" applyNumberFormat="1" applyFont="1" applyBorder="1" applyAlignment="1">
      <alignment vertical="center" wrapText="1"/>
    </xf>
    <xf numFmtId="177" fontId="12" fillId="0" borderId="56" xfId="3" applyNumberFormat="1" applyFont="1" applyBorder="1" applyAlignment="1">
      <alignment horizontal="center" vertical="center"/>
    </xf>
    <xf numFmtId="177" fontId="12" fillId="0" borderId="0" xfId="3" applyNumberFormat="1" applyFont="1" applyAlignment="1">
      <alignment horizontal="center" vertical="center"/>
    </xf>
    <xf numFmtId="178" fontId="12" fillId="0" borderId="36" xfId="3" applyNumberFormat="1" applyFont="1" applyBorder="1" applyAlignment="1">
      <alignment vertical="center" wrapText="1"/>
    </xf>
    <xf numFmtId="178" fontId="12" fillId="0" borderId="37" xfId="3" applyNumberFormat="1" applyFont="1" applyBorder="1" applyAlignment="1">
      <alignment vertical="center" wrapText="1"/>
    </xf>
    <xf numFmtId="178" fontId="12" fillId="0" borderId="56" xfId="3" applyNumberFormat="1" applyFont="1" applyBorder="1" applyAlignment="1">
      <alignment vertical="center" wrapText="1"/>
    </xf>
    <xf numFmtId="178" fontId="12" fillId="0" borderId="55" xfId="3" applyNumberFormat="1" applyFont="1" applyBorder="1" applyAlignment="1">
      <alignment vertical="center" wrapText="1"/>
    </xf>
    <xf numFmtId="185" fontId="12" fillId="0" borderId="91" xfId="3" applyNumberFormat="1" applyFont="1" applyBorder="1" applyAlignment="1">
      <alignment horizontal="right" vertical="top"/>
    </xf>
    <xf numFmtId="185" fontId="12" fillId="0" borderId="98" xfId="3" applyNumberFormat="1" applyFont="1" applyBorder="1" applyAlignment="1">
      <alignment horizontal="right" vertical="top"/>
    </xf>
    <xf numFmtId="178" fontId="12" fillId="0" borderId="96" xfId="3" applyNumberFormat="1" applyFont="1" applyBorder="1" applyAlignment="1">
      <alignment vertical="center" wrapText="1"/>
    </xf>
    <xf numFmtId="178" fontId="12" fillId="0" borderId="91" xfId="3" applyNumberFormat="1" applyFont="1" applyBorder="1" applyAlignment="1">
      <alignment vertical="center" wrapText="1"/>
    </xf>
    <xf numFmtId="177" fontId="12" fillId="0" borderId="67" xfId="3" applyNumberFormat="1" applyFont="1" applyBorder="1" applyAlignment="1">
      <alignment horizontal="center" vertical="center"/>
    </xf>
    <xf numFmtId="177" fontId="13" fillId="0" borderId="100" xfId="3" applyNumberFormat="1" applyFont="1" applyBorder="1" applyAlignment="1">
      <alignment horizontal="left" vertical="center" wrapText="1"/>
    </xf>
    <xf numFmtId="177" fontId="13" fillId="0" borderId="0" xfId="3" applyNumberFormat="1" applyFont="1" applyAlignment="1">
      <alignment horizontal="left" vertical="center" wrapText="1"/>
    </xf>
    <xf numFmtId="177" fontId="13" fillId="0" borderId="111" xfId="3" applyNumberFormat="1" applyFont="1" applyBorder="1" applyAlignment="1">
      <alignment horizontal="left" vertical="center" wrapText="1"/>
    </xf>
    <xf numFmtId="178" fontId="12" fillId="0" borderId="33" xfId="3" applyNumberFormat="1" applyFont="1" applyBorder="1">
      <alignment vertical="center"/>
    </xf>
    <xf numFmtId="178" fontId="12" fillId="0" borderId="67" xfId="3" applyNumberFormat="1" applyFont="1" applyBorder="1">
      <alignment vertical="center"/>
    </xf>
    <xf numFmtId="178" fontId="12" fillId="0" borderId="41" xfId="3" applyNumberFormat="1" applyFont="1" applyBorder="1">
      <alignment vertical="center"/>
    </xf>
    <xf numFmtId="0" fontId="12" fillId="0" borderId="99" xfId="3" applyFont="1" applyBorder="1" applyAlignment="1">
      <alignment horizontal="center" vertical="center"/>
    </xf>
    <xf numFmtId="0" fontId="12" fillId="0" borderId="103" xfId="3" applyFont="1" applyBorder="1" applyAlignment="1">
      <alignment horizontal="center" vertical="center"/>
    </xf>
    <xf numFmtId="178" fontId="12" fillId="0" borderId="114" xfId="3" applyNumberFormat="1" applyFont="1" applyBorder="1" applyAlignment="1">
      <alignment horizontal="center" vertical="center" wrapText="1"/>
    </xf>
    <xf numFmtId="178" fontId="12" fillId="0" borderId="90" xfId="3" applyNumberFormat="1" applyFont="1" applyBorder="1" applyAlignment="1">
      <alignment horizontal="center" vertical="center" wrapText="1"/>
    </xf>
    <xf numFmtId="185" fontId="12" fillId="0" borderId="67" xfId="3" applyNumberFormat="1" applyFont="1" applyBorder="1" applyAlignment="1">
      <alignment horizontal="right" vertical="top"/>
    </xf>
    <xf numFmtId="185" fontId="12" fillId="0" borderId="41" xfId="3" applyNumberFormat="1" applyFont="1" applyBorder="1" applyAlignment="1">
      <alignment horizontal="right" vertical="top"/>
    </xf>
    <xf numFmtId="0" fontId="12" fillId="0" borderId="110" xfId="3" applyFont="1" applyBorder="1" applyAlignment="1">
      <alignment horizontal="center" vertical="center"/>
    </xf>
    <xf numFmtId="0" fontId="12" fillId="0" borderId="124" xfId="3" applyFont="1" applyBorder="1" applyAlignment="1">
      <alignment horizontal="center" vertical="center"/>
    </xf>
    <xf numFmtId="177" fontId="13" fillId="0" borderId="22" xfId="3" applyNumberFormat="1" applyFont="1" applyBorder="1" applyAlignment="1">
      <alignment horizontal="left" vertical="center" wrapText="1"/>
    </xf>
    <xf numFmtId="180" fontId="12" fillId="0" borderId="0" xfId="3" applyNumberFormat="1" applyFont="1" applyAlignment="1">
      <alignment horizontal="center" vertical="center"/>
    </xf>
    <xf numFmtId="180" fontId="12" fillId="0" borderId="55" xfId="3" applyNumberFormat="1" applyFont="1" applyBorder="1" applyAlignment="1">
      <alignment horizontal="center" vertical="center"/>
    </xf>
    <xf numFmtId="177" fontId="13" fillId="0" borderId="39" xfId="3" applyNumberFormat="1" applyFont="1" applyBorder="1" applyAlignment="1">
      <alignment horizontal="left" vertical="center" wrapText="1"/>
    </xf>
    <xf numFmtId="178" fontId="12" fillId="0" borderId="96" xfId="3" applyNumberFormat="1" applyFont="1" applyBorder="1" applyAlignment="1">
      <alignment wrapText="1"/>
    </xf>
    <xf numFmtId="178" fontId="12" fillId="0" borderId="91" xfId="3" applyNumberFormat="1" applyFont="1" applyBorder="1" applyAlignment="1"/>
    <xf numFmtId="178" fontId="12" fillId="0" borderId="22" xfId="3" applyNumberFormat="1" applyFont="1" applyBorder="1" applyAlignment="1">
      <alignment wrapText="1"/>
    </xf>
    <xf numFmtId="178" fontId="12" fillId="0" borderId="0" xfId="3" applyNumberFormat="1" applyFont="1" applyAlignment="1"/>
    <xf numFmtId="185" fontId="12" fillId="0" borderId="0" xfId="3" applyNumberFormat="1" applyFont="1" applyAlignment="1">
      <alignment horizontal="right" vertical="top"/>
    </xf>
    <xf numFmtId="185" fontId="12" fillId="0" borderId="39" xfId="3" applyNumberFormat="1" applyFont="1" applyBorder="1" applyAlignment="1">
      <alignment horizontal="right" vertical="top"/>
    </xf>
    <xf numFmtId="178" fontId="12" fillId="0" borderId="33" xfId="3" applyNumberFormat="1" applyFont="1" applyBorder="1" applyAlignment="1"/>
    <xf numFmtId="178" fontId="12" fillId="0" borderId="67" xfId="3" applyNumberFormat="1" applyFont="1" applyBorder="1" applyAlignment="1"/>
    <xf numFmtId="178" fontId="12" fillId="0" borderId="36" xfId="3" applyNumberFormat="1" applyFont="1" applyBorder="1" applyAlignment="1">
      <alignment wrapText="1"/>
    </xf>
    <xf numFmtId="178" fontId="12" fillId="0" borderId="56" xfId="3" applyNumberFormat="1" applyFont="1" applyBorder="1" applyAlignment="1"/>
    <xf numFmtId="3" fontId="12" fillId="0" borderId="33" xfId="3" applyNumberFormat="1" applyFont="1" applyBorder="1" applyAlignment="1">
      <alignment horizontal="center" vertical="center" wrapText="1"/>
    </xf>
    <xf numFmtId="3" fontId="12" fillId="0" borderId="67" xfId="3" applyNumberFormat="1" applyFont="1" applyBorder="1" applyAlignment="1">
      <alignment horizontal="center" vertical="center" wrapText="1"/>
    </xf>
    <xf numFmtId="3" fontId="12" fillId="0" borderId="41" xfId="3" applyNumberFormat="1" applyFont="1" applyBorder="1" applyAlignment="1">
      <alignment horizontal="center" vertical="center" wrapText="1"/>
    </xf>
    <xf numFmtId="3" fontId="12" fillId="0" borderId="33" xfId="3" applyNumberFormat="1" applyFont="1" applyBorder="1" applyAlignment="1">
      <alignment horizontal="left" vertical="center" wrapText="1"/>
    </xf>
    <xf numFmtId="3" fontId="12" fillId="0" borderId="67" xfId="3" applyNumberFormat="1" applyFont="1" applyBorder="1" applyAlignment="1">
      <alignment horizontal="left" vertical="center" wrapText="1"/>
    </xf>
    <xf numFmtId="3" fontId="12" fillId="0" borderId="41" xfId="3" applyNumberFormat="1" applyFont="1" applyBorder="1" applyAlignment="1">
      <alignment horizontal="left" vertical="center" wrapText="1"/>
    </xf>
    <xf numFmtId="0" fontId="12" fillId="0" borderId="33" xfId="3" applyFont="1" applyBorder="1" applyAlignment="1">
      <alignment horizontal="center" vertical="center"/>
    </xf>
    <xf numFmtId="0" fontId="12" fillId="0" borderId="67" xfId="3" applyFont="1" applyBorder="1" applyAlignment="1">
      <alignment horizontal="center" vertical="center"/>
    </xf>
    <xf numFmtId="0" fontId="12" fillId="0" borderId="41" xfId="3" applyFont="1" applyBorder="1" applyAlignment="1">
      <alignment horizontal="center" vertical="center"/>
    </xf>
    <xf numFmtId="3" fontId="12" fillId="0" borderId="129" xfId="3" applyNumberFormat="1" applyFont="1" applyBorder="1" applyAlignment="1">
      <alignment vertical="center" wrapText="1"/>
    </xf>
    <xf numFmtId="3" fontId="12" fillId="0" borderId="134" xfId="3" applyNumberFormat="1" applyFont="1" applyBorder="1" applyAlignment="1">
      <alignment vertical="center" wrapText="1"/>
    </xf>
    <xf numFmtId="3" fontId="12" fillId="0" borderId="135" xfId="3" applyNumberFormat="1" applyFont="1" applyBorder="1" applyAlignment="1">
      <alignment vertical="center" wrapText="1"/>
    </xf>
    <xf numFmtId="177" fontId="12" fillId="0" borderId="130" xfId="3" applyNumberFormat="1" applyFont="1" applyBorder="1" applyAlignment="1">
      <alignment vertical="center" wrapText="1"/>
    </xf>
    <xf numFmtId="177" fontId="12" fillId="0" borderId="127" xfId="3" applyNumberFormat="1" applyFont="1" applyBorder="1" applyAlignment="1">
      <alignment vertical="center" wrapText="1"/>
    </xf>
    <xf numFmtId="188" fontId="12" fillId="0" borderId="131" xfId="3" applyNumberFormat="1" applyFont="1" applyBorder="1" applyAlignment="1">
      <alignment vertical="center" wrapText="1"/>
    </xf>
    <xf numFmtId="188" fontId="12" fillId="0" borderId="126" xfId="3" applyNumberFormat="1" applyFont="1" applyBorder="1" applyAlignment="1">
      <alignment vertical="center" wrapText="1"/>
    </xf>
    <xf numFmtId="177" fontId="12" fillId="0" borderId="132" xfId="3" applyNumberFormat="1" applyFont="1" applyBorder="1" applyAlignment="1">
      <alignment vertical="center" wrapText="1"/>
    </xf>
    <xf numFmtId="177" fontId="12" fillId="0" borderId="128" xfId="3" applyNumberFormat="1" applyFont="1" applyBorder="1" applyAlignment="1">
      <alignment vertical="center" wrapText="1"/>
    </xf>
    <xf numFmtId="177" fontId="13" fillId="0" borderId="133" xfId="3" applyNumberFormat="1" applyFont="1" applyBorder="1" applyAlignment="1">
      <alignment horizontal="center" vertical="center" wrapText="1"/>
    </xf>
    <xf numFmtId="182" fontId="13" fillId="0" borderId="100" xfId="3" applyNumberFormat="1" applyFont="1" applyBorder="1" applyAlignment="1">
      <alignment horizontal="center" vertical="center" wrapText="1"/>
    </xf>
    <xf numFmtId="3" fontId="12" fillId="0" borderId="120" xfId="3" applyNumberFormat="1" applyFont="1" applyBorder="1" applyAlignment="1">
      <alignment horizontal="distributed" vertical="center"/>
    </xf>
    <xf numFmtId="3" fontId="12" fillId="0" borderId="67" xfId="3" applyNumberFormat="1" applyFont="1" applyBorder="1" applyAlignment="1">
      <alignment horizontal="distributed" vertical="center"/>
    </xf>
    <xf numFmtId="3" fontId="12" fillId="0" borderId="41" xfId="3" applyNumberFormat="1" applyFont="1" applyBorder="1" applyAlignment="1">
      <alignment horizontal="distributed" vertical="center"/>
    </xf>
    <xf numFmtId="3" fontId="12" fillId="0" borderId="33" xfId="3" applyNumberFormat="1" applyFont="1" applyBorder="1" applyAlignment="1">
      <alignment horizontal="distributed" vertical="center"/>
    </xf>
    <xf numFmtId="3" fontId="12" fillId="0" borderId="125" xfId="3" applyNumberFormat="1" applyFont="1" applyBorder="1" applyAlignment="1">
      <alignment horizontal="distributed" vertical="center"/>
    </xf>
    <xf numFmtId="178" fontId="12" fillId="0" borderId="114" xfId="3" applyNumberFormat="1" applyFont="1" applyBorder="1">
      <alignment vertical="center"/>
    </xf>
    <xf numFmtId="178" fontId="12" fillId="0" borderId="90" xfId="3" applyNumberFormat="1" applyFont="1" applyBorder="1">
      <alignment vertical="center"/>
    </xf>
    <xf numFmtId="177" fontId="12" fillId="0" borderId="95" xfId="3" applyNumberFormat="1" applyFont="1" applyBorder="1">
      <alignment vertical="center"/>
    </xf>
    <xf numFmtId="177" fontId="12" fillId="0" borderId="92" xfId="3" applyNumberFormat="1" applyFont="1" applyBorder="1">
      <alignment vertical="center"/>
    </xf>
    <xf numFmtId="178" fontId="12" fillId="0" borderId="115" xfId="3" applyNumberFormat="1" applyFont="1" applyBorder="1" applyAlignment="1">
      <alignment vertical="center" wrapText="1"/>
    </xf>
    <xf numFmtId="177" fontId="12" fillId="0" borderId="116" xfId="3" applyNumberFormat="1" applyFont="1" applyBorder="1" applyAlignment="1">
      <alignment vertical="center" wrapText="1"/>
    </xf>
    <xf numFmtId="178" fontId="12" fillId="0" borderId="58" xfId="3" applyNumberFormat="1" applyFont="1" applyBorder="1">
      <alignment vertical="center"/>
    </xf>
    <xf numFmtId="178" fontId="12" fillId="0" borderId="56" xfId="3" applyNumberFormat="1" applyFont="1" applyBorder="1">
      <alignment vertical="center"/>
    </xf>
    <xf numFmtId="177" fontId="12" fillId="0" borderId="94" xfId="3" applyNumberFormat="1" applyFont="1" applyBorder="1">
      <alignment vertical="center"/>
    </xf>
    <xf numFmtId="177" fontId="12" fillId="0" borderId="55" xfId="3" applyNumberFormat="1" applyFont="1" applyBorder="1">
      <alignment vertical="center"/>
    </xf>
    <xf numFmtId="177" fontId="12" fillId="0" borderId="40" xfId="3" applyNumberFormat="1" applyFont="1" applyBorder="1">
      <alignment vertical="center"/>
    </xf>
    <xf numFmtId="178" fontId="12" fillId="0" borderId="58" xfId="3" applyNumberFormat="1" applyFont="1" applyBorder="1" applyAlignment="1">
      <alignment vertical="center" wrapText="1"/>
    </xf>
    <xf numFmtId="178" fontId="12" fillId="0" borderId="38" xfId="3" applyNumberFormat="1" applyFont="1" applyBorder="1" applyAlignment="1">
      <alignment vertical="center" wrapText="1"/>
    </xf>
    <xf numFmtId="178" fontId="12" fillId="0" borderId="123" xfId="3" applyNumberFormat="1" applyFont="1" applyBorder="1" applyAlignment="1">
      <alignment horizontal="center" vertical="center" wrapText="1"/>
    </xf>
    <xf numFmtId="178" fontId="12" fillId="0" borderId="36" xfId="3" applyNumberFormat="1" applyFont="1" applyBorder="1">
      <alignment vertical="center"/>
    </xf>
    <xf numFmtId="178" fontId="12" fillId="0" borderId="38" xfId="3" applyNumberFormat="1" applyFont="1" applyBorder="1">
      <alignment vertical="center"/>
    </xf>
    <xf numFmtId="178" fontId="12" fillId="0" borderId="95" xfId="3" applyNumberFormat="1" applyFont="1" applyBorder="1" applyAlignment="1">
      <alignment wrapText="1"/>
    </xf>
    <xf numFmtId="178" fontId="12" fillId="0" borderId="92" xfId="3" applyNumberFormat="1" applyFont="1" applyBorder="1" applyAlignment="1"/>
    <xf numFmtId="178" fontId="12" fillId="0" borderId="33" xfId="3" applyNumberFormat="1" applyFont="1" applyBorder="1" applyAlignment="1">
      <alignment horizontal="right" vertical="center" wrapText="1"/>
    </xf>
    <xf numFmtId="178" fontId="12" fillId="0" borderId="67" xfId="3" applyNumberFormat="1" applyFont="1" applyBorder="1" applyAlignment="1">
      <alignment horizontal="right" vertical="center" wrapText="1"/>
    </xf>
    <xf numFmtId="178" fontId="12" fillId="0" borderId="0" xfId="3" applyNumberFormat="1" applyFont="1" applyAlignment="1">
      <alignment horizontal="center" vertical="center" wrapText="1"/>
    </xf>
    <xf numFmtId="178" fontId="12" fillId="0" borderId="33" xfId="3" applyNumberFormat="1" applyFont="1" applyBorder="1" applyAlignment="1">
      <alignment horizontal="left" vertical="center" wrapText="1"/>
    </xf>
    <xf numFmtId="178" fontId="12" fillId="0" borderId="67" xfId="3" applyNumberFormat="1" applyFont="1" applyBorder="1" applyAlignment="1">
      <alignment horizontal="left" vertical="center" wrapText="1"/>
    </xf>
    <xf numFmtId="185" fontId="12" fillId="0" borderId="55" xfId="3" applyNumberFormat="1" applyFont="1" applyBorder="1" applyAlignment="1">
      <alignment horizontal="right" vertical="top"/>
    </xf>
    <xf numFmtId="185" fontId="12" fillId="0" borderId="40" xfId="3" applyNumberFormat="1" applyFont="1" applyBorder="1" applyAlignment="1">
      <alignment horizontal="right" vertical="top"/>
    </xf>
    <xf numFmtId="185" fontId="12" fillId="0" borderId="56" xfId="3" applyNumberFormat="1" applyFont="1" applyBorder="1" applyAlignment="1">
      <alignment horizontal="right" vertical="top"/>
    </xf>
    <xf numFmtId="185" fontId="12" fillId="0" borderId="38" xfId="3" applyNumberFormat="1" applyFont="1" applyBorder="1" applyAlignment="1">
      <alignment horizontal="right" vertical="top"/>
    </xf>
    <xf numFmtId="178" fontId="12" fillId="0" borderId="98" xfId="3" applyNumberFormat="1" applyFont="1" applyBorder="1" applyAlignment="1">
      <alignment vertical="center" wrapText="1"/>
    </xf>
    <xf numFmtId="3" fontId="12" fillId="0" borderId="33" xfId="3" applyNumberFormat="1" applyFont="1" applyBorder="1" applyAlignment="1">
      <alignment vertical="center" wrapText="1"/>
    </xf>
    <xf numFmtId="3" fontId="12" fillId="0" borderId="67" xfId="3" applyNumberFormat="1" applyFont="1" applyBorder="1" applyAlignment="1">
      <alignment vertical="center" wrapText="1"/>
    </xf>
    <xf numFmtId="3" fontId="12" fillId="0" borderId="41" xfId="3" applyNumberFormat="1" applyFont="1" applyBorder="1" applyAlignment="1">
      <alignment vertical="center" wrapText="1"/>
    </xf>
    <xf numFmtId="178" fontId="12" fillId="0" borderId="92" xfId="3" applyNumberFormat="1" applyFont="1" applyBorder="1" applyAlignment="1">
      <alignment wrapText="1"/>
    </xf>
    <xf numFmtId="178" fontId="12" fillId="0" borderId="67" xfId="3" applyNumberFormat="1" applyFont="1" applyBorder="1" applyAlignment="1">
      <alignment horizontal="left" vertical="center"/>
    </xf>
    <xf numFmtId="178" fontId="12" fillId="0" borderId="114" xfId="3" applyNumberFormat="1" applyFont="1" applyBorder="1" applyAlignment="1">
      <alignment wrapText="1"/>
    </xf>
    <xf numFmtId="178" fontId="12" fillId="0" borderId="90" xfId="3" applyNumberFormat="1" applyFont="1" applyBorder="1" applyAlignment="1"/>
    <xf numFmtId="178" fontId="12" fillId="0" borderId="37" xfId="3" applyNumberFormat="1" applyFont="1" applyBorder="1" applyAlignment="1">
      <alignment wrapText="1"/>
    </xf>
    <xf numFmtId="178" fontId="12" fillId="0" borderId="55" xfId="3" applyNumberFormat="1" applyFont="1" applyBorder="1" applyAlignment="1"/>
    <xf numFmtId="0" fontId="12" fillId="0" borderId="36" xfId="3" applyFont="1" applyBorder="1" applyAlignment="1">
      <alignment horizontal="center" vertical="center"/>
    </xf>
    <xf numFmtId="0" fontId="12" fillId="0" borderId="56" xfId="3" applyFont="1" applyBorder="1" applyAlignment="1">
      <alignment horizontal="center" vertical="center"/>
    </xf>
    <xf numFmtId="0" fontId="12" fillId="0" borderId="38" xfId="3" applyFont="1" applyBorder="1" applyAlignment="1">
      <alignment horizontal="center" vertical="center"/>
    </xf>
    <xf numFmtId="177" fontId="13" fillId="0" borderId="80" xfId="3" applyNumberFormat="1" applyFont="1" applyBorder="1" applyAlignment="1">
      <alignment horizontal="center" vertical="center" wrapText="1"/>
    </xf>
    <xf numFmtId="3" fontId="12" fillId="0" borderId="38" xfId="3" applyNumberFormat="1" applyFont="1" applyBorder="1" applyAlignment="1">
      <alignment vertical="center" wrapText="1"/>
    </xf>
    <xf numFmtId="189" fontId="12" fillId="0" borderId="38" xfId="3" applyNumberFormat="1" applyFont="1" applyBorder="1" applyAlignment="1">
      <alignment vertical="center" wrapText="1"/>
    </xf>
    <xf numFmtId="184" fontId="13" fillId="0" borderId="107" xfId="3" applyNumberFormat="1" applyFont="1" applyBorder="1" applyAlignment="1">
      <alignment horizontal="center" vertical="center" wrapText="1"/>
    </xf>
    <xf numFmtId="178" fontId="12" fillId="0" borderId="41" xfId="3" applyNumberFormat="1" applyFont="1" applyBorder="1" applyAlignment="1">
      <alignment horizontal="right" vertical="center" wrapText="1"/>
    </xf>
    <xf numFmtId="178" fontId="12" fillId="0" borderId="91" xfId="3" applyNumberFormat="1" applyFont="1" applyBorder="1" applyAlignment="1">
      <alignment wrapText="1"/>
    </xf>
    <xf numFmtId="178" fontId="12" fillId="0" borderId="0" xfId="3" applyNumberFormat="1" applyFont="1" applyAlignment="1">
      <alignment wrapText="1"/>
    </xf>
    <xf numFmtId="178" fontId="12" fillId="0" borderId="56" xfId="3" applyNumberFormat="1" applyFont="1" applyBorder="1" applyAlignment="1">
      <alignment wrapText="1"/>
    </xf>
    <xf numFmtId="178" fontId="12" fillId="0" borderId="126" xfId="3" applyNumberFormat="1" applyFont="1" applyBorder="1">
      <alignment vertical="center"/>
    </xf>
    <xf numFmtId="177" fontId="12" fillId="0" borderId="127" xfId="3" applyNumberFormat="1" applyFont="1" applyBorder="1">
      <alignment vertical="center"/>
    </xf>
    <xf numFmtId="178" fontId="12" fillId="0" borderId="126" xfId="3" applyNumberFormat="1" applyFont="1" applyBorder="1" applyAlignment="1">
      <alignment vertical="center" wrapText="1"/>
    </xf>
    <xf numFmtId="3" fontId="12" fillId="0" borderId="126" xfId="3" applyNumberFormat="1" applyFont="1" applyBorder="1" applyAlignment="1">
      <alignment vertical="center" wrapText="1"/>
    </xf>
    <xf numFmtId="3" fontId="12" fillId="0" borderId="136" xfId="3" applyNumberFormat="1" applyFont="1" applyBorder="1" applyAlignment="1">
      <alignment vertical="center" wrapText="1"/>
    </xf>
    <xf numFmtId="3" fontId="12" fillId="0" borderId="103" xfId="3" applyNumberFormat="1" applyFont="1" applyBorder="1" applyAlignment="1">
      <alignment vertical="center" wrapText="1"/>
    </xf>
    <xf numFmtId="3" fontId="12" fillId="0" borderId="110" xfId="3" applyNumberFormat="1" applyFont="1" applyBorder="1" applyAlignment="1">
      <alignment vertical="center" wrapText="1"/>
    </xf>
    <xf numFmtId="177" fontId="12" fillId="0" borderId="112" xfId="3" applyNumberFormat="1" applyFont="1" applyBorder="1" applyAlignment="1">
      <alignment vertical="center" wrapText="1"/>
    </xf>
    <xf numFmtId="189" fontId="12" fillId="0" borderId="137" xfId="3" applyNumberFormat="1" applyFont="1" applyBorder="1" applyAlignment="1">
      <alignment vertical="center" wrapText="1"/>
    </xf>
    <xf numFmtId="177" fontId="12" fillId="0" borderId="111" xfId="3" applyNumberFormat="1" applyFont="1" applyBorder="1" applyAlignment="1">
      <alignment vertical="center" wrapText="1"/>
    </xf>
    <xf numFmtId="177" fontId="13" fillId="0" borderId="138" xfId="3" applyNumberFormat="1" applyFont="1" applyBorder="1" applyAlignment="1">
      <alignment horizontal="center" vertical="center" wrapText="1"/>
    </xf>
    <xf numFmtId="184" fontId="13" fillId="0" borderId="111" xfId="3" applyNumberFormat="1" applyFont="1" applyBorder="1" applyAlignment="1">
      <alignment horizontal="center" vertical="center" wrapText="1"/>
    </xf>
    <xf numFmtId="0" fontId="12" fillId="0" borderId="104" xfId="3" applyFont="1" applyBorder="1" applyAlignment="1">
      <alignment horizontal="center" vertical="center"/>
    </xf>
    <xf numFmtId="184" fontId="13" fillId="0" borderId="101" xfId="3" applyNumberFormat="1" applyFont="1" applyBorder="1" applyAlignment="1">
      <alignment horizontal="center" vertical="center" wrapText="1"/>
    </xf>
    <xf numFmtId="3" fontId="12" fillId="0" borderId="139" xfId="3" applyNumberFormat="1" applyFont="1" applyBorder="1" applyAlignment="1">
      <alignment vertical="center" wrapText="1"/>
    </xf>
  </cellXfs>
  <cellStyles count="6">
    <cellStyle name="桁区切り" xfId="2" builtinId="6"/>
    <cellStyle name="標準" xfId="0" builtinId="0"/>
    <cellStyle name="標準 2 3" xfId="5" xr:uid="{8B6AE52F-3DB5-4D88-8DAC-766D39C79A4E}"/>
    <cellStyle name="標準 4 2" xfId="3" xr:uid="{00000000-0005-0000-0000-000002000000}"/>
    <cellStyle name="標準 8" xfId="4" xr:uid="{00000000-0005-0000-0000-000003000000}"/>
    <cellStyle name="標準_請求書・明細書等" xfId="1" xr:uid="{00000000-0005-0000-0000-000004000000}"/>
  </cellStyles>
  <dxfs count="0"/>
  <tableStyles count="0" defaultTableStyle="TableStyleMedium2" defaultPivotStyle="PivotStyleLight16"/>
  <colors>
    <mruColors>
      <color rgb="FFFFCCFF"/>
      <color rgb="FFFF99FF"/>
      <color rgb="FFFFFFCC"/>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440531</xdr:colOff>
      <xdr:row>7</xdr:row>
      <xdr:rowOff>23813</xdr:rowOff>
    </xdr:from>
    <xdr:to>
      <xdr:col>7</xdr:col>
      <xdr:colOff>68261</xdr:colOff>
      <xdr:row>11</xdr:row>
      <xdr:rowOff>33337</xdr:rowOff>
    </xdr:to>
    <xdr:sp macro="" textlink="">
      <xdr:nvSpPr>
        <xdr:cNvPr id="4" name="吹き出し: 角を丸めた四角形 3">
          <a:extLst>
            <a:ext uri="{FF2B5EF4-FFF2-40B4-BE49-F238E27FC236}">
              <a16:creationId xmlns:a16="http://schemas.microsoft.com/office/drawing/2014/main" id="{1262E61E-BFD8-46E0-99BC-BA5FED8C0070}"/>
            </a:ext>
          </a:extLst>
        </xdr:cNvPr>
        <xdr:cNvSpPr/>
      </xdr:nvSpPr>
      <xdr:spPr>
        <a:xfrm>
          <a:off x="6881812" y="1428751"/>
          <a:ext cx="1925637" cy="771524"/>
        </a:xfrm>
        <a:prstGeom prst="wedgeRoundRectCallout">
          <a:avLst>
            <a:gd name="adj1" fmla="val -57278"/>
            <a:gd name="adj2" fmla="val 25533"/>
            <a:gd name="adj3" fmla="val 16667"/>
          </a:avLst>
        </a:prstGeom>
        <a:solidFill>
          <a:sysClr val="window" lastClr="FFFFFF">
            <a:alpha val="85000"/>
          </a:sys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黄色セルに施設情報を</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入力してください</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226219</xdr:colOff>
      <xdr:row>22</xdr:row>
      <xdr:rowOff>95250</xdr:rowOff>
    </xdr:from>
    <xdr:to>
      <xdr:col>7</xdr:col>
      <xdr:colOff>288396</xdr:colOff>
      <xdr:row>28</xdr:row>
      <xdr:rowOff>20108</xdr:rowOff>
    </xdr:to>
    <xdr:sp macro="" textlink="">
      <xdr:nvSpPr>
        <xdr:cNvPr id="5" name="吹き出し: 角を丸めた四角形 4">
          <a:extLst>
            <a:ext uri="{FF2B5EF4-FFF2-40B4-BE49-F238E27FC236}">
              <a16:creationId xmlns:a16="http://schemas.microsoft.com/office/drawing/2014/main" id="{77812482-B705-487E-8AB4-1FAC4D17DA6B}"/>
            </a:ext>
          </a:extLst>
        </xdr:cNvPr>
        <xdr:cNvSpPr/>
      </xdr:nvSpPr>
      <xdr:spPr>
        <a:xfrm>
          <a:off x="6667500" y="4429125"/>
          <a:ext cx="2360084" cy="1067858"/>
        </a:xfrm>
        <a:prstGeom prst="wedgeRoundRectCallout">
          <a:avLst>
            <a:gd name="adj1" fmla="val -57278"/>
            <a:gd name="adj2" fmla="val 25533"/>
            <a:gd name="adj3" fmla="val 16667"/>
          </a:avLst>
        </a:prstGeom>
        <a:solidFill>
          <a:sysClr val="window" lastClr="FFFFFF">
            <a:alpha val="85000"/>
          </a:sys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こちらにない加算・減算項目（土曜閉所・分園など）は、</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明細書欄に金額と一緒に</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直接入力してください</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3</xdr:col>
      <xdr:colOff>309562</xdr:colOff>
      <xdr:row>34</xdr:row>
      <xdr:rowOff>119062</xdr:rowOff>
    </xdr:from>
    <xdr:to>
      <xdr:col>7</xdr:col>
      <xdr:colOff>165893</xdr:colOff>
      <xdr:row>41</xdr:row>
      <xdr:rowOff>6350</xdr:rowOff>
    </xdr:to>
    <xdr:sp macro="" textlink="">
      <xdr:nvSpPr>
        <xdr:cNvPr id="6" name="吹き出し: 角を丸めた四角形 5">
          <a:extLst>
            <a:ext uri="{FF2B5EF4-FFF2-40B4-BE49-F238E27FC236}">
              <a16:creationId xmlns:a16="http://schemas.microsoft.com/office/drawing/2014/main" id="{B046CA15-E0D5-4A49-9037-6FBED43BCEFF}"/>
            </a:ext>
          </a:extLst>
        </xdr:cNvPr>
        <xdr:cNvSpPr/>
      </xdr:nvSpPr>
      <xdr:spPr>
        <a:xfrm>
          <a:off x="5917406" y="6762750"/>
          <a:ext cx="2987675" cy="1054100"/>
        </a:xfrm>
        <a:prstGeom prst="wedgeRoundRectCallout">
          <a:avLst>
            <a:gd name="adj1" fmla="val -56862"/>
            <a:gd name="adj2" fmla="val 20899"/>
            <a:gd name="adj3" fmla="val 16667"/>
          </a:avLst>
        </a:prstGeom>
        <a:solidFill>
          <a:sysClr val="window" lastClr="FFFFFF">
            <a:alpha val="85000"/>
          </a:sys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市町村により独自助成がある場合は、</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「市町村助成明細欄」にご記入ください</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492125</xdr:colOff>
      <xdr:row>28</xdr:row>
      <xdr:rowOff>119062</xdr:rowOff>
    </xdr:from>
    <xdr:to>
      <xdr:col>10</xdr:col>
      <xdr:colOff>196850</xdr:colOff>
      <xdr:row>35</xdr:row>
      <xdr:rowOff>74084</xdr:rowOff>
    </xdr:to>
    <xdr:sp macro="" textlink="">
      <xdr:nvSpPr>
        <xdr:cNvPr id="2" name="吹き出し: 角を丸めた四角形 1">
          <a:extLst>
            <a:ext uri="{FF2B5EF4-FFF2-40B4-BE49-F238E27FC236}">
              <a16:creationId xmlns:a16="http://schemas.microsoft.com/office/drawing/2014/main" id="{00000000-0008-0000-0100-000002000000}"/>
            </a:ext>
          </a:extLst>
        </xdr:cNvPr>
        <xdr:cNvSpPr/>
      </xdr:nvSpPr>
      <xdr:spPr>
        <a:xfrm>
          <a:off x="883708" y="5199062"/>
          <a:ext cx="8097309" cy="1140355"/>
        </a:xfrm>
        <a:prstGeom prst="wedgeRoundRectCallout">
          <a:avLst>
            <a:gd name="adj1" fmla="val -15353"/>
            <a:gd name="adj2" fmla="val -65664"/>
            <a:gd name="adj3" fmla="val 16667"/>
          </a:avLst>
        </a:prstGeom>
        <a:solidFill>
          <a:sysClr val="window" lastClr="FFFFFF">
            <a:alpha val="85000"/>
          </a:sys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 黄色セルに児童情報を入力してください</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 請求金額は、「明細書</a:t>
          </a:r>
          <a:r>
            <a:rPr kumimoji="1" lang="en-US" altLang="ja-JP" sz="1200">
              <a:solidFill>
                <a:srgbClr val="FF0000"/>
              </a:solidFill>
              <a:latin typeface="BIZ UDPゴシック" panose="020B0400000000000000" pitchFamily="50" charset="-128"/>
              <a:ea typeface="BIZ UDPゴシック" panose="020B0400000000000000" pitchFamily="50" charset="-128"/>
            </a:rPr>
            <a:t>【</a:t>
          </a:r>
          <a:r>
            <a:rPr kumimoji="1" lang="ja-JP" altLang="en-US" sz="1200">
              <a:solidFill>
                <a:srgbClr val="FF0000"/>
              </a:solidFill>
              <a:latin typeface="BIZ UDPゴシック" panose="020B0400000000000000" pitchFamily="50" charset="-128"/>
              <a:ea typeface="BIZ UDPゴシック" panose="020B0400000000000000" pitchFamily="50" charset="-128"/>
            </a:rPr>
            <a:t>小規模」シートで各児童ごとの請求金額を算出後、転記します</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　 </a:t>
          </a:r>
          <a:r>
            <a:rPr kumimoji="1" lang="en-US" altLang="ja-JP" sz="1000">
              <a:solidFill>
                <a:srgbClr val="FF0000"/>
              </a:solidFill>
              <a:latin typeface="BIZ UDPゴシック" panose="020B0400000000000000" pitchFamily="50" charset="-128"/>
              <a:ea typeface="BIZ UDPゴシック" panose="020B0400000000000000" pitchFamily="50" charset="-128"/>
            </a:rPr>
            <a:t>※</a:t>
          </a:r>
          <a:r>
            <a:rPr kumimoji="1" lang="ja-JP" altLang="en-US" sz="1000">
              <a:solidFill>
                <a:srgbClr val="FF0000"/>
              </a:solidFill>
              <a:latin typeface="BIZ UDPゴシック" panose="020B0400000000000000" pitchFamily="50" charset="-128"/>
              <a:ea typeface="BIZ UDPゴシック" panose="020B0400000000000000" pitchFamily="50" charset="-128"/>
            </a:rPr>
            <a:t>小規模保育事業のうち、（</a:t>
          </a:r>
          <a:r>
            <a:rPr kumimoji="1" lang="en-US" altLang="ja-JP" sz="1000">
              <a:solidFill>
                <a:srgbClr val="FF0000"/>
              </a:solidFill>
              <a:latin typeface="BIZ UDPゴシック" panose="020B0400000000000000" pitchFamily="50" charset="-128"/>
              <a:ea typeface="BIZ UDPゴシック" panose="020B0400000000000000" pitchFamily="50" charset="-128"/>
            </a:rPr>
            <a:t>B</a:t>
          </a:r>
          <a:r>
            <a:rPr kumimoji="1" lang="ja-JP" altLang="en-US" sz="1000">
              <a:solidFill>
                <a:srgbClr val="FF0000"/>
              </a:solidFill>
              <a:latin typeface="BIZ UDPゴシック" panose="020B0400000000000000" pitchFamily="50" charset="-128"/>
              <a:ea typeface="BIZ UDPゴシック" panose="020B0400000000000000" pitchFamily="50" charset="-128"/>
            </a:rPr>
            <a:t>）（</a:t>
          </a:r>
          <a:r>
            <a:rPr kumimoji="1" lang="en-US" altLang="ja-JP" sz="1000">
              <a:solidFill>
                <a:srgbClr val="FF0000"/>
              </a:solidFill>
              <a:latin typeface="BIZ UDPゴシック" panose="020B0400000000000000" pitchFamily="50" charset="-128"/>
              <a:ea typeface="BIZ UDPゴシック" panose="020B0400000000000000" pitchFamily="50" charset="-128"/>
            </a:rPr>
            <a:t>C</a:t>
          </a:r>
          <a:r>
            <a:rPr kumimoji="1" lang="ja-JP" altLang="en-US" sz="1000">
              <a:solidFill>
                <a:srgbClr val="FF0000"/>
              </a:solidFill>
              <a:latin typeface="BIZ UDPゴシック" panose="020B0400000000000000" pitchFamily="50" charset="-128"/>
              <a:ea typeface="BIZ UDPゴシック" panose="020B0400000000000000" pitchFamily="50" charset="-128"/>
            </a:rPr>
            <a:t>）の場合は単価が異なることがありますので、本明細書は使用できません。市担当者までご相談ください。</a:t>
          </a:r>
          <a:endParaRPr kumimoji="1" lang="en-US" altLang="ja-JP" sz="10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 すべての児童の請求金額を転記後、 本</a:t>
          </a:r>
          <a:r>
            <a:rPr kumimoji="1" lang="en-US" altLang="ja-JP" sz="1200">
              <a:solidFill>
                <a:srgbClr val="FF0000"/>
              </a:solidFill>
              <a:latin typeface="BIZ UDPゴシック" panose="020B0400000000000000" pitchFamily="50" charset="-128"/>
              <a:ea typeface="BIZ UDPゴシック" panose="020B0400000000000000" pitchFamily="50" charset="-128"/>
            </a:rPr>
            <a:t>Excel</a:t>
          </a:r>
          <a:r>
            <a:rPr kumimoji="1" lang="ja-JP" altLang="en-US" sz="1200">
              <a:solidFill>
                <a:srgbClr val="FF0000"/>
              </a:solidFill>
              <a:latin typeface="BIZ UDPゴシック" panose="020B0400000000000000" pitchFamily="50" charset="-128"/>
              <a:ea typeface="BIZ UDPゴシック" panose="020B0400000000000000" pitchFamily="50" charset="-128"/>
            </a:rPr>
            <a:t>ファイルを横浜市に提出してください</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4762</xdr:colOff>
      <xdr:row>0</xdr:row>
      <xdr:rowOff>95250</xdr:rowOff>
    </xdr:from>
    <xdr:to>
      <xdr:col>14</xdr:col>
      <xdr:colOff>61913</xdr:colOff>
      <xdr:row>2</xdr:row>
      <xdr:rowOff>28575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76200" y="95250"/>
          <a:ext cx="1109663" cy="338138"/>
        </a:xfrm>
        <a:prstGeom prst="rect">
          <a:avLst/>
        </a:prstGeom>
        <a:solidFill>
          <a:sysClr val="window" lastClr="FFFFFF">
            <a:alpha val="85000"/>
          </a:sys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000">
              <a:solidFill>
                <a:srgbClr val="FF0000"/>
              </a:solidFill>
            </a:rPr>
            <a:t>小規模</a:t>
          </a:r>
          <a:endParaRPr kumimoji="1" lang="ja-JP" altLang="en-US" sz="900">
            <a:solidFill>
              <a:srgbClr val="FF0000"/>
            </a:solidFill>
          </a:endParaRPr>
        </a:p>
      </xdr:txBody>
    </xdr:sp>
    <xdr:clientData/>
  </xdr:twoCellAnchor>
  <xdr:twoCellAnchor editAs="oneCell">
    <xdr:from>
      <xdr:col>93</xdr:col>
      <xdr:colOff>69057</xdr:colOff>
      <xdr:row>1</xdr:row>
      <xdr:rowOff>38098</xdr:rowOff>
    </xdr:from>
    <xdr:to>
      <xdr:col>143</xdr:col>
      <xdr:colOff>52388</xdr:colOff>
      <xdr:row>14</xdr:row>
      <xdr:rowOff>83344</xdr:rowOff>
    </xdr:to>
    <xdr:sp macro="" textlink="">
      <xdr:nvSpPr>
        <xdr:cNvPr id="6" name="吹き出し: 角を丸めた四角形 5">
          <a:extLst>
            <a:ext uri="{FF2B5EF4-FFF2-40B4-BE49-F238E27FC236}">
              <a16:creationId xmlns:a16="http://schemas.microsoft.com/office/drawing/2014/main" id="{2BD894FC-2CD0-48E2-9388-ED418F1D76C5}"/>
            </a:ext>
          </a:extLst>
        </xdr:cNvPr>
        <xdr:cNvSpPr/>
      </xdr:nvSpPr>
      <xdr:spPr>
        <a:xfrm>
          <a:off x="7820026" y="192879"/>
          <a:ext cx="4150518" cy="1950246"/>
        </a:xfrm>
        <a:prstGeom prst="wedgeRoundRectCallout">
          <a:avLst>
            <a:gd name="adj1" fmla="val -57201"/>
            <a:gd name="adj2" fmla="val -14285"/>
            <a:gd name="adj3" fmla="val 16667"/>
          </a:avLst>
        </a:prstGeom>
        <a:solidFill>
          <a:sysClr val="window" lastClr="FFFFFF">
            <a:alpha val="85000"/>
          </a:sysClr>
        </a:solid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①　児童情報の番号を入力</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②　自動計算された単価を確認</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③　合計額を「児童情報」シートの請求金額に転記</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④　次の児童情報の番号を入力</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⑤　自動計算された単価を確認</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⑥　合計額を「児童情報」シートの請求金額に転記</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　　　（以下、繰り返し）</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93</xdr:col>
      <xdr:colOff>80960</xdr:colOff>
      <xdr:row>22</xdr:row>
      <xdr:rowOff>88106</xdr:rowOff>
    </xdr:from>
    <xdr:to>
      <xdr:col>144</xdr:col>
      <xdr:colOff>71437</xdr:colOff>
      <xdr:row>40</xdr:row>
      <xdr:rowOff>23812</xdr:rowOff>
    </xdr:to>
    <xdr:sp macro="" textlink="">
      <xdr:nvSpPr>
        <xdr:cNvPr id="7" name="吹き出し: 角を丸めた四角形 6">
          <a:extLst>
            <a:ext uri="{FF2B5EF4-FFF2-40B4-BE49-F238E27FC236}">
              <a16:creationId xmlns:a16="http://schemas.microsoft.com/office/drawing/2014/main" id="{7F449E68-8286-4285-B442-B51B8EADBB63}"/>
            </a:ext>
          </a:extLst>
        </xdr:cNvPr>
        <xdr:cNvSpPr/>
      </xdr:nvSpPr>
      <xdr:spPr>
        <a:xfrm>
          <a:off x="7831929" y="3183731"/>
          <a:ext cx="4241008" cy="1876425"/>
        </a:xfrm>
        <a:prstGeom prst="wedgeRoundRectCallout">
          <a:avLst>
            <a:gd name="adj1" fmla="val -56862"/>
            <a:gd name="adj2" fmla="val 20899"/>
            <a:gd name="adj3" fmla="val 16667"/>
          </a:avLst>
        </a:prstGeom>
        <a:solidFill>
          <a:sysClr val="window" lastClr="FFFFFF">
            <a:alpha val="85000"/>
          </a:sysClr>
        </a:solid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♦請求内容は公定価格の基本的な項目を</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40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載せています。</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b="1">
              <a:solidFill>
                <a:srgbClr val="FF0000"/>
              </a:solidFill>
              <a:latin typeface="BIZ UDPゴシック" panose="020B0400000000000000" pitchFamily="50" charset="-128"/>
              <a:ea typeface="BIZ UDPゴシック" panose="020B0400000000000000" pitchFamily="50" charset="-128"/>
            </a:rPr>
            <a:t>♦記載済の項目以外の加算・減算がある場合は、</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b="1">
              <a:solidFill>
                <a:srgbClr val="FF0000"/>
              </a:solidFill>
              <a:latin typeface="BIZ UDPゴシック" panose="020B0400000000000000" pitchFamily="50" charset="-128"/>
              <a:ea typeface="BIZ UDPゴシック" panose="020B0400000000000000" pitchFamily="50" charset="-128"/>
            </a:rPr>
            <a:t>　黄色セルに請求内容と金額を追記してください。</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b="1">
              <a:solidFill>
                <a:srgbClr val="FF0000"/>
              </a:solidFill>
              <a:latin typeface="BIZ UDPゴシック" panose="020B0400000000000000" pitchFamily="50" charset="-128"/>
              <a:ea typeface="BIZ UDPゴシック" panose="020B0400000000000000" pitchFamily="50" charset="-128"/>
            </a:rPr>
            <a:t>　（金額は公定価格表を基に施設にて算出を</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a:p>
          <a:pPr algn="l"/>
          <a:r>
            <a:rPr kumimoji="1" lang="en-US" altLang="ja-JP" sz="1400" b="1">
              <a:solidFill>
                <a:srgbClr val="FF0000"/>
              </a:solidFill>
              <a:latin typeface="BIZ UDPゴシック" panose="020B0400000000000000" pitchFamily="50" charset="-128"/>
              <a:ea typeface="BIZ UDPゴシック" panose="020B0400000000000000" pitchFamily="50" charset="-128"/>
            </a:rPr>
            <a:t>  </a:t>
          </a:r>
          <a:r>
            <a:rPr kumimoji="1" lang="ja-JP" altLang="en-US" sz="1400" b="1">
              <a:solidFill>
                <a:srgbClr val="FF0000"/>
              </a:solidFill>
              <a:latin typeface="BIZ UDPゴシック" panose="020B0400000000000000" pitchFamily="50" charset="-128"/>
              <a:ea typeface="BIZ UDPゴシック" panose="020B0400000000000000" pitchFamily="50" charset="-128"/>
            </a:rPr>
            <a:t>お願いします）</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9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133471</xdr:colOff>
      <xdr:row>1</xdr:row>
      <xdr:rowOff>108928</xdr:rowOff>
    </xdr:from>
    <xdr:to>
      <xdr:col>12</xdr:col>
      <xdr:colOff>501527</xdr:colOff>
      <xdr:row>4</xdr:row>
      <xdr:rowOff>120405</xdr:rowOff>
    </xdr:to>
    <xdr:sp macro="" textlink="">
      <xdr:nvSpPr>
        <xdr:cNvPr id="2" name="矢印: 右 1">
          <a:extLst>
            <a:ext uri="{FF2B5EF4-FFF2-40B4-BE49-F238E27FC236}">
              <a16:creationId xmlns:a16="http://schemas.microsoft.com/office/drawing/2014/main" id="{00000000-0008-0000-0500-000002000000}"/>
            </a:ext>
          </a:extLst>
        </xdr:cNvPr>
        <xdr:cNvSpPr/>
      </xdr:nvSpPr>
      <xdr:spPr>
        <a:xfrm>
          <a:off x="8096371" y="108928"/>
          <a:ext cx="368056" cy="497252"/>
        </a:xfrm>
        <a:prstGeom prst="rightArrow">
          <a:avLst/>
        </a:prstGeom>
        <a:solidFill>
          <a:schemeClr val="bg1">
            <a:alpha val="85000"/>
          </a:schemeClr>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900">
            <a:solidFill>
              <a:srgbClr val="FF0000"/>
            </a:solidFill>
          </a:endParaRPr>
        </a:p>
      </xdr:txBody>
    </xdr:sp>
    <xdr:clientData/>
  </xdr:twoCellAnchor>
  <xdr:twoCellAnchor>
    <xdr:from>
      <xdr:col>8</xdr:col>
      <xdr:colOff>118818</xdr:colOff>
      <xdr:row>1</xdr:row>
      <xdr:rowOff>117109</xdr:rowOff>
    </xdr:from>
    <xdr:to>
      <xdr:col>8</xdr:col>
      <xdr:colOff>491636</xdr:colOff>
      <xdr:row>4</xdr:row>
      <xdr:rowOff>136524</xdr:rowOff>
    </xdr:to>
    <xdr:sp macro="" textlink="">
      <xdr:nvSpPr>
        <xdr:cNvPr id="3" name="矢印: 右 2">
          <a:extLst>
            <a:ext uri="{FF2B5EF4-FFF2-40B4-BE49-F238E27FC236}">
              <a16:creationId xmlns:a16="http://schemas.microsoft.com/office/drawing/2014/main" id="{00000000-0008-0000-0500-000003000000}"/>
            </a:ext>
          </a:extLst>
        </xdr:cNvPr>
        <xdr:cNvSpPr/>
      </xdr:nvSpPr>
      <xdr:spPr>
        <a:xfrm>
          <a:off x="7938843" y="326659"/>
          <a:ext cx="372818" cy="533765"/>
        </a:xfrm>
        <a:prstGeom prst="rightArrow">
          <a:avLst/>
        </a:prstGeom>
        <a:solidFill>
          <a:schemeClr val="bg1">
            <a:alpha val="85000"/>
          </a:schemeClr>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endParaRPr kumimoji="1" lang="ja-JP" altLang="en-US" sz="900">
            <a:solidFill>
              <a:srgbClr val="FF0000"/>
            </a:solidFill>
          </a:endParaRPr>
        </a:p>
      </xdr:txBody>
    </xdr:sp>
    <xdr:clientData/>
  </xdr:twoCellAnchor>
  <xdr:twoCellAnchor>
    <xdr:from>
      <xdr:col>4</xdr:col>
      <xdr:colOff>118818</xdr:colOff>
      <xdr:row>1</xdr:row>
      <xdr:rowOff>117109</xdr:rowOff>
    </xdr:from>
    <xdr:to>
      <xdr:col>4</xdr:col>
      <xdr:colOff>491636</xdr:colOff>
      <xdr:row>4</xdr:row>
      <xdr:rowOff>136524</xdr:rowOff>
    </xdr:to>
    <xdr:sp macro="" textlink="">
      <xdr:nvSpPr>
        <xdr:cNvPr id="4" name="矢印: 右 3">
          <a:extLst>
            <a:ext uri="{FF2B5EF4-FFF2-40B4-BE49-F238E27FC236}">
              <a16:creationId xmlns:a16="http://schemas.microsoft.com/office/drawing/2014/main" id="{AC4AD8AC-40C5-4B11-9627-B59F85479772}"/>
            </a:ext>
          </a:extLst>
        </xdr:cNvPr>
        <xdr:cNvSpPr/>
      </xdr:nvSpPr>
      <xdr:spPr>
        <a:xfrm>
          <a:off x="7938843" y="326659"/>
          <a:ext cx="372818" cy="533765"/>
        </a:xfrm>
        <a:prstGeom prst="rightArrow">
          <a:avLst/>
        </a:prstGeom>
        <a:solidFill>
          <a:schemeClr val="bg1">
            <a:alpha val="85000"/>
          </a:schemeClr>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endParaRPr kumimoji="1" lang="ja-JP" altLang="en-US" sz="9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61</xdr:col>
      <xdr:colOff>145632</xdr:colOff>
      <xdr:row>7</xdr:row>
      <xdr:rowOff>1038</xdr:rowOff>
    </xdr:from>
    <xdr:to>
      <xdr:col>73</xdr:col>
      <xdr:colOff>75320</xdr:colOff>
      <xdr:row>19</xdr:row>
      <xdr:rowOff>1655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8501557" y="1210713"/>
          <a:ext cx="6225713" cy="3505817"/>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61</xdr:col>
      <xdr:colOff>149282</xdr:colOff>
      <xdr:row>19</xdr:row>
      <xdr:rowOff>10563</xdr:rowOff>
    </xdr:from>
    <xdr:to>
      <xdr:col>74</xdr:col>
      <xdr:colOff>2770</xdr:colOff>
      <xdr:row>34</xdr:row>
      <xdr:rowOff>169371</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28505207" y="4725438"/>
          <a:ext cx="6235238" cy="344493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61</xdr:col>
      <xdr:colOff>164522</xdr:colOff>
      <xdr:row>35</xdr:row>
      <xdr:rowOff>8658</xdr:rowOff>
    </xdr:from>
    <xdr:to>
      <xdr:col>73</xdr:col>
      <xdr:colOff>86590</xdr:colOff>
      <xdr:row>50</xdr:row>
      <xdr:rowOff>173181</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28520447" y="8228733"/>
          <a:ext cx="6218093" cy="3450648"/>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61</xdr:col>
      <xdr:colOff>164522</xdr:colOff>
      <xdr:row>51</xdr:row>
      <xdr:rowOff>8659</xdr:rowOff>
    </xdr:from>
    <xdr:to>
      <xdr:col>73</xdr:col>
      <xdr:colOff>86590</xdr:colOff>
      <xdr:row>66</xdr:row>
      <xdr:rowOff>164523</xdr:rowOff>
    </xdr:to>
    <xdr:sp macro="" textlink="">
      <xdr:nvSpPr>
        <xdr:cNvPr id="5" name="大かっこ 4">
          <a:extLst>
            <a:ext uri="{FF2B5EF4-FFF2-40B4-BE49-F238E27FC236}">
              <a16:creationId xmlns:a16="http://schemas.microsoft.com/office/drawing/2014/main" id="{00000000-0008-0000-0000-000005000000}"/>
            </a:ext>
          </a:extLst>
        </xdr:cNvPr>
        <xdr:cNvSpPr/>
      </xdr:nvSpPr>
      <xdr:spPr>
        <a:xfrm>
          <a:off x="28520447" y="11733934"/>
          <a:ext cx="6218093" cy="3441989"/>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61</xdr:col>
      <xdr:colOff>164522</xdr:colOff>
      <xdr:row>67</xdr:row>
      <xdr:rowOff>8659</xdr:rowOff>
    </xdr:from>
    <xdr:to>
      <xdr:col>73</xdr:col>
      <xdr:colOff>86590</xdr:colOff>
      <xdr:row>82</xdr:row>
      <xdr:rowOff>164523</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28520447" y="15239134"/>
          <a:ext cx="6218093" cy="3441989"/>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61</xdr:col>
      <xdr:colOff>164522</xdr:colOff>
      <xdr:row>83</xdr:row>
      <xdr:rowOff>8658</xdr:rowOff>
    </xdr:from>
    <xdr:to>
      <xdr:col>73</xdr:col>
      <xdr:colOff>86590</xdr:colOff>
      <xdr:row>98</xdr:row>
      <xdr:rowOff>173181</xdr:rowOff>
    </xdr:to>
    <xdr:sp macro="" textlink="">
      <xdr:nvSpPr>
        <xdr:cNvPr id="7" name="大かっこ 6">
          <a:extLst>
            <a:ext uri="{FF2B5EF4-FFF2-40B4-BE49-F238E27FC236}">
              <a16:creationId xmlns:a16="http://schemas.microsoft.com/office/drawing/2014/main" id="{00000000-0008-0000-0000-000007000000}"/>
            </a:ext>
          </a:extLst>
        </xdr:cNvPr>
        <xdr:cNvSpPr/>
      </xdr:nvSpPr>
      <xdr:spPr>
        <a:xfrm>
          <a:off x="28520447" y="18744333"/>
          <a:ext cx="6218093" cy="3450648"/>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61</xdr:col>
      <xdr:colOff>164522</xdr:colOff>
      <xdr:row>99</xdr:row>
      <xdr:rowOff>8658</xdr:rowOff>
    </xdr:from>
    <xdr:to>
      <xdr:col>73</xdr:col>
      <xdr:colOff>86590</xdr:colOff>
      <xdr:row>114</xdr:row>
      <xdr:rowOff>190499</xdr:rowOff>
    </xdr:to>
    <xdr:sp macro="" textlink="">
      <xdr:nvSpPr>
        <xdr:cNvPr id="8" name="大かっこ 7">
          <a:extLst>
            <a:ext uri="{FF2B5EF4-FFF2-40B4-BE49-F238E27FC236}">
              <a16:creationId xmlns:a16="http://schemas.microsoft.com/office/drawing/2014/main" id="{00000000-0008-0000-0000-000008000000}"/>
            </a:ext>
          </a:extLst>
        </xdr:cNvPr>
        <xdr:cNvSpPr/>
      </xdr:nvSpPr>
      <xdr:spPr>
        <a:xfrm>
          <a:off x="28520447" y="22249533"/>
          <a:ext cx="6218093" cy="3467966"/>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61</xdr:col>
      <xdr:colOff>164522</xdr:colOff>
      <xdr:row>115</xdr:row>
      <xdr:rowOff>8658</xdr:rowOff>
    </xdr:from>
    <xdr:to>
      <xdr:col>73</xdr:col>
      <xdr:colOff>86590</xdr:colOff>
      <xdr:row>130</xdr:row>
      <xdr:rowOff>190499</xdr:rowOff>
    </xdr:to>
    <xdr:sp macro="" textlink="">
      <xdr:nvSpPr>
        <xdr:cNvPr id="9" name="大かっこ 8">
          <a:extLst>
            <a:ext uri="{FF2B5EF4-FFF2-40B4-BE49-F238E27FC236}">
              <a16:creationId xmlns:a16="http://schemas.microsoft.com/office/drawing/2014/main" id="{00000000-0008-0000-0000-00000A000000}"/>
            </a:ext>
          </a:extLst>
        </xdr:cNvPr>
        <xdr:cNvSpPr/>
      </xdr:nvSpPr>
      <xdr:spPr>
        <a:xfrm>
          <a:off x="28520447" y="25754733"/>
          <a:ext cx="6218093" cy="3467966"/>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61</xdr:col>
      <xdr:colOff>145632</xdr:colOff>
      <xdr:row>8</xdr:row>
      <xdr:rowOff>1038</xdr:rowOff>
    </xdr:from>
    <xdr:to>
      <xdr:col>73</xdr:col>
      <xdr:colOff>75320</xdr:colOff>
      <xdr:row>24</xdr:row>
      <xdr:rowOff>1655</xdr:rowOff>
    </xdr:to>
    <xdr:sp macro="" textlink="">
      <xdr:nvSpPr>
        <xdr:cNvPr id="10" name="大かっこ 1">
          <a:extLst>
            <a:ext uri="{FF2B5EF4-FFF2-40B4-BE49-F238E27FC236}">
              <a16:creationId xmlns:a16="http://schemas.microsoft.com/office/drawing/2014/main" id="{00E08E88-C7D4-47ED-ABFC-DEB2D79B683E}"/>
            </a:ext>
          </a:extLst>
        </xdr:cNvPr>
        <xdr:cNvSpPr/>
      </xdr:nvSpPr>
      <xdr:spPr>
        <a:xfrm>
          <a:off x="29187357" y="2391813"/>
          <a:ext cx="6225713" cy="3505817"/>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61</xdr:col>
      <xdr:colOff>149282</xdr:colOff>
      <xdr:row>24</xdr:row>
      <xdr:rowOff>10563</xdr:rowOff>
    </xdr:from>
    <xdr:to>
      <xdr:col>74</xdr:col>
      <xdr:colOff>2770</xdr:colOff>
      <xdr:row>39</xdr:row>
      <xdr:rowOff>169371</xdr:rowOff>
    </xdr:to>
    <xdr:sp macro="" textlink="">
      <xdr:nvSpPr>
        <xdr:cNvPr id="11" name="大かっこ 10">
          <a:extLst>
            <a:ext uri="{FF2B5EF4-FFF2-40B4-BE49-F238E27FC236}">
              <a16:creationId xmlns:a16="http://schemas.microsoft.com/office/drawing/2014/main" id="{4A23F8F2-8D88-45EF-9EC7-937DD23D03DF}"/>
            </a:ext>
          </a:extLst>
        </xdr:cNvPr>
        <xdr:cNvSpPr/>
      </xdr:nvSpPr>
      <xdr:spPr>
        <a:xfrm>
          <a:off x="29191007" y="5906538"/>
          <a:ext cx="6235238" cy="344493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61</xdr:col>
      <xdr:colOff>164522</xdr:colOff>
      <xdr:row>40</xdr:row>
      <xdr:rowOff>8658</xdr:rowOff>
    </xdr:from>
    <xdr:to>
      <xdr:col>73</xdr:col>
      <xdr:colOff>86590</xdr:colOff>
      <xdr:row>55</xdr:row>
      <xdr:rowOff>173181</xdr:rowOff>
    </xdr:to>
    <xdr:sp macro="" textlink="">
      <xdr:nvSpPr>
        <xdr:cNvPr id="12" name="大かっこ 11">
          <a:extLst>
            <a:ext uri="{FF2B5EF4-FFF2-40B4-BE49-F238E27FC236}">
              <a16:creationId xmlns:a16="http://schemas.microsoft.com/office/drawing/2014/main" id="{76D6493E-ADCF-4602-9EBC-91B1BCB7664B}"/>
            </a:ext>
          </a:extLst>
        </xdr:cNvPr>
        <xdr:cNvSpPr/>
      </xdr:nvSpPr>
      <xdr:spPr>
        <a:xfrm>
          <a:off x="29206247" y="9409833"/>
          <a:ext cx="6218093" cy="3450648"/>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61</xdr:col>
      <xdr:colOff>164522</xdr:colOff>
      <xdr:row>56</xdr:row>
      <xdr:rowOff>8659</xdr:rowOff>
    </xdr:from>
    <xdr:to>
      <xdr:col>73</xdr:col>
      <xdr:colOff>86590</xdr:colOff>
      <xdr:row>71</xdr:row>
      <xdr:rowOff>164523</xdr:rowOff>
    </xdr:to>
    <xdr:sp macro="" textlink="">
      <xdr:nvSpPr>
        <xdr:cNvPr id="13" name="大かっこ 12">
          <a:extLst>
            <a:ext uri="{FF2B5EF4-FFF2-40B4-BE49-F238E27FC236}">
              <a16:creationId xmlns:a16="http://schemas.microsoft.com/office/drawing/2014/main" id="{E0E738F4-E465-4CB8-97FB-DAF9111AD5DC}"/>
            </a:ext>
          </a:extLst>
        </xdr:cNvPr>
        <xdr:cNvSpPr/>
      </xdr:nvSpPr>
      <xdr:spPr>
        <a:xfrm>
          <a:off x="29206247" y="12915034"/>
          <a:ext cx="6218093" cy="3441989"/>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61</xdr:col>
      <xdr:colOff>164522</xdr:colOff>
      <xdr:row>72</xdr:row>
      <xdr:rowOff>8659</xdr:rowOff>
    </xdr:from>
    <xdr:to>
      <xdr:col>73</xdr:col>
      <xdr:colOff>86590</xdr:colOff>
      <xdr:row>87</xdr:row>
      <xdr:rowOff>164523</xdr:rowOff>
    </xdr:to>
    <xdr:sp macro="" textlink="">
      <xdr:nvSpPr>
        <xdr:cNvPr id="14" name="大かっこ 13">
          <a:extLst>
            <a:ext uri="{FF2B5EF4-FFF2-40B4-BE49-F238E27FC236}">
              <a16:creationId xmlns:a16="http://schemas.microsoft.com/office/drawing/2014/main" id="{059F0D03-C8D0-4A01-B412-676739D548D4}"/>
            </a:ext>
          </a:extLst>
        </xdr:cNvPr>
        <xdr:cNvSpPr/>
      </xdr:nvSpPr>
      <xdr:spPr>
        <a:xfrm>
          <a:off x="29206247" y="16420234"/>
          <a:ext cx="6218093" cy="3441989"/>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61</xdr:col>
      <xdr:colOff>164522</xdr:colOff>
      <xdr:row>88</xdr:row>
      <xdr:rowOff>8658</xdr:rowOff>
    </xdr:from>
    <xdr:to>
      <xdr:col>73</xdr:col>
      <xdr:colOff>86590</xdr:colOff>
      <xdr:row>103</xdr:row>
      <xdr:rowOff>173181</xdr:rowOff>
    </xdr:to>
    <xdr:sp macro="" textlink="">
      <xdr:nvSpPr>
        <xdr:cNvPr id="15" name="大かっこ 14">
          <a:extLst>
            <a:ext uri="{FF2B5EF4-FFF2-40B4-BE49-F238E27FC236}">
              <a16:creationId xmlns:a16="http://schemas.microsoft.com/office/drawing/2014/main" id="{693D09AC-BAA3-43DC-BE92-702C78556948}"/>
            </a:ext>
          </a:extLst>
        </xdr:cNvPr>
        <xdr:cNvSpPr/>
      </xdr:nvSpPr>
      <xdr:spPr>
        <a:xfrm>
          <a:off x="29206247" y="19925433"/>
          <a:ext cx="6218093" cy="3450648"/>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61</xdr:col>
      <xdr:colOff>164522</xdr:colOff>
      <xdr:row>104</xdr:row>
      <xdr:rowOff>8658</xdr:rowOff>
    </xdr:from>
    <xdr:to>
      <xdr:col>73</xdr:col>
      <xdr:colOff>86590</xdr:colOff>
      <xdr:row>119</xdr:row>
      <xdr:rowOff>190499</xdr:rowOff>
    </xdr:to>
    <xdr:sp macro="" textlink="">
      <xdr:nvSpPr>
        <xdr:cNvPr id="16" name="大かっこ 15">
          <a:extLst>
            <a:ext uri="{FF2B5EF4-FFF2-40B4-BE49-F238E27FC236}">
              <a16:creationId xmlns:a16="http://schemas.microsoft.com/office/drawing/2014/main" id="{2C914C99-D7B2-4A81-AE67-310FC978424E}"/>
            </a:ext>
          </a:extLst>
        </xdr:cNvPr>
        <xdr:cNvSpPr/>
      </xdr:nvSpPr>
      <xdr:spPr>
        <a:xfrm>
          <a:off x="29206247" y="23430633"/>
          <a:ext cx="6218093" cy="3467966"/>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61</xdr:col>
      <xdr:colOff>164522</xdr:colOff>
      <xdr:row>120</xdr:row>
      <xdr:rowOff>8658</xdr:rowOff>
    </xdr:from>
    <xdr:to>
      <xdr:col>73</xdr:col>
      <xdr:colOff>86590</xdr:colOff>
      <xdr:row>135</xdr:row>
      <xdr:rowOff>190499</xdr:rowOff>
    </xdr:to>
    <xdr:sp macro="" textlink="">
      <xdr:nvSpPr>
        <xdr:cNvPr id="17" name="大かっこ 16">
          <a:extLst>
            <a:ext uri="{FF2B5EF4-FFF2-40B4-BE49-F238E27FC236}">
              <a16:creationId xmlns:a16="http://schemas.microsoft.com/office/drawing/2014/main" id="{078473AE-8C63-4C63-93D0-6B933CCCD54D}"/>
            </a:ext>
          </a:extLst>
        </xdr:cNvPr>
        <xdr:cNvSpPr/>
      </xdr:nvSpPr>
      <xdr:spPr>
        <a:xfrm>
          <a:off x="29206247" y="26935833"/>
          <a:ext cx="6218093" cy="3467966"/>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ysClr val="window" lastClr="FFFFFF">
            <a:alpha val="85000"/>
          </a:sysClr>
        </a:solidFill>
        <a:ln>
          <a:solidFill>
            <a:srgbClr val="FF0000"/>
          </a:solidFill>
        </a:ln>
      </a:spPr>
      <a:bodyPr vertOverflow="clip" horzOverflow="clip" rtlCol="0" anchor="t"/>
      <a:lstStyle>
        <a:defPPr algn="l">
          <a:defRPr kumimoji="1" sz="900">
            <a:solidFill>
              <a:srgbClr val="FF0000"/>
            </a:solidFill>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59999389629810485"/>
  </sheetPr>
  <dimension ref="A1:F44"/>
  <sheetViews>
    <sheetView tabSelected="1" workbookViewId="0"/>
  </sheetViews>
  <sheetFormatPr defaultColWidth="8.875" defaultRowHeight="13.5"/>
  <cols>
    <col min="1" max="1" width="33.625" style="4" bestFit="1" customWidth="1"/>
    <col min="2" max="2" width="29" style="4" bestFit="1" customWidth="1"/>
    <col min="3" max="4" width="10.875" style="133" customWidth="1"/>
    <col min="5" max="5" width="8.75" style="133" bestFit="1" customWidth="1"/>
    <col min="6" max="6" width="9.5" style="4" customWidth="1"/>
    <col min="7" max="7" width="11.875" style="4" bestFit="1" customWidth="1"/>
    <col min="8" max="8" width="14.875" style="4" bestFit="1" customWidth="1"/>
    <col min="9" max="16384" width="8.875" style="4"/>
  </cols>
  <sheetData>
    <row r="1" spans="1:6" ht="21" customHeight="1">
      <c r="A1" s="231" t="s">
        <v>349</v>
      </c>
      <c r="B1" s="192"/>
      <c r="C1" s="192"/>
      <c r="D1" s="192"/>
      <c r="E1" s="192"/>
      <c r="F1" s="232"/>
    </row>
    <row r="2" spans="1:6" ht="15" customHeight="1">
      <c r="A2" s="297" t="s">
        <v>125</v>
      </c>
      <c r="B2" s="297"/>
      <c r="C2" s="298"/>
      <c r="D2" s="298"/>
      <c r="E2" s="133" t="s">
        <v>126</v>
      </c>
    </row>
    <row r="3" spans="1:6" ht="15" customHeight="1">
      <c r="A3" s="297" t="s">
        <v>89</v>
      </c>
      <c r="B3" s="297"/>
      <c r="C3" s="220"/>
      <c r="D3" s="134" t="s">
        <v>0</v>
      </c>
      <c r="E3" s="221"/>
      <c r="F3" s="135" t="s">
        <v>90</v>
      </c>
    </row>
    <row r="4" spans="1:6" ht="15" customHeight="1">
      <c r="A4" s="297" t="s">
        <v>88</v>
      </c>
      <c r="B4" s="297"/>
      <c r="C4" s="301"/>
      <c r="D4" s="301"/>
      <c r="E4" s="301"/>
      <c r="F4" s="301"/>
    </row>
    <row r="5" spans="1:6" ht="15" customHeight="1">
      <c r="A5" s="297" t="s">
        <v>87</v>
      </c>
      <c r="B5" s="297"/>
      <c r="C5" s="302"/>
      <c r="D5" s="302"/>
      <c r="E5" s="302"/>
      <c r="F5" s="302"/>
    </row>
    <row r="6" spans="1:6" ht="15" customHeight="1">
      <c r="A6" s="303" t="s">
        <v>116</v>
      </c>
      <c r="B6" s="304"/>
      <c r="C6" s="305" t="s">
        <v>340</v>
      </c>
      <c r="D6" s="306"/>
      <c r="E6" s="136"/>
      <c r="F6" s="5"/>
    </row>
    <row r="7" spans="1:6" ht="15" customHeight="1">
      <c r="A7" s="303" t="s">
        <v>86</v>
      </c>
      <c r="B7" s="304"/>
      <c r="C7" s="248" t="s">
        <v>128</v>
      </c>
      <c r="E7" s="136"/>
      <c r="F7" s="5"/>
    </row>
    <row r="8" spans="1:6" ht="15" customHeight="1">
      <c r="A8" s="297" t="s">
        <v>60</v>
      </c>
      <c r="B8" s="297"/>
      <c r="C8" s="221"/>
      <c r="D8" s="133" t="s">
        <v>61</v>
      </c>
    </row>
    <row r="9" spans="1:6" ht="15" customHeight="1">
      <c r="A9" s="292" t="s">
        <v>40</v>
      </c>
      <c r="B9" s="247" t="s">
        <v>83</v>
      </c>
      <c r="C9" s="249"/>
      <c r="D9" s="133" t="s">
        <v>32</v>
      </c>
    </row>
    <row r="10" spans="1:6" ht="15" customHeight="1">
      <c r="A10" s="293"/>
      <c r="B10" s="247" t="s">
        <v>127</v>
      </c>
      <c r="C10" s="221"/>
      <c r="D10" s="133" t="s">
        <v>32</v>
      </c>
    </row>
    <row r="11" spans="1:6" ht="15" customHeight="1">
      <c r="A11" s="297" t="s">
        <v>31</v>
      </c>
      <c r="B11" s="297"/>
      <c r="C11" s="221"/>
      <c r="D11" s="133" t="s">
        <v>32</v>
      </c>
    </row>
    <row r="12" spans="1:6" ht="15" customHeight="1">
      <c r="A12" s="294" t="s">
        <v>137</v>
      </c>
      <c r="B12" s="230" t="s">
        <v>345</v>
      </c>
      <c r="C12" s="221" t="s">
        <v>400</v>
      </c>
      <c r="D12" s="4"/>
    </row>
    <row r="13" spans="1:6" ht="15" customHeight="1">
      <c r="A13" s="295"/>
      <c r="B13" s="230" t="s">
        <v>346</v>
      </c>
      <c r="C13" s="221" t="s">
        <v>400</v>
      </c>
    </row>
    <row r="14" spans="1:6" ht="15" customHeight="1">
      <c r="A14" s="295"/>
      <c r="B14" s="230" t="s">
        <v>134</v>
      </c>
      <c r="C14" s="222"/>
      <c r="D14" s="133" t="s">
        <v>135</v>
      </c>
    </row>
    <row r="15" spans="1:6" ht="15" customHeight="1">
      <c r="A15" s="295"/>
      <c r="B15" s="250" t="s">
        <v>347</v>
      </c>
      <c r="C15" s="253">
        <f ca="1">集計【小規模】!K33</f>
        <v>2</v>
      </c>
      <c r="D15" s="133" t="s">
        <v>385</v>
      </c>
    </row>
    <row r="16" spans="1:6" ht="15" customHeight="1">
      <c r="A16" s="296"/>
      <c r="B16" s="250" t="s">
        <v>348</v>
      </c>
      <c r="C16" s="253">
        <f ca="1">集計【小規模】!K34</f>
        <v>6</v>
      </c>
      <c r="D16" s="133" t="s">
        <v>385</v>
      </c>
    </row>
    <row r="17" spans="1:6" ht="15" customHeight="1">
      <c r="A17" s="299" t="s">
        <v>138</v>
      </c>
      <c r="B17" s="230" t="s">
        <v>85</v>
      </c>
      <c r="C17" s="221" t="s">
        <v>400</v>
      </c>
    </row>
    <row r="18" spans="1:6" ht="15" customHeight="1">
      <c r="A18" s="293"/>
      <c r="B18" s="230" t="s">
        <v>81</v>
      </c>
      <c r="C18" s="222"/>
      <c r="D18" s="133" t="s">
        <v>32</v>
      </c>
    </row>
    <row r="19" spans="1:6" ht="15" customHeight="1">
      <c r="A19" s="300"/>
      <c r="B19" s="230" t="s">
        <v>82</v>
      </c>
      <c r="C19" s="222"/>
      <c r="D19" s="133" t="s">
        <v>32</v>
      </c>
    </row>
    <row r="20" spans="1:6" ht="15" customHeight="1">
      <c r="A20" s="238"/>
      <c r="B20" s="251"/>
      <c r="C20" s="271"/>
    </row>
    <row r="21" spans="1:6" ht="21" customHeight="1">
      <c r="A21" s="231" t="s">
        <v>350</v>
      </c>
      <c r="B21" s="192"/>
      <c r="C21" s="193"/>
      <c r="D21" s="193"/>
      <c r="E21" s="193"/>
      <c r="F21" s="194"/>
    </row>
    <row r="22" spans="1:6" ht="15" customHeight="1">
      <c r="A22" s="285" t="s">
        <v>245</v>
      </c>
      <c r="B22" s="285"/>
      <c r="C22" s="223"/>
    </row>
    <row r="23" spans="1:6" ht="15" customHeight="1">
      <c r="A23" s="289" t="s">
        <v>313</v>
      </c>
      <c r="B23" s="252" t="s">
        <v>314</v>
      </c>
      <c r="C23" s="223"/>
      <c r="D23" s="4"/>
    </row>
    <row r="24" spans="1:6" ht="15" customHeight="1">
      <c r="A24" s="290"/>
      <c r="B24" s="252" t="s">
        <v>315</v>
      </c>
      <c r="C24" s="223"/>
    </row>
    <row r="25" spans="1:6" ht="15" customHeight="1">
      <c r="A25" s="291"/>
      <c r="B25" s="252" t="s">
        <v>15</v>
      </c>
      <c r="C25" s="223"/>
    </row>
    <row r="26" spans="1:6" ht="15" customHeight="1">
      <c r="A26" s="288" t="s">
        <v>97</v>
      </c>
      <c r="B26" s="288"/>
      <c r="C26" s="223"/>
    </row>
    <row r="27" spans="1:6" ht="15" customHeight="1">
      <c r="A27" s="286" t="s">
        <v>71</v>
      </c>
      <c r="B27" s="287"/>
      <c r="C27" s="224"/>
    </row>
    <row r="28" spans="1:6" ht="15" customHeight="1">
      <c r="A28" s="286" t="s">
        <v>98</v>
      </c>
      <c r="B28" s="287"/>
      <c r="C28" s="223"/>
    </row>
    <row r="29" spans="1:6" ht="15" customHeight="1">
      <c r="A29" s="288" t="s">
        <v>276</v>
      </c>
      <c r="B29" s="288"/>
      <c r="C29" s="223"/>
    </row>
    <row r="30" spans="1:6" ht="15" customHeight="1">
      <c r="A30" s="286" t="s">
        <v>351</v>
      </c>
      <c r="B30" s="287"/>
      <c r="C30" s="223"/>
    </row>
    <row r="31" spans="1:6" ht="15" customHeight="1">
      <c r="A31" s="286" t="s">
        <v>352</v>
      </c>
      <c r="B31" s="287"/>
      <c r="C31" s="223"/>
    </row>
    <row r="33" spans="1:6" ht="21" customHeight="1">
      <c r="A33" s="233" t="s">
        <v>353</v>
      </c>
      <c r="B33" s="234"/>
      <c r="C33" s="235"/>
      <c r="D33" s="235"/>
      <c r="E33" s="235"/>
      <c r="F33" s="236"/>
    </row>
    <row r="34" spans="1:6">
      <c r="A34" s="237" t="s">
        <v>354</v>
      </c>
      <c r="B34" s="238" t="s">
        <v>355</v>
      </c>
      <c r="C34" s="4"/>
    </row>
    <row r="35" spans="1:6">
      <c r="A35" s="272" t="s">
        <v>399</v>
      </c>
      <c r="B35" s="272">
        <v>5000</v>
      </c>
      <c r="C35" s="133" t="s">
        <v>70</v>
      </c>
    </row>
    <row r="36" spans="1:6">
      <c r="A36" s="239"/>
      <c r="B36" s="240"/>
      <c r="C36" s="133" t="s">
        <v>70</v>
      </c>
    </row>
    <row r="37" spans="1:6">
      <c r="A37" s="241"/>
      <c r="B37" s="240"/>
      <c r="C37" s="133" t="s">
        <v>70</v>
      </c>
    </row>
    <row r="38" spans="1:6">
      <c r="A38" s="241"/>
      <c r="B38" s="240"/>
      <c r="C38" s="133" t="s">
        <v>70</v>
      </c>
    </row>
    <row r="39" spans="1:6">
      <c r="A39" s="241"/>
      <c r="B39" s="240"/>
      <c r="C39" s="133" t="s">
        <v>70</v>
      </c>
    </row>
    <row r="40" spans="1:6">
      <c r="A40" s="242"/>
      <c r="B40" s="240"/>
      <c r="C40" s="133" t="s">
        <v>70</v>
      </c>
    </row>
    <row r="41" spans="1:6">
      <c r="A41" s="241"/>
      <c r="B41" s="240"/>
      <c r="C41" s="133" t="s">
        <v>70</v>
      </c>
    </row>
    <row r="42" spans="1:6">
      <c r="A42" s="241"/>
      <c r="B42" s="240"/>
      <c r="C42" s="133" t="s">
        <v>70</v>
      </c>
    </row>
    <row r="43" spans="1:6">
      <c r="A43" s="3"/>
    </row>
    <row r="44" spans="1:6">
      <c r="A44" s="3"/>
    </row>
  </sheetData>
  <sheetProtection algorithmName="SHA-512" hashValue="fivu2x+UzHyEJ7t2OxtI4Ant2psG/DLe0XVDK7WL3CyVeBpBNjDUHUfBt2xKLQEUel0QYrV5dhvCva0CiZZKJA==" saltValue="jvHrpgcuXWnywKODFOOGTw==" spinCount="100000" sheet="1" selectLockedCells="1"/>
  <protectedRanges>
    <protectedRange algorithmName="SHA-512" hashValue="3Cr9RJ2ybGtSvcoxB5m2QphNZak1DR0KVxGB1r7PsEuoU5VBjv6ZPqwzSwvykfbbYjNXIKg/294kN8HaHLKEoQ==" saltValue="zGXZ7VD6f7w3G2qvaVllCg==" spinCount="100000" sqref="C1:F1" name="範囲1"/>
    <protectedRange algorithmName="SHA-512" hashValue="fp2HQC8p+rIE5qbh+1KCeBeL3jM/WsBjQGd2ixZ2SBcxtWebpXY+QqECtew14VzlrOxcXq/CRR+UdnEOiBxtTA==" saltValue="CAy6ZeNsUMlz0L+d65V9cQ==" spinCount="100000" sqref="C21:D21" name="範囲2"/>
    <protectedRange algorithmName="SHA-512" hashValue="fp2HQC8p+rIE5qbh+1KCeBeL3jM/WsBjQGd2ixZ2SBcxtWebpXY+QqECtew14VzlrOxcXq/CRR+UdnEOiBxtTA==" saltValue="CAy6ZeNsUMlz0L+d65V9cQ==" spinCount="100000" sqref="D30" name="範囲2_1"/>
    <protectedRange algorithmName="SHA-512" hashValue="fp2HQC8p+rIE5qbh+1KCeBeL3jM/WsBjQGd2ixZ2SBcxtWebpXY+QqECtew14VzlrOxcXq/CRR+UdnEOiBxtTA==" saltValue="CAy6ZeNsUMlz0L+d65V9cQ==" spinCount="100000" sqref="C30:C31" name="範囲2_2"/>
    <protectedRange algorithmName="SHA-512" hashValue="/CW3s8LHNFkBVyDjTJLMU5Od81BMCl7zAz6ylixrCsiLOwXk1Vakzn4sXcdXk1Tafm67MjIn2bhV5S63EMS4ng==" saltValue="dfSy2FJsqfSBvmSe0QBufw==" spinCount="100000" sqref="A35:B35" name="範囲3_1"/>
    <protectedRange algorithmName="SHA-512" hashValue="/CW3s8LHNFkBVyDjTJLMU5Od81BMCl7zAz6ylixrCsiLOwXk1Vakzn4sXcdXk1Tafm67MjIn2bhV5S63EMS4ng==" saltValue="dfSy2FJsqfSBvmSe0QBufw==" spinCount="100000" sqref="A36:B42" name="範囲3_2"/>
  </protectedRanges>
  <mergeCells count="23">
    <mergeCell ref="A9:A10"/>
    <mergeCell ref="A12:A16"/>
    <mergeCell ref="A29:B29"/>
    <mergeCell ref="A2:B2"/>
    <mergeCell ref="C2:D2"/>
    <mergeCell ref="A17:A19"/>
    <mergeCell ref="A3:B3"/>
    <mergeCell ref="C4:F4"/>
    <mergeCell ref="C5:F5"/>
    <mergeCell ref="A5:B5"/>
    <mergeCell ref="A11:B11"/>
    <mergeCell ref="A8:B8"/>
    <mergeCell ref="A4:B4"/>
    <mergeCell ref="A6:B6"/>
    <mergeCell ref="C6:D6"/>
    <mergeCell ref="A7:B7"/>
    <mergeCell ref="A22:B22"/>
    <mergeCell ref="A31:B31"/>
    <mergeCell ref="A28:B28"/>
    <mergeCell ref="A27:B27"/>
    <mergeCell ref="A26:B26"/>
    <mergeCell ref="A23:A25"/>
    <mergeCell ref="A30:B30"/>
  </mergeCells>
  <phoneticPr fontId="3"/>
  <dataValidations xWindow="484" yWindow="584" count="11">
    <dataValidation type="list" showInputMessage="1" showErrorMessage="1" sqref="C8" xr:uid="{00000000-0002-0000-0000-000000000000}">
      <formula1>"20/100,16/100,15/100,12/100,10/100,6/100,3/100,その他"</formula1>
    </dataValidation>
    <dataValidation type="list" allowBlank="1" showInputMessage="1" showErrorMessage="1" sqref="C12:C13 C17" xr:uid="{00000000-0002-0000-0000-000001000000}">
      <formula1>"適,否"</formula1>
    </dataValidation>
    <dataValidation type="whole" allowBlank="1" showInputMessage="1" showErrorMessage="1" sqref="E3" xr:uid="{00000000-0002-0000-0000-000002000000}">
      <formula1>1</formula1>
      <formula2>12</formula2>
    </dataValidation>
    <dataValidation type="list" allowBlank="1" showInputMessage="1" showErrorMessage="1" prompt="加算対象の場合「○」を入力してください" sqref="C29 C22:C23" xr:uid="{00000000-0002-0000-0000-000003000000}">
      <formula1>"○"</formula1>
    </dataValidation>
    <dataValidation type="list" allowBlank="1" showInputMessage="1" showErrorMessage="1" prompt="加算対象の場合、_x000a_「A」「B」「C」「D」を選択して入力してください" sqref="C26" xr:uid="{00000000-0002-0000-0000-000004000000}">
      <formula1>"A,B,C,D"</formula1>
    </dataValidation>
    <dataValidation type="list" allowBlank="1" showInputMessage="1" showErrorMessage="1" prompt="地域区分をを入力してください" sqref="C27" xr:uid="{00000000-0002-0000-0000-000005000000}">
      <formula1>"１級地,２級地,３級地,４級地,激変緩和地域,その他地域"</formula1>
    </dataValidation>
    <dataValidation type="list" allowBlank="1" showInputMessage="1" showErrorMessage="1" prompt="加算対象の場合「配置」「兼務」「嘱託」を選択して入力してください" sqref="C28" xr:uid="{00000000-0002-0000-0000-000006000000}">
      <formula1>"配置,兼務,嘱託"</formula1>
    </dataValidation>
    <dataValidation type="list" allowBlank="1" showInputMessage="1" showErrorMessage="1" sqref="C3" xr:uid="{00000000-0002-0000-0000-000008000000}">
      <formula1>"8,9"</formula1>
    </dataValidation>
    <dataValidation type="list" allowBlank="1" showInputMessage="1" showErrorMessage="1" prompt="加算対象の場合_x000a_「標準」「都市部」を選択してください" sqref="C24" xr:uid="{F1AED6F0-A564-4366-9399-45D80576B23C}">
      <formula1>"標準,都市部"</formula1>
    </dataValidation>
    <dataValidation type="list" allowBlank="1" showInputMessage="1" showErrorMessage="1" prompt="加算対象の場合_x000a_「a地域」「b地域」「c地域」「d地域」を_x000a_選択してください" sqref="C25" xr:uid="{DA263FDD-B2D7-4046-9F3C-1C9D3C9C5F3E}">
      <formula1>"a地域,b地域,c地域,d地域"</formula1>
    </dataValidation>
    <dataValidation type="list" allowBlank="1" showInputMessage="1" showErrorMessage="1" prompt="加算対象の場合入力してください" sqref="C30:C31" xr:uid="{B4F3CC28-28F5-42E0-8835-C3D1AAEFD849}">
      <formula1>"○"</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CFF"/>
    <pageSetUpPr fitToPage="1"/>
  </sheetPr>
  <dimension ref="A1:X26"/>
  <sheetViews>
    <sheetView workbookViewId="0"/>
  </sheetViews>
  <sheetFormatPr defaultColWidth="8.875" defaultRowHeight="13.5"/>
  <cols>
    <col min="1" max="1" width="5.125" style="133" customWidth="1"/>
    <col min="2" max="2" width="17.375" style="275" customWidth="1"/>
    <col min="3" max="3" width="18.125" style="133" customWidth="1"/>
    <col min="4" max="4" width="9.75" style="133" customWidth="1"/>
    <col min="5" max="5" width="9.5" style="133" customWidth="1"/>
    <col min="6" max="6" width="10.875" style="133" bestFit="1" customWidth="1"/>
    <col min="7" max="7" width="7.5" style="133" customWidth="1"/>
    <col min="8" max="8" width="11.875" style="133" bestFit="1" customWidth="1"/>
    <col min="9" max="9" width="11.625" style="133" customWidth="1"/>
    <col min="10" max="16" width="13.5" style="133" customWidth="1"/>
    <col min="17" max="17" width="14.75" style="133" customWidth="1"/>
    <col min="18" max="18" width="14.875" style="133" customWidth="1"/>
    <col min="19" max="19" width="8.875" style="133"/>
    <col min="20" max="21" width="8.875" style="275"/>
    <col min="22" max="16384" width="8.875" style="133"/>
  </cols>
  <sheetData>
    <row r="1" spans="1:24" ht="21" customHeight="1">
      <c r="A1" s="254" t="s">
        <v>391</v>
      </c>
      <c r="B1" s="276"/>
      <c r="C1" s="255"/>
      <c r="D1" s="256"/>
      <c r="E1" s="256"/>
      <c r="F1" s="256"/>
      <c r="G1" s="256"/>
      <c r="H1" s="256"/>
      <c r="I1" s="256"/>
      <c r="J1" s="256"/>
      <c r="K1" s="256"/>
      <c r="L1" s="256"/>
      <c r="M1" s="256"/>
      <c r="N1" s="256"/>
      <c r="O1" s="256"/>
      <c r="P1" s="256"/>
      <c r="Q1" s="255"/>
      <c r="R1" s="255"/>
      <c r="S1" s="255"/>
      <c r="T1" s="274"/>
      <c r="U1" s="274"/>
      <c r="V1" s="255"/>
      <c r="W1" s="255"/>
      <c r="X1" s="256"/>
    </row>
    <row r="2" spans="1:24">
      <c r="B2" s="277" t="s">
        <v>339</v>
      </c>
      <c r="C2" s="138" t="str">
        <f>施設情報!C2&amp;""</f>
        <v/>
      </c>
      <c r="D2" s="138"/>
      <c r="E2" s="267" t="s">
        <v>337</v>
      </c>
      <c r="F2" s="307" t="str">
        <f>施設情報!C4&amp;""</f>
        <v/>
      </c>
      <c r="G2" s="307"/>
      <c r="H2" s="307"/>
      <c r="I2" s="267" t="s">
        <v>338</v>
      </c>
      <c r="J2" s="138" t="str">
        <f>"令和"&amp;施設情報!C3&amp;"年"&amp;施設情報!E3&amp;"月"</f>
        <v>令和年月</v>
      </c>
      <c r="K2" s="190"/>
      <c r="L2" s="190"/>
      <c r="M2" s="190"/>
      <c r="N2" s="190"/>
      <c r="O2" s="190"/>
      <c r="P2" s="190"/>
      <c r="Q2" s="138"/>
      <c r="R2" s="138"/>
    </row>
    <row r="4" spans="1:24" ht="27">
      <c r="A4" s="283"/>
      <c r="B4" s="278" t="s">
        <v>91</v>
      </c>
      <c r="C4" s="263" t="s">
        <v>9</v>
      </c>
      <c r="D4" s="263" t="s">
        <v>92</v>
      </c>
      <c r="E4" s="263" t="s">
        <v>95</v>
      </c>
      <c r="F4" s="263" t="s">
        <v>94</v>
      </c>
      <c r="G4" s="264" t="s">
        <v>357</v>
      </c>
      <c r="H4" s="263" t="s">
        <v>93</v>
      </c>
      <c r="I4" s="264" t="s">
        <v>341</v>
      </c>
      <c r="J4" s="284" t="str">
        <f>施設情報!$A36&amp;""</f>
        <v/>
      </c>
      <c r="K4" s="284" t="str">
        <f>施設情報!$A37&amp;""</f>
        <v/>
      </c>
      <c r="L4" s="284" t="str">
        <f>施設情報!$A38&amp;""</f>
        <v/>
      </c>
      <c r="M4" s="284" t="str">
        <f>施設情報!$A39&amp;""</f>
        <v/>
      </c>
      <c r="N4" s="284" t="str">
        <f>施設情報!$A40&amp;""</f>
        <v/>
      </c>
      <c r="O4" s="284" t="str">
        <f>施設情報!$A41&amp;""</f>
        <v/>
      </c>
      <c r="P4" s="284" t="str">
        <f>施設情報!$A42&amp;""</f>
        <v/>
      </c>
      <c r="Q4" s="265" t="s">
        <v>396</v>
      </c>
      <c r="R4" s="266" t="s">
        <v>113</v>
      </c>
    </row>
    <row r="5" spans="1:24">
      <c r="A5" s="283" t="s">
        <v>114</v>
      </c>
      <c r="B5" s="279">
        <v>141000000000</v>
      </c>
      <c r="C5" s="257" t="s">
        <v>112</v>
      </c>
      <c r="D5" s="258">
        <v>45047</v>
      </c>
      <c r="E5" s="134">
        <v>2</v>
      </c>
      <c r="F5" s="258">
        <v>45748</v>
      </c>
      <c r="G5" s="134" t="s">
        <v>84</v>
      </c>
      <c r="H5" s="134" t="s">
        <v>96</v>
      </c>
      <c r="I5" s="259" t="s">
        <v>312</v>
      </c>
      <c r="J5" s="259"/>
      <c r="K5" s="259"/>
      <c r="L5" s="259"/>
      <c r="M5" s="259"/>
      <c r="N5" s="259"/>
      <c r="O5" s="259"/>
      <c r="P5" s="259"/>
      <c r="Q5" s="260">
        <v>50000</v>
      </c>
      <c r="R5" s="261">
        <v>170820</v>
      </c>
    </row>
    <row r="6" spans="1:24">
      <c r="A6" s="283">
        <v>1</v>
      </c>
      <c r="B6" s="280"/>
      <c r="C6" s="225"/>
      <c r="D6" s="226"/>
      <c r="E6" s="219"/>
      <c r="F6" s="226"/>
      <c r="G6" s="219"/>
      <c r="H6" s="219"/>
      <c r="I6" s="262"/>
      <c r="J6" s="262"/>
      <c r="K6" s="262"/>
      <c r="L6" s="262"/>
      <c r="M6" s="262"/>
      <c r="N6" s="262"/>
      <c r="O6" s="262"/>
      <c r="P6" s="262"/>
      <c r="Q6" s="227"/>
      <c r="R6" s="228"/>
    </row>
    <row r="7" spans="1:24">
      <c r="A7" s="283">
        <v>2</v>
      </c>
      <c r="B7" s="280"/>
      <c r="C7" s="225"/>
      <c r="D7" s="226"/>
      <c r="E7" s="219"/>
      <c r="F7" s="226"/>
      <c r="G7" s="219"/>
      <c r="H7" s="219"/>
      <c r="I7" s="262"/>
      <c r="J7" s="262"/>
      <c r="K7" s="262"/>
      <c r="L7" s="262"/>
      <c r="M7" s="262"/>
      <c r="N7" s="262"/>
      <c r="O7" s="262"/>
      <c r="P7" s="262"/>
      <c r="Q7" s="227"/>
      <c r="R7" s="228"/>
    </row>
    <row r="8" spans="1:24">
      <c r="A8" s="283">
        <v>3</v>
      </c>
      <c r="B8" s="280"/>
      <c r="C8" s="225"/>
      <c r="D8" s="226"/>
      <c r="E8" s="219"/>
      <c r="F8" s="226"/>
      <c r="G8" s="219"/>
      <c r="H8" s="219"/>
      <c r="I8" s="262"/>
      <c r="J8" s="262"/>
      <c r="K8" s="262"/>
      <c r="L8" s="262"/>
      <c r="M8" s="262"/>
      <c r="N8" s="262"/>
      <c r="O8" s="262"/>
      <c r="P8" s="262"/>
      <c r="Q8" s="227"/>
      <c r="R8" s="228"/>
    </row>
    <row r="9" spans="1:24">
      <c r="A9" s="283">
        <v>4</v>
      </c>
      <c r="B9" s="280"/>
      <c r="C9" s="225"/>
      <c r="D9" s="226"/>
      <c r="E9" s="219"/>
      <c r="F9" s="226"/>
      <c r="G9" s="219"/>
      <c r="H9" s="219"/>
      <c r="I9" s="262"/>
      <c r="J9" s="262"/>
      <c r="K9" s="262"/>
      <c r="L9" s="262"/>
      <c r="M9" s="262"/>
      <c r="N9" s="262"/>
      <c r="O9" s="262"/>
      <c r="P9" s="262"/>
      <c r="Q9" s="227"/>
      <c r="R9" s="228"/>
    </row>
    <row r="10" spans="1:24">
      <c r="A10" s="283">
        <v>5</v>
      </c>
      <c r="B10" s="280"/>
      <c r="C10" s="225"/>
      <c r="D10" s="226"/>
      <c r="E10" s="219"/>
      <c r="F10" s="226"/>
      <c r="G10" s="219"/>
      <c r="H10" s="219"/>
      <c r="I10" s="262"/>
      <c r="J10" s="262"/>
      <c r="K10" s="262"/>
      <c r="L10" s="262"/>
      <c r="M10" s="262"/>
      <c r="N10" s="262"/>
      <c r="O10" s="262"/>
      <c r="P10" s="262"/>
      <c r="Q10" s="227"/>
      <c r="R10" s="228"/>
    </row>
    <row r="11" spans="1:24">
      <c r="A11" s="283">
        <v>6</v>
      </c>
      <c r="B11" s="280"/>
      <c r="C11" s="225"/>
      <c r="D11" s="226"/>
      <c r="E11" s="219"/>
      <c r="F11" s="226"/>
      <c r="G11" s="219"/>
      <c r="H11" s="219"/>
      <c r="I11" s="262"/>
      <c r="J11" s="262"/>
      <c r="K11" s="262"/>
      <c r="L11" s="262"/>
      <c r="M11" s="262"/>
      <c r="N11" s="262"/>
      <c r="O11" s="262"/>
      <c r="P11" s="262"/>
      <c r="Q11" s="227"/>
      <c r="R11" s="228"/>
    </row>
    <row r="12" spans="1:24">
      <c r="A12" s="283">
        <v>7</v>
      </c>
      <c r="B12" s="280"/>
      <c r="C12" s="225"/>
      <c r="D12" s="226"/>
      <c r="E12" s="219"/>
      <c r="F12" s="226"/>
      <c r="G12" s="219"/>
      <c r="H12" s="219"/>
      <c r="I12" s="262"/>
      <c r="J12" s="262"/>
      <c r="K12" s="262"/>
      <c r="L12" s="262"/>
      <c r="M12" s="262"/>
      <c r="N12" s="262"/>
      <c r="O12" s="262"/>
      <c r="P12" s="262"/>
      <c r="Q12" s="227"/>
      <c r="R12" s="228"/>
    </row>
    <row r="13" spans="1:24">
      <c r="A13" s="283">
        <v>8</v>
      </c>
      <c r="B13" s="280"/>
      <c r="C13" s="225"/>
      <c r="D13" s="226"/>
      <c r="E13" s="219"/>
      <c r="F13" s="226"/>
      <c r="G13" s="219"/>
      <c r="H13" s="219"/>
      <c r="I13" s="262"/>
      <c r="J13" s="262"/>
      <c r="K13" s="262"/>
      <c r="L13" s="262"/>
      <c r="M13" s="262"/>
      <c r="N13" s="262"/>
      <c r="O13" s="262"/>
      <c r="P13" s="262"/>
      <c r="Q13" s="227"/>
      <c r="R13" s="228"/>
    </row>
    <row r="14" spans="1:24">
      <c r="A14" s="283">
        <v>9</v>
      </c>
      <c r="B14" s="280"/>
      <c r="C14" s="225"/>
      <c r="D14" s="226"/>
      <c r="E14" s="219"/>
      <c r="F14" s="226"/>
      <c r="G14" s="219"/>
      <c r="H14" s="219"/>
      <c r="I14" s="262"/>
      <c r="J14" s="262"/>
      <c r="K14" s="262"/>
      <c r="L14" s="262"/>
      <c r="M14" s="262"/>
      <c r="N14" s="262"/>
      <c r="O14" s="262"/>
      <c r="P14" s="262"/>
      <c r="Q14" s="227"/>
      <c r="R14" s="228"/>
    </row>
    <row r="15" spans="1:24">
      <c r="A15" s="283">
        <v>10</v>
      </c>
      <c r="B15" s="280"/>
      <c r="C15" s="225"/>
      <c r="D15" s="226"/>
      <c r="E15" s="219"/>
      <c r="F15" s="226"/>
      <c r="G15" s="219"/>
      <c r="H15" s="219"/>
      <c r="I15" s="262"/>
      <c r="J15" s="262"/>
      <c r="K15" s="262"/>
      <c r="L15" s="262"/>
      <c r="M15" s="262"/>
      <c r="N15" s="262"/>
      <c r="O15" s="262"/>
      <c r="P15" s="262"/>
      <c r="Q15" s="227"/>
      <c r="R15" s="228"/>
    </row>
    <row r="16" spans="1:24">
      <c r="A16" s="283">
        <v>11</v>
      </c>
      <c r="B16" s="280"/>
      <c r="C16" s="225"/>
      <c r="D16" s="226"/>
      <c r="E16" s="219"/>
      <c r="F16" s="226"/>
      <c r="G16" s="219"/>
      <c r="H16" s="219"/>
      <c r="I16" s="262"/>
      <c r="J16" s="262"/>
      <c r="K16" s="262"/>
      <c r="L16" s="262"/>
      <c r="M16" s="262"/>
      <c r="N16" s="262"/>
      <c r="O16" s="262"/>
      <c r="P16" s="262"/>
      <c r="Q16" s="227"/>
      <c r="R16" s="228"/>
    </row>
    <row r="17" spans="1:18">
      <c r="A17" s="283">
        <v>12</v>
      </c>
      <c r="B17" s="280"/>
      <c r="C17" s="225"/>
      <c r="D17" s="226"/>
      <c r="E17" s="219"/>
      <c r="F17" s="226"/>
      <c r="G17" s="219"/>
      <c r="H17" s="219"/>
      <c r="I17" s="262"/>
      <c r="J17" s="262"/>
      <c r="K17" s="262"/>
      <c r="L17" s="262"/>
      <c r="M17" s="262"/>
      <c r="N17" s="262"/>
      <c r="O17" s="262"/>
      <c r="P17" s="262"/>
      <c r="Q17" s="227"/>
      <c r="R17" s="228"/>
    </row>
    <row r="18" spans="1:18">
      <c r="A18" s="283">
        <v>13</v>
      </c>
      <c r="B18" s="280"/>
      <c r="C18" s="225"/>
      <c r="D18" s="226"/>
      <c r="E18" s="219"/>
      <c r="F18" s="226"/>
      <c r="G18" s="219"/>
      <c r="H18" s="219"/>
      <c r="I18" s="262"/>
      <c r="J18" s="262"/>
      <c r="K18" s="262"/>
      <c r="L18" s="262"/>
      <c r="M18" s="262"/>
      <c r="N18" s="262"/>
      <c r="O18" s="262"/>
      <c r="P18" s="262"/>
      <c r="Q18" s="227"/>
      <c r="R18" s="228"/>
    </row>
    <row r="19" spans="1:18">
      <c r="A19" s="283">
        <v>14</v>
      </c>
      <c r="B19" s="280"/>
      <c r="C19" s="225"/>
      <c r="D19" s="226"/>
      <c r="E19" s="219"/>
      <c r="F19" s="226"/>
      <c r="G19" s="219"/>
      <c r="H19" s="219"/>
      <c r="I19" s="262"/>
      <c r="J19" s="262"/>
      <c r="K19" s="262"/>
      <c r="L19" s="262"/>
      <c r="M19" s="262"/>
      <c r="N19" s="262"/>
      <c r="O19" s="262"/>
      <c r="P19" s="262"/>
      <c r="Q19" s="227"/>
      <c r="R19" s="228"/>
    </row>
    <row r="20" spans="1:18">
      <c r="A20" s="283">
        <v>15</v>
      </c>
      <c r="B20" s="280"/>
      <c r="C20" s="225"/>
      <c r="D20" s="226"/>
      <c r="E20" s="219"/>
      <c r="F20" s="226"/>
      <c r="G20" s="219"/>
      <c r="H20" s="219"/>
      <c r="I20" s="262"/>
      <c r="J20" s="262"/>
      <c r="K20" s="262"/>
      <c r="L20" s="262"/>
      <c r="M20" s="262"/>
      <c r="N20" s="262"/>
      <c r="O20" s="262"/>
      <c r="P20" s="262"/>
      <c r="Q20" s="227"/>
      <c r="R20" s="228"/>
    </row>
    <row r="21" spans="1:18">
      <c r="A21" s="283">
        <v>16</v>
      </c>
      <c r="B21" s="280"/>
      <c r="C21" s="225"/>
      <c r="D21" s="226"/>
      <c r="E21" s="219"/>
      <c r="F21" s="226"/>
      <c r="G21" s="219"/>
      <c r="H21" s="219"/>
      <c r="I21" s="262"/>
      <c r="J21" s="262"/>
      <c r="K21" s="262"/>
      <c r="L21" s="262"/>
      <c r="M21" s="262"/>
      <c r="N21" s="262"/>
      <c r="O21" s="262"/>
      <c r="P21" s="262"/>
      <c r="Q21" s="227"/>
      <c r="R21" s="228"/>
    </row>
    <row r="22" spans="1:18">
      <c r="A22" s="283">
        <v>17</v>
      </c>
      <c r="B22" s="280"/>
      <c r="C22" s="225"/>
      <c r="D22" s="226"/>
      <c r="E22" s="219"/>
      <c r="F22" s="226"/>
      <c r="G22" s="219"/>
      <c r="H22" s="219"/>
      <c r="I22" s="262"/>
      <c r="J22" s="262"/>
      <c r="K22" s="262"/>
      <c r="L22" s="262"/>
      <c r="M22" s="262"/>
      <c r="N22" s="262"/>
      <c r="O22" s="262"/>
      <c r="P22" s="262"/>
      <c r="Q22" s="227"/>
      <c r="R22" s="228"/>
    </row>
    <row r="23" spans="1:18">
      <c r="A23" s="283">
        <v>18</v>
      </c>
      <c r="B23" s="280"/>
      <c r="C23" s="225"/>
      <c r="D23" s="226"/>
      <c r="E23" s="219"/>
      <c r="F23" s="226"/>
      <c r="G23" s="219"/>
      <c r="H23" s="219"/>
      <c r="I23" s="262"/>
      <c r="J23" s="262"/>
      <c r="K23" s="262"/>
      <c r="L23" s="262"/>
      <c r="M23" s="262"/>
      <c r="N23" s="262"/>
      <c r="O23" s="262"/>
      <c r="P23" s="262"/>
      <c r="Q23" s="227"/>
      <c r="R23" s="228"/>
    </row>
    <row r="24" spans="1:18">
      <c r="A24" s="283">
        <v>19</v>
      </c>
      <c r="B24" s="280"/>
      <c r="C24" s="225"/>
      <c r="D24" s="226"/>
      <c r="E24" s="219"/>
      <c r="F24" s="226"/>
      <c r="G24" s="219"/>
      <c r="H24" s="219"/>
      <c r="I24" s="262"/>
      <c r="J24" s="262"/>
      <c r="K24" s="262"/>
      <c r="L24" s="262"/>
      <c r="M24" s="262"/>
      <c r="N24" s="262"/>
      <c r="O24" s="262"/>
      <c r="P24" s="262"/>
      <c r="Q24" s="227"/>
      <c r="R24" s="228"/>
    </row>
    <row r="25" spans="1:18">
      <c r="A25" s="283">
        <v>20</v>
      </c>
      <c r="B25" s="280"/>
      <c r="C25" s="219"/>
      <c r="D25" s="226"/>
      <c r="E25" s="219"/>
      <c r="F25" s="226"/>
      <c r="G25" s="219"/>
      <c r="H25" s="219"/>
      <c r="I25" s="262"/>
      <c r="J25" s="262"/>
      <c r="K25" s="262"/>
      <c r="L25" s="262"/>
      <c r="M25" s="262"/>
      <c r="N25" s="262"/>
      <c r="O25" s="262"/>
      <c r="P25" s="262"/>
      <c r="Q25" s="227"/>
      <c r="R25" s="228"/>
    </row>
    <row r="26" spans="1:18" ht="18.75">
      <c r="A26" s="140"/>
      <c r="Q26" s="273" t="s">
        <v>397</v>
      </c>
      <c r="R26" s="282">
        <f>SUM(R6:R25)</f>
        <v>0</v>
      </c>
    </row>
  </sheetData>
  <sheetProtection algorithmName="SHA-512" hashValue="MA1C0ZdJzofVBWbYnX5qpG9YSeb6fEnRVRrB8YqiEOayj2pNEhT3vFm7tEqEBPATtqv/VRvDqEpGpIij+5VZjg==" saltValue="l0ZVUfqu4sTaKRoqQU+rdg==" spinCount="100000" sheet="1" objects="1" scenarios="1"/>
  <mergeCells count="1">
    <mergeCell ref="F2:H2"/>
  </mergeCells>
  <phoneticPr fontId="3"/>
  <dataValidations count="6">
    <dataValidation type="list" allowBlank="1" showInputMessage="1" showErrorMessage="1" sqref="H5:H25" xr:uid="{00000000-0002-0000-0100-000000000000}">
      <formula1>"標準,短時間"</formula1>
    </dataValidation>
    <dataValidation type="list" allowBlank="1" showInputMessage="1" showErrorMessage="1" sqref="E6:E25" xr:uid="{00000000-0002-0000-0100-000001000000}">
      <formula1>"0,1,2,3,4,5"</formula1>
    </dataValidation>
    <dataValidation type="list" allowBlank="1" showInputMessage="1" showErrorMessage="1" sqref="G5" xr:uid="{00000000-0002-0000-0100-000002000000}">
      <formula1>"１号,２号,３号"</formula1>
    </dataValidation>
    <dataValidation type="list" allowBlank="1" showInputMessage="1" showErrorMessage="1" sqref="G6:G25" xr:uid="{00000000-0002-0000-0100-000004000000}">
      <formula1>"２号,３号"</formula1>
    </dataValidation>
    <dataValidation type="list" allowBlank="1" showInputMessage="1" showErrorMessage="1" sqref="I5:P25" xr:uid="{5D0564A0-54C6-4B56-A155-DE47104A9D09}">
      <formula1>"○"</formula1>
    </dataValidation>
    <dataValidation type="list" allowBlank="1" showInputMessage="1" showErrorMessage="1" sqref="E5" xr:uid="{A4EC3B95-ACEE-4BC3-A28F-F929BC306EF8}">
      <formula1>"0,1,2,3"</formula1>
    </dataValidation>
  </dataValidations>
  <pageMargins left="0.11811023622047245" right="0.11811023622047245" top="0.35433070866141736" bottom="0.35433070866141736" header="0.31496062992125984" footer="0.31496062992125984"/>
  <pageSetup paperSize="9" scale="57" fitToHeight="0" orientation="landscape" r:id="rId1"/>
  <ignoredErrors>
    <ignoredError sqref="C2" unlocked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39997558519241921"/>
    <pageSetUpPr fitToPage="1"/>
  </sheetPr>
  <dimension ref="A1:FZ149"/>
  <sheetViews>
    <sheetView zoomScale="80" zoomScaleNormal="80" workbookViewId="0"/>
  </sheetViews>
  <sheetFormatPr defaultColWidth="1.25" defaultRowHeight="16.5" customHeight="1"/>
  <cols>
    <col min="1" max="1" width="1" style="142" customWidth="1"/>
    <col min="2" max="24" width="1.125" style="142" customWidth="1"/>
    <col min="25" max="25" width="1.25" style="142" customWidth="1"/>
    <col min="26" max="256" width="1.125" style="142" customWidth="1"/>
    <col min="257" max="16384" width="1.25" style="142"/>
  </cols>
  <sheetData>
    <row r="1" spans="1:141" ht="12" customHeight="1" thickBot="1">
      <c r="A1" s="141"/>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243"/>
      <c r="BR1" s="243"/>
      <c r="BS1" s="141"/>
      <c r="BT1" s="141"/>
      <c r="BU1" s="141"/>
      <c r="BV1" s="141"/>
      <c r="BW1" s="141"/>
      <c r="BX1" s="141"/>
      <c r="BY1" s="141"/>
      <c r="BZ1" s="141"/>
      <c r="CA1" s="141"/>
      <c r="CB1" s="141"/>
      <c r="CC1" s="141"/>
      <c r="CE1" s="141"/>
      <c r="CF1" s="143" t="s">
        <v>401</v>
      </c>
      <c r="CH1" s="141"/>
      <c r="CI1" s="141"/>
      <c r="CJ1" s="141"/>
      <c r="CK1" s="141"/>
      <c r="CL1" s="141"/>
    </row>
    <row r="2" spans="1:141" ht="20.100000000000001" customHeight="1" thickBot="1">
      <c r="A2" s="144"/>
      <c r="B2" s="144"/>
      <c r="C2" s="144"/>
      <c r="D2" s="144"/>
      <c r="E2" s="144"/>
      <c r="F2" s="144"/>
      <c r="G2" s="144"/>
      <c r="H2" s="144"/>
      <c r="I2" s="144"/>
      <c r="J2" s="144"/>
      <c r="K2" s="144"/>
      <c r="L2" s="144"/>
      <c r="M2" s="144"/>
      <c r="N2" s="674" t="s">
        <v>17</v>
      </c>
      <c r="O2" s="674"/>
      <c r="P2" s="674"/>
      <c r="Q2" s="674"/>
      <c r="R2" s="674"/>
      <c r="S2" s="674"/>
      <c r="T2" s="674"/>
      <c r="U2" s="674"/>
      <c r="V2" s="674"/>
      <c r="W2" s="674"/>
      <c r="X2" s="674"/>
      <c r="Y2" s="674"/>
      <c r="Z2" s="674"/>
      <c r="AA2" s="674"/>
      <c r="AB2" s="674"/>
      <c r="AC2" s="674"/>
      <c r="AD2" s="674"/>
      <c r="AE2" s="674"/>
      <c r="AF2" s="674"/>
      <c r="AG2" s="674"/>
      <c r="AH2" s="674"/>
      <c r="AI2" s="674"/>
      <c r="AJ2" s="674"/>
      <c r="AK2" s="674"/>
      <c r="AL2" s="674"/>
      <c r="AM2" s="674"/>
      <c r="AN2" s="674"/>
      <c r="AO2" s="674"/>
      <c r="AP2" s="674"/>
      <c r="AQ2" s="674"/>
      <c r="AR2" s="674"/>
      <c r="AS2" s="674"/>
      <c r="AT2" s="674"/>
      <c r="AU2" s="674"/>
      <c r="AV2" s="674"/>
      <c r="AW2" s="674"/>
      <c r="AX2" s="674"/>
      <c r="AY2" s="674"/>
      <c r="AZ2" s="674"/>
      <c r="BA2" s="674"/>
      <c r="BB2" s="674"/>
      <c r="BC2" s="674"/>
      <c r="BD2" s="674"/>
      <c r="BE2" s="674"/>
      <c r="BF2" s="674"/>
      <c r="BG2" s="674"/>
      <c r="BH2" s="674"/>
      <c r="BI2" s="674"/>
      <c r="BJ2" s="674"/>
      <c r="BK2" s="674"/>
      <c r="BL2" s="674"/>
      <c r="BM2" s="674"/>
      <c r="BN2" s="674"/>
      <c r="BO2" s="674"/>
      <c r="BP2" s="674"/>
      <c r="BQ2" s="675"/>
      <c r="BR2" s="676">
        <f xml:space="preserve"> 施設情報!C3</f>
        <v>0</v>
      </c>
      <c r="BS2" s="677"/>
      <c r="BT2" s="677"/>
      <c r="BU2" s="677"/>
      <c r="BV2" s="677"/>
      <c r="BW2" s="677"/>
      <c r="BX2" s="677"/>
      <c r="BY2" s="678"/>
      <c r="BZ2" s="679" t="s">
        <v>0</v>
      </c>
      <c r="CA2" s="679"/>
      <c r="CB2" s="679"/>
      <c r="CC2" s="680"/>
      <c r="CD2" s="704">
        <f xml:space="preserve"> 施設情報!E3</f>
        <v>0</v>
      </c>
      <c r="CE2" s="677"/>
      <c r="CF2" s="677"/>
      <c r="CG2" s="705"/>
      <c r="CH2" s="706" t="s">
        <v>1</v>
      </c>
      <c r="CI2" s="679"/>
      <c r="CJ2" s="679"/>
      <c r="CK2" s="707"/>
      <c r="CL2" s="144"/>
    </row>
    <row r="3" spans="1:141" ht="26.25" customHeight="1" thickBot="1">
      <c r="A3" s="145"/>
      <c r="B3" s="145"/>
      <c r="C3" s="145"/>
      <c r="D3" s="145"/>
      <c r="E3" s="145"/>
      <c r="F3" s="145"/>
      <c r="G3" s="145"/>
      <c r="H3" s="145"/>
      <c r="I3" s="145"/>
      <c r="J3" s="145"/>
      <c r="K3" s="145"/>
      <c r="L3" s="145"/>
      <c r="M3" s="145"/>
      <c r="N3" s="708" t="s">
        <v>115</v>
      </c>
      <c r="O3" s="708"/>
      <c r="P3" s="708"/>
      <c r="Q3" s="708"/>
      <c r="R3" s="708"/>
      <c r="S3" s="708"/>
      <c r="T3" s="708"/>
      <c r="U3" s="708"/>
      <c r="V3" s="708"/>
      <c r="W3" s="708"/>
      <c r="X3" s="708"/>
      <c r="Y3" s="708"/>
      <c r="Z3" s="708"/>
      <c r="AA3" s="708"/>
      <c r="AB3" s="708"/>
      <c r="AC3" s="708"/>
      <c r="AD3" s="708"/>
      <c r="AE3" s="708"/>
      <c r="AF3" s="708"/>
      <c r="AG3" s="708"/>
      <c r="AH3" s="708"/>
      <c r="AI3" s="708"/>
      <c r="AJ3" s="708"/>
      <c r="AK3" s="708"/>
      <c r="AL3" s="708"/>
      <c r="AM3" s="708"/>
      <c r="AN3" s="708"/>
      <c r="AO3" s="708"/>
      <c r="AP3" s="708"/>
      <c r="AQ3" s="708"/>
      <c r="AR3" s="708"/>
      <c r="AS3" s="708"/>
      <c r="AT3" s="708"/>
      <c r="AU3" s="708"/>
      <c r="AV3" s="708"/>
      <c r="AW3" s="708"/>
      <c r="AX3" s="708"/>
      <c r="AY3" s="708"/>
      <c r="AZ3" s="708"/>
      <c r="BA3" s="708"/>
      <c r="BB3" s="708"/>
      <c r="BC3" s="708"/>
      <c r="BD3" s="708"/>
      <c r="BE3" s="708"/>
      <c r="BF3" s="708"/>
      <c r="BG3" s="708"/>
      <c r="BH3" s="708"/>
      <c r="BI3" s="708"/>
      <c r="BJ3" s="708"/>
      <c r="BK3" s="708"/>
      <c r="BL3" s="708"/>
      <c r="BM3" s="708"/>
      <c r="BN3" s="708"/>
      <c r="BO3" s="708"/>
      <c r="BP3" s="708"/>
      <c r="BQ3" s="708"/>
      <c r="BR3" s="146"/>
      <c r="BS3" s="146"/>
      <c r="BT3" s="146"/>
      <c r="BU3" s="146"/>
      <c r="BV3" s="146"/>
      <c r="BW3" s="146"/>
      <c r="BX3" s="146"/>
      <c r="BY3" s="146"/>
      <c r="BZ3" s="146"/>
      <c r="CA3" s="146"/>
      <c r="CB3" s="146"/>
    </row>
    <row r="4" spans="1:141" ht="9.75" customHeight="1" thickTop="1">
      <c r="B4" s="684" t="s">
        <v>5</v>
      </c>
      <c r="C4" s="685"/>
      <c r="D4" s="685"/>
      <c r="E4" s="685"/>
      <c r="F4" s="685"/>
      <c r="G4" s="685"/>
      <c r="H4" s="685"/>
      <c r="I4" s="685"/>
      <c r="J4" s="685"/>
      <c r="K4" s="685"/>
      <c r="L4" s="685"/>
      <c r="M4" s="685"/>
      <c r="N4" s="685"/>
      <c r="O4" s="688">
        <v>1</v>
      </c>
      <c r="P4" s="689"/>
      <c r="Q4" s="689"/>
      <c r="R4" s="689">
        <v>4</v>
      </c>
      <c r="S4" s="689"/>
      <c r="T4" s="689"/>
      <c r="U4" s="689">
        <v>1</v>
      </c>
      <c r="V4" s="689"/>
      <c r="W4" s="689"/>
      <c r="X4" s="689">
        <v>0</v>
      </c>
      <c r="Y4" s="689"/>
      <c r="Z4" s="689"/>
      <c r="AA4" s="689">
        <v>0</v>
      </c>
      <c r="AB4" s="689"/>
      <c r="AC4" s="692"/>
      <c r="AR4" s="640" t="s">
        <v>311</v>
      </c>
      <c r="AS4" s="640"/>
      <c r="AT4" s="640"/>
      <c r="AU4" s="640"/>
      <c r="AV4" s="640"/>
      <c r="AW4" s="640"/>
      <c r="AX4" s="640"/>
      <c r="AY4" s="640"/>
      <c r="AZ4" s="640"/>
      <c r="BA4" s="640"/>
      <c r="BB4" s="640"/>
      <c r="BC4" s="640"/>
      <c r="BD4" s="640"/>
      <c r="BE4" s="640"/>
      <c r="BF4" s="640"/>
      <c r="BG4" s="640"/>
      <c r="BH4" s="640"/>
      <c r="BI4" s="640"/>
      <c r="BJ4" s="640"/>
      <c r="BK4" s="640"/>
      <c r="BL4" s="640"/>
      <c r="BM4" s="640"/>
      <c r="BN4" s="640"/>
      <c r="BO4" s="640"/>
      <c r="BP4" s="640"/>
      <c r="BQ4" s="640"/>
      <c r="BR4" s="640"/>
      <c r="BS4" s="640"/>
      <c r="BT4" s="640"/>
      <c r="BU4" s="640"/>
      <c r="BV4" s="640"/>
      <c r="BW4" s="640"/>
      <c r="BX4" s="640"/>
      <c r="BY4" s="640"/>
      <c r="BZ4" s="640"/>
      <c r="CA4" s="640"/>
      <c r="CB4" s="640"/>
      <c r="CC4" s="147"/>
      <c r="CD4" s="147"/>
      <c r="CE4" s="147"/>
      <c r="CF4" s="147"/>
      <c r="CG4" s="147"/>
      <c r="CH4" s="592">
        <v>1</v>
      </c>
      <c r="CI4" s="593"/>
      <c r="CJ4" s="593"/>
      <c r="CK4" s="594"/>
    </row>
    <row r="5" spans="1:141" ht="10.5" customHeight="1" thickBot="1">
      <c r="B5" s="686"/>
      <c r="C5" s="687"/>
      <c r="D5" s="687"/>
      <c r="E5" s="687"/>
      <c r="F5" s="687"/>
      <c r="G5" s="687"/>
      <c r="H5" s="687"/>
      <c r="I5" s="687"/>
      <c r="J5" s="687"/>
      <c r="K5" s="687"/>
      <c r="L5" s="687"/>
      <c r="M5" s="687"/>
      <c r="N5" s="687"/>
      <c r="O5" s="690"/>
      <c r="P5" s="691"/>
      <c r="Q5" s="691"/>
      <c r="R5" s="691"/>
      <c r="S5" s="691"/>
      <c r="T5" s="691"/>
      <c r="U5" s="691"/>
      <c r="V5" s="691"/>
      <c r="W5" s="691"/>
      <c r="X5" s="691"/>
      <c r="Y5" s="691"/>
      <c r="Z5" s="691"/>
      <c r="AA5" s="691"/>
      <c r="AB5" s="691"/>
      <c r="AC5" s="693"/>
      <c r="AR5" s="641"/>
      <c r="AS5" s="641"/>
      <c r="AT5" s="641"/>
      <c r="AU5" s="641"/>
      <c r="AV5" s="641"/>
      <c r="AW5" s="641"/>
      <c r="AX5" s="641"/>
      <c r="AY5" s="641"/>
      <c r="AZ5" s="641"/>
      <c r="BA5" s="641"/>
      <c r="BB5" s="641"/>
      <c r="BC5" s="641"/>
      <c r="BD5" s="641"/>
      <c r="BE5" s="641"/>
      <c r="BF5" s="641"/>
      <c r="BG5" s="641"/>
      <c r="BH5" s="641"/>
      <c r="BI5" s="641"/>
      <c r="BJ5" s="641"/>
      <c r="BK5" s="641"/>
      <c r="BL5" s="641"/>
      <c r="BM5" s="641"/>
      <c r="BN5" s="641"/>
      <c r="BO5" s="641"/>
      <c r="BP5" s="641"/>
      <c r="BQ5" s="641"/>
      <c r="BR5" s="641"/>
      <c r="BS5" s="641"/>
      <c r="BT5" s="641"/>
      <c r="BU5" s="641"/>
      <c r="BV5" s="641"/>
      <c r="BW5" s="641"/>
      <c r="BX5" s="641"/>
      <c r="BY5" s="641"/>
      <c r="BZ5" s="641"/>
      <c r="CA5" s="641"/>
      <c r="CB5" s="641"/>
      <c r="CC5" s="147"/>
      <c r="CD5" s="147"/>
      <c r="CE5" s="147"/>
      <c r="CF5" s="147"/>
      <c r="CG5" s="147"/>
      <c r="CH5" s="595"/>
      <c r="CI5" s="596"/>
      <c r="CJ5" s="596"/>
      <c r="CK5" s="597"/>
      <c r="CR5" s="147"/>
      <c r="CS5" s="147"/>
      <c r="CT5" s="147"/>
      <c r="CU5" s="147"/>
      <c r="CV5" s="147"/>
      <c r="CW5" s="147"/>
      <c r="CX5" s="147"/>
      <c r="CY5" s="147"/>
      <c r="CZ5" s="147"/>
      <c r="DA5" s="147"/>
      <c r="DB5" s="147"/>
      <c r="DC5" s="147"/>
      <c r="DD5" s="147"/>
      <c r="DE5" s="147"/>
      <c r="DF5" s="147"/>
      <c r="DG5" s="147"/>
      <c r="DH5" s="147"/>
      <c r="DI5" s="147"/>
      <c r="DJ5" s="147"/>
      <c r="DK5" s="147"/>
      <c r="DL5" s="147"/>
      <c r="DM5" s="147"/>
      <c r="DN5" s="147"/>
      <c r="DO5" s="147"/>
      <c r="DP5" s="147"/>
      <c r="DQ5" s="147"/>
      <c r="DR5" s="147"/>
      <c r="DS5" s="147"/>
      <c r="DT5" s="147"/>
      <c r="DU5" s="147"/>
      <c r="DV5" s="147"/>
      <c r="DW5" s="147"/>
      <c r="DX5" s="147"/>
      <c r="DY5" s="147"/>
      <c r="DZ5" s="147"/>
      <c r="EA5" s="147"/>
      <c r="EB5" s="147"/>
      <c r="EC5" s="147"/>
      <c r="ED5" s="147"/>
      <c r="EE5" s="147"/>
      <c r="EF5" s="147"/>
      <c r="EG5" s="147"/>
      <c r="EH5" s="147"/>
      <c r="EI5" s="147"/>
      <c r="EJ5" s="147"/>
      <c r="EK5" s="147"/>
    </row>
    <row r="6" spans="1:141" ht="9.75" customHeight="1">
      <c r="B6" s="598" t="s">
        <v>3</v>
      </c>
      <c r="C6" s="599"/>
      <c r="D6" s="599"/>
      <c r="E6" s="599"/>
      <c r="F6" s="599"/>
      <c r="G6" s="599"/>
      <c r="H6" s="599"/>
      <c r="I6" s="599"/>
      <c r="J6" s="599"/>
      <c r="K6" s="599"/>
      <c r="L6" s="599"/>
      <c r="M6" s="599"/>
      <c r="N6" s="600"/>
      <c r="O6" s="604">
        <f>VLOOKUP($CH$4,'児童情報 '!$A:$R,2,0)</f>
        <v>0</v>
      </c>
      <c r="P6" s="605"/>
      <c r="Q6" s="605"/>
      <c r="R6" s="605"/>
      <c r="S6" s="605"/>
      <c r="T6" s="605"/>
      <c r="U6" s="605"/>
      <c r="V6" s="605"/>
      <c r="W6" s="605"/>
      <c r="X6" s="605"/>
      <c r="Y6" s="605"/>
      <c r="Z6" s="605"/>
      <c r="AA6" s="605"/>
      <c r="AB6" s="605"/>
      <c r="AC6" s="605"/>
      <c r="AD6" s="605"/>
      <c r="AE6" s="605"/>
      <c r="AF6" s="605"/>
      <c r="AG6" s="605"/>
      <c r="AH6" s="605"/>
      <c r="AI6" s="605"/>
      <c r="AJ6" s="605"/>
      <c r="AK6" s="605"/>
      <c r="AL6" s="605"/>
      <c r="AM6" s="605"/>
      <c r="AN6" s="605"/>
      <c r="AO6" s="605"/>
      <c r="AP6" s="606"/>
      <c r="AR6" s="694" t="s">
        <v>6</v>
      </c>
      <c r="AS6" s="695"/>
      <c r="AT6" s="610" t="s">
        <v>4</v>
      </c>
      <c r="AU6" s="610"/>
      <c r="AV6" s="610"/>
      <c r="AW6" s="610"/>
      <c r="AX6" s="610"/>
      <c r="AY6" s="610"/>
      <c r="AZ6" s="610"/>
      <c r="BA6" s="610"/>
      <c r="BB6" s="611"/>
      <c r="BC6" s="700">
        <f>施設情報!C2</f>
        <v>0</v>
      </c>
      <c r="BD6" s="700"/>
      <c r="BE6" s="700"/>
      <c r="BF6" s="700"/>
      <c r="BG6" s="700"/>
      <c r="BH6" s="700"/>
      <c r="BI6" s="700"/>
      <c r="BJ6" s="700"/>
      <c r="BK6" s="700"/>
      <c r="BL6" s="700"/>
      <c r="BM6" s="700"/>
      <c r="BN6" s="700"/>
      <c r="BO6" s="700"/>
      <c r="BP6" s="700"/>
      <c r="BQ6" s="700"/>
      <c r="BR6" s="700"/>
      <c r="BS6" s="700"/>
      <c r="BT6" s="700"/>
      <c r="BU6" s="700"/>
      <c r="BV6" s="700"/>
      <c r="BW6" s="700"/>
      <c r="BX6" s="700"/>
      <c r="BY6" s="700"/>
      <c r="BZ6" s="700"/>
      <c r="CA6" s="700"/>
      <c r="CB6" s="700"/>
      <c r="CC6" s="700"/>
      <c r="CD6" s="700"/>
      <c r="CE6" s="700"/>
      <c r="CF6" s="700"/>
      <c r="CG6" s="700"/>
      <c r="CH6" s="700"/>
      <c r="CI6" s="700"/>
      <c r="CJ6" s="700"/>
      <c r="CK6" s="701"/>
      <c r="CR6" s="148"/>
      <c r="CS6" s="148"/>
      <c r="CT6" s="149"/>
      <c r="CU6" s="149"/>
      <c r="CV6" s="149"/>
      <c r="CW6" s="149"/>
      <c r="CX6" s="149"/>
      <c r="CY6" s="149"/>
      <c r="CZ6" s="149"/>
      <c r="DA6" s="149"/>
      <c r="DB6" s="149"/>
      <c r="DC6" s="147"/>
      <c r="DD6" s="147"/>
      <c r="DE6" s="147"/>
      <c r="DF6" s="147"/>
      <c r="DG6" s="147"/>
      <c r="DH6" s="147"/>
      <c r="DI6" s="147"/>
      <c r="DJ6" s="147"/>
      <c r="DK6" s="147"/>
      <c r="DL6" s="147"/>
      <c r="DM6" s="147"/>
      <c r="DN6" s="147"/>
      <c r="DO6" s="147"/>
      <c r="DP6" s="147"/>
      <c r="DQ6" s="147"/>
      <c r="DR6" s="147"/>
      <c r="DS6" s="147"/>
      <c r="DT6" s="147"/>
      <c r="DU6" s="147"/>
      <c r="DV6" s="147"/>
      <c r="DW6" s="147"/>
      <c r="DX6" s="147"/>
      <c r="DY6" s="147"/>
      <c r="DZ6" s="147"/>
      <c r="EA6" s="147"/>
      <c r="EB6" s="147"/>
      <c r="EC6" s="147"/>
      <c r="ED6" s="147"/>
      <c r="EE6" s="147"/>
      <c r="EF6" s="147"/>
      <c r="EG6" s="147"/>
      <c r="EH6" s="147"/>
      <c r="EI6" s="147"/>
      <c r="EJ6" s="147"/>
      <c r="EK6" s="147"/>
    </row>
    <row r="7" spans="1:141" ht="9.75" customHeight="1">
      <c r="B7" s="601"/>
      <c r="C7" s="602"/>
      <c r="D7" s="602"/>
      <c r="E7" s="602"/>
      <c r="F7" s="602"/>
      <c r="G7" s="602"/>
      <c r="H7" s="602"/>
      <c r="I7" s="602"/>
      <c r="J7" s="602"/>
      <c r="K7" s="602"/>
      <c r="L7" s="602"/>
      <c r="M7" s="602"/>
      <c r="N7" s="603"/>
      <c r="O7" s="607"/>
      <c r="P7" s="608"/>
      <c r="Q7" s="608"/>
      <c r="R7" s="608"/>
      <c r="S7" s="608"/>
      <c r="T7" s="608"/>
      <c r="U7" s="608"/>
      <c r="V7" s="608"/>
      <c r="W7" s="608"/>
      <c r="X7" s="608"/>
      <c r="Y7" s="608"/>
      <c r="Z7" s="608"/>
      <c r="AA7" s="608"/>
      <c r="AB7" s="608"/>
      <c r="AC7" s="608"/>
      <c r="AD7" s="608"/>
      <c r="AE7" s="608"/>
      <c r="AF7" s="608"/>
      <c r="AG7" s="608"/>
      <c r="AH7" s="608"/>
      <c r="AI7" s="608"/>
      <c r="AJ7" s="608"/>
      <c r="AK7" s="608"/>
      <c r="AL7" s="608"/>
      <c r="AM7" s="608"/>
      <c r="AN7" s="608"/>
      <c r="AO7" s="608"/>
      <c r="AP7" s="609"/>
      <c r="AR7" s="696"/>
      <c r="AS7" s="697"/>
      <c r="AT7" s="612"/>
      <c r="AU7" s="612"/>
      <c r="AV7" s="612"/>
      <c r="AW7" s="612"/>
      <c r="AX7" s="612"/>
      <c r="AY7" s="612"/>
      <c r="AZ7" s="612"/>
      <c r="BA7" s="612"/>
      <c r="BB7" s="613"/>
      <c r="BC7" s="702"/>
      <c r="BD7" s="702"/>
      <c r="BE7" s="702"/>
      <c r="BF7" s="702"/>
      <c r="BG7" s="702"/>
      <c r="BH7" s="702"/>
      <c r="BI7" s="702"/>
      <c r="BJ7" s="702"/>
      <c r="BK7" s="702"/>
      <c r="BL7" s="702"/>
      <c r="BM7" s="702"/>
      <c r="BN7" s="702"/>
      <c r="BO7" s="702"/>
      <c r="BP7" s="702"/>
      <c r="BQ7" s="702"/>
      <c r="BR7" s="702"/>
      <c r="BS7" s="702"/>
      <c r="BT7" s="702"/>
      <c r="BU7" s="702"/>
      <c r="BV7" s="702"/>
      <c r="BW7" s="702"/>
      <c r="BX7" s="702"/>
      <c r="BY7" s="702"/>
      <c r="BZ7" s="702"/>
      <c r="CA7" s="702"/>
      <c r="CB7" s="702"/>
      <c r="CC7" s="702"/>
      <c r="CD7" s="702"/>
      <c r="CE7" s="702"/>
      <c r="CF7" s="702"/>
      <c r="CG7" s="702"/>
      <c r="CH7" s="702"/>
      <c r="CI7" s="702"/>
      <c r="CJ7" s="702"/>
      <c r="CK7" s="703"/>
      <c r="CR7" s="148"/>
      <c r="CS7" s="148"/>
      <c r="CT7" s="149"/>
      <c r="CU7" s="149"/>
      <c r="CV7" s="149"/>
      <c r="CW7" s="149"/>
      <c r="CX7" s="149"/>
      <c r="CY7" s="149"/>
      <c r="CZ7" s="149"/>
      <c r="DA7" s="149"/>
      <c r="DB7" s="149"/>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7"/>
      <c r="EG7" s="147"/>
      <c r="EH7" s="147"/>
      <c r="EI7" s="147"/>
      <c r="EJ7" s="147"/>
      <c r="EK7" s="147"/>
    </row>
    <row r="8" spans="1:141" ht="9.75" customHeight="1">
      <c r="B8" s="618" t="s">
        <v>9</v>
      </c>
      <c r="C8" s="619"/>
      <c r="D8" s="619"/>
      <c r="E8" s="619"/>
      <c r="F8" s="619"/>
      <c r="G8" s="619"/>
      <c r="H8" s="619"/>
      <c r="I8" s="619"/>
      <c r="J8" s="619"/>
      <c r="K8" s="619"/>
      <c r="L8" s="619"/>
      <c r="M8" s="619"/>
      <c r="N8" s="619"/>
      <c r="O8" s="620">
        <f>VLOOKUP($CH$4,'児童情報 '!$A:$R,3,0)</f>
        <v>0</v>
      </c>
      <c r="P8" s="621"/>
      <c r="Q8" s="621"/>
      <c r="R8" s="621"/>
      <c r="S8" s="621"/>
      <c r="T8" s="621"/>
      <c r="U8" s="621"/>
      <c r="V8" s="621"/>
      <c r="W8" s="621"/>
      <c r="X8" s="621"/>
      <c r="Y8" s="621"/>
      <c r="Z8" s="621"/>
      <c r="AA8" s="621"/>
      <c r="AB8" s="621"/>
      <c r="AC8" s="621"/>
      <c r="AD8" s="621"/>
      <c r="AE8" s="621"/>
      <c r="AF8" s="621"/>
      <c r="AG8" s="621"/>
      <c r="AH8" s="621"/>
      <c r="AI8" s="621"/>
      <c r="AJ8" s="621"/>
      <c r="AK8" s="621"/>
      <c r="AL8" s="621"/>
      <c r="AM8" s="621"/>
      <c r="AN8" s="621"/>
      <c r="AO8" s="621"/>
      <c r="AP8" s="622"/>
      <c r="AR8" s="696"/>
      <c r="AS8" s="697"/>
      <c r="AT8" s="633" t="s">
        <v>24</v>
      </c>
      <c r="AU8" s="633"/>
      <c r="AV8" s="633"/>
      <c r="AW8" s="633"/>
      <c r="AX8" s="633"/>
      <c r="AY8" s="633"/>
      <c r="AZ8" s="633"/>
      <c r="BA8" s="633"/>
      <c r="BB8" s="681"/>
      <c r="BC8" s="519">
        <f>施設情報!C5</f>
        <v>0</v>
      </c>
      <c r="BD8" s="519"/>
      <c r="BE8" s="519"/>
      <c r="BF8" s="519"/>
      <c r="BG8" s="519"/>
      <c r="BH8" s="519"/>
      <c r="BI8" s="519"/>
      <c r="BJ8" s="519"/>
      <c r="BK8" s="519"/>
      <c r="BL8" s="519"/>
      <c r="BM8" s="519"/>
      <c r="BN8" s="519"/>
      <c r="BO8" s="519"/>
      <c r="BP8" s="519"/>
      <c r="BQ8" s="519"/>
      <c r="BR8" s="519"/>
      <c r="BS8" s="519"/>
      <c r="BT8" s="519"/>
      <c r="BU8" s="519"/>
      <c r="BV8" s="519"/>
      <c r="BW8" s="519"/>
      <c r="BX8" s="519"/>
      <c r="BY8" s="519"/>
      <c r="BZ8" s="519"/>
      <c r="CA8" s="519"/>
      <c r="CB8" s="519"/>
      <c r="CC8" s="519"/>
      <c r="CD8" s="519"/>
      <c r="CE8" s="519"/>
      <c r="CF8" s="519"/>
      <c r="CG8" s="519"/>
      <c r="CH8" s="519"/>
      <c r="CI8" s="519"/>
      <c r="CJ8" s="519"/>
      <c r="CK8" s="520"/>
      <c r="CR8" s="148"/>
      <c r="CS8" s="148"/>
      <c r="CT8" s="147"/>
      <c r="CU8" s="147"/>
      <c r="CV8" s="147"/>
      <c r="CW8" s="147"/>
      <c r="CX8" s="147"/>
      <c r="CY8" s="147"/>
      <c r="CZ8" s="147"/>
      <c r="DA8" s="147"/>
      <c r="DB8" s="147"/>
      <c r="DC8" s="147"/>
      <c r="DD8" s="147"/>
      <c r="DE8" s="147"/>
      <c r="DF8" s="147"/>
      <c r="DG8" s="147"/>
      <c r="DH8" s="147"/>
      <c r="DI8" s="147"/>
      <c r="DJ8" s="147"/>
      <c r="DK8" s="147"/>
      <c r="DL8" s="147"/>
      <c r="DM8" s="147"/>
      <c r="DN8" s="147"/>
      <c r="DO8" s="147"/>
      <c r="DP8" s="147"/>
      <c r="DQ8" s="147"/>
      <c r="DR8" s="147"/>
      <c r="DS8" s="147"/>
      <c r="DT8" s="147"/>
      <c r="DU8" s="147"/>
      <c r="DV8" s="147"/>
      <c r="DW8" s="147"/>
      <c r="DX8" s="147"/>
      <c r="DY8" s="147"/>
      <c r="DZ8" s="147"/>
      <c r="EA8" s="147"/>
      <c r="EB8" s="147"/>
      <c r="EC8" s="147"/>
      <c r="ED8" s="147"/>
      <c r="EE8" s="147"/>
      <c r="EF8" s="147"/>
      <c r="EG8" s="147"/>
      <c r="EH8" s="147"/>
      <c r="EI8" s="147"/>
      <c r="EJ8" s="147"/>
      <c r="EK8" s="147"/>
    </row>
    <row r="9" spans="1:141" ht="9.75" customHeight="1">
      <c r="B9" s="618"/>
      <c r="C9" s="619"/>
      <c r="D9" s="619"/>
      <c r="E9" s="619"/>
      <c r="F9" s="619"/>
      <c r="G9" s="619"/>
      <c r="H9" s="619"/>
      <c r="I9" s="619"/>
      <c r="J9" s="619"/>
      <c r="K9" s="619"/>
      <c r="L9" s="619"/>
      <c r="M9" s="619"/>
      <c r="N9" s="619"/>
      <c r="O9" s="623"/>
      <c r="P9" s="624"/>
      <c r="Q9" s="624"/>
      <c r="R9" s="624"/>
      <c r="S9" s="624"/>
      <c r="T9" s="624"/>
      <c r="U9" s="624"/>
      <c r="V9" s="624"/>
      <c r="W9" s="624"/>
      <c r="X9" s="624"/>
      <c r="Y9" s="624"/>
      <c r="Z9" s="624"/>
      <c r="AA9" s="624"/>
      <c r="AB9" s="624"/>
      <c r="AC9" s="624"/>
      <c r="AD9" s="624"/>
      <c r="AE9" s="624"/>
      <c r="AF9" s="624"/>
      <c r="AG9" s="624"/>
      <c r="AH9" s="624"/>
      <c r="AI9" s="624"/>
      <c r="AJ9" s="624"/>
      <c r="AK9" s="624"/>
      <c r="AL9" s="624"/>
      <c r="AM9" s="624"/>
      <c r="AN9" s="624"/>
      <c r="AO9" s="624"/>
      <c r="AP9" s="625"/>
      <c r="AR9" s="696"/>
      <c r="AS9" s="697"/>
      <c r="AT9" s="633"/>
      <c r="AU9" s="633"/>
      <c r="AV9" s="633"/>
      <c r="AW9" s="633"/>
      <c r="AX9" s="633"/>
      <c r="AY9" s="633"/>
      <c r="AZ9" s="633"/>
      <c r="BA9" s="633"/>
      <c r="BB9" s="681"/>
      <c r="BC9" s="522"/>
      <c r="BD9" s="522"/>
      <c r="BE9" s="522"/>
      <c r="BF9" s="522"/>
      <c r="BG9" s="522"/>
      <c r="BH9" s="522"/>
      <c r="BI9" s="522"/>
      <c r="BJ9" s="522"/>
      <c r="BK9" s="522"/>
      <c r="BL9" s="522"/>
      <c r="BM9" s="522"/>
      <c r="BN9" s="522"/>
      <c r="BO9" s="522"/>
      <c r="BP9" s="522"/>
      <c r="BQ9" s="522"/>
      <c r="BR9" s="522"/>
      <c r="BS9" s="522"/>
      <c r="BT9" s="522"/>
      <c r="BU9" s="522"/>
      <c r="BV9" s="522"/>
      <c r="BW9" s="522"/>
      <c r="BX9" s="522"/>
      <c r="BY9" s="522"/>
      <c r="BZ9" s="522"/>
      <c r="CA9" s="522"/>
      <c r="CB9" s="522"/>
      <c r="CC9" s="522"/>
      <c r="CD9" s="522"/>
      <c r="CE9" s="522"/>
      <c r="CF9" s="522"/>
      <c r="CG9" s="522"/>
      <c r="CH9" s="522"/>
      <c r="CI9" s="522"/>
      <c r="CJ9" s="522"/>
      <c r="CK9" s="523"/>
      <c r="CR9" s="148"/>
      <c r="CS9" s="148"/>
      <c r="CT9" s="147"/>
      <c r="CU9" s="147"/>
      <c r="CV9" s="147"/>
      <c r="CW9" s="147"/>
      <c r="CX9" s="147"/>
      <c r="CY9" s="147"/>
      <c r="CZ9" s="147"/>
      <c r="DA9" s="147"/>
      <c r="DB9" s="147"/>
      <c r="DC9" s="147"/>
      <c r="DD9" s="147"/>
      <c r="DE9" s="147"/>
      <c r="DF9" s="147"/>
      <c r="DG9" s="147"/>
      <c r="DH9" s="147"/>
      <c r="DI9" s="147"/>
      <c r="DJ9" s="147"/>
      <c r="DK9" s="147"/>
      <c r="DL9" s="147"/>
      <c r="DM9" s="147"/>
      <c r="DN9" s="147"/>
      <c r="DO9" s="147"/>
      <c r="DP9" s="147"/>
      <c r="DQ9" s="147"/>
      <c r="DR9" s="147"/>
      <c r="DS9" s="147"/>
      <c r="DT9" s="147"/>
      <c r="DU9" s="147"/>
      <c r="DV9" s="147"/>
      <c r="DW9" s="147"/>
      <c r="DX9" s="147"/>
      <c r="DY9" s="147"/>
      <c r="DZ9" s="147"/>
      <c r="EA9" s="147"/>
      <c r="EB9" s="147"/>
      <c r="EC9" s="147"/>
      <c r="ED9" s="147"/>
      <c r="EE9" s="147"/>
      <c r="EF9" s="147"/>
      <c r="EG9" s="147"/>
      <c r="EH9" s="147"/>
      <c r="EI9" s="147"/>
      <c r="EJ9" s="147"/>
      <c r="EK9" s="147"/>
    </row>
    <row r="10" spans="1:141" ht="9.75" customHeight="1">
      <c r="B10" s="618"/>
      <c r="C10" s="619"/>
      <c r="D10" s="619"/>
      <c r="E10" s="619"/>
      <c r="F10" s="619"/>
      <c r="G10" s="619"/>
      <c r="H10" s="619"/>
      <c r="I10" s="619"/>
      <c r="J10" s="619"/>
      <c r="K10" s="619"/>
      <c r="L10" s="619"/>
      <c r="M10" s="619"/>
      <c r="N10" s="619"/>
      <c r="O10" s="623">
        <f>VLOOKUP($CH$4,'児童情報 '!$A:$R,2,0)</f>
        <v>0</v>
      </c>
      <c r="P10" s="624"/>
      <c r="Q10" s="624"/>
      <c r="R10" s="624"/>
      <c r="S10" s="624"/>
      <c r="T10" s="624"/>
      <c r="U10" s="624"/>
      <c r="V10" s="624"/>
      <c r="W10" s="624"/>
      <c r="X10" s="624"/>
      <c r="Y10" s="624"/>
      <c r="Z10" s="624"/>
      <c r="AA10" s="624"/>
      <c r="AB10" s="624"/>
      <c r="AC10" s="624"/>
      <c r="AD10" s="624"/>
      <c r="AE10" s="624"/>
      <c r="AF10" s="624"/>
      <c r="AG10" s="624"/>
      <c r="AH10" s="624"/>
      <c r="AI10" s="624"/>
      <c r="AJ10" s="624"/>
      <c r="AK10" s="624"/>
      <c r="AL10" s="624"/>
      <c r="AM10" s="624"/>
      <c r="AN10" s="624"/>
      <c r="AO10" s="624"/>
      <c r="AP10" s="625"/>
      <c r="AR10" s="696"/>
      <c r="AS10" s="697"/>
      <c r="AT10" s="633"/>
      <c r="AU10" s="633"/>
      <c r="AV10" s="633"/>
      <c r="AW10" s="633"/>
      <c r="AX10" s="633"/>
      <c r="AY10" s="633"/>
      <c r="AZ10" s="633"/>
      <c r="BA10" s="633"/>
      <c r="BB10" s="681"/>
      <c r="BC10" s="522"/>
      <c r="BD10" s="522"/>
      <c r="BE10" s="522"/>
      <c r="BF10" s="522"/>
      <c r="BG10" s="522"/>
      <c r="BH10" s="522"/>
      <c r="BI10" s="522"/>
      <c r="BJ10" s="522"/>
      <c r="BK10" s="522"/>
      <c r="BL10" s="522"/>
      <c r="BM10" s="522"/>
      <c r="BN10" s="522"/>
      <c r="BO10" s="522"/>
      <c r="BP10" s="522"/>
      <c r="BQ10" s="522"/>
      <c r="BR10" s="522"/>
      <c r="BS10" s="522"/>
      <c r="BT10" s="522"/>
      <c r="BU10" s="522"/>
      <c r="BV10" s="522"/>
      <c r="BW10" s="522"/>
      <c r="BX10" s="522"/>
      <c r="BY10" s="522"/>
      <c r="BZ10" s="522"/>
      <c r="CA10" s="522"/>
      <c r="CB10" s="522"/>
      <c r="CC10" s="522"/>
      <c r="CD10" s="522"/>
      <c r="CE10" s="522"/>
      <c r="CF10" s="522"/>
      <c r="CG10" s="522"/>
      <c r="CH10" s="522"/>
      <c r="CI10" s="522"/>
      <c r="CJ10" s="522"/>
      <c r="CK10" s="523"/>
      <c r="CR10" s="148"/>
      <c r="CS10" s="148"/>
      <c r="CT10" s="147"/>
      <c r="CU10" s="147"/>
      <c r="CV10" s="147"/>
      <c r="CW10" s="147"/>
      <c r="CX10" s="147"/>
      <c r="CY10" s="147"/>
      <c r="CZ10" s="147"/>
      <c r="DA10" s="147"/>
      <c r="DB10" s="147"/>
      <c r="DC10" s="147"/>
      <c r="DD10" s="147"/>
      <c r="DE10" s="147"/>
      <c r="DF10" s="147"/>
      <c r="DG10" s="147"/>
      <c r="DH10" s="147"/>
      <c r="DI10" s="147"/>
      <c r="DJ10" s="147"/>
      <c r="DK10" s="147"/>
      <c r="DL10" s="147"/>
      <c r="DM10" s="147"/>
      <c r="DN10" s="147"/>
      <c r="DO10" s="147"/>
      <c r="DP10" s="147"/>
      <c r="DQ10" s="147"/>
      <c r="DR10" s="147"/>
      <c r="DS10" s="147"/>
      <c r="DT10" s="147"/>
      <c r="DU10" s="147"/>
      <c r="DV10" s="147"/>
      <c r="DW10" s="147"/>
      <c r="DX10" s="147"/>
      <c r="DY10" s="147"/>
      <c r="DZ10" s="147"/>
      <c r="EA10" s="147"/>
      <c r="EB10" s="147"/>
      <c r="EC10" s="147"/>
      <c r="ED10" s="147"/>
      <c r="EE10" s="147"/>
      <c r="EF10" s="147"/>
      <c r="EG10" s="147"/>
      <c r="EH10" s="147"/>
      <c r="EI10" s="147"/>
      <c r="EJ10" s="147"/>
      <c r="EK10" s="147"/>
    </row>
    <row r="11" spans="1:141" ht="9.75" customHeight="1">
      <c r="B11" s="618"/>
      <c r="C11" s="619"/>
      <c r="D11" s="619"/>
      <c r="E11" s="619"/>
      <c r="F11" s="619"/>
      <c r="G11" s="619"/>
      <c r="H11" s="619"/>
      <c r="I11" s="619"/>
      <c r="J11" s="619"/>
      <c r="K11" s="619"/>
      <c r="L11" s="619"/>
      <c r="M11" s="619"/>
      <c r="N11" s="619"/>
      <c r="O11" s="626"/>
      <c r="P11" s="627"/>
      <c r="Q11" s="627"/>
      <c r="R11" s="627"/>
      <c r="S11" s="627"/>
      <c r="T11" s="627"/>
      <c r="U11" s="627"/>
      <c r="V11" s="627"/>
      <c r="W11" s="627"/>
      <c r="X11" s="627"/>
      <c r="Y11" s="627"/>
      <c r="Z11" s="627"/>
      <c r="AA11" s="627"/>
      <c r="AB11" s="627"/>
      <c r="AC11" s="627"/>
      <c r="AD11" s="627"/>
      <c r="AE11" s="627"/>
      <c r="AF11" s="627"/>
      <c r="AG11" s="627"/>
      <c r="AH11" s="627"/>
      <c r="AI11" s="627"/>
      <c r="AJ11" s="627"/>
      <c r="AK11" s="627"/>
      <c r="AL11" s="627"/>
      <c r="AM11" s="627"/>
      <c r="AN11" s="627"/>
      <c r="AO11" s="627"/>
      <c r="AP11" s="628"/>
      <c r="AR11" s="696"/>
      <c r="AS11" s="697"/>
      <c r="AT11" s="633"/>
      <c r="AU11" s="633"/>
      <c r="AV11" s="633"/>
      <c r="AW11" s="633"/>
      <c r="AX11" s="633"/>
      <c r="AY11" s="633"/>
      <c r="AZ11" s="633"/>
      <c r="BA11" s="633"/>
      <c r="BB11" s="681"/>
      <c r="BC11" s="522"/>
      <c r="BD11" s="522"/>
      <c r="BE11" s="522"/>
      <c r="BF11" s="522"/>
      <c r="BG11" s="522"/>
      <c r="BH11" s="522"/>
      <c r="BI11" s="522"/>
      <c r="BJ11" s="522"/>
      <c r="BK11" s="522"/>
      <c r="BL11" s="522"/>
      <c r="BM11" s="522"/>
      <c r="BN11" s="522"/>
      <c r="BO11" s="522"/>
      <c r="BP11" s="522"/>
      <c r="BQ11" s="522"/>
      <c r="BR11" s="522"/>
      <c r="BS11" s="522"/>
      <c r="BT11" s="522"/>
      <c r="BU11" s="522"/>
      <c r="BV11" s="522"/>
      <c r="BW11" s="522"/>
      <c r="BX11" s="522"/>
      <c r="BY11" s="522"/>
      <c r="BZ11" s="522"/>
      <c r="CA11" s="522"/>
      <c r="CB11" s="522"/>
      <c r="CC11" s="522"/>
      <c r="CD11" s="522"/>
      <c r="CE11" s="522"/>
      <c r="CF11" s="522"/>
      <c r="CG11" s="522"/>
      <c r="CH11" s="522"/>
      <c r="CI11" s="522"/>
      <c r="CJ11" s="522"/>
      <c r="CK11" s="523"/>
      <c r="CR11" s="148"/>
      <c r="CS11" s="148"/>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row>
    <row r="12" spans="1:141" ht="9.75" customHeight="1">
      <c r="B12" s="618" t="s">
        <v>8</v>
      </c>
      <c r="C12" s="619"/>
      <c r="D12" s="619"/>
      <c r="E12" s="619"/>
      <c r="F12" s="619"/>
      <c r="G12" s="619"/>
      <c r="H12" s="619"/>
      <c r="I12" s="619"/>
      <c r="J12" s="619"/>
      <c r="K12" s="619"/>
      <c r="L12" s="619"/>
      <c r="M12" s="619"/>
      <c r="N12" s="619"/>
      <c r="O12" s="709">
        <f>VLOOKUP($CH$4,'児童情報 '!$A:$R,4,0)</f>
        <v>0</v>
      </c>
      <c r="P12" s="710"/>
      <c r="Q12" s="710"/>
      <c r="R12" s="710"/>
      <c r="S12" s="710"/>
      <c r="T12" s="710"/>
      <c r="U12" s="710"/>
      <c r="V12" s="710"/>
      <c r="W12" s="710"/>
      <c r="X12" s="710"/>
      <c r="Y12" s="710"/>
      <c r="Z12" s="711"/>
      <c r="AA12" s="590" t="s">
        <v>7</v>
      </c>
      <c r="AB12" s="590"/>
      <c r="AC12" s="590"/>
      <c r="AD12" s="590"/>
      <c r="AE12" s="590"/>
      <c r="AF12" s="590"/>
      <c r="AG12" s="590"/>
      <c r="AH12" s="590"/>
      <c r="AI12" s="717">
        <f>VLOOKUP($CH$4,'児童情報 '!$A:$R,5,0)</f>
        <v>0</v>
      </c>
      <c r="AJ12" s="333"/>
      <c r="AK12" s="333"/>
      <c r="AL12" s="333"/>
      <c r="AM12" s="720" t="s">
        <v>35</v>
      </c>
      <c r="AN12" s="720"/>
      <c r="AO12" s="720"/>
      <c r="AP12" s="721"/>
      <c r="AR12" s="696"/>
      <c r="AS12" s="697"/>
      <c r="AT12" s="633"/>
      <c r="AU12" s="633"/>
      <c r="AV12" s="633"/>
      <c r="AW12" s="633"/>
      <c r="AX12" s="633"/>
      <c r="AY12" s="633"/>
      <c r="AZ12" s="633"/>
      <c r="BA12" s="633"/>
      <c r="BB12" s="681"/>
      <c r="BC12" s="522"/>
      <c r="BD12" s="522"/>
      <c r="BE12" s="522"/>
      <c r="BF12" s="522"/>
      <c r="BG12" s="522"/>
      <c r="BH12" s="522"/>
      <c r="BI12" s="522"/>
      <c r="BJ12" s="522"/>
      <c r="BK12" s="522"/>
      <c r="BL12" s="522"/>
      <c r="BM12" s="522"/>
      <c r="BN12" s="522"/>
      <c r="BO12" s="522"/>
      <c r="BP12" s="522"/>
      <c r="BQ12" s="522"/>
      <c r="BR12" s="522"/>
      <c r="BS12" s="522"/>
      <c r="BT12" s="522"/>
      <c r="BU12" s="522"/>
      <c r="BV12" s="522"/>
      <c r="BW12" s="522"/>
      <c r="BX12" s="522"/>
      <c r="BY12" s="522"/>
      <c r="BZ12" s="522"/>
      <c r="CA12" s="522"/>
      <c r="CB12" s="522"/>
      <c r="CC12" s="522"/>
      <c r="CD12" s="522"/>
      <c r="CE12" s="522"/>
      <c r="CF12" s="522"/>
      <c r="CG12" s="522"/>
      <c r="CH12" s="522"/>
      <c r="CI12" s="522"/>
      <c r="CJ12" s="522"/>
      <c r="CK12" s="523"/>
      <c r="CR12" s="148"/>
      <c r="CS12" s="148"/>
      <c r="CT12" s="147"/>
      <c r="CU12" s="147"/>
      <c r="CV12" s="147"/>
      <c r="CW12" s="147"/>
      <c r="CX12" s="147"/>
      <c r="CY12" s="147"/>
      <c r="CZ12" s="147"/>
      <c r="DA12" s="147"/>
      <c r="DB12" s="147"/>
      <c r="DC12" s="147"/>
      <c r="DD12" s="147"/>
      <c r="DE12" s="147"/>
      <c r="DF12" s="147"/>
      <c r="DG12" s="147"/>
      <c r="DH12" s="147"/>
      <c r="DI12" s="147"/>
      <c r="DJ12" s="147"/>
      <c r="DK12" s="147"/>
      <c r="DL12" s="147"/>
      <c r="DM12" s="151"/>
      <c r="DN12" s="151"/>
      <c r="DO12" s="151"/>
      <c r="DP12" s="151"/>
      <c r="DQ12" s="151"/>
      <c r="DR12" s="151"/>
      <c r="DS12" s="151"/>
      <c r="DT12" s="151"/>
      <c r="DU12" s="151"/>
      <c r="DV12" s="151"/>
      <c r="DW12" s="151"/>
      <c r="DX12" s="151"/>
      <c r="DY12" s="147"/>
      <c r="DZ12" s="147"/>
      <c r="EA12" s="147"/>
      <c r="EB12" s="147"/>
      <c r="EC12" s="147"/>
      <c r="ED12" s="147"/>
      <c r="EE12" s="147"/>
      <c r="EF12" s="147"/>
      <c r="EG12" s="147"/>
      <c r="EH12" s="147"/>
      <c r="EI12" s="147"/>
      <c r="EJ12" s="147"/>
      <c r="EK12" s="147"/>
    </row>
    <row r="13" spans="1:141" ht="9.75" customHeight="1">
      <c r="B13" s="618"/>
      <c r="C13" s="619"/>
      <c r="D13" s="619"/>
      <c r="E13" s="619"/>
      <c r="F13" s="619"/>
      <c r="G13" s="619"/>
      <c r="H13" s="619"/>
      <c r="I13" s="619"/>
      <c r="J13" s="619"/>
      <c r="K13" s="619"/>
      <c r="L13" s="619"/>
      <c r="M13" s="619"/>
      <c r="N13" s="619"/>
      <c r="O13" s="712"/>
      <c r="P13" s="713"/>
      <c r="Q13" s="713"/>
      <c r="R13" s="713"/>
      <c r="S13" s="713"/>
      <c r="T13" s="713"/>
      <c r="U13" s="713"/>
      <c r="V13" s="713"/>
      <c r="W13" s="713"/>
      <c r="X13" s="713"/>
      <c r="Y13" s="713"/>
      <c r="Z13" s="714"/>
      <c r="AA13" s="590"/>
      <c r="AB13" s="590"/>
      <c r="AC13" s="590"/>
      <c r="AD13" s="590"/>
      <c r="AE13" s="590"/>
      <c r="AF13" s="590"/>
      <c r="AG13" s="590"/>
      <c r="AH13" s="590"/>
      <c r="AI13" s="718"/>
      <c r="AJ13" s="336"/>
      <c r="AK13" s="336"/>
      <c r="AL13" s="336"/>
      <c r="AM13" s="722"/>
      <c r="AN13" s="722"/>
      <c r="AO13" s="722"/>
      <c r="AP13" s="723"/>
      <c r="AR13" s="696"/>
      <c r="AS13" s="697"/>
      <c r="AT13" s="633"/>
      <c r="AU13" s="633"/>
      <c r="AV13" s="633"/>
      <c r="AW13" s="633"/>
      <c r="AX13" s="633"/>
      <c r="AY13" s="633"/>
      <c r="AZ13" s="633"/>
      <c r="BA13" s="633"/>
      <c r="BB13" s="681"/>
      <c r="BC13" s="522"/>
      <c r="BD13" s="522"/>
      <c r="BE13" s="522"/>
      <c r="BF13" s="522"/>
      <c r="BG13" s="522"/>
      <c r="BH13" s="522"/>
      <c r="BI13" s="522"/>
      <c r="BJ13" s="522"/>
      <c r="BK13" s="522"/>
      <c r="BL13" s="522"/>
      <c r="BM13" s="522"/>
      <c r="BN13" s="522"/>
      <c r="BO13" s="522"/>
      <c r="BP13" s="522"/>
      <c r="BQ13" s="522"/>
      <c r="BR13" s="522"/>
      <c r="BS13" s="522"/>
      <c r="BT13" s="522"/>
      <c r="BU13" s="522"/>
      <c r="BV13" s="522"/>
      <c r="BW13" s="522"/>
      <c r="BX13" s="522"/>
      <c r="BY13" s="522"/>
      <c r="BZ13" s="522"/>
      <c r="CA13" s="522"/>
      <c r="CB13" s="522"/>
      <c r="CC13" s="522"/>
      <c r="CD13" s="522"/>
      <c r="CE13" s="522"/>
      <c r="CF13" s="522"/>
      <c r="CG13" s="522"/>
      <c r="CH13" s="522"/>
      <c r="CI13" s="522"/>
      <c r="CJ13" s="522"/>
      <c r="CK13" s="523"/>
      <c r="CR13" s="148"/>
      <c r="CS13" s="148"/>
      <c r="CT13" s="147"/>
      <c r="CU13" s="147"/>
      <c r="CV13" s="147"/>
      <c r="CW13" s="147"/>
      <c r="CX13" s="147"/>
      <c r="CY13" s="147"/>
      <c r="CZ13" s="147"/>
      <c r="DA13" s="147"/>
      <c r="DB13" s="147"/>
      <c r="DC13" s="147"/>
      <c r="DD13" s="147"/>
      <c r="DE13" s="147"/>
      <c r="DF13" s="147"/>
      <c r="DG13" s="147"/>
      <c r="DH13" s="147"/>
      <c r="DI13" s="147"/>
      <c r="DJ13" s="147"/>
      <c r="DK13" s="147"/>
      <c r="DL13" s="147"/>
      <c r="DM13" s="151"/>
      <c r="DN13" s="151"/>
      <c r="DO13" s="151"/>
      <c r="DP13" s="151"/>
      <c r="DQ13" s="151"/>
      <c r="DR13" s="151"/>
      <c r="DS13" s="151"/>
      <c r="DT13" s="151"/>
      <c r="DU13" s="151"/>
      <c r="DV13" s="151"/>
      <c r="DW13" s="151"/>
      <c r="DX13" s="151"/>
      <c r="DY13" s="147"/>
      <c r="DZ13" s="147"/>
      <c r="EA13" s="147"/>
      <c r="EB13" s="147"/>
      <c r="EC13" s="147"/>
      <c r="ED13" s="147"/>
      <c r="EE13" s="147"/>
      <c r="EF13" s="147"/>
      <c r="EG13" s="147"/>
      <c r="EH13" s="147"/>
      <c r="EI13" s="147"/>
      <c r="EJ13" s="147"/>
      <c r="EK13" s="147"/>
    </row>
    <row r="14" spans="1:141" ht="9.75" customHeight="1">
      <c r="B14" s="618"/>
      <c r="C14" s="619"/>
      <c r="D14" s="619"/>
      <c r="E14" s="619"/>
      <c r="F14" s="619"/>
      <c r="G14" s="619"/>
      <c r="H14" s="619"/>
      <c r="I14" s="619"/>
      <c r="J14" s="619"/>
      <c r="K14" s="619"/>
      <c r="L14" s="619"/>
      <c r="M14" s="619"/>
      <c r="N14" s="619"/>
      <c r="O14" s="712"/>
      <c r="P14" s="713"/>
      <c r="Q14" s="713"/>
      <c r="R14" s="713"/>
      <c r="S14" s="713"/>
      <c r="T14" s="713"/>
      <c r="U14" s="713"/>
      <c r="V14" s="713"/>
      <c r="W14" s="713"/>
      <c r="X14" s="713"/>
      <c r="Y14" s="713"/>
      <c r="Z14" s="714"/>
      <c r="AA14" s="591"/>
      <c r="AB14" s="591"/>
      <c r="AC14" s="591"/>
      <c r="AD14" s="591"/>
      <c r="AE14" s="591"/>
      <c r="AF14" s="591"/>
      <c r="AG14" s="591"/>
      <c r="AH14" s="591"/>
      <c r="AI14" s="719"/>
      <c r="AJ14" s="339"/>
      <c r="AK14" s="339"/>
      <c r="AL14" s="339"/>
      <c r="AM14" s="724"/>
      <c r="AN14" s="724"/>
      <c r="AO14" s="724"/>
      <c r="AP14" s="725"/>
      <c r="AR14" s="696"/>
      <c r="AS14" s="697"/>
      <c r="AT14" s="682"/>
      <c r="AU14" s="682"/>
      <c r="AV14" s="682"/>
      <c r="AW14" s="682"/>
      <c r="AX14" s="682"/>
      <c r="AY14" s="682"/>
      <c r="AZ14" s="682"/>
      <c r="BA14" s="682"/>
      <c r="BB14" s="683"/>
      <c r="BC14" s="525"/>
      <c r="BD14" s="525"/>
      <c r="BE14" s="525"/>
      <c r="BF14" s="525"/>
      <c r="BG14" s="525"/>
      <c r="BH14" s="525"/>
      <c r="BI14" s="525"/>
      <c r="BJ14" s="525"/>
      <c r="BK14" s="525"/>
      <c r="BL14" s="525"/>
      <c r="BM14" s="525"/>
      <c r="BN14" s="525"/>
      <c r="BO14" s="525"/>
      <c r="BP14" s="525"/>
      <c r="BQ14" s="525"/>
      <c r="BR14" s="525"/>
      <c r="BS14" s="525"/>
      <c r="BT14" s="525"/>
      <c r="BU14" s="525"/>
      <c r="BV14" s="525"/>
      <c r="BW14" s="525"/>
      <c r="BX14" s="525"/>
      <c r="BY14" s="525"/>
      <c r="BZ14" s="525"/>
      <c r="CA14" s="525"/>
      <c r="CB14" s="525"/>
      <c r="CC14" s="525"/>
      <c r="CD14" s="525"/>
      <c r="CE14" s="525"/>
      <c r="CF14" s="525"/>
      <c r="CG14" s="525"/>
      <c r="CH14" s="525"/>
      <c r="CI14" s="525"/>
      <c r="CJ14" s="525"/>
      <c r="CK14" s="526"/>
      <c r="CR14" s="148"/>
      <c r="CS14" s="148"/>
      <c r="CT14" s="147"/>
      <c r="CU14" s="147"/>
      <c r="CV14" s="147"/>
      <c r="CW14" s="147"/>
      <c r="CX14" s="147"/>
      <c r="CY14" s="147"/>
      <c r="CZ14" s="147"/>
      <c r="DA14" s="147"/>
      <c r="DB14" s="147"/>
      <c r="DC14" s="147"/>
      <c r="DD14" s="147"/>
      <c r="DE14" s="147"/>
      <c r="DF14" s="147"/>
      <c r="DG14" s="147"/>
      <c r="DH14" s="147"/>
      <c r="DI14" s="147"/>
      <c r="DJ14" s="147"/>
      <c r="DK14" s="147"/>
      <c r="DL14" s="147"/>
      <c r="DM14" s="151"/>
      <c r="DN14" s="151"/>
      <c r="DO14" s="151"/>
      <c r="DP14" s="151"/>
      <c r="DQ14" s="151"/>
      <c r="DR14" s="151"/>
      <c r="DS14" s="151"/>
      <c r="DT14" s="151"/>
      <c r="DU14" s="151"/>
      <c r="DV14" s="151"/>
      <c r="DW14" s="151"/>
      <c r="DX14" s="151"/>
      <c r="DY14" s="147"/>
      <c r="DZ14" s="147"/>
      <c r="EA14" s="147"/>
      <c r="EB14" s="147"/>
      <c r="EC14" s="147"/>
      <c r="ED14" s="147"/>
      <c r="EE14" s="147"/>
      <c r="EF14" s="147"/>
      <c r="EG14" s="147"/>
      <c r="EH14" s="147"/>
      <c r="EI14" s="147"/>
      <c r="EJ14" s="147"/>
      <c r="EK14" s="147"/>
    </row>
    <row r="15" spans="1:141" ht="9.75" customHeight="1">
      <c r="A15" s="147"/>
      <c r="B15" s="726" t="s">
        <v>367</v>
      </c>
      <c r="C15" s="727"/>
      <c r="D15" s="727"/>
      <c r="E15" s="727"/>
      <c r="F15" s="727"/>
      <c r="G15" s="727"/>
      <c r="H15" s="727"/>
      <c r="I15" s="727"/>
      <c r="J15" s="727"/>
      <c r="K15" s="727"/>
      <c r="L15" s="727"/>
      <c r="M15" s="727"/>
      <c r="N15" s="727"/>
      <c r="O15" s="761">
        <f>VLOOKUP($CH$4,'児童情報 '!$A:$R,7,0)</f>
        <v>0</v>
      </c>
      <c r="P15" s="762"/>
      <c r="Q15" s="762"/>
      <c r="R15" s="762"/>
      <c r="S15" s="762"/>
      <c r="T15" s="762"/>
      <c r="U15" s="762">
        <f>VLOOKUP($CH$4,'児童情報 '!$A:$R,8,0)</f>
        <v>0</v>
      </c>
      <c r="V15" s="762"/>
      <c r="W15" s="762"/>
      <c r="X15" s="762"/>
      <c r="Y15" s="762"/>
      <c r="Z15" s="767"/>
      <c r="AA15" s="728" t="s">
        <v>368</v>
      </c>
      <c r="AB15" s="729"/>
      <c r="AC15" s="729"/>
      <c r="AD15" s="729"/>
      <c r="AE15" s="729"/>
      <c r="AF15" s="729"/>
      <c r="AG15" s="729"/>
      <c r="AH15" s="729"/>
      <c r="AI15" s="730">
        <f>VLOOKUP($CH$4,'児童情報 '!$A:$R,17,0)</f>
        <v>0</v>
      </c>
      <c r="AJ15" s="731"/>
      <c r="AK15" s="731"/>
      <c r="AL15" s="731"/>
      <c r="AM15" s="731"/>
      <c r="AN15" s="731"/>
      <c r="AO15" s="731"/>
      <c r="AP15" s="732"/>
      <c r="AQ15" s="147"/>
      <c r="AR15" s="696"/>
      <c r="AS15" s="697"/>
      <c r="AT15" s="633" t="s">
        <v>23</v>
      </c>
      <c r="AU15" s="542"/>
      <c r="AV15" s="542"/>
      <c r="AW15" s="542"/>
      <c r="AX15" s="542"/>
      <c r="AY15" s="542"/>
      <c r="AZ15" s="542"/>
      <c r="BA15" s="542"/>
      <c r="BB15" s="543"/>
      <c r="BC15" s="634">
        <f xml:space="preserve"> 施設情報!C4</f>
        <v>0</v>
      </c>
      <c r="BD15" s="634"/>
      <c r="BE15" s="634"/>
      <c r="BF15" s="634"/>
      <c r="BG15" s="634"/>
      <c r="BH15" s="634"/>
      <c r="BI15" s="634"/>
      <c r="BJ15" s="634"/>
      <c r="BK15" s="634"/>
      <c r="BL15" s="634"/>
      <c r="BM15" s="634"/>
      <c r="BN15" s="634"/>
      <c r="BO15" s="634"/>
      <c r="BP15" s="634"/>
      <c r="BQ15" s="634"/>
      <c r="BR15" s="634"/>
      <c r="BS15" s="634"/>
      <c r="BT15" s="634"/>
      <c r="BU15" s="634"/>
      <c r="BV15" s="634"/>
      <c r="BW15" s="634"/>
      <c r="BX15" s="634"/>
      <c r="BY15" s="634"/>
      <c r="BZ15" s="634"/>
      <c r="CA15" s="634"/>
      <c r="CB15" s="634"/>
      <c r="CC15" s="634"/>
      <c r="CD15" s="634"/>
      <c r="CE15" s="634"/>
      <c r="CF15" s="634"/>
      <c r="CG15" s="634"/>
      <c r="CH15" s="634"/>
      <c r="CI15" s="634"/>
      <c r="CJ15" s="634"/>
      <c r="CK15" s="635"/>
      <c r="CR15" s="148"/>
      <c r="CS15" s="148"/>
      <c r="CT15" s="147"/>
      <c r="CU15" s="147"/>
      <c r="CV15" s="147"/>
      <c r="CW15" s="147"/>
      <c r="CX15" s="147"/>
      <c r="CY15" s="147"/>
      <c r="CZ15" s="147"/>
      <c r="DA15" s="147"/>
      <c r="DB15" s="147"/>
      <c r="DC15" s="147"/>
      <c r="DD15" s="147"/>
      <c r="DE15" s="147"/>
      <c r="DF15" s="147"/>
      <c r="DG15" s="147"/>
      <c r="DH15" s="147"/>
      <c r="DI15" s="147"/>
      <c r="DJ15" s="147"/>
      <c r="DK15" s="153"/>
      <c r="DL15" s="147"/>
      <c r="DM15" s="147"/>
      <c r="DN15" s="147"/>
      <c r="DO15" s="147"/>
      <c r="DP15" s="147"/>
      <c r="DQ15" s="147"/>
      <c r="DR15" s="147"/>
      <c r="DS15" s="147"/>
      <c r="DT15" s="147"/>
      <c r="DU15" s="147"/>
      <c r="DV15" s="147"/>
      <c r="DW15" s="147"/>
      <c r="DX15" s="147"/>
      <c r="DY15" s="147"/>
      <c r="DZ15" s="147"/>
      <c r="EA15" s="147"/>
      <c r="EB15" s="147"/>
      <c r="EC15" s="147"/>
      <c r="ED15" s="147"/>
      <c r="EE15" s="147"/>
      <c r="EF15" s="147"/>
      <c r="EG15" s="154"/>
      <c r="EH15" s="147"/>
      <c r="EI15" s="147"/>
      <c r="EJ15" s="147"/>
      <c r="EK15" s="147"/>
    </row>
    <row r="16" spans="1:141" ht="11.1" customHeight="1">
      <c r="B16" s="726"/>
      <c r="C16" s="727"/>
      <c r="D16" s="727"/>
      <c r="E16" s="727"/>
      <c r="F16" s="727"/>
      <c r="G16" s="727"/>
      <c r="H16" s="727"/>
      <c r="I16" s="727"/>
      <c r="J16" s="727"/>
      <c r="K16" s="727"/>
      <c r="L16" s="727"/>
      <c r="M16" s="727"/>
      <c r="N16" s="727"/>
      <c r="O16" s="763"/>
      <c r="P16" s="764"/>
      <c r="Q16" s="764"/>
      <c r="R16" s="764"/>
      <c r="S16" s="764"/>
      <c r="T16" s="764"/>
      <c r="U16" s="764"/>
      <c r="V16" s="764"/>
      <c r="W16" s="764"/>
      <c r="X16" s="764"/>
      <c r="Y16" s="764"/>
      <c r="Z16" s="768"/>
      <c r="AA16" s="729"/>
      <c r="AB16" s="729"/>
      <c r="AC16" s="729"/>
      <c r="AD16" s="729"/>
      <c r="AE16" s="729"/>
      <c r="AF16" s="729"/>
      <c r="AG16" s="729"/>
      <c r="AH16" s="729"/>
      <c r="AI16" s="733"/>
      <c r="AJ16" s="734"/>
      <c r="AK16" s="734"/>
      <c r="AL16" s="734"/>
      <c r="AM16" s="734"/>
      <c r="AN16" s="734"/>
      <c r="AO16" s="734"/>
      <c r="AP16" s="735"/>
      <c r="AR16" s="696"/>
      <c r="AS16" s="697"/>
      <c r="AT16" s="542"/>
      <c r="AU16" s="542"/>
      <c r="AV16" s="542"/>
      <c r="AW16" s="542"/>
      <c r="AX16" s="542"/>
      <c r="AY16" s="542"/>
      <c r="AZ16" s="542"/>
      <c r="BA16" s="542"/>
      <c r="BB16" s="543"/>
      <c r="BC16" s="636"/>
      <c r="BD16" s="636"/>
      <c r="BE16" s="636"/>
      <c r="BF16" s="636"/>
      <c r="BG16" s="636"/>
      <c r="BH16" s="636"/>
      <c r="BI16" s="636"/>
      <c r="BJ16" s="636"/>
      <c r="BK16" s="636"/>
      <c r="BL16" s="636"/>
      <c r="BM16" s="636"/>
      <c r="BN16" s="636"/>
      <c r="BO16" s="636"/>
      <c r="BP16" s="636"/>
      <c r="BQ16" s="636"/>
      <c r="BR16" s="636"/>
      <c r="BS16" s="636"/>
      <c r="BT16" s="636"/>
      <c r="BU16" s="636"/>
      <c r="BV16" s="636"/>
      <c r="BW16" s="636"/>
      <c r="BX16" s="636"/>
      <c r="BY16" s="636"/>
      <c r="BZ16" s="636"/>
      <c r="CA16" s="636"/>
      <c r="CB16" s="636"/>
      <c r="CC16" s="636"/>
      <c r="CD16" s="636"/>
      <c r="CE16" s="636"/>
      <c r="CF16" s="636"/>
      <c r="CG16" s="636"/>
      <c r="CH16" s="636"/>
      <c r="CI16" s="636"/>
      <c r="CJ16" s="636"/>
      <c r="CK16" s="637"/>
      <c r="CR16" s="155"/>
      <c r="CS16" s="155"/>
      <c r="CT16" s="155"/>
      <c r="CU16" s="155"/>
      <c r="CV16" s="155"/>
      <c r="CW16" s="155"/>
      <c r="CX16" s="147"/>
      <c r="CY16" s="147"/>
      <c r="CZ16" s="147"/>
      <c r="DA16" s="147"/>
      <c r="DB16" s="147"/>
      <c r="DC16" s="147"/>
      <c r="DD16" s="147"/>
      <c r="DE16" s="147"/>
      <c r="DF16" s="147"/>
      <c r="DG16" s="147"/>
      <c r="DH16" s="147"/>
      <c r="DI16" s="147"/>
      <c r="DJ16" s="147"/>
      <c r="DK16" s="147"/>
      <c r="DL16" s="147"/>
      <c r="DM16" s="147"/>
      <c r="DN16" s="147"/>
      <c r="DO16" s="147"/>
      <c r="DP16" s="147"/>
      <c r="DQ16" s="147"/>
      <c r="DR16" s="147"/>
      <c r="DS16" s="147"/>
      <c r="DT16" s="147"/>
      <c r="DU16" s="147"/>
      <c r="DV16" s="147"/>
      <c r="DW16" s="147"/>
      <c r="DX16" s="147"/>
      <c r="DY16" s="147"/>
      <c r="DZ16" s="147"/>
      <c r="EA16" s="147"/>
      <c r="EB16" s="147"/>
      <c r="EC16" s="147"/>
      <c r="ED16" s="147"/>
      <c r="EE16" s="147"/>
      <c r="EF16" s="147"/>
      <c r="EG16" s="147"/>
      <c r="EH16" s="147"/>
      <c r="EI16" s="147"/>
      <c r="EJ16" s="147"/>
      <c r="EK16" s="147"/>
    </row>
    <row r="17" spans="2:141" ht="11.1" customHeight="1">
      <c r="B17" s="726"/>
      <c r="C17" s="727"/>
      <c r="D17" s="727"/>
      <c r="E17" s="727"/>
      <c r="F17" s="727"/>
      <c r="G17" s="727"/>
      <c r="H17" s="727"/>
      <c r="I17" s="727"/>
      <c r="J17" s="727"/>
      <c r="K17" s="727"/>
      <c r="L17" s="727"/>
      <c r="M17" s="727"/>
      <c r="N17" s="727"/>
      <c r="O17" s="765"/>
      <c r="P17" s="766"/>
      <c r="Q17" s="766"/>
      <c r="R17" s="766"/>
      <c r="S17" s="766"/>
      <c r="T17" s="766"/>
      <c r="U17" s="766"/>
      <c r="V17" s="766"/>
      <c r="W17" s="766"/>
      <c r="X17" s="766"/>
      <c r="Y17" s="766"/>
      <c r="Z17" s="769"/>
      <c r="AA17" s="729"/>
      <c r="AB17" s="729"/>
      <c r="AC17" s="729"/>
      <c r="AD17" s="729"/>
      <c r="AE17" s="729"/>
      <c r="AF17" s="729"/>
      <c r="AG17" s="729"/>
      <c r="AH17" s="729"/>
      <c r="AI17" s="736"/>
      <c r="AJ17" s="737"/>
      <c r="AK17" s="737"/>
      <c r="AL17" s="737"/>
      <c r="AM17" s="737"/>
      <c r="AN17" s="737"/>
      <c r="AO17" s="737"/>
      <c r="AP17" s="738"/>
      <c r="AR17" s="696"/>
      <c r="AS17" s="697"/>
      <c r="AT17" s="542"/>
      <c r="AU17" s="542"/>
      <c r="AV17" s="542"/>
      <c r="AW17" s="542"/>
      <c r="AX17" s="542"/>
      <c r="AY17" s="542"/>
      <c r="AZ17" s="542"/>
      <c r="BA17" s="542"/>
      <c r="BB17" s="543"/>
      <c r="BC17" s="636"/>
      <c r="BD17" s="636"/>
      <c r="BE17" s="636"/>
      <c r="BF17" s="636"/>
      <c r="BG17" s="636"/>
      <c r="BH17" s="636"/>
      <c r="BI17" s="636"/>
      <c r="BJ17" s="636"/>
      <c r="BK17" s="636"/>
      <c r="BL17" s="636"/>
      <c r="BM17" s="636"/>
      <c r="BN17" s="636"/>
      <c r="BO17" s="636"/>
      <c r="BP17" s="636"/>
      <c r="BQ17" s="636"/>
      <c r="BR17" s="636"/>
      <c r="BS17" s="636"/>
      <c r="BT17" s="636"/>
      <c r="BU17" s="636"/>
      <c r="BV17" s="636"/>
      <c r="BW17" s="636"/>
      <c r="BX17" s="636"/>
      <c r="BY17" s="636"/>
      <c r="BZ17" s="636"/>
      <c r="CA17" s="636"/>
      <c r="CB17" s="636"/>
      <c r="CC17" s="636"/>
      <c r="CD17" s="636"/>
      <c r="CE17" s="636"/>
      <c r="CF17" s="636"/>
      <c r="CG17" s="636"/>
      <c r="CH17" s="636"/>
      <c r="CI17" s="636"/>
      <c r="CJ17" s="636"/>
      <c r="CK17" s="637"/>
      <c r="CR17" s="155"/>
      <c r="CS17" s="155"/>
      <c r="CT17" s="155"/>
      <c r="CU17" s="155"/>
      <c r="CV17" s="155"/>
      <c r="CW17" s="155"/>
      <c r="CX17" s="147"/>
      <c r="CY17" s="147"/>
      <c r="CZ17" s="147"/>
      <c r="DA17" s="147"/>
      <c r="DB17" s="147"/>
      <c r="DC17" s="147"/>
      <c r="DD17" s="147"/>
      <c r="DE17" s="147"/>
      <c r="DF17" s="147"/>
      <c r="DG17" s="147"/>
      <c r="DH17" s="147"/>
      <c r="DI17" s="147"/>
      <c r="DJ17" s="147"/>
      <c r="DK17" s="147"/>
      <c r="DL17" s="147"/>
      <c r="DM17" s="147"/>
      <c r="DN17" s="147"/>
      <c r="DO17" s="147"/>
      <c r="DP17" s="147"/>
      <c r="DQ17" s="147"/>
      <c r="DR17" s="147"/>
      <c r="DS17" s="147"/>
      <c r="DT17" s="147"/>
      <c r="DU17" s="147"/>
      <c r="DV17" s="147"/>
      <c r="DW17" s="147"/>
      <c r="DX17" s="147"/>
      <c r="DY17" s="147"/>
      <c r="DZ17" s="147"/>
      <c r="EA17" s="147"/>
      <c r="EB17" s="147"/>
      <c r="EC17" s="147"/>
      <c r="ED17" s="147"/>
      <c r="EE17" s="147"/>
      <c r="EF17" s="147"/>
      <c r="EG17" s="147"/>
      <c r="EH17" s="147"/>
      <c r="EI17" s="147"/>
      <c r="EJ17" s="147"/>
      <c r="EK17" s="147"/>
    </row>
    <row r="18" spans="2:141" ht="11.1" customHeight="1">
      <c r="B18" s="726" t="s">
        <v>94</v>
      </c>
      <c r="C18" s="727"/>
      <c r="D18" s="727"/>
      <c r="E18" s="727"/>
      <c r="F18" s="727"/>
      <c r="G18" s="727"/>
      <c r="H18" s="727"/>
      <c r="I18" s="727"/>
      <c r="J18" s="727"/>
      <c r="K18" s="727"/>
      <c r="L18" s="727"/>
      <c r="M18" s="727"/>
      <c r="N18" s="727"/>
      <c r="O18" s="741">
        <f>VLOOKUP($CH$4,'児童情報 '!$A:$R,6,0)</f>
        <v>0</v>
      </c>
      <c r="P18" s="742"/>
      <c r="Q18" s="742"/>
      <c r="R18" s="742"/>
      <c r="S18" s="742"/>
      <c r="T18" s="742"/>
      <c r="U18" s="742"/>
      <c r="V18" s="742"/>
      <c r="W18" s="742"/>
      <c r="X18" s="742"/>
      <c r="Y18" s="742"/>
      <c r="Z18" s="743"/>
      <c r="AA18" s="750" t="s">
        <v>369</v>
      </c>
      <c r="AB18" s="751"/>
      <c r="AC18" s="751"/>
      <c r="AD18" s="751"/>
      <c r="AE18" s="751"/>
      <c r="AF18" s="751"/>
      <c r="AG18" s="751"/>
      <c r="AH18" s="751"/>
      <c r="AI18" s="752">
        <f>VLOOKUP($CH$4,'児童情報 '!$A:$R,9,0)</f>
        <v>0</v>
      </c>
      <c r="AJ18" s="753"/>
      <c r="AK18" s="753"/>
      <c r="AL18" s="753"/>
      <c r="AM18" s="753"/>
      <c r="AN18" s="753"/>
      <c r="AO18" s="753"/>
      <c r="AP18" s="754"/>
      <c r="AQ18" s="156"/>
      <c r="AR18" s="696"/>
      <c r="AS18" s="697"/>
      <c r="AT18" s="542"/>
      <c r="AU18" s="542"/>
      <c r="AV18" s="542"/>
      <c r="AW18" s="542"/>
      <c r="AX18" s="542"/>
      <c r="AY18" s="542"/>
      <c r="AZ18" s="542"/>
      <c r="BA18" s="542"/>
      <c r="BB18" s="543"/>
      <c r="BC18" s="636"/>
      <c r="BD18" s="636"/>
      <c r="BE18" s="636"/>
      <c r="BF18" s="636"/>
      <c r="BG18" s="636"/>
      <c r="BH18" s="636"/>
      <c r="BI18" s="636"/>
      <c r="BJ18" s="636"/>
      <c r="BK18" s="636"/>
      <c r="BL18" s="636"/>
      <c r="BM18" s="636"/>
      <c r="BN18" s="636"/>
      <c r="BO18" s="636"/>
      <c r="BP18" s="636"/>
      <c r="BQ18" s="636"/>
      <c r="BR18" s="636"/>
      <c r="BS18" s="636"/>
      <c r="BT18" s="636"/>
      <c r="BU18" s="636"/>
      <c r="BV18" s="636"/>
      <c r="BW18" s="636"/>
      <c r="BX18" s="636"/>
      <c r="BY18" s="636"/>
      <c r="BZ18" s="636"/>
      <c r="CA18" s="636"/>
      <c r="CB18" s="636"/>
      <c r="CC18" s="636"/>
      <c r="CD18" s="636"/>
      <c r="CE18" s="636"/>
      <c r="CF18" s="636"/>
      <c r="CG18" s="636"/>
      <c r="CH18" s="636"/>
      <c r="CI18" s="636"/>
      <c r="CJ18" s="636"/>
      <c r="CK18" s="637"/>
      <c r="CR18" s="155"/>
      <c r="CS18" s="155"/>
      <c r="CT18" s="155"/>
      <c r="CU18" s="155"/>
      <c r="CV18" s="155"/>
      <c r="CW18" s="155"/>
      <c r="CX18" s="147"/>
      <c r="CY18" s="147"/>
      <c r="CZ18" s="147"/>
      <c r="DA18" s="147"/>
      <c r="DB18" s="147"/>
      <c r="DC18" s="147"/>
      <c r="DD18" s="147"/>
      <c r="DE18" s="147"/>
      <c r="DF18" s="147"/>
      <c r="DG18" s="147"/>
      <c r="DH18" s="147"/>
      <c r="DI18" s="147"/>
      <c r="DJ18" s="147"/>
      <c r="DK18" s="147"/>
      <c r="DL18" s="147"/>
      <c r="DM18" s="147"/>
      <c r="DN18" s="147"/>
      <c r="DO18" s="147"/>
      <c r="DP18" s="147"/>
      <c r="DQ18" s="147"/>
      <c r="DR18" s="147"/>
      <c r="DS18" s="147"/>
      <c r="DT18" s="147"/>
      <c r="DU18" s="147"/>
      <c r="DV18" s="147"/>
      <c r="DW18" s="147"/>
      <c r="DX18" s="147"/>
      <c r="DY18" s="147"/>
      <c r="DZ18" s="147"/>
      <c r="EA18" s="147"/>
      <c r="EB18" s="147"/>
      <c r="EC18" s="147"/>
      <c r="ED18" s="147"/>
      <c r="EE18" s="147"/>
      <c r="EF18" s="147"/>
      <c r="EG18" s="147"/>
      <c r="EH18" s="147"/>
      <c r="EI18" s="147"/>
      <c r="EJ18" s="147"/>
      <c r="EK18" s="147"/>
    </row>
    <row r="19" spans="2:141" ht="11.1" customHeight="1">
      <c r="B19" s="726"/>
      <c r="C19" s="727"/>
      <c r="D19" s="727"/>
      <c r="E19" s="727"/>
      <c r="F19" s="727"/>
      <c r="G19" s="727"/>
      <c r="H19" s="727"/>
      <c r="I19" s="727"/>
      <c r="J19" s="727"/>
      <c r="K19" s="727"/>
      <c r="L19" s="727"/>
      <c r="M19" s="727"/>
      <c r="N19" s="727"/>
      <c r="O19" s="744"/>
      <c r="P19" s="745"/>
      <c r="Q19" s="745"/>
      <c r="R19" s="745"/>
      <c r="S19" s="745"/>
      <c r="T19" s="745"/>
      <c r="U19" s="745"/>
      <c r="V19" s="745"/>
      <c r="W19" s="745"/>
      <c r="X19" s="745"/>
      <c r="Y19" s="745"/>
      <c r="Z19" s="746"/>
      <c r="AA19" s="751"/>
      <c r="AB19" s="751"/>
      <c r="AC19" s="751"/>
      <c r="AD19" s="751"/>
      <c r="AE19" s="751"/>
      <c r="AF19" s="751"/>
      <c r="AG19" s="751"/>
      <c r="AH19" s="751"/>
      <c r="AI19" s="755"/>
      <c r="AJ19" s="756"/>
      <c r="AK19" s="756"/>
      <c r="AL19" s="756"/>
      <c r="AM19" s="756"/>
      <c r="AN19" s="756"/>
      <c r="AO19" s="756"/>
      <c r="AP19" s="757"/>
      <c r="AQ19" s="156"/>
      <c r="AR19" s="696"/>
      <c r="AS19" s="697"/>
      <c r="AT19" s="542"/>
      <c r="AU19" s="542"/>
      <c r="AV19" s="542"/>
      <c r="AW19" s="542"/>
      <c r="AX19" s="542"/>
      <c r="AY19" s="542"/>
      <c r="AZ19" s="542"/>
      <c r="BA19" s="542"/>
      <c r="BB19" s="543"/>
      <c r="BC19" s="636"/>
      <c r="BD19" s="636"/>
      <c r="BE19" s="636"/>
      <c r="BF19" s="636"/>
      <c r="BG19" s="636"/>
      <c r="BH19" s="636"/>
      <c r="BI19" s="636"/>
      <c r="BJ19" s="636"/>
      <c r="BK19" s="636"/>
      <c r="BL19" s="636"/>
      <c r="BM19" s="636"/>
      <c r="BN19" s="636"/>
      <c r="BO19" s="636"/>
      <c r="BP19" s="636"/>
      <c r="BQ19" s="636"/>
      <c r="BR19" s="636"/>
      <c r="BS19" s="636"/>
      <c r="BT19" s="636"/>
      <c r="BU19" s="636"/>
      <c r="BV19" s="636"/>
      <c r="BW19" s="636"/>
      <c r="BX19" s="636"/>
      <c r="BY19" s="636"/>
      <c r="BZ19" s="636"/>
      <c r="CA19" s="636"/>
      <c r="CB19" s="636"/>
      <c r="CC19" s="636"/>
      <c r="CD19" s="636"/>
      <c r="CE19" s="636"/>
      <c r="CF19" s="636"/>
      <c r="CG19" s="636"/>
      <c r="CH19" s="636"/>
      <c r="CI19" s="636"/>
      <c r="CJ19" s="636"/>
      <c r="CK19" s="637"/>
      <c r="CR19" s="147"/>
      <c r="CS19" s="147"/>
      <c r="CT19" s="147"/>
      <c r="CU19" s="147"/>
      <c r="CV19" s="147"/>
      <c r="CW19" s="147"/>
      <c r="CX19" s="147"/>
      <c r="CY19" s="147"/>
      <c r="CZ19" s="147"/>
      <c r="DA19" s="244"/>
      <c r="DB19" s="147"/>
      <c r="DC19" s="147"/>
      <c r="DD19" s="147"/>
      <c r="DE19" s="147"/>
      <c r="DF19" s="147"/>
      <c r="DG19" s="244"/>
      <c r="DH19" s="147"/>
      <c r="DI19" s="147"/>
      <c r="DJ19" s="147"/>
      <c r="DK19" s="147"/>
      <c r="DL19" s="147"/>
      <c r="DM19" s="147"/>
      <c r="DN19" s="147"/>
      <c r="DO19" s="147"/>
      <c r="DP19" s="147"/>
      <c r="DQ19" s="147"/>
      <c r="DR19" s="147"/>
      <c r="DS19" s="147"/>
      <c r="DT19" s="147"/>
      <c r="DU19" s="147"/>
      <c r="DV19" s="147"/>
      <c r="DW19" s="147"/>
      <c r="DX19" s="147"/>
      <c r="DY19" s="147"/>
      <c r="DZ19" s="147"/>
      <c r="EA19" s="147"/>
      <c r="EB19" s="147"/>
      <c r="EC19" s="147"/>
      <c r="ED19" s="147"/>
      <c r="EE19" s="147"/>
      <c r="EF19" s="147"/>
      <c r="EG19" s="147"/>
      <c r="EH19" s="147"/>
      <c r="EI19" s="147"/>
      <c r="EJ19" s="147"/>
      <c r="EK19" s="147"/>
    </row>
    <row r="20" spans="2:141" ht="11.1" customHeight="1" thickBot="1">
      <c r="B20" s="739"/>
      <c r="C20" s="740"/>
      <c r="D20" s="740"/>
      <c r="E20" s="740"/>
      <c r="F20" s="740"/>
      <c r="G20" s="740"/>
      <c r="H20" s="740"/>
      <c r="I20" s="740"/>
      <c r="J20" s="740"/>
      <c r="K20" s="740"/>
      <c r="L20" s="740"/>
      <c r="M20" s="740"/>
      <c r="N20" s="740"/>
      <c r="O20" s="747"/>
      <c r="P20" s="748"/>
      <c r="Q20" s="748"/>
      <c r="R20" s="748"/>
      <c r="S20" s="748"/>
      <c r="T20" s="748"/>
      <c r="U20" s="748"/>
      <c r="V20" s="748"/>
      <c r="W20" s="748"/>
      <c r="X20" s="748"/>
      <c r="Y20" s="748"/>
      <c r="Z20" s="749"/>
      <c r="AA20" s="687"/>
      <c r="AB20" s="687"/>
      <c r="AC20" s="687"/>
      <c r="AD20" s="687"/>
      <c r="AE20" s="687"/>
      <c r="AF20" s="687"/>
      <c r="AG20" s="687"/>
      <c r="AH20" s="687"/>
      <c r="AI20" s="758"/>
      <c r="AJ20" s="759"/>
      <c r="AK20" s="759"/>
      <c r="AL20" s="759"/>
      <c r="AM20" s="759"/>
      <c r="AN20" s="759"/>
      <c r="AO20" s="759"/>
      <c r="AP20" s="760"/>
      <c r="AQ20" s="156"/>
      <c r="AR20" s="696"/>
      <c r="AS20" s="697"/>
      <c r="AT20" s="150"/>
      <c r="AU20" s="150"/>
      <c r="AV20" s="150"/>
      <c r="AW20" s="150"/>
      <c r="AX20" s="150"/>
      <c r="AY20" s="150"/>
      <c r="AZ20" s="150"/>
      <c r="BA20" s="150"/>
      <c r="BB20" s="229"/>
      <c r="BC20" s="638"/>
      <c r="BD20" s="638"/>
      <c r="BE20" s="638"/>
      <c r="BF20" s="638"/>
      <c r="BG20" s="638"/>
      <c r="BH20" s="638"/>
      <c r="BI20" s="638"/>
      <c r="BJ20" s="638"/>
      <c r="BK20" s="638"/>
      <c r="BL20" s="638"/>
      <c r="BM20" s="638"/>
      <c r="BN20" s="638"/>
      <c r="BO20" s="638"/>
      <c r="BP20" s="638"/>
      <c r="BQ20" s="638"/>
      <c r="BR20" s="638"/>
      <c r="BS20" s="638"/>
      <c r="BT20" s="638"/>
      <c r="BU20" s="638"/>
      <c r="BV20" s="638"/>
      <c r="BW20" s="638"/>
      <c r="BX20" s="638"/>
      <c r="BY20" s="638"/>
      <c r="BZ20" s="638"/>
      <c r="CA20" s="638"/>
      <c r="CB20" s="638"/>
      <c r="CC20" s="638"/>
      <c r="CD20" s="638"/>
      <c r="CE20" s="638"/>
      <c r="CF20" s="638"/>
      <c r="CG20" s="638"/>
      <c r="CH20" s="638"/>
      <c r="CI20" s="638"/>
      <c r="CJ20" s="638"/>
      <c r="CK20" s="639"/>
      <c r="CR20" s="147"/>
      <c r="CS20" s="147"/>
      <c r="CT20" s="147"/>
      <c r="CU20" s="147"/>
      <c r="CV20" s="147"/>
      <c r="CW20" s="147"/>
      <c r="CX20" s="147"/>
      <c r="CY20" s="147"/>
      <c r="CZ20" s="244"/>
      <c r="DA20" s="147"/>
      <c r="DB20" s="147"/>
      <c r="DC20" s="147"/>
      <c r="DD20" s="147"/>
      <c r="DE20" s="147"/>
      <c r="DF20" s="244"/>
      <c r="DG20" s="147"/>
      <c r="DH20" s="147"/>
      <c r="DI20" s="147"/>
      <c r="DJ20" s="147"/>
      <c r="DK20" s="147"/>
      <c r="DL20" s="244"/>
      <c r="DM20" s="147"/>
      <c r="DN20" s="147"/>
      <c r="DO20" s="147"/>
      <c r="DP20" s="147"/>
      <c r="DQ20" s="147"/>
      <c r="DR20" s="147"/>
      <c r="DS20" s="147"/>
      <c r="DT20" s="147"/>
      <c r="DU20" s="147"/>
      <c r="DV20" s="147"/>
      <c r="DW20" s="147"/>
      <c r="DX20" s="147"/>
      <c r="DY20" s="147"/>
      <c r="DZ20" s="147"/>
      <c r="EA20" s="147"/>
      <c r="EB20" s="147"/>
      <c r="EC20" s="147"/>
      <c r="ED20" s="147"/>
      <c r="EE20" s="147"/>
      <c r="EF20" s="147"/>
      <c r="EG20" s="147"/>
      <c r="EH20" s="147"/>
      <c r="EI20" s="147"/>
      <c r="EJ20" s="147"/>
      <c r="EK20" s="147"/>
    </row>
    <row r="21" spans="2:141" ht="11.1" customHeight="1" thickBot="1">
      <c r="B21" s="147"/>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245"/>
      <c r="AN21" s="245"/>
      <c r="AO21" s="245"/>
      <c r="AP21" s="245"/>
      <c r="AQ21" s="156"/>
      <c r="AR21" s="696"/>
      <c r="AS21" s="697"/>
      <c r="AT21" s="629" t="s">
        <v>15</v>
      </c>
      <c r="AU21" s="629"/>
      <c r="AV21" s="629"/>
      <c r="AW21" s="629"/>
      <c r="AX21" s="629"/>
      <c r="AY21" s="629"/>
      <c r="AZ21" s="629"/>
      <c r="BA21" s="629"/>
      <c r="BB21" s="630"/>
      <c r="BC21" s="586">
        <f xml:space="preserve"> 施設情報!C8</f>
        <v>0</v>
      </c>
      <c r="BD21" s="586"/>
      <c r="BE21" s="586"/>
      <c r="BF21" s="586"/>
      <c r="BG21" s="586"/>
      <c r="BH21" s="586"/>
      <c r="BI21" s="586"/>
      <c r="BJ21" s="586"/>
      <c r="BK21" s="586"/>
      <c r="BL21" s="586"/>
      <c r="BM21" s="327" t="s">
        <v>61</v>
      </c>
      <c r="BN21" s="327"/>
      <c r="BO21" s="327"/>
      <c r="BP21" s="327"/>
      <c r="BQ21" s="327"/>
      <c r="BR21" s="654" t="s">
        <v>22</v>
      </c>
      <c r="BS21" s="654"/>
      <c r="BT21" s="654"/>
      <c r="BU21" s="654"/>
      <c r="BV21" s="654"/>
      <c r="BW21" s="654"/>
      <c r="BX21" s="654"/>
      <c r="BY21" s="654"/>
      <c r="BZ21" s="654"/>
      <c r="CA21" s="586" t="str">
        <f xml:space="preserve"> 施設情報!C7</f>
        <v>私立</v>
      </c>
      <c r="CB21" s="586"/>
      <c r="CC21" s="586"/>
      <c r="CD21" s="586"/>
      <c r="CE21" s="586"/>
      <c r="CF21" s="586"/>
      <c r="CG21" s="586"/>
      <c r="CH21" s="586"/>
      <c r="CI21" s="586"/>
      <c r="CJ21" s="586"/>
      <c r="CK21" s="657"/>
      <c r="CR21" s="147"/>
      <c r="CS21" s="147"/>
      <c r="CT21" s="147"/>
      <c r="CU21" s="147"/>
      <c r="CV21" s="147"/>
      <c r="CW21" s="147"/>
      <c r="CX21" s="147"/>
      <c r="CY21" s="147"/>
      <c r="CZ21" s="147"/>
      <c r="DA21" s="147"/>
      <c r="DB21" s="147"/>
      <c r="DC21" s="147"/>
      <c r="DD21" s="147"/>
      <c r="DE21" s="147"/>
      <c r="DF21" s="147"/>
      <c r="DG21" s="147"/>
      <c r="DH21" s="147"/>
      <c r="DI21" s="147"/>
      <c r="DJ21" s="147"/>
      <c r="DK21" s="147"/>
      <c r="DL21" s="147"/>
      <c r="DM21" s="147"/>
      <c r="DN21" s="147"/>
      <c r="DO21" s="147"/>
      <c r="DP21" s="147"/>
      <c r="DQ21" s="147"/>
      <c r="DR21" s="147"/>
      <c r="DS21" s="147"/>
      <c r="DT21" s="147"/>
      <c r="DU21" s="147"/>
      <c r="DV21" s="147"/>
      <c r="DW21" s="147"/>
      <c r="DX21" s="147"/>
      <c r="DY21" s="147"/>
      <c r="DZ21" s="147"/>
      <c r="EA21" s="147"/>
      <c r="EB21" s="147"/>
      <c r="EC21" s="147"/>
      <c r="ED21" s="147"/>
      <c r="EE21" s="147"/>
      <c r="EF21" s="147"/>
      <c r="EG21" s="147"/>
      <c r="EH21" s="147"/>
      <c r="EI21" s="147"/>
      <c r="EJ21" s="147"/>
      <c r="EK21" s="147"/>
    </row>
    <row r="22" spans="2:141" ht="11.1" customHeight="1">
      <c r="B22" s="770" t="s">
        <v>358</v>
      </c>
      <c r="C22" s="771"/>
      <c r="D22" s="771"/>
      <c r="E22" s="771"/>
      <c r="F22" s="771"/>
      <c r="G22" s="771"/>
      <c r="H22" s="771"/>
      <c r="I22" s="772"/>
      <c r="J22" s="775" t="s">
        <v>359</v>
      </c>
      <c r="K22" s="776"/>
      <c r="L22" s="776"/>
      <c r="M22" s="776"/>
      <c r="N22" s="776"/>
      <c r="O22" s="776"/>
      <c r="P22" s="777"/>
      <c r="Q22" s="778" t="s">
        <v>360</v>
      </c>
      <c r="R22" s="779"/>
      <c r="S22" s="779"/>
      <c r="T22" s="779"/>
      <c r="U22" s="779"/>
      <c r="V22" s="780"/>
      <c r="W22" s="648" t="s">
        <v>361</v>
      </c>
      <c r="X22" s="649"/>
      <c r="Y22" s="649"/>
      <c r="Z22" s="649"/>
      <c r="AA22" s="649"/>
      <c r="AB22" s="649"/>
      <c r="AC22" s="649"/>
      <c r="AD22" s="650"/>
      <c r="AE22" s="781">
        <f xml:space="preserve"> 施設情報!C14</f>
        <v>0</v>
      </c>
      <c r="AF22" s="782"/>
      <c r="AG22" s="782"/>
      <c r="AH22" s="782"/>
      <c r="AI22" s="782"/>
      <c r="AJ22" s="782"/>
      <c r="AK22" s="782"/>
      <c r="AL22" s="782"/>
      <c r="AM22" s="784" t="s">
        <v>0</v>
      </c>
      <c r="AN22" s="784"/>
      <c r="AO22" s="784"/>
      <c r="AP22" s="785"/>
      <c r="AQ22" s="156"/>
      <c r="AR22" s="696"/>
      <c r="AS22" s="697"/>
      <c r="AT22" s="542"/>
      <c r="AU22" s="542"/>
      <c r="AV22" s="542"/>
      <c r="AW22" s="542"/>
      <c r="AX22" s="542"/>
      <c r="AY22" s="542"/>
      <c r="AZ22" s="542"/>
      <c r="BA22" s="542"/>
      <c r="BB22" s="543"/>
      <c r="BC22" s="500"/>
      <c r="BD22" s="500"/>
      <c r="BE22" s="500"/>
      <c r="BF22" s="500"/>
      <c r="BG22" s="500"/>
      <c r="BH22" s="500"/>
      <c r="BI22" s="500"/>
      <c r="BJ22" s="500"/>
      <c r="BK22" s="500"/>
      <c r="BL22" s="500"/>
      <c r="BM22" s="329"/>
      <c r="BN22" s="329"/>
      <c r="BO22" s="329"/>
      <c r="BP22" s="329"/>
      <c r="BQ22" s="329"/>
      <c r="BR22" s="655"/>
      <c r="BS22" s="655"/>
      <c r="BT22" s="655"/>
      <c r="BU22" s="655"/>
      <c r="BV22" s="655"/>
      <c r="BW22" s="655"/>
      <c r="BX22" s="655"/>
      <c r="BY22" s="655"/>
      <c r="BZ22" s="655"/>
      <c r="CA22" s="500"/>
      <c r="CB22" s="500"/>
      <c r="CC22" s="500"/>
      <c r="CD22" s="500"/>
      <c r="CE22" s="500"/>
      <c r="CF22" s="500"/>
      <c r="CG22" s="500"/>
      <c r="CH22" s="500"/>
      <c r="CI22" s="500"/>
      <c r="CJ22" s="500"/>
      <c r="CK22" s="501"/>
      <c r="CR22" s="147"/>
      <c r="CS22" s="147"/>
      <c r="CT22" s="147"/>
      <c r="CU22" s="147"/>
      <c r="CV22" s="147"/>
      <c r="CW22" s="147"/>
      <c r="CX22" s="147"/>
      <c r="CY22" s="147"/>
      <c r="CZ22" s="147"/>
      <c r="DA22" s="147"/>
      <c r="DB22" s="147"/>
      <c r="DC22" s="147"/>
      <c r="DD22" s="147"/>
      <c r="DE22" s="147"/>
      <c r="DF22" s="147"/>
      <c r="DG22" s="147"/>
      <c r="DH22" s="147"/>
      <c r="DI22" s="147"/>
      <c r="DJ22" s="147"/>
      <c r="DK22" s="147"/>
      <c r="DL22" s="147"/>
      <c r="DM22" s="147"/>
      <c r="DN22" s="147"/>
      <c r="DO22" s="147"/>
      <c r="DP22" s="147"/>
      <c r="DQ22" s="147"/>
      <c r="DR22" s="147"/>
      <c r="DS22" s="147"/>
      <c r="DT22" s="147"/>
      <c r="DU22" s="147"/>
      <c r="DV22" s="147"/>
      <c r="DW22" s="147"/>
      <c r="DX22" s="147"/>
      <c r="DY22" s="147"/>
      <c r="DZ22" s="147"/>
      <c r="EA22" s="147"/>
      <c r="EB22" s="147"/>
      <c r="EC22" s="147"/>
      <c r="ED22" s="147"/>
      <c r="EE22" s="147"/>
      <c r="EF22" s="147"/>
      <c r="EG22" s="147"/>
      <c r="EH22" s="147"/>
      <c r="EI22" s="147"/>
      <c r="EJ22" s="147"/>
      <c r="EK22" s="147"/>
    </row>
    <row r="23" spans="2:141" ht="27" customHeight="1">
      <c r="B23" s="773"/>
      <c r="C23" s="633"/>
      <c r="D23" s="633"/>
      <c r="E23" s="633"/>
      <c r="F23" s="633"/>
      <c r="G23" s="633"/>
      <c r="H23" s="633"/>
      <c r="I23" s="681"/>
      <c r="J23" s="788" t="str">
        <f xml:space="preserve"> 施設情報!C12&amp;""</f>
        <v>適</v>
      </c>
      <c r="K23" s="789"/>
      <c r="L23" s="789"/>
      <c r="M23" s="789"/>
      <c r="N23" s="789"/>
      <c r="O23" s="789"/>
      <c r="P23" s="790"/>
      <c r="Q23" s="788" t="str">
        <f xml:space="preserve"> 施設情報!C13&amp;""</f>
        <v>適</v>
      </c>
      <c r="R23" s="789"/>
      <c r="S23" s="789"/>
      <c r="T23" s="789"/>
      <c r="U23" s="789"/>
      <c r="V23" s="790"/>
      <c r="W23" s="651"/>
      <c r="X23" s="652"/>
      <c r="Y23" s="652"/>
      <c r="Z23" s="652"/>
      <c r="AA23" s="652"/>
      <c r="AB23" s="652"/>
      <c r="AC23" s="652"/>
      <c r="AD23" s="653"/>
      <c r="AE23" s="783"/>
      <c r="AF23" s="503"/>
      <c r="AG23" s="503"/>
      <c r="AH23" s="503"/>
      <c r="AI23" s="503"/>
      <c r="AJ23" s="503"/>
      <c r="AK23" s="503"/>
      <c r="AL23" s="503"/>
      <c r="AM23" s="786"/>
      <c r="AN23" s="786"/>
      <c r="AO23" s="786"/>
      <c r="AP23" s="787"/>
      <c r="AQ23" s="156"/>
      <c r="AR23" s="696"/>
      <c r="AS23" s="697"/>
      <c r="AT23" s="631"/>
      <c r="AU23" s="631"/>
      <c r="AV23" s="631"/>
      <c r="AW23" s="631"/>
      <c r="AX23" s="631"/>
      <c r="AY23" s="631"/>
      <c r="AZ23" s="631"/>
      <c r="BA23" s="631"/>
      <c r="BB23" s="632"/>
      <c r="BC23" s="503"/>
      <c r="BD23" s="503"/>
      <c r="BE23" s="503"/>
      <c r="BF23" s="503"/>
      <c r="BG23" s="503"/>
      <c r="BH23" s="503"/>
      <c r="BI23" s="503"/>
      <c r="BJ23" s="503"/>
      <c r="BK23" s="503"/>
      <c r="BL23" s="503"/>
      <c r="BM23" s="331"/>
      <c r="BN23" s="331"/>
      <c r="BO23" s="331"/>
      <c r="BP23" s="331"/>
      <c r="BQ23" s="331"/>
      <c r="BR23" s="656"/>
      <c r="BS23" s="656"/>
      <c r="BT23" s="656"/>
      <c r="BU23" s="656"/>
      <c r="BV23" s="656"/>
      <c r="BW23" s="656"/>
      <c r="BX23" s="656"/>
      <c r="BY23" s="656"/>
      <c r="BZ23" s="656"/>
      <c r="CA23" s="503"/>
      <c r="CB23" s="503"/>
      <c r="CC23" s="503"/>
      <c r="CD23" s="503"/>
      <c r="CE23" s="503"/>
      <c r="CF23" s="503"/>
      <c r="CG23" s="503"/>
      <c r="CH23" s="503"/>
      <c r="CI23" s="503"/>
      <c r="CJ23" s="503"/>
      <c r="CK23" s="504"/>
      <c r="CR23" s="147"/>
      <c r="CS23" s="147"/>
      <c r="CT23" s="147"/>
      <c r="CU23" s="147"/>
      <c r="CV23" s="147"/>
      <c r="CW23" s="147"/>
      <c r="CX23" s="147"/>
      <c r="CY23" s="147"/>
      <c r="CZ23" s="147"/>
      <c r="DA23" s="147"/>
      <c r="DB23" s="147"/>
      <c r="DC23" s="147"/>
      <c r="DD23" s="147"/>
      <c r="DE23" s="147"/>
      <c r="DF23" s="147"/>
      <c r="DG23" s="147"/>
      <c r="DH23" s="147"/>
      <c r="DI23" s="147"/>
      <c r="DJ23" s="147"/>
      <c r="DK23" s="147"/>
      <c r="DL23" s="147"/>
      <c r="DM23" s="147"/>
      <c r="DN23" s="147"/>
      <c r="DO23" s="147"/>
      <c r="DP23" s="147"/>
      <c r="DQ23" s="147"/>
      <c r="DR23" s="147"/>
      <c r="DS23" s="147"/>
      <c r="DT23" s="147"/>
      <c r="DU23" s="147"/>
      <c r="DV23" s="147"/>
      <c r="DW23" s="147"/>
      <c r="DX23" s="147"/>
      <c r="DY23" s="147"/>
      <c r="DZ23" s="147"/>
      <c r="EA23" s="147"/>
      <c r="EB23" s="147"/>
      <c r="EC23" s="147"/>
      <c r="ED23" s="147"/>
      <c r="EE23" s="147"/>
      <c r="EF23" s="147"/>
      <c r="EG23" s="147"/>
      <c r="EH23" s="147"/>
      <c r="EI23" s="147"/>
      <c r="EJ23" s="147"/>
      <c r="EK23" s="147"/>
    </row>
    <row r="24" spans="2:141" s="147" customFormat="1" ht="11.1" customHeight="1">
      <c r="B24" s="773"/>
      <c r="C24" s="633"/>
      <c r="D24" s="633"/>
      <c r="E24" s="633"/>
      <c r="F24" s="633"/>
      <c r="G24" s="633"/>
      <c r="H24" s="633"/>
      <c r="I24" s="681"/>
      <c r="J24" s="665" t="s">
        <v>36</v>
      </c>
      <c r="K24" s="614"/>
      <c r="L24" s="667">
        <f ca="1">Y24+AK24</f>
        <v>8</v>
      </c>
      <c r="M24" s="667"/>
      <c r="N24" s="667"/>
      <c r="O24" s="667"/>
      <c r="P24" s="667"/>
      <c r="Q24" s="614" t="s">
        <v>34</v>
      </c>
      <c r="R24" s="669"/>
      <c r="S24" s="670" t="s">
        <v>37</v>
      </c>
      <c r="T24" s="642"/>
      <c r="U24" s="642"/>
      <c r="V24" s="642"/>
      <c r="W24" s="642"/>
      <c r="X24" s="642"/>
      <c r="Y24" s="671">
        <f ca="1">集計【小規模】!K33</f>
        <v>2</v>
      </c>
      <c r="Z24" s="476"/>
      <c r="AA24" s="476"/>
      <c r="AB24" s="476"/>
      <c r="AC24" s="642" t="s">
        <v>34</v>
      </c>
      <c r="AD24" s="643"/>
      <c r="AE24" s="645" t="s">
        <v>362</v>
      </c>
      <c r="AF24" s="645"/>
      <c r="AG24" s="645"/>
      <c r="AH24" s="645"/>
      <c r="AI24" s="645"/>
      <c r="AJ24" s="645"/>
      <c r="AK24" s="647">
        <f ca="1">集計【小規模】!K34</f>
        <v>6</v>
      </c>
      <c r="AL24" s="479"/>
      <c r="AM24" s="479"/>
      <c r="AN24" s="479"/>
      <c r="AO24" s="614" t="s">
        <v>34</v>
      </c>
      <c r="AP24" s="615"/>
      <c r="AQ24" s="153"/>
      <c r="AR24" s="696"/>
      <c r="AS24" s="697"/>
      <c r="AT24" s="658" t="s">
        <v>363</v>
      </c>
      <c r="AU24" s="349"/>
      <c r="AV24" s="349"/>
      <c r="AW24" s="349"/>
      <c r="AX24" s="349"/>
      <c r="AY24" s="349"/>
      <c r="AZ24" s="349"/>
      <c r="BA24" s="349"/>
      <c r="BB24" s="659"/>
      <c r="BC24" s="661">
        <f xml:space="preserve"> 施設情報!C10</f>
        <v>0</v>
      </c>
      <c r="BD24" s="586"/>
      <c r="BE24" s="586"/>
      <c r="BF24" s="586"/>
      <c r="BG24" s="586"/>
      <c r="BH24" s="586"/>
      <c r="BI24" s="586"/>
      <c r="BJ24" s="586"/>
      <c r="BK24" s="586"/>
      <c r="BL24" s="586"/>
      <c r="BM24" s="569" t="s">
        <v>32</v>
      </c>
      <c r="BN24" s="569"/>
      <c r="BO24" s="569"/>
      <c r="BP24" s="569"/>
      <c r="BQ24" s="569"/>
      <c r="BR24" s="349" t="s">
        <v>31</v>
      </c>
      <c r="BS24" s="349"/>
      <c r="BT24" s="349"/>
      <c r="BU24" s="349"/>
      <c r="BV24" s="349"/>
      <c r="BW24" s="349"/>
      <c r="BX24" s="349"/>
      <c r="BY24" s="349"/>
      <c r="BZ24" s="349"/>
      <c r="CA24" s="566">
        <f xml:space="preserve"> 施設情報!C11</f>
        <v>0</v>
      </c>
      <c r="CB24" s="566"/>
      <c r="CC24" s="566"/>
      <c r="CD24" s="566"/>
      <c r="CE24" s="566"/>
      <c r="CF24" s="566"/>
      <c r="CG24" s="566"/>
      <c r="CH24" s="566"/>
      <c r="CI24" s="569" t="s">
        <v>32</v>
      </c>
      <c r="CJ24" s="569"/>
      <c r="CK24" s="570"/>
    </row>
    <row r="25" spans="2:141" s="147" customFormat="1" ht="14.25" customHeight="1">
      <c r="B25" s="774"/>
      <c r="C25" s="682"/>
      <c r="D25" s="682"/>
      <c r="E25" s="682"/>
      <c r="F25" s="682"/>
      <c r="G25" s="682"/>
      <c r="H25" s="682"/>
      <c r="I25" s="683"/>
      <c r="J25" s="666"/>
      <c r="K25" s="616"/>
      <c r="L25" s="668"/>
      <c r="M25" s="668"/>
      <c r="N25" s="668"/>
      <c r="O25" s="668"/>
      <c r="P25" s="668"/>
      <c r="Q25" s="616"/>
      <c r="R25" s="644"/>
      <c r="S25" s="666"/>
      <c r="T25" s="616"/>
      <c r="U25" s="616"/>
      <c r="V25" s="616"/>
      <c r="W25" s="616"/>
      <c r="X25" s="616"/>
      <c r="Y25" s="482"/>
      <c r="Z25" s="482"/>
      <c r="AA25" s="482"/>
      <c r="AB25" s="482"/>
      <c r="AC25" s="616"/>
      <c r="AD25" s="644"/>
      <c r="AE25" s="646"/>
      <c r="AF25" s="646"/>
      <c r="AG25" s="646"/>
      <c r="AH25" s="646"/>
      <c r="AI25" s="646"/>
      <c r="AJ25" s="646"/>
      <c r="AK25" s="482"/>
      <c r="AL25" s="482"/>
      <c r="AM25" s="482"/>
      <c r="AN25" s="482"/>
      <c r="AO25" s="616"/>
      <c r="AP25" s="617"/>
      <c r="AR25" s="696"/>
      <c r="AS25" s="697"/>
      <c r="AT25" s="349"/>
      <c r="AU25" s="349"/>
      <c r="AV25" s="349"/>
      <c r="AW25" s="349"/>
      <c r="AX25" s="349"/>
      <c r="AY25" s="349"/>
      <c r="AZ25" s="349"/>
      <c r="BA25" s="349"/>
      <c r="BB25" s="659"/>
      <c r="BC25" s="662"/>
      <c r="BD25" s="500"/>
      <c r="BE25" s="500"/>
      <c r="BF25" s="500"/>
      <c r="BG25" s="500"/>
      <c r="BH25" s="500"/>
      <c r="BI25" s="500"/>
      <c r="BJ25" s="500"/>
      <c r="BK25" s="500"/>
      <c r="BL25" s="500"/>
      <c r="BM25" s="308"/>
      <c r="BN25" s="308"/>
      <c r="BO25" s="308"/>
      <c r="BP25" s="308"/>
      <c r="BQ25" s="308"/>
      <c r="BR25" s="349"/>
      <c r="BS25" s="349"/>
      <c r="BT25" s="349"/>
      <c r="BU25" s="349"/>
      <c r="BV25" s="349"/>
      <c r="BW25" s="349"/>
      <c r="BX25" s="349"/>
      <c r="BY25" s="349"/>
      <c r="BZ25" s="349"/>
      <c r="CA25" s="567"/>
      <c r="CB25" s="567"/>
      <c r="CC25" s="567"/>
      <c r="CD25" s="567"/>
      <c r="CE25" s="567"/>
      <c r="CF25" s="567"/>
      <c r="CG25" s="567"/>
      <c r="CH25" s="567"/>
      <c r="CI25" s="308"/>
      <c r="CJ25" s="308"/>
      <c r="CK25" s="571"/>
    </row>
    <row r="26" spans="2:141" s="147" customFormat="1" ht="11.1" customHeight="1">
      <c r="B26" s="541" t="s">
        <v>247</v>
      </c>
      <c r="C26" s="542"/>
      <c r="D26" s="542"/>
      <c r="E26" s="542"/>
      <c r="F26" s="542"/>
      <c r="G26" s="542"/>
      <c r="H26" s="542"/>
      <c r="I26" s="543"/>
      <c r="J26" s="662" t="str">
        <f xml:space="preserve"> 施設情報!C17</f>
        <v>適</v>
      </c>
      <c r="K26" s="500"/>
      <c r="L26" s="500"/>
      <c r="M26" s="500"/>
      <c r="N26" s="500"/>
      <c r="O26" s="500"/>
      <c r="P26" s="500"/>
      <c r="Q26" s="500"/>
      <c r="R26" s="672"/>
      <c r="S26" s="665" t="s">
        <v>38</v>
      </c>
      <c r="T26" s="614"/>
      <c r="U26" s="614"/>
      <c r="V26" s="614"/>
      <c r="W26" s="479">
        <f xml:space="preserve"> 施設情報!C18</f>
        <v>0</v>
      </c>
      <c r="X26" s="479"/>
      <c r="Y26" s="479"/>
      <c r="Z26" s="479"/>
      <c r="AA26" s="479"/>
      <c r="AB26" s="479"/>
      <c r="AC26" s="614" t="s">
        <v>32</v>
      </c>
      <c r="AD26" s="614"/>
      <c r="AE26" s="665" t="s">
        <v>39</v>
      </c>
      <c r="AF26" s="614"/>
      <c r="AG26" s="614"/>
      <c r="AH26" s="246"/>
      <c r="AI26" s="479">
        <f xml:space="preserve"> 施設情報!C19</f>
        <v>0</v>
      </c>
      <c r="AJ26" s="479"/>
      <c r="AK26" s="479"/>
      <c r="AL26" s="479"/>
      <c r="AM26" s="479"/>
      <c r="AN26" s="479"/>
      <c r="AO26" s="614" t="s">
        <v>33</v>
      </c>
      <c r="AP26" s="615"/>
      <c r="AR26" s="696"/>
      <c r="AS26" s="697"/>
      <c r="AT26" s="349"/>
      <c r="AU26" s="349"/>
      <c r="AV26" s="349"/>
      <c r="AW26" s="349"/>
      <c r="AX26" s="349"/>
      <c r="AY26" s="349"/>
      <c r="AZ26" s="349"/>
      <c r="BA26" s="349"/>
      <c r="BB26" s="659"/>
      <c r="BC26" s="662"/>
      <c r="BD26" s="500"/>
      <c r="BE26" s="500"/>
      <c r="BF26" s="500"/>
      <c r="BG26" s="500"/>
      <c r="BH26" s="500"/>
      <c r="BI26" s="500"/>
      <c r="BJ26" s="500"/>
      <c r="BK26" s="500"/>
      <c r="BL26" s="500"/>
      <c r="BM26" s="308"/>
      <c r="BN26" s="308"/>
      <c r="BO26" s="308"/>
      <c r="BP26" s="308"/>
      <c r="BQ26" s="308"/>
      <c r="BR26" s="349"/>
      <c r="BS26" s="349"/>
      <c r="BT26" s="349"/>
      <c r="BU26" s="349"/>
      <c r="BV26" s="349"/>
      <c r="BW26" s="349"/>
      <c r="BX26" s="349"/>
      <c r="BY26" s="349"/>
      <c r="BZ26" s="349"/>
      <c r="CA26" s="567"/>
      <c r="CB26" s="567"/>
      <c r="CC26" s="567"/>
      <c r="CD26" s="567"/>
      <c r="CE26" s="567"/>
      <c r="CF26" s="567"/>
      <c r="CG26" s="567"/>
      <c r="CH26" s="567"/>
      <c r="CI26" s="308"/>
      <c r="CJ26" s="308"/>
      <c r="CK26" s="571"/>
    </row>
    <row r="27" spans="2:141" ht="14.25" customHeight="1" thickBot="1">
      <c r="B27" s="544"/>
      <c r="C27" s="545"/>
      <c r="D27" s="545"/>
      <c r="E27" s="545"/>
      <c r="F27" s="545"/>
      <c r="G27" s="545"/>
      <c r="H27" s="545"/>
      <c r="I27" s="546"/>
      <c r="J27" s="663"/>
      <c r="K27" s="664"/>
      <c r="L27" s="664"/>
      <c r="M27" s="664"/>
      <c r="N27" s="664"/>
      <c r="O27" s="664"/>
      <c r="P27" s="664"/>
      <c r="Q27" s="664"/>
      <c r="R27" s="673"/>
      <c r="S27" s="792"/>
      <c r="T27" s="715"/>
      <c r="U27" s="715"/>
      <c r="V27" s="715"/>
      <c r="W27" s="791"/>
      <c r="X27" s="791"/>
      <c r="Y27" s="791"/>
      <c r="Z27" s="791"/>
      <c r="AA27" s="791"/>
      <c r="AB27" s="791"/>
      <c r="AC27" s="715"/>
      <c r="AD27" s="715"/>
      <c r="AE27" s="792"/>
      <c r="AF27" s="715"/>
      <c r="AG27" s="715"/>
      <c r="AH27" s="157"/>
      <c r="AI27" s="791"/>
      <c r="AJ27" s="791"/>
      <c r="AK27" s="791"/>
      <c r="AL27" s="791"/>
      <c r="AM27" s="791"/>
      <c r="AN27" s="791"/>
      <c r="AO27" s="715"/>
      <c r="AP27" s="716"/>
      <c r="AQ27" s="147"/>
      <c r="AR27" s="698"/>
      <c r="AS27" s="699"/>
      <c r="AT27" s="353"/>
      <c r="AU27" s="353"/>
      <c r="AV27" s="353"/>
      <c r="AW27" s="353"/>
      <c r="AX27" s="353"/>
      <c r="AY27" s="353"/>
      <c r="AZ27" s="353"/>
      <c r="BA27" s="353"/>
      <c r="BB27" s="660"/>
      <c r="BC27" s="663"/>
      <c r="BD27" s="664"/>
      <c r="BE27" s="664"/>
      <c r="BF27" s="664"/>
      <c r="BG27" s="664"/>
      <c r="BH27" s="664"/>
      <c r="BI27" s="664"/>
      <c r="BJ27" s="664"/>
      <c r="BK27" s="664"/>
      <c r="BL27" s="664"/>
      <c r="BM27" s="572"/>
      <c r="BN27" s="572"/>
      <c r="BO27" s="572"/>
      <c r="BP27" s="572"/>
      <c r="BQ27" s="572"/>
      <c r="BR27" s="353"/>
      <c r="BS27" s="353"/>
      <c r="BT27" s="353"/>
      <c r="BU27" s="353"/>
      <c r="BV27" s="353"/>
      <c r="BW27" s="353"/>
      <c r="BX27" s="353"/>
      <c r="BY27" s="353"/>
      <c r="BZ27" s="353"/>
      <c r="CA27" s="568"/>
      <c r="CB27" s="568"/>
      <c r="CC27" s="568"/>
      <c r="CD27" s="568"/>
      <c r="CE27" s="568"/>
      <c r="CF27" s="568"/>
      <c r="CG27" s="568"/>
      <c r="CH27" s="568"/>
      <c r="CI27" s="572"/>
      <c r="CJ27" s="572"/>
      <c r="CK27" s="573"/>
    </row>
    <row r="28" spans="2:141" s="147" customFormat="1" ht="9.75" customHeight="1" thickBot="1">
      <c r="B28" s="158"/>
      <c r="C28" s="152"/>
      <c r="D28" s="152"/>
      <c r="E28" s="152"/>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c r="BI28" s="152"/>
      <c r="BJ28" s="152"/>
      <c r="BK28" s="152"/>
      <c r="BL28" s="152"/>
      <c r="BM28" s="152"/>
      <c r="BN28" s="152"/>
      <c r="BO28" s="152"/>
      <c r="BP28" s="152"/>
      <c r="BQ28" s="152"/>
      <c r="BR28" s="152"/>
      <c r="BS28" s="152"/>
      <c r="BT28" s="152"/>
      <c r="BU28" s="152"/>
      <c r="BV28" s="152"/>
      <c r="BW28" s="152"/>
      <c r="BX28" s="152"/>
      <c r="BY28" s="152"/>
      <c r="BZ28" s="152"/>
      <c r="CA28" s="152"/>
      <c r="CB28" s="152"/>
    </row>
    <row r="29" spans="2:141" ht="5.25" customHeight="1">
      <c r="B29" s="404" t="s">
        <v>11</v>
      </c>
      <c r="C29" s="484"/>
      <c r="D29" s="348" t="s">
        <v>13</v>
      </c>
      <c r="E29" s="348"/>
      <c r="F29" s="348"/>
      <c r="G29" s="348"/>
      <c r="H29" s="348"/>
      <c r="I29" s="348"/>
      <c r="J29" s="348"/>
      <c r="K29" s="348"/>
      <c r="L29" s="348"/>
      <c r="M29" s="348"/>
      <c r="N29" s="348"/>
      <c r="O29" s="348"/>
      <c r="P29" s="348"/>
      <c r="Q29" s="348"/>
      <c r="R29" s="348"/>
      <c r="S29" s="348"/>
      <c r="T29" s="348"/>
      <c r="U29" s="348"/>
      <c r="V29" s="348"/>
      <c r="W29" s="348"/>
      <c r="X29" s="348"/>
      <c r="Y29" s="348"/>
      <c r="Z29" s="348"/>
      <c r="AA29" s="348"/>
      <c r="AB29" s="348"/>
      <c r="AC29" s="348"/>
      <c r="AD29" s="348"/>
      <c r="AE29" s="348"/>
      <c r="AF29" s="348"/>
      <c r="AG29" s="348"/>
      <c r="AH29" s="486"/>
      <c r="AI29" s="347" t="s">
        <v>10</v>
      </c>
      <c r="AJ29" s="348"/>
      <c r="AK29" s="348"/>
      <c r="AL29" s="348"/>
      <c r="AM29" s="348"/>
      <c r="AN29" s="348"/>
      <c r="AO29" s="348"/>
      <c r="AP29" s="348"/>
      <c r="AQ29" s="348"/>
      <c r="AR29" s="348"/>
      <c r="AS29" s="348"/>
      <c r="AT29" s="486"/>
      <c r="AU29" s="347" t="s">
        <v>13</v>
      </c>
      <c r="AV29" s="348"/>
      <c r="AW29" s="348"/>
      <c r="AX29" s="348"/>
      <c r="AY29" s="348"/>
      <c r="AZ29" s="348"/>
      <c r="BA29" s="348"/>
      <c r="BB29" s="348"/>
      <c r="BC29" s="348"/>
      <c r="BD29" s="348"/>
      <c r="BE29" s="348"/>
      <c r="BF29" s="348"/>
      <c r="BG29" s="348"/>
      <c r="BH29" s="348"/>
      <c r="BI29" s="348"/>
      <c r="BJ29" s="348"/>
      <c r="BK29" s="348"/>
      <c r="BL29" s="348"/>
      <c r="BM29" s="348"/>
      <c r="BN29" s="348"/>
      <c r="BO29" s="348"/>
      <c r="BP29" s="348"/>
      <c r="BQ29" s="348"/>
      <c r="BR29" s="348"/>
      <c r="BS29" s="348"/>
      <c r="BT29" s="348"/>
      <c r="BU29" s="348"/>
      <c r="BV29" s="348"/>
      <c r="BW29" s="348"/>
      <c r="BX29" s="348"/>
      <c r="BY29" s="486"/>
      <c r="BZ29" s="348" t="s">
        <v>10</v>
      </c>
      <c r="CA29" s="348"/>
      <c r="CB29" s="348"/>
      <c r="CC29" s="348"/>
      <c r="CD29" s="348"/>
      <c r="CE29" s="348"/>
      <c r="CF29" s="348"/>
      <c r="CG29" s="348"/>
      <c r="CH29" s="348"/>
      <c r="CI29" s="348"/>
      <c r="CJ29" s="348"/>
      <c r="CK29" s="486"/>
      <c r="DU29" s="147"/>
      <c r="DV29" s="147"/>
      <c r="DW29" s="147"/>
      <c r="DX29" s="147"/>
      <c r="DY29" s="147"/>
      <c r="DZ29" s="147"/>
      <c r="EA29" s="147"/>
      <c r="EB29" s="147"/>
      <c r="EC29" s="147"/>
      <c r="ED29" s="147"/>
      <c r="EE29" s="147"/>
      <c r="EF29" s="147"/>
      <c r="EG29" s="147"/>
      <c r="EH29" s="147"/>
      <c r="EI29" s="147"/>
      <c r="EJ29" s="147"/>
      <c r="EK29" s="147"/>
    </row>
    <row r="30" spans="2:141" ht="5.25" customHeight="1">
      <c r="B30" s="406"/>
      <c r="C30" s="485"/>
      <c r="D30" s="349"/>
      <c r="E30" s="349"/>
      <c r="F30" s="349"/>
      <c r="G30" s="349"/>
      <c r="H30" s="349"/>
      <c r="I30" s="349"/>
      <c r="J30" s="349"/>
      <c r="K30" s="349"/>
      <c r="L30" s="349"/>
      <c r="M30" s="349"/>
      <c r="N30" s="349"/>
      <c r="O30" s="349"/>
      <c r="P30" s="349"/>
      <c r="Q30" s="349"/>
      <c r="R30" s="349"/>
      <c r="S30" s="349"/>
      <c r="T30" s="349"/>
      <c r="U30" s="349"/>
      <c r="V30" s="349"/>
      <c r="W30" s="349"/>
      <c r="X30" s="349"/>
      <c r="Y30" s="349"/>
      <c r="Z30" s="349"/>
      <c r="AA30" s="349"/>
      <c r="AB30" s="349"/>
      <c r="AC30" s="349"/>
      <c r="AD30" s="349"/>
      <c r="AE30" s="349"/>
      <c r="AF30" s="349"/>
      <c r="AG30" s="349"/>
      <c r="AH30" s="350"/>
      <c r="AI30" s="351"/>
      <c r="AJ30" s="349"/>
      <c r="AK30" s="349"/>
      <c r="AL30" s="349"/>
      <c r="AM30" s="349"/>
      <c r="AN30" s="349"/>
      <c r="AO30" s="349"/>
      <c r="AP30" s="349"/>
      <c r="AQ30" s="349"/>
      <c r="AR30" s="349"/>
      <c r="AS30" s="349"/>
      <c r="AT30" s="350"/>
      <c r="AU30" s="351"/>
      <c r="AV30" s="349"/>
      <c r="AW30" s="349"/>
      <c r="AX30" s="349"/>
      <c r="AY30" s="349"/>
      <c r="AZ30" s="349"/>
      <c r="BA30" s="349"/>
      <c r="BB30" s="349"/>
      <c r="BC30" s="349"/>
      <c r="BD30" s="349"/>
      <c r="BE30" s="349"/>
      <c r="BF30" s="349"/>
      <c r="BG30" s="349"/>
      <c r="BH30" s="349"/>
      <c r="BI30" s="349"/>
      <c r="BJ30" s="349"/>
      <c r="BK30" s="349"/>
      <c r="BL30" s="349"/>
      <c r="BM30" s="349"/>
      <c r="BN30" s="349"/>
      <c r="BO30" s="349"/>
      <c r="BP30" s="349"/>
      <c r="BQ30" s="349"/>
      <c r="BR30" s="349"/>
      <c r="BS30" s="349"/>
      <c r="BT30" s="349"/>
      <c r="BU30" s="349"/>
      <c r="BV30" s="349"/>
      <c r="BW30" s="349"/>
      <c r="BX30" s="349"/>
      <c r="BY30" s="350"/>
      <c r="BZ30" s="349"/>
      <c r="CA30" s="349"/>
      <c r="CB30" s="349"/>
      <c r="CC30" s="349"/>
      <c r="CD30" s="349"/>
      <c r="CE30" s="349"/>
      <c r="CF30" s="349"/>
      <c r="CG30" s="349"/>
      <c r="CH30" s="349"/>
      <c r="CI30" s="349"/>
      <c r="CJ30" s="349"/>
      <c r="CK30" s="350"/>
      <c r="DU30" s="147"/>
      <c r="DV30" s="147"/>
      <c r="DW30" s="147"/>
      <c r="DX30" s="147"/>
      <c r="DY30" s="147"/>
      <c r="DZ30" s="147"/>
      <c r="EA30" s="147"/>
      <c r="EB30" s="147"/>
      <c r="EC30" s="147"/>
      <c r="ED30" s="147"/>
      <c r="EE30" s="147"/>
      <c r="EF30" s="147"/>
      <c r="EG30" s="147"/>
      <c r="EH30" s="147"/>
      <c r="EI30" s="147"/>
      <c r="EJ30" s="147"/>
      <c r="EK30" s="147"/>
    </row>
    <row r="31" spans="2:141" ht="5.25" customHeight="1" thickBot="1">
      <c r="B31" s="406"/>
      <c r="C31" s="485"/>
      <c r="D31" s="349"/>
      <c r="E31" s="349"/>
      <c r="F31" s="349"/>
      <c r="G31" s="349"/>
      <c r="H31" s="349"/>
      <c r="I31" s="349"/>
      <c r="J31" s="349"/>
      <c r="K31" s="349"/>
      <c r="L31" s="349"/>
      <c r="M31" s="349"/>
      <c r="N31" s="349"/>
      <c r="O31" s="349"/>
      <c r="P31" s="349"/>
      <c r="Q31" s="349"/>
      <c r="R31" s="349"/>
      <c r="S31" s="349"/>
      <c r="T31" s="349"/>
      <c r="U31" s="349"/>
      <c r="V31" s="349"/>
      <c r="W31" s="349"/>
      <c r="X31" s="349"/>
      <c r="Y31" s="349"/>
      <c r="Z31" s="349"/>
      <c r="AA31" s="349"/>
      <c r="AB31" s="349"/>
      <c r="AC31" s="349"/>
      <c r="AD31" s="349"/>
      <c r="AE31" s="349"/>
      <c r="AF31" s="349"/>
      <c r="AG31" s="349"/>
      <c r="AH31" s="350"/>
      <c r="AI31" s="351"/>
      <c r="AJ31" s="349"/>
      <c r="AK31" s="349"/>
      <c r="AL31" s="349"/>
      <c r="AM31" s="349"/>
      <c r="AN31" s="349"/>
      <c r="AO31" s="349"/>
      <c r="AP31" s="349"/>
      <c r="AQ31" s="349"/>
      <c r="AR31" s="349"/>
      <c r="AS31" s="349"/>
      <c r="AT31" s="350"/>
      <c r="AU31" s="351"/>
      <c r="AV31" s="349"/>
      <c r="AW31" s="349"/>
      <c r="AX31" s="349"/>
      <c r="AY31" s="349"/>
      <c r="AZ31" s="349"/>
      <c r="BA31" s="349"/>
      <c r="BB31" s="349"/>
      <c r="BC31" s="349"/>
      <c r="BD31" s="349"/>
      <c r="BE31" s="349"/>
      <c r="BF31" s="349"/>
      <c r="BG31" s="349"/>
      <c r="BH31" s="349"/>
      <c r="BI31" s="349"/>
      <c r="BJ31" s="349"/>
      <c r="BK31" s="349"/>
      <c r="BL31" s="349"/>
      <c r="BM31" s="349"/>
      <c r="BN31" s="349"/>
      <c r="BO31" s="349"/>
      <c r="BP31" s="349"/>
      <c r="BQ31" s="349"/>
      <c r="BR31" s="349"/>
      <c r="BS31" s="349"/>
      <c r="BT31" s="349"/>
      <c r="BU31" s="349"/>
      <c r="BV31" s="349"/>
      <c r="BW31" s="349"/>
      <c r="BX31" s="349"/>
      <c r="BY31" s="350"/>
      <c r="BZ31" s="349"/>
      <c r="CA31" s="349"/>
      <c r="CB31" s="349"/>
      <c r="CC31" s="349"/>
      <c r="CD31" s="349"/>
      <c r="CE31" s="349"/>
      <c r="CF31" s="349"/>
      <c r="CG31" s="349"/>
      <c r="CH31" s="349"/>
      <c r="CI31" s="349"/>
      <c r="CJ31" s="349"/>
      <c r="CK31" s="350"/>
      <c r="DU31" s="147"/>
      <c r="DV31" s="147"/>
      <c r="DW31" s="147"/>
      <c r="DX31" s="147"/>
      <c r="DY31" s="147"/>
      <c r="DZ31" s="147"/>
      <c r="EA31" s="147"/>
      <c r="EB31" s="147"/>
      <c r="EC31" s="147"/>
      <c r="ED31" s="147"/>
      <c r="EE31" s="147"/>
      <c r="EF31" s="147"/>
      <c r="EG31" s="147"/>
      <c r="EH31" s="147"/>
      <c r="EI31" s="147"/>
      <c r="EJ31" s="147"/>
      <c r="EK31" s="147"/>
    </row>
    <row r="32" spans="2:141" ht="5.25" customHeight="1">
      <c r="B32" s="406"/>
      <c r="C32" s="485"/>
      <c r="D32" s="561" t="s">
        <v>18</v>
      </c>
      <c r="E32" s="561"/>
      <c r="F32" s="561"/>
      <c r="G32" s="561"/>
      <c r="H32" s="561"/>
      <c r="I32" s="561"/>
      <c r="J32" s="561"/>
      <c r="K32" s="561"/>
      <c r="L32" s="561"/>
      <c r="M32" s="561"/>
      <c r="N32" s="561"/>
      <c r="O32" s="561"/>
      <c r="P32" s="561"/>
      <c r="Q32" s="561"/>
      <c r="R32" s="561"/>
      <c r="S32" s="561"/>
      <c r="T32" s="561"/>
      <c r="U32" s="561"/>
      <c r="V32" s="561"/>
      <c r="W32" s="561"/>
      <c r="X32" s="561"/>
      <c r="Y32" s="561"/>
      <c r="Z32" s="561"/>
      <c r="AA32" s="561"/>
      <c r="AB32" s="561"/>
      <c r="AC32" s="561"/>
      <c r="AD32" s="561"/>
      <c r="AE32" s="561"/>
      <c r="AF32" s="561"/>
      <c r="AG32" s="561"/>
      <c r="AH32" s="561"/>
      <c r="AI32" s="563">
        <f ca="1">集計【小規模】!O3</f>
        <v>0</v>
      </c>
      <c r="AJ32" s="564"/>
      <c r="AK32" s="564"/>
      <c r="AL32" s="564"/>
      <c r="AM32" s="564"/>
      <c r="AN32" s="564"/>
      <c r="AO32" s="564"/>
      <c r="AP32" s="564"/>
      <c r="AQ32" s="564"/>
      <c r="AR32" s="564"/>
      <c r="AS32" s="564"/>
      <c r="AT32" s="565"/>
      <c r="AU32" s="508" t="s">
        <v>365</v>
      </c>
      <c r="AV32" s="509"/>
      <c r="AW32" s="509"/>
      <c r="AX32" s="509"/>
      <c r="AY32" s="509"/>
      <c r="AZ32" s="509"/>
      <c r="BA32" s="509"/>
      <c r="BB32" s="509"/>
      <c r="BC32" s="509"/>
      <c r="BD32" s="509"/>
      <c r="BE32" s="509"/>
      <c r="BF32" s="509"/>
      <c r="BG32" s="509"/>
      <c r="BH32" s="509"/>
      <c r="BI32" s="509"/>
      <c r="BJ32" s="509"/>
      <c r="BK32" s="509"/>
      <c r="BL32" s="509"/>
      <c r="BM32" s="509"/>
      <c r="BN32" s="509"/>
      <c r="BO32" s="509"/>
      <c r="BP32" s="509"/>
      <c r="BQ32" s="509"/>
      <c r="BR32" s="509"/>
      <c r="BS32" s="509"/>
      <c r="BT32" s="509"/>
      <c r="BU32" s="509"/>
      <c r="BV32" s="509"/>
      <c r="BW32" s="509"/>
      <c r="BX32" s="509"/>
      <c r="BY32" s="510"/>
      <c r="BZ32" s="470"/>
      <c r="CA32" s="471"/>
      <c r="CB32" s="471"/>
      <c r="CC32" s="471"/>
      <c r="CD32" s="471"/>
      <c r="CE32" s="471"/>
      <c r="CF32" s="471"/>
      <c r="CG32" s="471"/>
      <c r="CH32" s="471"/>
      <c r="CI32" s="471"/>
      <c r="CJ32" s="471"/>
      <c r="CK32" s="472"/>
      <c r="DU32" s="147"/>
      <c r="DV32" s="147"/>
      <c r="DW32" s="147"/>
      <c r="DX32" s="147"/>
      <c r="DY32" s="147"/>
      <c r="DZ32" s="147"/>
      <c r="EA32" s="147"/>
      <c r="EB32" s="147"/>
      <c r="EC32" s="147"/>
      <c r="ED32" s="147"/>
      <c r="EE32" s="147"/>
      <c r="EF32" s="147"/>
      <c r="EG32" s="147"/>
      <c r="EH32" s="147"/>
      <c r="EI32" s="147"/>
      <c r="EJ32" s="147"/>
      <c r="EK32" s="147"/>
    </row>
    <row r="33" spans="2:141" ht="5.25" customHeight="1">
      <c r="B33" s="406"/>
      <c r="C33" s="485"/>
      <c r="D33" s="562"/>
      <c r="E33" s="562"/>
      <c r="F33" s="562"/>
      <c r="G33" s="562"/>
      <c r="H33" s="562"/>
      <c r="I33" s="562"/>
      <c r="J33" s="562"/>
      <c r="K33" s="562"/>
      <c r="L33" s="562"/>
      <c r="M33" s="562"/>
      <c r="N33" s="562"/>
      <c r="O33" s="562"/>
      <c r="P33" s="562"/>
      <c r="Q33" s="562"/>
      <c r="R33" s="562"/>
      <c r="S33" s="562"/>
      <c r="T33" s="562"/>
      <c r="U33" s="562"/>
      <c r="V33" s="562"/>
      <c r="W33" s="562"/>
      <c r="X33" s="562"/>
      <c r="Y33" s="562"/>
      <c r="Z33" s="562"/>
      <c r="AA33" s="562"/>
      <c r="AB33" s="562"/>
      <c r="AC33" s="562"/>
      <c r="AD33" s="562"/>
      <c r="AE33" s="562"/>
      <c r="AF33" s="562"/>
      <c r="AG33" s="562"/>
      <c r="AH33" s="562"/>
      <c r="AI33" s="550"/>
      <c r="AJ33" s="551"/>
      <c r="AK33" s="551"/>
      <c r="AL33" s="551"/>
      <c r="AM33" s="551"/>
      <c r="AN33" s="551"/>
      <c r="AO33" s="551"/>
      <c r="AP33" s="551"/>
      <c r="AQ33" s="551"/>
      <c r="AR33" s="551"/>
      <c r="AS33" s="551"/>
      <c r="AT33" s="552"/>
      <c r="AU33" s="511"/>
      <c r="AV33" s="512"/>
      <c r="AW33" s="512"/>
      <c r="AX33" s="512"/>
      <c r="AY33" s="512"/>
      <c r="AZ33" s="512"/>
      <c r="BA33" s="512"/>
      <c r="BB33" s="512"/>
      <c r="BC33" s="512"/>
      <c r="BD33" s="512"/>
      <c r="BE33" s="512"/>
      <c r="BF33" s="512"/>
      <c r="BG33" s="512"/>
      <c r="BH33" s="512"/>
      <c r="BI33" s="512"/>
      <c r="BJ33" s="512"/>
      <c r="BK33" s="512"/>
      <c r="BL33" s="512"/>
      <c r="BM33" s="512"/>
      <c r="BN33" s="512"/>
      <c r="BO33" s="512"/>
      <c r="BP33" s="512"/>
      <c r="BQ33" s="512"/>
      <c r="BR33" s="512"/>
      <c r="BS33" s="512"/>
      <c r="BT33" s="512"/>
      <c r="BU33" s="512"/>
      <c r="BV33" s="512"/>
      <c r="BW33" s="512"/>
      <c r="BX33" s="512"/>
      <c r="BY33" s="513"/>
      <c r="BZ33" s="470"/>
      <c r="CA33" s="471"/>
      <c r="CB33" s="471"/>
      <c r="CC33" s="471"/>
      <c r="CD33" s="471"/>
      <c r="CE33" s="471"/>
      <c r="CF33" s="471"/>
      <c r="CG33" s="471"/>
      <c r="CH33" s="471"/>
      <c r="CI33" s="471"/>
      <c r="CJ33" s="471"/>
      <c r="CK33" s="472"/>
      <c r="DU33" s="147"/>
      <c r="DV33" s="147"/>
      <c r="DW33" s="147"/>
      <c r="DX33" s="147"/>
      <c r="DY33" s="147"/>
      <c r="DZ33" s="147"/>
      <c r="EA33" s="147"/>
      <c r="EB33" s="147"/>
      <c r="EC33" s="147"/>
      <c r="ED33" s="147"/>
      <c r="EE33" s="147"/>
      <c r="EF33" s="147"/>
      <c r="EG33" s="147"/>
      <c r="EH33" s="147"/>
      <c r="EI33" s="147"/>
      <c r="EJ33" s="147"/>
      <c r="EK33" s="147"/>
    </row>
    <row r="34" spans="2:141" ht="5.25" customHeight="1">
      <c r="B34" s="406"/>
      <c r="C34" s="485"/>
      <c r="D34" s="562"/>
      <c r="E34" s="562"/>
      <c r="F34" s="562"/>
      <c r="G34" s="562"/>
      <c r="H34" s="562"/>
      <c r="I34" s="562"/>
      <c r="J34" s="562"/>
      <c r="K34" s="562"/>
      <c r="L34" s="562"/>
      <c r="M34" s="562"/>
      <c r="N34" s="562"/>
      <c r="O34" s="562"/>
      <c r="P34" s="562"/>
      <c r="Q34" s="562"/>
      <c r="R34" s="562"/>
      <c r="S34" s="562"/>
      <c r="T34" s="562"/>
      <c r="U34" s="562"/>
      <c r="V34" s="562"/>
      <c r="W34" s="562"/>
      <c r="X34" s="562"/>
      <c r="Y34" s="562"/>
      <c r="Z34" s="562"/>
      <c r="AA34" s="562"/>
      <c r="AB34" s="562"/>
      <c r="AC34" s="562"/>
      <c r="AD34" s="562"/>
      <c r="AE34" s="562"/>
      <c r="AF34" s="562"/>
      <c r="AG34" s="562"/>
      <c r="AH34" s="562"/>
      <c r="AI34" s="550"/>
      <c r="AJ34" s="551"/>
      <c r="AK34" s="551"/>
      <c r="AL34" s="551"/>
      <c r="AM34" s="551"/>
      <c r="AN34" s="551"/>
      <c r="AO34" s="551"/>
      <c r="AP34" s="551"/>
      <c r="AQ34" s="551"/>
      <c r="AR34" s="551"/>
      <c r="AS34" s="551"/>
      <c r="AT34" s="552"/>
      <c r="AU34" s="511"/>
      <c r="AV34" s="512"/>
      <c r="AW34" s="512"/>
      <c r="AX34" s="512"/>
      <c r="AY34" s="512"/>
      <c r="AZ34" s="512"/>
      <c r="BA34" s="512"/>
      <c r="BB34" s="512"/>
      <c r="BC34" s="512"/>
      <c r="BD34" s="512"/>
      <c r="BE34" s="512"/>
      <c r="BF34" s="512"/>
      <c r="BG34" s="512"/>
      <c r="BH34" s="512"/>
      <c r="BI34" s="512"/>
      <c r="BJ34" s="512"/>
      <c r="BK34" s="512"/>
      <c r="BL34" s="512"/>
      <c r="BM34" s="512"/>
      <c r="BN34" s="512"/>
      <c r="BO34" s="512"/>
      <c r="BP34" s="512"/>
      <c r="BQ34" s="512"/>
      <c r="BR34" s="512"/>
      <c r="BS34" s="512"/>
      <c r="BT34" s="512"/>
      <c r="BU34" s="512"/>
      <c r="BV34" s="512"/>
      <c r="BW34" s="512"/>
      <c r="BX34" s="512"/>
      <c r="BY34" s="513"/>
      <c r="BZ34" s="470"/>
      <c r="CA34" s="471"/>
      <c r="CB34" s="471"/>
      <c r="CC34" s="471"/>
      <c r="CD34" s="471"/>
      <c r="CE34" s="471"/>
      <c r="CF34" s="471"/>
      <c r="CG34" s="471"/>
      <c r="CH34" s="471"/>
      <c r="CI34" s="471"/>
      <c r="CJ34" s="471"/>
      <c r="CK34" s="472"/>
      <c r="DU34" s="147"/>
      <c r="DV34" s="147"/>
      <c r="DW34" s="147"/>
      <c r="DX34" s="147"/>
      <c r="DY34" s="147"/>
      <c r="DZ34" s="147"/>
      <c r="EA34" s="147"/>
      <c r="EB34" s="147"/>
      <c r="EC34" s="147"/>
      <c r="ED34" s="147"/>
      <c r="EE34" s="147"/>
      <c r="EF34" s="147"/>
      <c r="EG34" s="147"/>
      <c r="EH34" s="147"/>
      <c r="EI34" s="147"/>
      <c r="EJ34" s="147"/>
      <c r="EK34" s="147"/>
    </row>
    <row r="35" spans="2:141" ht="5.25" customHeight="1">
      <c r="B35" s="406"/>
      <c r="C35" s="485"/>
      <c r="D35" s="562"/>
      <c r="E35" s="562"/>
      <c r="F35" s="562"/>
      <c r="G35" s="562"/>
      <c r="H35" s="562"/>
      <c r="I35" s="562"/>
      <c r="J35" s="562"/>
      <c r="K35" s="562"/>
      <c r="L35" s="562"/>
      <c r="M35" s="562"/>
      <c r="N35" s="562"/>
      <c r="O35" s="562"/>
      <c r="P35" s="562"/>
      <c r="Q35" s="562"/>
      <c r="R35" s="562"/>
      <c r="S35" s="562"/>
      <c r="T35" s="562"/>
      <c r="U35" s="562"/>
      <c r="V35" s="562"/>
      <c r="W35" s="562"/>
      <c r="X35" s="562"/>
      <c r="Y35" s="562"/>
      <c r="Z35" s="562"/>
      <c r="AA35" s="562"/>
      <c r="AB35" s="562"/>
      <c r="AC35" s="562"/>
      <c r="AD35" s="562"/>
      <c r="AE35" s="562"/>
      <c r="AF35" s="562"/>
      <c r="AG35" s="562"/>
      <c r="AH35" s="562"/>
      <c r="AI35" s="550"/>
      <c r="AJ35" s="551"/>
      <c r="AK35" s="551"/>
      <c r="AL35" s="551"/>
      <c r="AM35" s="551"/>
      <c r="AN35" s="551"/>
      <c r="AO35" s="551"/>
      <c r="AP35" s="551"/>
      <c r="AQ35" s="551"/>
      <c r="AR35" s="551"/>
      <c r="AS35" s="551"/>
      <c r="AT35" s="552"/>
      <c r="AU35" s="511"/>
      <c r="AV35" s="512"/>
      <c r="AW35" s="512"/>
      <c r="AX35" s="512"/>
      <c r="AY35" s="512"/>
      <c r="AZ35" s="512"/>
      <c r="BA35" s="512"/>
      <c r="BB35" s="512"/>
      <c r="BC35" s="512"/>
      <c r="BD35" s="512"/>
      <c r="BE35" s="512"/>
      <c r="BF35" s="512"/>
      <c r="BG35" s="512"/>
      <c r="BH35" s="512"/>
      <c r="BI35" s="512"/>
      <c r="BJ35" s="512"/>
      <c r="BK35" s="512"/>
      <c r="BL35" s="512"/>
      <c r="BM35" s="512"/>
      <c r="BN35" s="512"/>
      <c r="BO35" s="512"/>
      <c r="BP35" s="512"/>
      <c r="BQ35" s="512"/>
      <c r="BR35" s="512"/>
      <c r="BS35" s="512"/>
      <c r="BT35" s="512"/>
      <c r="BU35" s="512"/>
      <c r="BV35" s="512"/>
      <c r="BW35" s="512"/>
      <c r="BX35" s="512"/>
      <c r="BY35" s="513"/>
      <c r="BZ35" s="470"/>
      <c r="CA35" s="471"/>
      <c r="CB35" s="471"/>
      <c r="CC35" s="471"/>
      <c r="CD35" s="471"/>
      <c r="CE35" s="471"/>
      <c r="CF35" s="471"/>
      <c r="CG35" s="471"/>
      <c r="CH35" s="471"/>
      <c r="CI35" s="471"/>
      <c r="CJ35" s="471"/>
      <c r="CK35" s="472"/>
      <c r="DU35" s="147"/>
      <c r="DV35" s="147"/>
      <c r="DW35" s="147"/>
      <c r="DX35" s="147"/>
      <c r="DY35" s="147"/>
      <c r="DZ35" s="147"/>
      <c r="EA35" s="147"/>
      <c r="EB35" s="147"/>
      <c r="EC35" s="147"/>
      <c r="ED35" s="147"/>
      <c r="EE35" s="147"/>
      <c r="EF35" s="147"/>
      <c r="EG35" s="147"/>
      <c r="EH35" s="147"/>
      <c r="EI35" s="147"/>
      <c r="EJ35" s="147"/>
      <c r="EK35" s="147"/>
    </row>
    <row r="36" spans="2:141" ht="5.25" customHeight="1">
      <c r="B36" s="406"/>
      <c r="C36" s="485"/>
      <c r="D36" s="562"/>
      <c r="E36" s="562"/>
      <c r="F36" s="562"/>
      <c r="G36" s="562"/>
      <c r="H36" s="562"/>
      <c r="I36" s="562"/>
      <c r="J36" s="562"/>
      <c r="K36" s="562"/>
      <c r="L36" s="562"/>
      <c r="M36" s="562"/>
      <c r="N36" s="562"/>
      <c r="O36" s="562"/>
      <c r="P36" s="562"/>
      <c r="Q36" s="562"/>
      <c r="R36" s="562"/>
      <c r="S36" s="562"/>
      <c r="T36" s="562"/>
      <c r="U36" s="562"/>
      <c r="V36" s="562"/>
      <c r="W36" s="562"/>
      <c r="X36" s="562"/>
      <c r="Y36" s="562"/>
      <c r="Z36" s="562"/>
      <c r="AA36" s="562"/>
      <c r="AB36" s="562"/>
      <c r="AC36" s="562"/>
      <c r="AD36" s="562"/>
      <c r="AE36" s="562"/>
      <c r="AF36" s="562"/>
      <c r="AG36" s="562"/>
      <c r="AH36" s="562"/>
      <c r="AI36" s="550"/>
      <c r="AJ36" s="551"/>
      <c r="AK36" s="551"/>
      <c r="AL36" s="551"/>
      <c r="AM36" s="551"/>
      <c r="AN36" s="551"/>
      <c r="AO36" s="551"/>
      <c r="AP36" s="551"/>
      <c r="AQ36" s="551"/>
      <c r="AR36" s="551"/>
      <c r="AS36" s="551"/>
      <c r="AT36" s="552"/>
      <c r="AU36" s="514"/>
      <c r="AV36" s="515"/>
      <c r="AW36" s="515"/>
      <c r="AX36" s="515"/>
      <c r="AY36" s="515"/>
      <c r="AZ36" s="515"/>
      <c r="BA36" s="515"/>
      <c r="BB36" s="515"/>
      <c r="BC36" s="515"/>
      <c r="BD36" s="515"/>
      <c r="BE36" s="515"/>
      <c r="BF36" s="515"/>
      <c r="BG36" s="515"/>
      <c r="BH36" s="515"/>
      <c r="BI36" s="515"/>
      <c r="BJ36" s="515"/>
      <c r="BK36" s="515"/>
      <c r="BL36" s="515"/>
      <c r="BM36" s="515"/>
      <c r="BN36" s="515"/>
      <c r="BO36" s="515"/>
      <c r="BP36" s="515"/>
      <c r="BQ36" s="515"/>
      <c r="BR36" s="515"/>
      <c r="BS36" s="515"/>
      <c r="BT36" s="515"/>
      <c r="BU36" s="515"/>
      <c r="BV36" s="515"/>
      <c r="BW36" s="515"/>
      <c r="BX36" s="515"/>
      <c r="BY36" s="516"/>
      <c r="BZ36" s="470"/>
      <c r="CA36" s="471"/>
      <c r="CB36" s="471"/>
      <c r="CC36" s="471"/>
      <c r="CD36" s="471"/>
      <c r="CE36" s="471"/>
      <c r="CF36" s="471"/>
      <c r="CG36" s="471"/>
      <c r="CH36" s="471"/>
      <c r="CI36" s="471"/>
      <c r="CJ36" s="471"/>
      <c r="CK36" s="472"/>
      <c r="DU36" s="147"/>
      <c r="DV36" s="147"/>
      <c r="DW36" s="147"/>
      <c r="DX36" s="147"/>
      <c r="DY36" s="147"/>
      <c r="DZ36" s="147"/>
      <c r="EA36" s="147"/>
      <c r="EB36" s="147"/>
      <c r="EC36" s="147"/>
      <c r="ED36" s="147"/>
      <c r="EE36" s="147"/>
      <c r="EF36" s="147"/>
      <c r="EG36" s="147"/>
      <c r="EH36" s="147"/>
      <c r="EI36" s="147"/>
      <c r="EJ36" s="147"/>
      <c r="EK36" s="147"/>
    </row>
    <row r="37" spans="2:141" ht="5.25" customHeight="1">
      <c r="B37" s="406"/>
      <c r="C37" s="485"/>
      <c r="D37" s="562" t="s">
        <v>306</v>
      </c>
      <c r="E37" s="562"/>
      <c r="F37" s="562"/>
      <c r="G37" s="562"/>
      <c r="H37" s="562"/>
      <c r="I37" s="562"/>
      <c r="J37" s="562"/>
      <c r="K37" s="562"/>
      <c r="L37" s="562"/>
      <c r="M37" s="562"/>
      <c r="N37" s="562"/>
      <c r="O37" s="562"/>
      <c r="P37" s="562"/>
      <c r="Q37" s="562"/>
      <c r="R37" s="562"/>
      <c r="S37" s="562"/>
      <c r="T37" s="562"/>
      <c r="U37" s="562"/>
      <c r="V37" s="562"/>
      <c r="W37" s="562"/>
      <c r="X37" s="562"/>
      <c r="Y37" s="562"/>
      <c r="Z37" s="562"/>
      <c r="AA37" s="562"/>
      <c r="AB37" s="562"/>
      <c r="AC37" s="562"/>
      <c r="AD37" s="562"/>
      <c r="AE37" s="562"/>
      <c r="AF37" s="562"/>
      <c r="AG37" s="562"/>
      <c r="AH37" s="562"/>
      <c r="AI37" s="550">
        <f ca="1">集計【小規模】!O4</f>
        <v>0</v>
      </c>
      <c r="AJ37" s="551"/>
      <c r="AK37" s="551"/>
      <c r="AL37" s="551"/>
      <c r="AM37" s="551"/>
      <c r="AN37" s="551"/>
      <c r="AO37" s="551"/>
      <c r="AP37" s="551"/>
      <c r="AQ37" s="551"/>
      <c r="AR37" s="551"/>
      <c r="AS37" s="551"/>
      <c r="AT37" s="552"/>
      <c r="AU37" s="553"/>
      <c r="AV37" s="554"/>
      <c r="AW37" s="554"/>
      <c r="AX37" s="554"/>
      <c r="AY37" s="554"/>
      <c r="AZ37" s="554"/>
      <c r="BA37" s="554"/>
      <c r="BB37" s="554"/>
      <c r="BC37" s="554"/>
      <c r="BD37" s="554"/>
      <c r="BE37" s="554"/>
      <c r="BF37" s="554"/>
      <c r="BG37" s="554"/>
      <c r="BH37" s="554"/>
      <c r="BI37" s="554"/>
      <c r="BJ37" s="554"/>
      <c r="BK37" s="554"/>
      <c r="BL37" s="554"/>
      <c r="BM37" s="554"/>
      <c r="BN37" s="554"/>
      <c r="BO37" s="554"/>
      <c r="BP37" s="554"/>
      <c r="BQ37" s="554"/>
      <c r="BR37" s="554"/>
      <c r="BS37" s="554"/>
      <c r="BT37" s="554"/>
      <c r="BU37" s="554"/>
      <c r="BV37" s="554"/>
      <c r="BW37" s="554"/>
      <c r="BX37" s="554"/>
      <c r="BY37" s="555"/>
      <c r="BZ37" s="470"/>
      <c r="CA37" s="471"/>
      <c r="CB37" s="471"/>
      <c r="CC37" s="471"/>
      <c r="CD37" s="471"/>
      <c r="CE37" s="471"/>
      <c r="CF37" s="471"/>
      <c r="CG37" s="471"/>
      <c r="CH37" s="471"/>
      <c r="CI37" s="471"/>
      <c r="CJ37" s="471"/>
      <c r="CK37" s="472"/>
    </row>
    <row r="38" spans="2:141" ht="5.25" customHeight="1">
      <c r="B38" s="406"/>
      <c r="C38" s="485"/>
      <c r="D38" s="562"/>
      <c r="E38" s="562"/>
      <c r="F38" s="562"/>
      <c r="G38" s="562"/>
      <c r="H38" s="562"/>
      <c r="I38" s="562"/>
      <c r="J38" s="562"/>
      <c r="K38" s="562"/>
      <c r="L38" s="562"/>
      <c r="M38" s="562"/>
      <c r="N38" s="562"/>
      <c r="O38" s="562"/>
      <c r="P38" s="562"/>
      <c r="Q38" s="562"/>
      <c r="R38" s="562"/>
      <c r="S38" s="562"/>
      <c r="T38" s="562"/>
      <c r="U38" s="562"/>
      <c r="V38" s="562"/>
      <c r="W38" s="562"/>
      <c r="X38" s="562"/>
      <c r="Y38" s="562"/>
      <c r="Z38" s="562"/>
      <c r="AA38" s="562"/>
      <c r="AB38" s="562"/>
      <c r="AC38" s="562"/>
      <c r="AD38" s="562"/>
      <c r="AE38" s="562"/>
      <c r="AF38" s="562"/>
      <c r="AG38" s="562"/>
      <c r="AH38" s="562"/>
      <c r="AI38" s="550"/>
      <c r="AJ38" s="551"/>
      <c r="AK38" s="551"/>
      <c r="AL38" s="551"/>
      <c r="AM38" s="551"/>
      <c r="AN38" s="551"/>
      <c r="AO38" s="551"/>
      <c r="AP38" s="551"/>
      <c r="AQ38" s="551"/>
      <c r="AR38" s="551"/>
      <c r="AS38" s="551"/>
      <c r="AT38" s="552"/>
      <c r="AU38" s="556"/>
      <c r="AV38" s="310"/>
      <c r="AW38" s="310"/>
      <c r="AX38" s="310"/>
      <c r="AY38" s="310"/>
      <c r="AZ38" s="310"/>
      <c r="BA38" s="310"/>
      <c r="BB38" s="310"/>
      <c r="BC38" s="310"/>
      <c r="BD38" s="310"/>
      <c r="BE38" s="310"/>
      <c r="BF38" s="310"/>
      <c r="BG38" s="310"/>
      <c r="BH38" s="310"/>
      <c r="BI38" s="310"/>
      <c r="BJ38" s="310"/>
      <c r="BK38" s="310"/>
      <c r="BL38" s="310"/>
      <c r="BM38" s="310"/>
      <c r="BN38" s="310"/>
      <c r="BO38" s="310"/>
      <c r="BP38" s="310"/>
      <c r="BQ38" s="310"/>
      <c r="BR38" s="310"/>
      <c r="BS38" s="310"/>
      <c r="BT38" s="310"/>
      <c r="BU38" s="310"/>
      <c r="BV38" s="310"/>
      <c r="BW38" s="310"/>
      <c r="BX38" s="310"/>
      <c r="BY38" s="557"/>
      <c r="BZ38" s="470"/>
      <c r="CA38" s="471"/>
      <c r="CB38" s="471"/>
      <c r="CC38" s="471"/>
      <c r="CD38" s="471"/>
      <c r="CE38" s="471"/>
      <c r="CF38" s="471"/>
      <c r="CG38" s="471"/>
      <c r="CH38" s="471"/>
      <c r="CI38" s="471"/>
      <c r="CJ38" s="471"/>
      <c r="CK38" s="472"/>
    </row>
    <row r="39" spans="2:141" ht="5.25" customHeight="1">
      <c r="B39" s="406"/>
      <c r="C39" s="485"/>
      <c r="D39" s="562"/>
      <c r="E39" s="562"/>
      <c r="F39" s="562"/>
      <c r="G39" s="562"/>
      <c r="H39" s="562"/>
      <c r="I39" s="562"/>
      <c r="J39" s="562"/>
      <c r="K39" s="562"/>
      <c r="L39" s="562"/>
      <c r="M39" s="562"/>
      <c r="N39" s="562"/>
      <c r="O39" s="562"/>
      <c r="P39" s="562"/>
      <c r="Q39" s="562"/>
      <c r="R39" s="562"/>
      <c r="S39" s="562"/>
      <c r="T39" s="562"/>
      <c r="U39" s="562"/>
      <c r="V39" s="562"/>
      <c r="W39" s="562"/>
      <c r="X39" s="562"/>
      <c r="Y39" s="562"/>
      <c r="Z39" s="562"/>
      <c r="AA39" s="562"/>
      <c r="AB39" s="562"/>
      <c r="AC39" s="562"/>
      <c r="AD39" s="562"/>
      <c r="AE39" s="562"/>
      <c r="AF39" s="562"/>
      <c r="AG39" s="562"/>
      <c r="AH39" s="562"/>
      <c r="AI39" s="550"/>
      <c r="AJ39" s="551"/>
      <c r="AK39" s="551"/>
      <c r="AL39" s="551"/>
      <c r="AM39" s="551"/>
      <c r="AN39" s="551"/>
      <c r="AO39" s="551"/>
      <c r="AP39" s="551"/>
      <c r="AQ39" s="551"/>
      <c r="AR39" s="551"/>
      <c r="AS39" s="551"/>
      <c r="AT39" s="552"/>
      <c r="AU39" s="556"/>
      <c r="AV39" s="310"/>
      <c r="AW39" s="310"/>
      <c r="AX39" s="310"/>
      <c r="AY39" s="310"/>
      <c r="AZ39" s="310"/>
      <c r="BA39" s="310"/>
      <c r="BB39" s="310"/>
      <c r="BC39" s="310"/>
      <c r="BD39" s="310"/>
      <c r="BE39" s="310"/>
      <c r="BF39" s="310"/>
      <c r="BG39" s="310"/>
      <c r="BH39" s="310"/>
      <c r="BI39" s="310"/>
      <c r="BJ39" s="310"/>
      <c r="BK39" s="310"/>
      <c r="BL39" s="310"/>
      <c r="BM39" s="310"/>
      <c r="BN39" s="310"/>
      <c r="BO39" s="310"/>
      <c r="BP39" s="310"/>
      <c r="BQ39" s="310"/>
      <c r="BR39" s="310"/>
      <c r="BS39" s="310"/>
      <c r="BT39" s="310"/>
      <c r="BU39" s="310"/>
      <c r="BV39" s="310"/>
      <c r="BW39" s="310"/>
      <c r="BX39" s="310"/>
      <c r="BY39" s="557"/>
      <c r="BZ39" s="470"/>
      <c r="CA39" s="471"/>
      <c r="CB39" s="471"/>
      <c r="CC39" s="471"/>
      <c r="CD39" s="471"/>
      <c r="CE39" s="471"/>
      <c r="CF39" s="471"/>
      <c r="CG39" s="471"/>
      <c r="CH39" s="471"/>
      <c r="CI39" s="471"/>
      <c r="CJ39" s="471"/>
      <c r="CK39" s="472"/>
    </row>
    <row r="40" spans="2:141" ht="5.25" customHeight="1">
      <c r="B40" s="406"/>
      <c r="C40" s="485"/>
      <c r="D40" s="562"/>
      <c r="E40" s="562"/>
      <c r="F40" s="562"/>
      <c r="G40" s="562"/>
      <c r="H40" s="562"/>
      <c r="I40" s="562"/>
      <c r="J40" s="562"/>
      <c r="K40" s="562"/>
      <c r="L40" s="562"/>
      <c r="M40" s="562"/>
      <c r="N40" s="562"/>
      <c r="O40" s="562"/>
      <c r="P40" s="562"/>
      <c r="Q40" s="562"/>
      <c r="R40" s="562"/>
      <c r="S40" s="562"/>
      <c r="T40" s="562"/>
      <c r="U40" s="562"/>
      <c r="V40" s="562"/>
      <c r="W40" s="562"/>
      <c r="X40" s="562"/>
      <c r="Y40" s="562"/>
      <c r="Z40" s="562"/>
      <c r="AA40" s="562"/>
      <c r="AB40" s="562"/>
      <c r="AC40" s="562"/>
      <c r="AD40" s="562"/>
      <c r="AE40" s="562"/>
      <c r="AF40" s="562"/>
      <c r="AG40" s="562"/>
      <c r="AH40" s="562"/>
      <c r="AI40" s="550"/>
      <c r="AJ40" s="551"/>
      <c r="AK40" s="551"/>
      <c r="AL40" s="551"/>
      <c r="AM40" s="551"/>
      <c r="AN40" s="551"/>
      <c r="AO40" s="551"/>
      <c r="AP40" s="551"/>
      <c r="AQ40" s="551"/>
      <c r="AR40" s="551"/>
      <c r="AS40" s="551"/>
      <c r="AT40" s="552"/>
      <c r="AU40" s="556"/>
      <c r="AV40" s="310"/>
      <c r="AW40" s="310"/>
      <c r="AX40" s="310"/>
      <c r="AY40" s="310"/>
      <c r="AZ40" s="310"/>
      <c r="BA40" s="310"/>
      <c r="BB40" s="310"/>
      <c r="BC40" s="310"/>
      <c r="BD40" s="310"/>
      <c r="BE40" s="310"/>
      <c r="BF40" s="310"/>
      <c r="BG40" s="310"/>
      <c r="BH40" s="310"/>
      <c r="BI40" s="310"/>
      <c r="BJ40" s="310"/>
      <c r="BK40" s="310"/>
      <c r="BL40" s="310"/>
      <c r="BM40" s="310"/>
      <c r="BN40" s="310"/>
      <c r="BO40" s="310"/>
      <c r="BP40" s="310"/>
      <c r="BQ40" s="310"/>
      <c r="BR40" s="310"/>
      <c r="BS40" s="310"/>
      <c r="BT40" s="310"/>
      <c r="BU40" s="310"/>
      <c r="BV40" s="310"/>
      <c r="BW40" s="310"/>
      <c r="BX40" s="310"/>
      <c r="BY40" s="557"/>
      <c r="BZ40" s="470"/>
      <c r="CA40" s="471"/>
      <c r="CB40" s="471"/>
      <c r="CC40" s="471"/>
      <c r="CD40" s="471"/>
      <c r="CE40" s="471"/>
      <c r="CF40" s="471"/>
      <c r="CG40" s="471"/>
      <c r="CH40" s="471"/>
      <c r="CI40" s="471"/>
      <c r="CJ40" s="471"/>
      <c r="CK40" s="472"/>
    </row>
    <row r="41" spans="2:141" ht="5.25" customHeight="1">
      <c r="B41" s="406"/>
      <c r="C41" s="485"/>
      <c r="D41" s="562"/>
      <c r="E41" s="562"/>
      <c r="F41" s="562"/>
      <c r="G41" s="562"/>
      <c r="H41" s="562"/>
      <c r="I41" s="562"/>
      <c r="J41" s="562"/>
      <c r="K41" s="562"/>
      <c r="L41" s="562"/>
      <c r="M41" s="562"/>
      <c r="N41" s="562"/>
      <c r="O41" s="562"/>
      <c r="P41" s="562"/>
      <c r="Q41" s="562"/>
      <c r="R41" s="562"/>
      <c r="S41" s="562"/>
      <c r="T41" s="562"/>
      <c r="U41" s="562"/>
      <c r="V41" s="562"/>
      <c r="W41" s="562"/>
      <c r="X41" s="562"/>
      <c r="Y41" s="562"/>
      <c r="Z41" s="562"/>
      <c r="AA41" s="562"/>
      <c r="AB41" s="562"/>
      <c r="AC41" s="562"/>
      <c r="AD41" s="562"/>
      <c r="AE41" s="562"/>
      <c r="AF41" s="562"/>
      <c r="AG41" s="562"/>
      <c r="AH41" s="562"/>
      <c r="AI41" s="550"/>
      <c r="AJ41" s="551"/>
      <c r="AK41" s="551"/>
      <c r="AL41" s="551"/>
      <c r="AM41" s="551"/>
      <c r="AN41" s="551"/>
      <c r="AO41" s="551"/>
      <c r="AP41" s="551"/>
      <c r="AQ41" s="551"/>
      <c r="AR41" s="551"/>
      <c r="AS41" s="551"/>
      <c r="AT41" s="552"/>
      <c r="AU41" s="558"/>
      <c r="AV41" s="559"/>
      <c r="AW41" s="559"/>
      <c r="AX41" s="559"/>
      <c r="AY41" s="559"/>
      <c r="AZ41" s="559"/>
      <c r="BA41" s="559"/>
      <c r="BB41" s="559"/>
      <c r="BC41" s="559"/>
      <c r="BD41" s="559"/>
      <c r="BE41" s="559"/>
      <c r="BF41" s="559"/>
      <c r="BG41" s="559"/>
      <c r="BH41" s="559"/>
      <c r="BI41" s="559"/>
      <c r="BJ41" s="559"/>
      <c r="BK41" s="559"/>
      <c r="BL41" s="559"/>
      <c r="BM41" s="559"/>
      <c r="BN41" s="559"/>
      <c r="BO41" s="559"/>
      <c r="BP41" s="559"/>
      <c r="BQ41" s="559"/>
      <c r="BR41" s="559"/>
      <c r="BS41" s="559"/>
      <c r="BT41" s="559"/>
      <c r="BU41" s="559"/>
      <c r="BV41" s="559"/>
      <c r="BW41" s="559"/>
      <c r="BX41" s="559"/>
      <c r="BY41" s="560"/>
      <c r="BZ41" s="470"/>
      <c r="CA41" s="471"/>
      <c r="CB41" s="471"/>
      <c r="CC41" s="471"/>
      <c r="CD41" s="471"/>
      <c r="CE41" s="471"/>
      <c r="CF41" s="471"/>
      <c r="CG41" s="471"/>
      <c r="CH41" s="471"/>
      <c r="CI41" s="471"/>
      <c r="CJ41" s="471"/>
      <c r="CK41" s="472"/>
    </row>
    <row r="42" spans="2:141" ht="5.25" customHeight="1">
      <c r="B42" s="406"/>
      <c r="C42" s="485"/>
      <c r="D42" s="490" t="s">
        <v>287</v>
      </c>
      <c r="E42" s="490"/>
      <c r="F42" s="490"/>
      <c r="G42" s="490"/>
      <c r="H42" s="490"/>
      <c r="I42" s="490"/>
      <c r="J42" s="490"/>
      <c r="K42" s="490"/>
      <c r="L42" s="490"/>
      <c r="M42" s="490"/>
      <c r="N42" s="490"/>
      <c r="O42" s="490"/>
      <c r="P42" s="490"/>
      <c r="Q42" s="490"/>
      <c r="R42" s="490"/>
      <c r="S42" s="490"/>
      <c r="T42" s="490"/>
      <c r="U42" s="490"/>
      <c r="V42" s="490"/>
      <c r="W42" s="490"/>
      <c r="X42" s="490"/>
      <c r="Y42" s="490"/>
      <c r="Z42" s="490"/>
      <c r="AA42" s="490"/>
      <c r="AB42" s="490"/>
      <c r="AC42" s="490"/>
      <c r="AD42" s="490"/>
      <c r="AE42" s="490"/>
      <c r="AF42" s="490"/>
      <c r="AG42" s="490"/>
      <c r="AH42" s="582"/>
      <c r="AI42" s="550" t="e">
        <f ca="1">集計【小規模】!O5</f>
        <v>#DIV/0!</v>
      </c>
      <c r="AJ42" s="551"/>
      <c r="AK42" s="551"/>
      <c r="AL42" s="551"/>
      <c r="AM42" s="551"/>
      <c r="AN42" s="551"/>
      <c r="AO42" s="551"/>
      <c r="AP42" s="551"/>
      <c r="AQ42" s="551"/>
      <c r="AR42" s="551"/>
      <c r="AS42" s="551"/>
      <c r="AT42" s="552"/>
      <c r="AU42" s="553"/>
      <c r="AV42" s="554"/>
      <c r="AW42" s="554"/>
      <c r="AX42" s="554"/>
      <c r="AY42" s="554"/>
      <c r="AZ42" s="554"/>
      <c r="BA42" s="554"/>
      <c r="BB42" s="554"/>
      <c r="BC42" s="554"/>
      <c r="BD42" s="554"/>
      <c r="BE42" s="554"/>
      <c r="BF42" s="554"/>
      <c r="BG42" s="554"/>
      <c r="BH42" s="554"/>
      <c r="BI42" s="554"/>
      <c r="BJ42" s="554"/>
      <c r="BK42" s="554"/>
      <c r="BL42" s="554"/>
      <c r="BM42" s="554"/>
      <c r="BN42" s="554"/>
      <c r="BO42" s="554"/>
      <c r="BP42" s="554"/>
      <c r="BQ42" s="554"/>
      <c r="BR42" s="554"/>
      <c r="BS42" s="554"/>
      <c r="BT42" s="554"/>
      <c r="BU42" s="554"/>
      <c r="BV42" s="554"/>
      <c r="BW42" s="554"/>
      <c r="BX42" s="554"/>
      <c r="BY42" s="555"/>
      <c r="BZ42" s="470"/>
      <c r="CA42" s="471"/>
      <c r="CB42" s="471"/>
      <c r="CC42" s="471"/>
      <c r="CD42" s="471"/>
      <c r="CE42" s="471"/>
      <c r="CF42" s="471"/>
      <c r="CG42" s="471"/>
      <c r="CH42" s="471"/>
      <c r="CI42" s="471"/>
      <c r="CJ42" s="471"/>
      <c r="CK42" s="472"/>
    </row>
    <row r="43" spans="2:141" ht="5.25" customHeight="1">
      <c r="B43" s="406"/>
      <c r="C43" s="485"/>
      <c r="D43" s="492"/>
      <c r="E43" s="492"/>
      <c r="F43" s="492"/>
      <c r="G43" s="492"/>
      <c r="H43" s="492"/>
      <c r="I43" s="492"/>
      <c r="J43" s="492"/>
      <c r="K43" s="492"/>
      <c r="L43" s="492"/>
      <c r="M43" s="492"/>
      <c r="N43" s="492"/>
      <c r="O43" s="492"/>
      <c r="P43" s="492"/>
      <c r="Q43" s="492"/>
      <c r="R43" s="492"/>
      <c r="S43" s="492"/>
      <c r="T43" s="492"/>
      <c r="U43" s="492"/>
      <c r="V43" s="492"/>
      <c r="W43" s="492"/>
      <c r="X43" s="492"/>
      <c r="Y43" s="492"/>
      <c r="Z43" s="492"/>
      <c r="AA43" s="492"/>
      <c r="AB43" s="492"/>
      <c r="AC43" s="492"/>
      <c r="AD43" s="492"/>
      <c r="AE43" s="492"/>
      <c r="AF43" s="492"/>
      <c r="AG43" s="492"/>
      <c r="AH43" s="583"/>
      <c r="AI43" s="550"/>
      <c r="AJ43" s="551"/>
      <c r="AK43" s="551"/>
      <c r="AL43" s="551"/>
      <c r="AM43" s="551"/>
      <c r="AN43" s="551"/>
      <c r="AO43" s="551"/>
      <c r="AP43" s="551"/>
      <c r="AQ43" s="551"/>
      <c r="AR43" s="551"/>
      <c r="AS43" s="551"/>
      <c r="AT43" s="552"/>
      <c r="AU43" s="556"/>
      <c r="AV43" s="310"/>
      <c r="AW43" s="310"/>
      <c r="AX43" s="310"/>
      <c r="AY43" s="310"/>
      <c r="AZ43" s="310"/>
      <c r="BA43" s="310"/>
      <c r="BB43" s="310"/>
      <c r="BC43" s="310"/>
      <c r="BD43" s="310"/>
      <c r="BE43" s="310"/>
      <c r="BF43" s="310"/>
      <c r="BG43" s="310"/>
      <c r="BH43" s="310"/>
      <c r="BI43" s="310"/>
      <c r="BJ43" s="310"/>
      <c r="BK43" s="310"/>
      <c r="BL43" s="310"/>
      <c r="BM43" s="310"/>
      <c r="BN43" s="310"/>
      <c r="BO43" s="310"/>
      <c r="BP43" s="310"/>
      <c r="BQ43" s="310"/>
      <c r="BR43" s="310"/>
      <c r="BS43" s="310"/>
      <c r="BT43" s="310"/>
      <c r="BU43" s="310"/>
      <c r="BV43" s="310"/>
      <c r="BW43" s="310"/>
      <c r="BX43" s="310"/>
      <c r="BY43" s="557"/>
      <c r="BZ43" s="470"/>
      <c r="CA43" s="471"/>
      <c r="CB43" s="471"/>
      <c r="CC43" s="471"/>
      <c r="CD43" s="471"/>
      <c r="CE43" s="471"/>
      <c r="CF43" s="471"/>
      <c r="CG43" s="471"/>
      <c r="CH43" s="471"/>
      <c r="CI43" s="471"/>
      <c r="CJ43" s="471"/>
      <c r="CK43" s="472"/>
    </row>
    <row r="44" spans="2:141" ht="5.25" customHeight="1">
      <c r="B44" s="406"/>
      <c r="C44" s="485"/>
      <c r="D44" s="492"/>
      <c r="E44" s="492"/>
      <c r="F44" s="492"/>
      <c r="G44" s="492"/>
      <c r="H44" s="492"/>
      <c r="I44" s="492"/>
      <c r="J44" s="492"/>
      <c r="K44" s="492"/>
      <c r="L44" s="492"/>
      <c r="M44" s="492"/>
      <c r="N44" s="492"/>
      <c r="O44" s="492"/>
      <c r="P44" s="492"/>
      <c r="Q44" s="492"/>
      <c r="R44" s="492"/>
      <c r="S44" s="492"/>
      <c r="T44" s="492"/>
      <c r="U44" s="492"/>
      <c r="V44" s="492"/>
      <c r="W44" s="492"/>
      <c r="X44" s="492"/>
      <c r="Y44" s="492"/>
      <c r="Z44" s="492"/>
      <c r="AA44" s="492"/>
      <c r="AB44" s="492"/>
      <c r="AC44" s="492"/>
      <c r="AD44" s="492"/>
      <c r="AE44" s="492"/>
      <c r="AF44" s="492"/>
      <c r="AG44" s="492"/>
      <c r="AH44" s="583"/>
      <c r="AI44" s="550"/>
      <c r="AJ44" s="551"/>
      <c r="AK44" s="551"/>
      <c r="AL44" s="551"/>
      <c r="AM44" s="551"/>
      <c r="AN44" s="551"/>
      <c r="AO44" s="551"/>
      <c r="AP44" s="551"/>
      <c r="AQ44" s="551"/>
      <c r="AR44" s="551"/>
      <c r="AS44" s="551"/>
      <c r="AT44" s="552"/>
      <c r="AU44" s="556"/>
      <c r="AV44" s="310"/>
      <c r="AW44" s="310"/>
      <c r="AX44" s="310"/>
      <c r="AY44" s="310"/>
      <c r="AZ44" s="310"/>
      <c r="BA44" s="310"/>
      <c r="BB44" s="310"/>
      <c r="BC44" s="310"/>
      <c r="BD44" s="310"/>
      <c r="BE44" s="310"/>
      <c r="BF44" s="310"/>
      <c r="BG44" s="310"/>
      <c r="BH44" s="310"/>
      <c r="BI44" s="310"/>
      <c r="BJ44" s="310"/>
      <c r="BK44" s="310"/>
      <c r="BL44" s="310"/>
      <c r="BM44" s="310"/>
      <c r="BN44" s="310"/>
      <c r="BO44" s="310"/>
      <c r="BP44" s="310"/>
      <c r="BQ44" s="310"/>
      <c r="BR44" s="310"/>
      <c r="BS44" s="310"/>
      <c r="BT44" s="310"/>
      <c r="BU44" s="310"/>
      <c r="BV44" s="310"/>
      <c r="BW44" s="310"/>
      <c r="BX44" s="310"/>
      <c r="BY44" s="557"/>
      <c r="BZ44" s="470"/>
      <c r="CA44" s="471"/>
      <c r="CB44" s="471"/>
      <c r="CC44" s="471"/>
      <c r="CD44" s="471"/>
      <c r="CE44" s="471"/>
      <c r="CF44" s="471"/>
      <c r="CG44" s="471"/>
      <c r="CH44" s="471"/>
      <c r="CI44" s="471"/>
      <c r="CJ44" s="471"/>
      <c r="CK44" s="472"/>
    </row>
    <row r="45" spans="2:141" ht="5.25" customHeight="1">
      <c r="B45" s="406"/>
      <c r="C45" s="485"/>
      <c r="D45" s="492"/>
      <c r="E45" s="492"/>
      <c r="F45" s="492"/>
      <c r="G45" s="492"/>
      <c r="H45" s="492"/>
      <c r="I45" s="492"/>
      <c r="J45" s="492"/>
      <c r="K45" s="492"/>
      <c r="L45" s="492"/>
      <c r="M45" s="492"/>
      <c r="N45" s="492"/>
      <c r="O45" s="492"/>
      <c r="P45" s="492"/>
      <c r="Q45" s="492"/>
      <c r="R45" s="492"/>
      <c r="S45" s="492"/>
      <c r="T45" s="492"/>
      <c r="U45" s="492"/>
      <c r="V45" s="492"/>
      <c r="W45" s="492"/>
      <c r="X45" s="492"/>
      <c r="Y45" s="492"/>
      <c r="Z45" s="492"/>
      <c r="AA45" s="492"/>
      <c r="AB45" s="492"/>
      <c r="AC45" s="492"/>
      <c r="AD45" s="492"/>
      <c r="AE45" s="492"/>
      <c r="AF45" s="492"/>
      <c r="AG45" s="492"/>
      <c r="AH45" s="583"/>
      <c r="AI45" s="550"/>
      <c r="AJ45" s="551"/>
      <c r="AK45" s="551"/>
      <c r="AL45" s="551"/>
      <c r="AM45" s="551"/>
      <c r="AN45" s="551"/>
      <c r="AO45" s="551"/>
      <c r="AP45" s="551"/>
      <c r="AQ45" s="551"/>
      <c r="AR45" s="551"/>
      <c r="AS45" s="551"/>
      <c r="AT45" s="552"/>
      <c r="AU45" s="556"/>
      <c r="AV45" s="310"/>
      <c r="AW45" s="310"/>
      <c r="AX45" s="310"/>
      <c r="AY45" s="310"/>
      <c r="AZ45" s="310"/>
      <c r="BA45" s="310"/>
      <c r="BB45" s="310"/>
      <c r="BC45" s="310"/>
      <c r="BD45" s="310"/>
      <c r="BE45" s="310"/>
      <c r="BF45" s="310"/>
      <c r="BG45" s="310"/>
      <c r="BH45" s="310"/>
      <c r="BI45" s="310"/>
      <c r="BJ45" s="310"/>
      <c r="BK45" s="310"/>
      <c r="BL45" s="310"/>
      <c r="BM45" s="310"/>
      <c r="BN45" s="310"/>
      <c r="BO45" s="310"/>
      <c r="BP45" s="310"/>
      <c r="BQ45" s="310"/>
      <c r="BR45" s="310"/>
      <c r="BS45" s="310"/>
      <c r="BT45" s="310"/>
      <c r="BU45" s="310"/>
      <c r="BV45" s="310"/>
      <c r="BW45" s="310"/>
      <c r="BX45" s="310"/>
      <c r="BY45" s="557"/>
      <c r="BZ45" s="470"/>
      <c r="CA45" s="471"/>
      <c r="CB45" s="471"/>
      <c r="CC45" s="471"/>
      <c r="CD45" s="471"/>
      <c r="CE45" s="471"/>
      <c r="CF45" s="471"/>
      <c r="CG45" s="471"/>
      <c r="CH45" s="471"/>
      <c r="CI45" s="471"/>
      <c r="CJ45" s="471"/>
      <c r="CK45" s="472"/>
    </row>
    <row r="46" spans="2:141" ht="5.25" customHeight="1">
      <c r="B46" s="406"/>
      <c r="C46" s="485"/>
      <c r="D46" s="494"/>
      <c r="E46" s="494"/>
      <c r="F46" s="494"/>
      <c r="G46" s="494"/>
      <c r="H46" s="494"/>
      <c r="I46" s="494"/>
      <c r="J46" s="494"/>
      <c r="K46" s="494"/>
      <c r="L46" s="494"/>
      <c r="M46" s="494"/>
      <c r="N46" s="494"/>
      <c r="O46" s="494"/>
      <c r="P46" s="494"/>
      <c r="Q46" s="494"/>
      <c r="R46" s="494"/>
      <c r="S46" s="494"/>
      <c r="T46" s="494"/>
      <c r="U46" s="494"/>
      <c r="V46" s="494"/>
      <c r="W46" s="494"/>
      <c r="X46" s="494"/>
      <c r="Y46" s="494"/>
      <c r="Z46" s="494"/>
      <c r="AA46" s="494"/>
      <c r="AB46" s="494"/>
      <c r="AC46" s="494"/>
      <c r="AD46" s="494"/>
      <c r="AE46" s="494"/>
      <c r="AF46" s="494"/>
      <c r="AG46" s="494"/>
      <c r="AH46" s="584"/>
      <c r="AI46" s="550"/>
      <c r="AJ46" s="551"/>
      <c r="AK46" s="551"/>
      <c r="AL46" s="551"/>
      <c r="AM46" s="551"/>
      <c r="AN46" s="551"/>
      <c r="AO46" s="551"/>
      <c r="AP46" s="551"/>
      <c r="AQ46" s="551"/>
      <c r="AR46" s="551"/>
      <c r="AS46" s="551"/>
      <c r="AT46" s="552"/>
      <c r="AU46" s="558"/>
      <c r="AV46" s="559"/>
      <c r="AW46" s="559"/>
      <c r="AX46" s="559"/>
      <c r="AY46" s="559"/>
      <c r="AZ46" s="559"/>
      <c r="BA46" s="559"/>
      <c r="BB46" s="559"/>
      <c r="BC46" s="559"/>
      <c r="BD46" s="559"/>
      <c r="BE46" s="559"/>
      <c r="BF46" s="559"/>
      <c r="BG46" s="559"/>
      <c r="BH46" s="559"/>
      <c r="BI46" s="559"/>
      <c r="BJ46" s="559"/>
      <c r="BK46" s="559"/>
      <c r="BL46" s="559"/>
      <c r="BM46" s="559"/>
      <c r="BN46" s="559"/>
      <c r="BO46" s="559"/>
      <c r="BP46" s="559"/>
      <c r="BQ46" s="559"/>
      <c r="BR46" s="559"/>
      <c r="BS46" s="559"/>
      <c r="BT46" s="559"/>
      <c r="BU46" s="559"/>
      <c r="BV46" s="559"/>
      <c r="BW46" s="559"/>
      <c r="BX46" s="559"/>
      <c r="BY46" s="560"/>
      <c r="BZ46" s="470"/>
      <c r="CA46" s="471"/>
      <c r="CB46" s="471"/>
      <c r="CC46" s="471"/>
      <c r="CD46" s="471"/>
      <c r="CE46" s="471"/>
      <c r="CF46" s="471"/>
      <c r="CG46" s="471"/>
      <c r="CH46" s="471"/>
      <c r="CI46" s="471"/>
      <c r="CJ46" s="471"/>
      <c r="CK46" s="472"/>
    </row>
    <row r="47" spans="2:141" ht="5.25" customHeight="1">
      <c r="B47" s="406"/>
      <c r="C47" s="485"/>
      <c r="D47" s="547" t="s">
        <v>343</v>
      </c>
      <c r="E47" s="547"/>
      <c r="F47" s="547"/>
      <c r="G47" s="547"/>
      <c r="H47" s="547"/>
      <c r="I47" s="547"/>
      <c r="J47" s="547"/>
      <c r="K47" s="547"/>
      <c r="L47" s="547"/>
      <c r="M47" s="547"/>
      <c r="N47" s="547"/>
      <c r="O47" s="547"/>
      <c r="P47" s="547"/>
      <c r="Q47" s="547"/>
      <c r="R47" s="547"/>
      <c r="S47" s="547"/>
      <c r="T47" s="547"/>
      <c r="U47" s="547"/>
      <c r="V47" s="547"/>
      <c r="W47" s="547"/>
      <c r="X47" s="547"/>
      <c r="Y47" s="547"/>
      <c r="Z47" s="547"/>
      <c r="AA47" s="547"/>
      <c r="AB47" s="475" t="str">
        <f>施設情報!C22&amp;""</f>
        <v/>
      </c>
      <c r="AC47" s="476"/>
      <c r="AD47" s="476"/>
      <c r="AE47" s="476"/>
      <c r="AF47" s="476"/>
      <c r="AG47" s="476"/>
      <c r="AH47" s="477"/>
      <c r="AI47" s="550">
        <f ca="1">集計【小規模】!O6</f>
        <v>0</v>
      </c>
      <c r="AJ47" s="551"/>
      <c r="AK47" s="551"/>
      <c r="AL47" s="551"/>
      <c r="AM47" s="551"/>
      <c r="AN47" s="551"/>
      <c r="AO47" s="551"/>
      <c r="AP47" s="551"/>
      <c r="AQ47" s="551"/>
      <c r="AR47" s="551"/>
      <c r="AS47" s="551"/>
      <c r="AT47" s="552"/>
      <c r="AU47" s="553"/>
      <c r="AV47" s="554"/>
      <c r="AW47" s="554"/>
      <c r="AX47" s="554"/>
      <c r="AY47" s="554"/>
      <c r="AZ47" s="554"/>
      <c r="BA47" s="554"/>
      <c r="BB47" s="554"/>
      <c r="BC47" s="554"/>
      <c r="BD47" s="554"/>
      <c r="BE47" s="554"/>
      <c r="BF47" s="554"/>
      <c r="BG47" s="554"/>
      <c r="BH47" s="554"/>
      <c r="BI47" s="554"/>
      <c r="BJ47" s="554"/>
      <c r="BK47" s="554"/>
      <c r="BL47" s="554"/>
      <c r="BM47" s="554"/>
      <c r="BN47" s="554"/>
      <c r="BO47" s="554"/>
      <c r="BP47" s="554"/>
      <c r="BQ47" s="554"/>
      <c r="BR47" s="554"/>
      <c r="BS47" s="554"/>
      <c r="BT47" s="554"/>
      <c r="BU47" s="554"/>
      <c r="BV47" s="554"/>
      <c r="BW47" s="554"/>
      <c r="BX47" s="554"/>
      <c r="BY47" s="555"/>
      <c r="BZ47" s="470"/>
      <c r="CA47" s="471"/>
      <c r="CB47" s="471"/>
      <c r="CC47" s="471"/>
      <c r="CD47" s="471"/>
      <c r="CE47" s="471"/>
      <c r="CF47" s="471"/>
      <c r="CG47" s="471"/>
      <c r="CH47" s="471"/>
      <c r="CI47" s="471"/>
      <c r="CJ47" s="471"/>
      <c r="CK47" s="472"/>
    </row>
    <row r="48" spans="2:141" ht="5.25" customHeight="1">
      <c r="B48" s="406"/>
      <c r="C48" s="485"/>
      <c r="D48" s="548"/>
      <c r="E48" s="548"/>
      <c r="F48" s="548"/>
      <c r="G48" s="548"/>
      <c r="H48" s="548"/>
      <c r="I48" s="548"/>
      <c r="J48" s="548"/>
      <c r="K48" s="548"/>
      <c r="L48" s="548"/>
      <c r="M48" s="548"/>
      <c r="N48" s="548"/>
      <c r="O48" s="548"/>
      <c r="P48" s="548"/>
      <c r="Q48" s="548"/>
      <c r="R48" s="548"/>
      <c r="S48" s="548"/>
      <c r="T48" s="548"/>
      <c r="U48" s="548"/>
      <c r="V48" s="548"/>
      <c r="W48" s="548"/>
      <c r="X48" s="548"/>
      <c r="Y48" s="548"/>
      <c r="Z48" s="548"/>
      <c r="AA48" s="548"/>
      <c r="AB48" s="478"/>
      <c r="AC48" s="479"/>
      <c r="AD48" s="479"/>
      <c r="AE48" s="479"/>
      <c r="AF48" s="479"/>
      <c r="AG48" s="479"/>
      <c r="AH48" s="480"/>
      <c r="AI48" s="550"/>
      <c r="AJ48" s="551"/>
      <c r="AK48" s="551"/>
      <c r="AL48" s="551"/>
      <c r="AM48" s="551"/>
      <c r="AN48" s="551"/>
      <c r="AO48" s="551"/>
      <c r="AP48" s="551"/>
      <c r="AQ48" s="551"/>
      <c r="AR48" s="551"/>
      <c r="AS48" s="551"/>
      <c r="AT48" s="552"/>
      <c r="AU48" s="556"/>
      <c r="AV48" s="310"/>
      <c r="AW48" s="310"/>
      <c r="AX48" s="310"/>
      <c r="AY48" s="310"/>
      <c r="AZ48" s="310"/>
      <c r="BA48" s="310"/>
      <c r="BB48" s="310"/>
      <c r="BC48" s="310"/>
      <c r="BD48" s="310"/>
      <c r="BE48" s="310"/>
      <c r="BF48" s="310"/>
      <c r="BG48" s="310"/>
      <c r="BH48" s="310"/>
      <c r="BI48" s="310"/>
      <c r="BJ48" s="310"/>
      <c r="BK48" s="310"/>
      <c r="BL48" s="310"/>
      <c r="BM48" s="310"/>
      <c r="BN48" s="310"/>
      <c r="BO48" s="310"/>
      <c r="BP48" s="310"/>
      <c r="BQ48" s="310"/>
      <c r="BR48" s="310"/>
      <c r="BS48" s="310"/>
      <c r="BT48" s="310"/>
      <c r="BU48" s="310"/>
      <c r="BV48" s="310"/>
      <c r="BW48" s="310"/>
      <c r="BX48" s="310"/>
      <c r="BY48" s="557"/>
      <c r="BZ48" s="470"/>
      <c r="CA48" s="471"/>
      <c r="CB48" s="471"/>
      <c r="CC48" s="471"/>
      <c r="CD48" s="471"/>
      <c r="CE48" s="471"/>
      <c r="CF48" s="471"/>
      <c r="CG48" s="471"/>
      <c r="CH48" s="471"/>
      <c r="CI48" s="471"/>
      <c r="CJ48" s="471"/>
      <c r="CK48" s="472"/>
    </row>
    <row r="49" spans="2:172" ht="5.25" customHeight="1">
      <c r="B49" s="406"/>
      <c r="C49" s="485"/>
      <c r="D49" s="548"/>
      <c r="E49" s="548"/>
      <c r="F49" s="548"/>
      <c r="G49" s="548"/>
      <c r="H49" s="548"/>
      <c r="I49" s="548"/>
      <c r="J49" s="548"/>
      <c r="K49" s="548"/>
      <c r="L49" s="548"/>
      <c r="M49" s="548"/>
      <c r="N49" s="548"/>
      <c r="O49" s="548"/>
      <c r="P49" s="548"/>
      <c r="Q49" s="548"/>
      <c r="R49" s="548"/>
      <c r="S49" s="548"/>
      <c r="T49" s="548"/>
      <c r="U49" s="548"/>
      <c r="V49" s="548"/>
      <c r="W49" s="548"/>
      <c r="X49" s="548"/>
      <c r="Y49" s="548"/>
      <c r="Z49" s="548"/>
      <c r="AA49" s="548"/>
      <c r="AB49" s="478"/>
      <c r="AC49" s="479"/>
      <c r="AD49" s="479"/>
      <c r="AE49" s="479"/>
      <c r="AF49" s="479"/>
      <c r="AG49" s="479"/>
      <c r="AH49" s="480"/>
      <c r="AI49" s="550"/>
      <c r="AJ49" s="551"/>
      <c r="AK49" s="551"/>
      <c r="AL49" s="551"/>
      <c r="AM49" s="551"/>
      <c r="AN49" s="551"/>
      <c r="AO49" s="551"/>
      <c r="AP49" s="551"/>
      <c r="AQ49" s="551"/>
      <c r="AR49" s="551"/>
      <c r="AS49" s="551"/>
      <c r="AT49" s="552"/>
      <c r="AU49" s="556"/>
      <c r="AV49" s="310"/>
      <c r="AW49" s="310"/>
      <c r="AX49" s="310"/>
      <c r="AY49" s="310"/>
      <c r="AZ49" s="310"/>
      <c r="BA49" s="310"/>
      <c r="BB49" s="310"/>
      <c r="BC49" s="310"/>
      <c r="BD49" s="310"/>
      <c r="BE49" s="310"/>
      <c r="BF49" s="310"/>
      <c r="BG49" s="310"/>
      <c r="BH49" s="310"/>
      <c r="BI49" s="310"/>
      <c r="BJ49" s="310"/>
      <c r="BK49" s="310"/>
      <c r="BL49" s="310"/>
      <c r="BM49" s="310"/>
      <c r="BN49" s="310"/>
      <c r="BO49" s="310"/>
      <c r="BP49" s="310"/>
      <c r="BQ49" s="310"/>
      <c r="BR49" s="310"/>
      <c r="BS49" s="310"/>
      <c r="BT49" s="310"/>
      <c r="BU49" s="310"/>
      <c r="BV49" s="310"/>
      <c r="BW49" s="310"/>
      <c r="BX49" s="310"/>
      <c r="BY49" s="557"/>
      <c r="BZ49" s="470"/>
      <c r="CA49" s="471"/>
      <c r="CB49" s="471"/>
      <c r="CC49" s="471"/>
      <c r="CD49" s="471"/>
      <c r="CE49" s="471"/>
      <c r="CF49" s="471"/>
      <c r="CG49" s="471"/>
      <c r="CH49" s="471"/>
      <c r="CI49" s="471"/>
      <c r="CJ49" s="471"/>
      <c r="CK49" s="472"/>
    </row>
    <row r="50" spans="2:172" ht="5.25" customHeight="1">
      <c r="B50" s="406"/>
      <c r="C50" s="485"/>
      <c r="D50" s="548"/>
      <c r="E50" s="548"/>
      <c r="F50" s="548"/>
      <c r="G50" s="548"/>
      <c r="H50" s="548"/>
      <c r="I50" s="548"/>
      <c r="J50" s="548"/>
      <c r="K50" s="548"/>
      <c r="L50" s="548"/>
      <c r="M50" s="548"/>
      <c r="N50" s="548"/>
      <c r="O50" s="548"/>
      <c r="P50" s="548"/>
      <c r="Q50" s="548"/>
      <c r="R50" s="548"/>
      <c r="S50" s="548"/>
      <c r="T50" s="548"/>
      <c r="U50" s="548"/>
      <c r="V50" s="548"/>
      <c r="W50" s="548"/>
      <c r="X50" s="548"/>
      <c r="Y50" s="548"/>
      <c r="Z50" s="548"/>
      <c r="AA50" s="548"/>
      <c r="AB50" s="478"/>
      <c r="AC50" s="479"/>
      <c r="AD50" s="479"/>
      <c r="AE50" s="479"/>
      <c r="AF50" s="479"/>
      <c r="AG50" s="479"/>
      <c r="AH50" s="480"/>
      <c r="AI50" s="550"/>
      <c r="AJ50" s="551"/>
      <c r="AK50" s="551"/>
      <c r="AL50" s="551"/>
      <c r="AM50" s="551"/>
      <c r="AN50" s="551"/>
      <c r="AO50" s="551"/>
      <c r="AP50" s="551"/>
      <c r="AQ50" s="551"/>
      <c r="AR50" s="551"/>
      <c r="AS50" s="551"/>
      <c r="AT50" s="552"/>
      <c r="AU50" s="556"/>
      <c r="AV50" s="310"/>
      <c r="AW50" s="310"/>
      <c r="AX50" s="310"/>
      <c r="AY50" s="310"/>
      <c r="AZ50" s="310"/>
      <c r="BA50" s="310"/>
      <c r="BB50" s="310"/>
      <c r="BC50" s="310"/>
      <c r="BD50" s="310"/>
      <c r="BE50" s="310"/>
      <c r="BF50" s="310"/>
      <c r="BG50" s="310"/>
      <c r="BH50" s="310"/>
      <c r="BI50" s="310"/>
      <c r="BJ50" s="310"/>
      <c r="BK50" s="310"/>
      <c r="BL50" s="310"/>
      <c r="BM50" s="310"/>
      <c r="BN50" s="310"/>
      <c r="BO50" s="310"/>
      <c r="BP50" s="310"/>
      <c r="BQ50" s="310"/>
      <c r="BR50" s="310"/>
      <c r="BS50" s="310"/>
      <c r="BT50" s="310"/>
      <c r="BU50" s="310"/>
      <c r="BV50" s="310"/>
      <c r="BW50" s="310"/>
      <c r="BX50" s="310"/>
      <c r="BY50" s="557"/>
      <c r="BZ50" s="470"/>
      <c r="CA50" s="471"/>
      <c r="CB50" s="471"/>
      <c r="CC50" s="471"/>
      <c r="CD50" s="471"/>
      <c r="CE50" s="471"/>
      <c r="CF50" s="471"/>
      <c r="CG50" s="471"/>
      <c r="CH50" s="471"/>
      <c r="CI50" s="471"/>
      <c r="CJ50" s="471"/>
      <c r="CK50" s="472"/>
      <c r="FL50" s="153"/>
      <c r="FM50" s="153"/>
      <c r="FN50" s="153"/>
      <c r="FO50" s="153"/>
      <c r="FP50" s="153"/>
    </row>
    <row r="51" spans="2:172" ht="5.25" customHeight="1">
      <c r="B51" s="406"/>
      <c r="C51" s="485"/>
      <c r="D51" s="549"/>
      <c r="E51" s="549"/>
      <c r="F51" s="549"/>
      <c r="G51" s="549"/>
      <c r="H51" s="549"/>
      <c r="I51" s="549"/>
      <c r="J51" s="549"/>
      <c r="K51" s="549"/>
      <c r="L51" s="549"/>
      <c r="M51" s="549"/>
      <c r="N51" s="549"/>
      <c r="O51" s="549"/>
      <c r="P51" s="549"/>
      <c r="Q51" s="549"/>
      <c r="R51" s="549"/>
      <c r="S51" s="549"/>
      <c r="T51" s="549"/>
      <c r="U51" s="549"/>
      <c r="V51" s="549"/>
      <c r="W51" s="549"/>
      <c r="X51" s="549"/>
      <c r="Y51" s="549"/>
      <c r="Z51" s="549"/>
      <c r="AA51" s="549"/>
      <c r="AB51" s="481"/>
      <c r="AC51" s="482"/>
      <c r="AD51" s="482"/>
      <c r="AE51" s="482"/>
      <c r="AF51" s="482"/>
      <c r="AG51" s="482"/>
      <c r="AH51" s="483"/>
      <c r="AI51" s="550"/>
      <c r="AJ51" s="551"/>
      <c r="AK51" s="551"/>
      <c r="AL51" s="551"/>
      <c r="AM51" s="551"/>
      <c r="AN51" s="551"/>
      <c r="AO51" s="551"/>
      <c r="AP51" s="551"/>
      <c r="AQ51" s="551"/>
      <c r="AR51" s="551"/>
      <c r="AS51" s="551"/>
      <c r="AT51" s="552"/>
      <c r="AU51" s="558"/>
      <c r="AV51" s="559"/>
      <c r="AW51" s="559"/>
      <c r="AX51" s="559"/>
      <c r="AY51" s="559"/>
      <c r="AZ51" s="559"/>
      <c r="BA51" s="559"/>
      <c r="BB51" s="559"/>
      <c r="BC51" s="559"/>
      <c r="BD51" s="559"/>
      <c r="BE51" s="559"/>
      <c r="BF51" s="559"/>
      <c r="BG51" s="559"/>
      <c r="BH51" s="559"/>
      <c r="BI51" s="559"/>
      <c r="BJ51" s="559"/>
      <c r="BK51" s="559"/>
      <c r="BL51" s="559"/>
      <c r="BM51" s="559"/>
      <c r="BN51" s="559"/>
      <c r="BO51" s="559"/>
      <c r="BP51" s="559"/>
      <c r="BQ51" s="559"/>
      <c r="BR51" s="559"/>
      <c r="BS51" s="559"/>
      <c r="BT51" s="559"/>
      <c r="BU51" s="559"/>
      <c r="BV51" s="559"/>
      <c r="BW51" s="559"/>
      <c r="BX51" s="559"/>
      <c r="BY51" s="560"/>
      <c r="BZ51" s="470"/>
      <c r="CA51" s="471"/>
      <c r="CB51" s="471"/>
      <c r="CC51" s="471"/>
      <c r="CD51" s="471"/>
      <c r="CE51" s="471"/>
      <c r="CF51" s="471"/>
      <c r="CG51" s="471"/>
      <c r="CH51" s="471"/>
      <c r="CI51" s="471"/>
      <c r="CJ51" s="471"/>
      <c r="CK51" s="472"/>
    </row>
    <row r="52" spans="2:172" ht="5.25" customHeight="1">
      <c r="B52" s="406"/>
      <c r="C52" s="485"/>
      <c r="D52" s="490" t="s">
        <v>99</v>
      </c>
      <c r="E52" s="490"/>
      <c r="F52" s="490"/>
      <c r="G52" s="490"/>
      <c r="H52" s="490"/>
      <c r="I52" s="490"/>
      <c r="J52" s="490"/>
      <c r="K52" s="490"/>
      <c r="L52" s="490"/>
      <c r="M52" s="490"/>
      <c r="N52" s="490"/>
      <c r="O52" s="490"/>
      <c r="P52" s="490"/>
      <c r="Q52" s="490"/>
      <c r="R52" s="490"/>
      <c r="S52" s="490"/>
      <c r="T52" s="490"/>
      <c r="U52" s="490"/>
      <c r="V52" s="490"/>
      <c r="W52" s="490"/>
      <c r="X52" s="490"/>
      <c r="Y52" s="490"/>
      <c r="Z52" s="490"/>
      <c r="AA52" s="491"/>
      <c r="AB52" s="585" t="str">
        <f>施設情報!C26&amp;""</f>
        <v/>
      </c>
      <c r="AC52" s="586"/>
      <c r="AD52" s="586"/>
      <c r="AE52" s="586"/>
      <c r="AF52" s="586"/>
      <c r="AG52" s="586"/>
      <c r="AH52" s="586"/>
      <c r="AI52" s="443">
        <f ca="1">集計【小規模】!O11</f>
        <v>0</v>
      </c>
      <c r="AJ52" s="444"/>
      <c r="AK52" s="444"/>
      <c r="AL52" s="444"/>
      <c r="AM52" s="444"/>
      <c r="AN52" s="444"/>
      <c r="AO52" s="444"/>
      <c r="AP52" s="444"/>
      <c r="AQ52" s="444"/>
      <c r="AR52" s="444"/>
      <c r="AS52" s="444"/>
      <c r="AT52" s="445"/>
      <c r="AU52" s="553"/>
      <c r="AV52" s="554"/>
      <c r="AW52" s="554"/>
      <c r="AX52" s="554"/>
      <c r="AY52" s="554"/>
      <c r="AZ52" s="554"/>
      <c r="BA52" s="554"/>
      <c r="BB52" s="554"/>
      <c r="BC52" s="554"/>
      <c r="BD52" s="554"/>
      <c r="BE52" s="554"/>
      <c r="BF52" s="554"/>
      <c r="BG52" s="554"/>
      <c r="BH52" s="554"/>
      <c r="BI52" s="554"/>
      <c r="BJ52" s="554"/>
      <c r="BK52" s="554"/>
      <c r="BL52" s="554"/>
      <c r="BM52" s="554"/>
      <c r="BN52" s="554"/>
      <c r="BO52" s="554"/>
      <c r="BP52" s="554"/>
      <c r="BQ52" s="554"/>
      <c r="BR52" s="554"/>
      <c r="BS52" s="554"/>
      <c r="BT52" s="554"/>
      <c r="BU52" s="554"/>
      <c r="BV52" s="554"/>
      <c r="BW52" s="554"/>
      <c r="BX52" s="554"/>
      <c r="BY52" s="555"/>
      <c r="BZ52" s="470"/>
      <c r="CA52" s="471"/>
      <c r="CB52" s="471"/>
      <c r="CC52" s="471"/>
      <c r="CD52" s="471"/>
      <c r="CE52" s="471"/>
      <c r="CF52" s="471"/>
      <c r="CG52" s="471"/>
      <c r="CH52" s="471"/>
      <c r="CI52" s="471"/>
      <c r="CJ52" s="471"/>
      <c r="CK52" s="472"/>
      <c r="FL52" s="159"/>
      <c r="FM52" s="159"/>
      <c r="FN52" s="159"/>
      <c r="FO52" s="159"/>
      <c r="FP52" s="159"/>
    </row>
    <row r="53" spans="2:172" ht="5.25" customHeight="1">
      <c r="B53" s="406"/>
      <c r="C53" s="485"/>
      <c r="D53" s="492"/>
      <c r="E53" s="492"/>
      <c r="F53" s="492"/>
      <c r="G53" s="492"/>
      <c r="H53" s="492"/>
      <c r="I53" s="492"/>
      <c r="J53" s="492"/>
      <c r="K53" s="492"/>
      <c r="L53" s="492"/>
      <c r="M53" s="492"/>
      <c r="N53" s="492"/>
      <c r="O53" s="492"/>
      <c r="P53" s="492"/>
      <c r="Q53" s="492"/>
      <c r="R53" s="492"/>
      <c r="S53" s="492"/>
      <c r="T53" s="492"/>
      <c r="U53" s="492"/>
      <c r="V53" s="492"/>
      <c r="W53" s="492"/>
      <c r="X53" s="492"/>
      <c r="Y53" s="492"/>
      <c r="Z53" s="492"/>
      <c r="AA53" s="493"/>
      <c r="AB53" s="499"/>
      <c r="AC53" s="500"/>
      <c r="AD53" s="500"/>
      <c r="AE53" s="500"/>
      <c r="AF53" s="500"/>
      <c r="AG53" s="500"/>
      <c r="AH53" s="500"/>
      <c r="AI53" s="374"/>
      <c r="AJ53" s="375"/>
      <c r="AK53" s="375"/>
      <c r="AL53" s="375"/>
      <c r="AM53" s="375"/>
      <c r="AN53" s="375"/>
      <c r="AO53" s="375"/>
      <c r="AP53" s="375"/>
      <c r="AQ53" s="375"/>
      <c r="AR53" s="375"/>
      <c r="AS53" s="375"/>
      <c r="AT53" s="376"/>
      <c r="AU53" s="556"/>
      <c r="AV53" s="310"/>
      <c r="AW53" s="310"/>
      <c r="AX53" s="310"/>
      <c r="AY53" s="310"/>
      <c r="AZ53" s="310"/>
      <c r="BA53" s="310"/>
      <c r="BB53" s="310"/>
      <c r="BC53" s="310"/>
      <c r="BD53" s="310"/>
      <c r="BE53" s="310"/>
      <c r="BF53" s="310"/>
      <c r="BG53" s="310"/>
      <c r="BH53" s="310"/>
      <c r="BI53" s="310"/>
      <c r="BJ53" s="310"/>
      <c r="BK53" s="310"/>
      <c r="BL53" s="310"/>
      <c r="BM53" s="310"/>
      <c r="BN53" s="310"/>
      <c r="BO53" s="310"/>
      <c r="BP53" s="310"/>
      <c r="BQ53" s="310"/>
      <c r="BR53" s="310"/>
      <c r="BS53" s="310"/>
      <c r="BT53" s="310"/>
      <c r="BU53" s="310"/>
      <c r="BV53" s="310"/>
      <c r="BW53" s="310"/>
      <c r="BX53" s="310"/>
      <c r="BY53" s="557"/>
      <c r="BZ53" s="470"/>
      <c r="CA53" s="471"/>
      <c r="CB53" s="471"/>
      <c r="CC53" s="471"/>
      <c r="CD53" s="471"/>
      <c r="CE53" s="471"/>
      <c r="CF53" s="471"/>
      <c r="CG53" s="471"/>
      <c r="CH53" s="471"/>
      <c r="CI53" s="471"/>
      <c r="CJ53" s="471"/>
      <c r="CK53" s="472"/>
    </row>
    <row r="54" spans="2:172" ht="5.25" customHeight="1">
      <c r="B54" s="406"/>
      <c r="C54" s="485"/>
      <c r="D54" s="492"/>
      <c r="E54" s="492"/>
      <c r="F54" s="492"/>
      <c r="G54" s="492"/>
      <c r="H54" s="492"/>
      <c r="I54" s="492"/>
      <c r="J54" s="492"/>
      <c r="K54" s="492"/>
      <c r="L54" s="492"/>
      <c r="M54" s="492"/>
      <c r="N54" s="492"/>
      <c r="O54" s="492"/>
      <c r="P54" s="492"/>
      <c r="Q54" s="492"/>
      <c r="R54" s="492"/>
      <c r="S54" s="492"/>
      <c r="T54" s="492"/>
      <c r="U54" s="492"/>
      <c r="V54" s="492"/>
      <c r="W54" s="492"/>
      <c r="X54" s="492"/>
      <c r="Y54" s="492"/>
      <c r="Z54" s="492"/>
      <c r="AA54" s="493"/>
      <c r="AB54" s="499"/>
      <c r="AC54" s="500"/>
      <c r="AD54" s="500"/>
      <c r="AE54" s="500"/>
      <c r="AF54" s="500"/>
      <c r="AG54" s="500"/>
      <c r="AH54" s="500"/>
      <c r="AI54" s="374"/>
      <c r="AJ54" s="375"/>
      <c r="AK54" s="375"/>
      <c r="AL54" s="375"/>
      <c r="AM54" s="375"/>
      <c r="AN54" s="375"/>
      <c r="AO54" s="375"/>
      <c r="AP54" s="375"/>
      <c r="AQ54" s="375"/>
      <c r="AR54" s="375"/>
      <c r="AS54" s="375"/>
      <c r="AT54" s="376"/>
      <c r="AU54" s="556"/>
      <c r="AV54" s="310"/>
      <c r="AW54" s="310"/>
      <c r="AX54" s="310"/>
      <c r="AY54" s="310"/>
      <c r="AZ54" s="310"/>
      <c r="BA54" s="310"/>
      <c r="BB54" s="310"/>
      <c r="BC54" s="310"/>
      <c r="BD54" s="310"/>
      <c r="BE54" s="310"/>
      <c r="BF54" s="310"/>
      <c r="BG54" s="310"/>
      <c r="BH54" s="310"/>
      <c r="BI54" s="310"/>
      <c r="BJ54" s="310"/>
      <c r="BK54" s="310"/>
      <c r="BL54" s="310"/>
      <c r="BM54" s="310"/>
      <c r="BN54" s="310"/>
      <c r="BO54" s="310"/>
      <c r="BP54" s="310"/>
      <c r="BQ54" s="310"/>
      <c r="BR54" s="310"/>
      <c r="BS54" s="310"/>
      <c r="BT54" s="310"/>
      <c r="BU54" s="310"/>
      <c r="BV54" s="310"/>
      <c r="BW54" s="310"/>
      <c r="BX54" s="310"/>
      <c r="BY54" s="557"/>
      <c r="BZ54" s="470"/>
      <c r="CA54" s="471"/>
      <c r="CB54" s="471"/>
      <c r="CC54" s="471"/>
      <c r="CD54" s="471"/>
      <c r="CE54" s="471"/>
      <c r="CF54" s="471"/>
      <c r="CG54" s="471"/>
      <c r="CH54" s="471"/>
      <c r="CI54" s="471"/>
      <c r="CJ54" s="471"/>
      <c r="CK54" s="472"/>
    </row>
    <row r="55" spans="2:172" ht="5.25" customHeight="1">
      <c r="B55" s="406"/>
      <c r="C55" s="485"/>
      <c r="D55" s="492"/>
      <c r="E55" s="492"/>
      <c r="F55" s="492"/>
      <c r="G55" s="492"/>
      <c r="H55" s="492"/>
      <c r="I55" s="492"/>
      <c r="J55" s="492"/>
      <c r="K55" s="492"/>
      <c r="L55" s="492"/>
      <c r="M55" s="492"/>
      <c r="N55" s="492"/>
      <c r="O55" s="492"/>
      <c r="P55" s="492"/>
      <c r="Q55" s="492"/>
      <c r="R55" s="492"/>
      <c r="S55" s="492"/>
      <c r="T55" s="492"/>
      <c r="U55" s="492"/>
      <c r="V55" s="492"/>
      <c r="W55" s="492"/>
      <c r="X55" s="492"/>
      <c r="Y55" s="492"/>
      <c r="Z55" s="492"/>
      <c r="AA55" s="493"/>
      <c r="AB55" s="499"/>
      <c r="AC55" s="500"/>
      <c r="AD55" s="500"/>
      <c r="AE55" s="500"/>
      <c r="AF55" s="500"/>
      <c r="AG55" s="500"/>
      <c r="AH55" s="500"/>
      <c r="AI55" s="374"/>
      <c r="AJ55" s="375"/>
      <c r="AK55" s="375"/>
      <c r="AL55" s="375"/>
      <c r="AM55" s="375"/>
      <c r="AN55" s="375"/>
      <c r="AO55" s="375"/>
      <c r="AP55" s="375"/>
      <c r="AQ55" s="375"/>
      <c r="AR55" s="375"/>
      <c r="AS55" s="375"/>
      <c r="AT55" s="376"/>
      <c r="AU55" s="556"/>
      <c r="AV55" s="310"/>
      <c r="AW55" s="310"/>
      <c r="AX55" s="310"/>
      <c r="AY55" s="310"/>
      <c r="AZ55" s="310"/>
      <c r="BA55" s="310"/>
      <c r="BB55" s="310"/>
      <c r="BC55" s="310"/>
      <c r="BD55" s="310"/>
      <c r="BE55" s="310"/>
      <c r="BF55" s="310"/>
      <c r="BG55" s="310"/>
      <c r="BH55" s="310"/>
      <c r="BI55" s="310"/>
      <c r="BJ55" s="310"/>
      <c r="BK55" s="310"/>
      <c r="BL55" s="310"/>
      <c r="BM55" s="310"/>
      <c r="BN55" s="310"/>
      <c r="BO55" s="310"/>
      <c r="BP55" s="310"/>
      <c r="BQ55" s="310"/>
      <c r="BR55" s="310"/>
      <c r="BS55" s="310"/>
      <c r="BT55" s="310"/>
      <c r="BU55" s="310"/>
      <c r="BV55" s="310"/>
      <c r="BW55" s="310"/>
      <c r="BX55" s="310"/>
      <c r="BY55" s="557"/>
      <c r="BZ55" s="470"/>
      <c r="CA55" s="471"/>
      <c r="CB55" s="471"/>
      <c r="CC55" s="471"/>
      <c r="CD55" s="471"/>
      <c r="CE55" s="471"/>
      <c r="CF55" s="471"/>
      <c r="CG55" s="471"/>
      <c r="CH55" s="471"/>
      <c r="CI55" s="471"/>
      <c r="CJ55" s="471"/>
      <c r="CK55" s="472"/>
      <c r="ES55" s="147"/>
      <c r="ET55" s="147"/>
      <c r="EU55" s="147"/>
      <c r="EV55" s="147"/>
      <c r="EW55" s="147"/>
      <c r="EX55" s="147"/>
      <c r="EY55" s="147"/>
      <c r="EZ55" s="147"/>
      <c r="FA55" s="147"/>
      <c r="FB55" s="147"/>
      <c r="FC55" s="147"/>
      <c r="FD55" s="147"/>
      <c r="FE55" s="147"/>
      <c r="FF55" s="147"/>
      <c r="FG55" s="147"/>
      <c r="FH55" s="147"/>
      <c r="FI55" s="147"/>
      <c r="FJ55" s="147"/>
      <c r="FK55" s="147"/>
      <c r="FL55" s="147"/>
      <c r="FM55" s="147"/>
    </row>
    <row r="56" spans="2:172" ht="5.25" customHeight="1">
      <c r="B56" s="406"/>
      <c r="C56" s="485"/>
      <c r="D56" s="494"/>
      <c r="E56" s="494"/>
      <c r="F56" s="494"/>
      <c r="G56" s="494"/>
      <c r="H56" s="494"/>
      <c r="I56" s="494"/>
      <c r="J56" s="494"/>
      <c r="K56" s="494"/>
      <c r="L56" s="494"/>
      <c r="M56" s="494"/>
      <c r="N56" s="494"/>
      <c r="O56" s="494"/>
      <c r="P56" s="494"/>
      <c r="Q56" s="494"/>
      <c r="R56" s="494"/>
      <c r="S56" s="494"/>
      <c r="T56" s="494"/>
      <c r="U56" s="494"/>
      <c r="V56" s="494"/>
      <c r="W56" s="494"/>
      <c r="X56" s="494"/>
      <c r="Y56" s="494"/>
      <c r="Z56" s="494"/>
      <c r="AA56" s="495"/>
      <c r="AB56" s="502"/>
      <c r="AC56" s="503"/>
      <c r="AD56" s="503"/>
      <c r="AE56" s="503"/>
      <c r="AF56" s="503"/>
      <c r="AG56" s="503"/>
      <c r="AH56" s="503"/>
      <c r="AI56" s="419"/>
      <c r="AJ56" s="420"/>
      <c r="AK56" s="420"/>
      <c r="AL56" s="420"/>
      <c r="AM56" s="420"/>
      <c r="AN56" s="420"/>
      <c r="AO56" s="420"/>
      <c r="AP56" s="420"/>
      <c r="AQ56" s="420"/>
      <c r="AR56" s="420"/>
      <c r="AS56" s="420"/>
      <c r="AT56" s="421"/>
      <c r="AU56" s="558"/>
      <c r="AV56" s="559"/>
      <c r="AW56" s="559"/>
      <c r="AX56" s="559"/>
      <c r="AY56" s="559"/>
      <c r="AZ56" s="559"/>
      <c r="BA56" s="559"/>
      <c r="BB56" s="559"/>
      <c r="BC56" s="559"/>
      <c r="BD56" s="559"/>
      <c r="BE56" s="559"/>
      <c r="BF56" s="559"/>
      <c r="BG56" s="559"/>
      <c r="BH56" s="559"/>
      <c r="BI56" s="559"/>
      <c r="BJ56" s="559"/>
      <c r="BK56" s="559"/>
      <c r="BL56" s="559"/>
      <c r="BM56" s="559"/>
      <c r="BN56" s="559"/>
      <c r="BO56" s="559"/>
      <c r="BP56" s="559"/>
      <c r="BQ56" s="559"/>
      <c r="BR56" s="559"/>
      <c r="BS56" s="559"/>
      <c r="BT56" s="559"/>
      <c r="BU56" s="559"/>
      <c r="BV56" s="559"/>
      <c r="BW56" s="559"/>
      <c r="BX56" s="559"/>
      <c r="BY56" s="560"/>
      <c r="BZ56" s="470"/>
      <c r="CA56" s="471"/>
      <c r="CB56" s="471"/>
      <c r="CC56" s="471"/>
      <c r="CD56" s="471"/>
      <c r="CE56" s="471"/>
      <c r="CF56" s="471"/>
      <c r="CG56" s="471"/>
      <c r="CH56" s="471"/>
      <c r="CI56" s="471"/>
      <c r="CJ56" s="471"/>
      <c r="CK56" s="472"/>
      <c r="ES56" s="147"/>
      <c r="ET56" s="147"/>
      <c r="EU56" s="147"/>
      <c r="EV56" s="147"/>
      <c r="EW56" s="147"/>
      <c r="EX56" s="147"/>
      <c r="EY56" s="147"/>
      <c r="EZ56" s="147"/>
      <c r="FA56" s="147"/>
      <c r="FB56" s="147"/>
      <c r="FC56" s="147"/>
      <c r="FD56" s="147"/>
      <c r="FE56" s="147"/>
      <c r="FF56" s="147"/>
      <c r="FG56" s="147"/>
      <c r="FH56" s="147"/>
      <c r="FI56" s="147"/>
      <c r="FJ56" s="147"/>
      <c r="FK56" s="147"/>
      <c r="FL56" s="147"/>
      <c r="FM56" s="147"/>
    </row>
    <row r="57" spans="2:172" ht="5.25" customHeight="1">
      <c r="B57" s="406"/>
      <c r="C57" s="485"/>
      <c r="D57" s="547" t="s">
        <v>272</v>
      </c>
      <c r="E57" s="547"/>
      <c r="F57" s="547"/>
      <c r="G57" s="547"/>
      <c r="H57" s="547"/>
      <c r="I57" s="547"/>
      <c r="J57" s="547"/>
      <c r="K57" s="547"/>
      <c r="L57" s="547"/>
      <c r="M57" s="547"/>
      <c r="N57" s="547"/>
      <c r="O57" s="547"/>
      <c r="P57" s="547"/>
      <c r="Q57" s="547"/>
      <c r="R57" s="547"/>
      <c r="S57" s="547"/>
      <c r="T57" s="547"/>
      <c r="U57" s="547"/>
      <c r="V57" s="547"/>
      <c r="W57" s="547"/>
      <c r="X57" s="547"/>
      <c r="Y57" s="547"/>
      <c r="Z57" s="547"/>
      <c r="AA57" s="547"/>
      <c r="AB57" s="473" t="str">
        <f>施設情報!C29&amp;""</f>
        <v/>
      </c>
      <c r="AC57" s="474"/>
      <c r="AD57" s="474"/>
      <c r="AE57" s="474"/>
      <c r="AF57" s="474"/>
      <c r="AG57" s="474"/>
      <c r="AH57" s="474"/>
      <c r="AI57" s="550">
        <f ca="1">集計【小規模】!O7</f>
        <v>0</v>
      </c>
      <c r="AJ57" s="551"/>
      <c r="AK57" s="551"/>
      <c r="AL57" s="551"/>
      <c r="AM57" s="551"/>
      <c r="AN57" s="551"/>
      <c r="AO57" s="551"/>
      <c r="AP57" s="551"/>
      <c r="AQ57" s="551"/>
      <c r="AR57" s="551"/>
      <c r="AS57" s="551"/>
      <c r="AT57" s="552"/>
      <c r="AU57" s="553"/>
      <c r="AV57" s="554"/>
      <c r="AW57" s="554"/>
      <c r="AX57" s="554"/>
      <c r="AY57" s="554"/>
      <c r="AZ57" s="554"/>
      <c r="BA57" s="554"/>
      <c r="BB57" s="554"/>
      <c r="BC57" s="554"/>
      <c r="BD57" s="554"/>
      <c r="BE57" s="554"/>
      <c r="BF57" s="554"/>
      <c r="BG57" s="554"/>
      <c r="BH57" s="554"/>
      <c r="BI57" s="554"/>
      <c r="BJ57" s="554"/>
      <c r="BK57" s="554"/>
      <c r="BL57" s="554"/>
      <c r="BM57" s="554"/>
      <c r="BN57" s="554"/>
      <c r="BO57" s="554"/>
      <c r="BP57" s="554"/>
      <c r="BQ57" s="554"/>
      <c r="BR57" s="554"/>
      <c r="BS57" s="554"/>
      <c r="BT57" s="554"/>
      <c r="BU57" s="554"/>
      <c r="BV57" s="554"/>
      <c r="BW57" s="554"/>
      <c r="BX57" s="554"/>
      <c r="BY57" s="555"/>
      <c r="BZ57" s="470"/>
      <c r="CA57" s="471"/>
      <c r="CB57" s="471"/>
      <c r="CC57" s="471"/>
      <c r="CD57" s="471"/>
      <c r="CE57" s="471"/>
      <c r="CF57" s="471"/>
      <c r="CG57" s="471"/>
      <c r="CH57" s="471"/>
      <c r="CI57" s="471"/>
      <c r="CJ57" s="471"/>
      <c r="CK57" s="472"/>
      <c r="ES57" s="147"/>
      <c r="ET57" s="147"/>
      <c r="EU57" s="147"/>
      <c r="EV57" s="147"/>
      <c r="EW57" s="147"/>
      <c r="EX57" s="147"/>
      <c r="EY57" s="147"/>
      <c r="EZ57" s="147"/>
      <c r="FA57" s="147"/>
      <c r="FB57" s="147"/>
      <c r="FC57" s="147"/>
      <c r="FD57" s="147"/>
      <c r="FE57" s="147"/>
      <c r="FF57" s="147"/>
      <c r="FG57" s="147"/>
      <c r="FH57" s="147"/>
      <c r="FI57" s="147"/>
      <c r="FJ57" s="147"/>
      <c r="FK57" s="147"/>
      <c r="FL57" s="147"/>
      <c r="FM57" s="147"/>
    </row>
    <row r="58" spans="2:172" ht="5.25" customHeight="1">
      <c r="B58" s="406"/>
      <c r="C58" s="485"/>
      <c r="D58" s="548"/>
      <c r="E58" s="548"/>
      <c r="F58" s="548"/>
      <c r="G58" s="548"/>
      <c r="H58" s="548"/>
      <c r="I58" s="548"/>
      <c r="J58" s="548"/>
      <c r="K58" s="548"/>
      <c r="L58" s="548"/>
      <c r="M58" s="548"/>
      <c r="N58" s="548"/>
      <c r="O58" s="548"/>
      <c r="P58" s="548"/>
      <c r="Q58" s="548"/>
      <c r="R58" s="548"/>
      <c r="S58" s="548"/>
      <c r="T58" s="548"/>
      <c r="U58" s="548"/>
      <c r="V58" s="548"/>
      <c r="W58" s="548"/>
      <c r="X58" s="548"/>
      <c r="Y58" s="548"/>
      <c r="Z58" s="548"/>
      <c r="AA58" s="548"/>
      <c r="AB58" s="473"/>
      <c r="AC58" s="474"/>
      <c r="AD58" s="474"/>
      <c r="AE58" s="474"/>
      <c r="AF58" s="474"/>
      <c r="AG58" s="474"/>
      <c r="AH58" s="474"/>
      <c r="AI58" s="550"/>
      <c r="AJ58" s="551"/>
      <c r="AK58" s="551"/>
      <c r="AL58" s="551"/>
      <c r="AM58" s="551"/>
      <c r="AN58" s="551"/>
      <c r="AO58" s="551"/>
      <c r="AP58" s="551"/>
      <c r="AQ58" s="551"/>
      <c r="AR58" s="551"/>
      <c r="AS58" s="551"/>
      <c r="AT58" s="552"/>
      <c r="AU58" s="556"/>
      <c r="AV58" s="310"/>
      <c r="AW58" s="310"/>
      <c r="AX58" s="310"/>
      <c r="AY58" s="310"/>
      <c r="AZ58" s="310"/>
      <c r="BA58" s="310"/>
      <c r="BB58" s="310"/>
      <c r="BC58" s="310"/>
      <c r="BD58" s="310"/>
      <c r="BE58" s="310"/>
      <c r="BF58" s="310"/>
      <c r="BG58" s="310"/>
      <c r="BH58" s="310"/>
      <c r="BI58" s="310"/>
      <c r="BJ58" s="310"/>
      <c r="BK58" s="310"/>
      <c r="BL58" s="310"/>
      <c r="BM58" s="310"/>
      <c r="BN58" s="310"/>
      <c r="BO58" s="310"/>
      <c r="BP58" s="310"/>
      <c r="BQ58" s="310"/>
      <c r="BR58" s="310"/>
      <c r="BS58" s="310"/>
      <c r="BT58" s="310"/>
      <c r="BU58" s="310"/>
      <c r="BV58" s="310"/>
      <c r="BW58" s="310"/>
      <c r="BX58" s="310"/>
      <c r="BY58" s="557"/>
      <c r="BZ58" s="470"/>
      <c r="CA58" s="471"/>
      <c r="CB58" s="471"/>
      <c r="CC58" s="471"/>
      <c r="CD58" s="471"/>
      <c r="CE58" s="471"/>
      <c r="CF58" s="471"/>
      <c r="CG58" s="471"/>
      <c r="CH58" s="471"/>
      <c r="CI58" s="471"/>
      <c r="CJ58" s="471"/>
      <c r="CK58" s="472"/>
      <c r="CL58" s="152"/>
      <c r="DU58" s="147"/>
      <c r="DV58" s="147"/>
      <c r="DW58" s="147"/>
      <c r="DX58" s="147"/>
      <c r="DY58" s="147"/>
      <c r="DZ58" s="147"/>
      <c r="EA58" s="147"/>
      <c r="EB58" s="147"/>
      <c r="EC58" s="147"/>
      <c r="ED58" s="147"/>
      <c r="EE58" s="147"/>
      <c r="EF58" s="147"/>
      <c r="EG58" s="147"/>
      <c r="EH58" s="147"/>
      <c r="EI58" s="147"/>
      <c r="EJ58" s="147"/>
      <c r="EK58" s="147"/>
      <c r="EL58" s="147"/>
      <c r="EM58" s="147"/>
      <c r="EN58" s="147"/>
      <c r="EO58" s="147"/>
      <c r="EP58" s="147"/>
      <c r="EQ58" s="147"/>
      <c r="ER58" s="147"/>
      <c r="ES58" s="147"/>
      <c r="ET58" s="160"/>
      <c r="EU58" s="160"/>
      <c r="EV58" s="160"/>
      <c r="EW58" s="160"/>
      <c r="EX58" s="147"/>
      <c r="EY58" s="147"/>
      <c r="EZ58" s="147"/>
      <c r="FA58" s="147"/>
      <c r="FB58" s="147"/>
      <c r="FC58" s="147"/>
      <c r="FD58" s="147"/>
      <c r="FE58" s="147"/>
      <c r="FF58" s="147"/>
      <c r="FG58" s="147"/>
      <c r="FH58" s="147"/>
      <c r="FI58" s="147"/>
      <c r="FJ58" s="147"/>
      <c r="FK58" s="147"/>
      <c r="FL58" s="147"/>
      <c r="FM58" s="147"/>
    </row>
    <row r="59" spans="2:172" ht="5.25" customHeight="1">
      <c r="B59" s="406"/>
      <c r="C59" s="485"/>
      <c r="D59" s="548"/>
      <c r="E59" s="548"/>
      <c r="F59" s="548"/>
      <c r="G59" s="548"/>
      <c r="H59" s="548"/>
      <c r="I59" s="548"/>
      <c r="J59" s="548"/>
      <c r="K59" s="548"/>
      <c r="L59" s="548"/>
      <c r="M59" s="548"/>
      <c r="N59" s="548"/>
      <c r="O59" s="548"/>
      <c r="P59" s="548"/>
      <c r="Q59" s="548"/>
      <c r="R59" s="548"/>
      <c r="S59" s="548"/>
      <c r="T59" s="548"/>
      <c r="U59" s="548"/>
      <c r="V59" s="548"/>
      <c r="W59" s="548"/>
      <c r="X59" s="548"/>
      <c r="Y59" s="548"/>
      <c r="Z59" s="548"/>
      <c r="AA59" s="548"/>
      <c r="AB59" s="473"/>
      <c r="AC59" s="474"/>
      <c r="AD59" s="474"/>
      <c r="AE59" s="474"/>
      <c r="AF59" s="474"/>
      <c r="AG59" s="474"/>
      <c r="AH59" s="474"/>
      <c r="AI59" s="550"/>
      <c r="AJ59" s="551"/>
      <c r="AK59" s="551"/>
      <c r="AL59" s="551"/>
      <c r="AM59" s="551"/>
      <c r="AN59" s="551"/>
      <c r="AO59" s="551"/>
      <c r="AP59" s="551"/>
      <c r="AQ59" s="551"/>
      <c r="AR59" s="551"/>
      <c r="AS59" s="551"/>
      <c r="AT59" s="552"/>
      <c r="AU59" s="556"/>
      <c r="AV59" s="310"/>
      <c r="AW59" s="310"/>
      <c r="AX59" s="310"/>
      <c r="AY59" s="310"/>
      <c r="AZ59" s="310"/>
      <c r="BA59" s="310"/>
      <c r="BB59" s="310"/>
      <c r="BC59" s="310"/>
      <c r="BD59" s="310"/>
      <c r="BE59" s="310"/>
      <c r="BF59" s="310"/>
      <c r="BG59" s="310"/>
      <c r="BH59" s="310"/>
      <c r="BI59" s="310"/>
      <c r="BJ59" s="310"/>
      <c r="BK59" s="310"/>
      <c r="BL59" s="310"/>
      <c r="BM59" s="310"/>
      <c r="BN59" s="310"/>
      <c r="BO59" s="310"/>
      <c r="BP59" s="310"/>
      <c r="BQ59" s="310"/>
      <c r="BR59" s="310"/>
      <c r="BS59" s="310"/>
      <c r="BT59" s="310"/>
      <c r="BU59" s="310"/>
      <c r="BV59" s="310"/>
      <c r="BW59" s="310"/>
      <c r="BX59" s="310"/>
      <c r="BY59" s="557"/>
      <c r="BZ59" s="470"/>
      <c r="CA59" s="471"/>
      <c r="CB59" s="471"/>
      <c r="CC59" s="471"/>
      <c r="CD59" s="471"/>
      <c r="CE59" s="471"/>
      <c r="CF59" s="471"/>
      <c r="CG59" s="471"/>
      <c r="CH59" s="471"/>
      <c r="CI59" s="471"/>
      <c r="CJ59" s="471"/>
      <c r="CK59" s="472"/>
      <c r="CL59" s="152"/>
      <c r="DU59" s="147"/>
      <c r="DV59" s="147"/>
      <c r="DW59" s="147"/>
      <c r="DX59" s="147"/>
      <c r="DY59" s="147"/>
      <c r="DZ59" s="147"/>
      <c r="EA59" s="147"/>
      <c r="EB59" s="147"/>
      <c r="EC59" s="147"/>
      <c r="ED59" s="147"/>
      <c r="EE59" s="147"/>
      <c r="EF59" s="147"/>
      <c r="EG59" s="147"/>
      <c r="EH59" s="147"/>
      <c r="EI59" s="147"/>
      <c r="EJ59" s="147"/>
      <c r="EK59" s="147"/>
      <c r="EL59" s="147"/>
      <c r="EM59" s="147"/>
      <c r="EN59" s="147"/>
      <c r="EO59" s="147"/>
      <c r="EP59" s="147"/>
      <c r="EQ59" s="147"/>
      <c r="ER59" s="147"/>
      <c r="ES59" s="147"/>
      <c r="ET59" s="160"/>
      <c r="EU59" s="160"/>
      <c r="EV59" s="160"/>
      <c r="EW59" s="160"/>
      <c r="EX59" s="147"/>
      <c r="EY59" s="147"/>
      <c r="EZ59" s="147"/>
      <c r="FA59" s="147"/>
      <c r="FB59" s="147"/>
      <c r="FC59" s="147"/>
      <c r="FD59" s="147"/>
      <c r="FE59" s="147"/>
      <c r="FF59" s="147"/>
      <c r="FG59" s="147"/>
      <c r="FH59" s="147"/>
      <c r="FI59" s="147"/>
      <c r="FJ59" s="147"/>
      <c r="FK59" s="147"/>
      <c r="FL59" s="147"/>
      <c r="FM59" s="147"/>
    </row>
    <row r="60" spans="2:172" ht="5.25" customHeight="1">
      <c r="B60" s="406"/>
      <c r="C60" s="485"/>
      <c r="D60" s="548"/>
      <c r="E60" s="548"/>
      <c r="F60" s="548"/>
      <c r="G60" s="548"/>
      <c r="H60" s="548"/>
      <c r="I60" s="548"/>
      <c r="J60" s="548"/>
      <c r="K60" s="548"/>
      <c r="L60" s="548"/>
      <c r="M60" s="548"/>
      <c r="N60" s="548"/>
      <c r="O60" s="548"/>
      <c r="P60" s="548"/>
      <c r="Q60" s="548"/>
      <c r="R60" s="548"/>
      <c r="S60" s="548"/>
      <c r="T60" s="548"/>
      <c r="U60" s="548"/>
      <c r="V60" s="548"/>
      <c r="W60" s="548"/>
      <c r="X60" s="548"/>
      <c r="Y60" s="548"/>
      <c r="Z60" s="548"/>
      <c r="AA60" s="548"/>
      <c r="AB60" s="473"/>
      <c r="AC60" s="474"/>
      <c r="AD60" s="474"/>
      <c r="AE60" s="474"/>
      <c r="AF60" s="474"/>
      <c r="AG60" s="474"/>
      <c r="AH60" s="474"/>
      <c r="AI60" s="550"/>
      <c r="AJ60" s="551"/>
      <c r="AK60" s="551"/>
      <c r="AL60" s="551"/>
      <c r="AM60" s="551"/>
      <c r="AN60" s="551"/>
      <c r="AO60" s="551"/>
      <c r="AP60" s="551"/>
      <c r="AQ60" s="551"/>
      <c r="AR60" s="551"/>
      <c r="AS60" s="551"/>
      <c r="AT60" s="552"/>
      <c r="AU60" s="556"/>
      <c r="AV60" s="310"/>
      <c r="AW60" s="310"/>
      <c r="AX60" s="310"/>
      <c r="AY60" s="310"/>
      <c r="AZ60" s="310"/>
      <c r="BA60" s="310"/>
      <c r="BB60" s="310"/>
      <c r="BC60" s="310"/>
      <c r="BD60" s="310"/>
      <c r="BE60" s="310"/>
      <c r="BF60" s="310"/>
      <c r="BG60" s="310"/>
      <c r="BH60" s="310"/>
      <c r="BI60" s="310"/>
      <c r="BJ60" s="310"/>
      <c r="BK60" s="310"/>
      <c r="BL60" s="310"/>
      <c r="BM60" s="310"/>
      <c r="BN60" s="310"/>
      <c r="BO60" s="310"/>
      <c r="BP60" s="310"/>
      <c r="BQ60" s="310"/>
      <c r="BR60" s="310"/>
      <c r="BS60" s="310"/>
      <c r="BT60" s="310"/>
      <c r="BU60" s="310"/>
      <c r="BV60" s="310"/>
      <c r="BW60" s="310"/>
      <c r="BX60" s="310"/>
      <c r="BY60" s="557"/>
      <c r="BZ60" s="470"/>
      <c r="CA60" s="471"/>
      <c r="CB60" s="471"/>
      <c r="CC60" s="471"/>
      <c r="CD60" s="471"/>
      <c r="CE60" s="471"/>
      <c r="CF60" s="471"/>
      <c r="CG60" s="471"/>
      <c r="CH60" s="471"/>
      <c r="CI60" s="471"/>
      <c r="CJ60" s="471"/>
      <c r="CK60" s="472"/>
      <c r="CL60" s="152"/>
      <c r="DU60" s="147"/>
      <c r="DV60" s="147"/>
      <c r="DW60" s="147"/>
      <c r="DX60" s="147"/>
      <c r="DY60" s="147"/>
      <c r="DZ60" s="147"/>
      <c r="EA60" s="147"/>
      <c r="EB60" s="147"/>
      <c r="EC60" s="147"/>
      <c r="ED60" s="147"/>
      <c r="EE60" s="147"/>
      <c r="EF60" s="147"/>
      <c r="EG60" s="147"/>
      <c r="EH60" s="147"/>
      <c r="EI60" s="147"/>
      <c r="EJ60" s="147"/>
      <c r="EK60" s="147"/>
      <c r="EL60" s="147"/>
      <c r="EM60" s="147"/>
      <c r="EN60" s="147"/>
      <c r="EO60" s="147"/>
      <c r="EP60" s="147"/>
      <c r="EQ60" s="147"/>
      <c r="ER60" s="147"/>
      <c r="ES60" s="147"/>
      <c r="ET60" s="160"/>
      <c r="EU60" s="160"/>
      <c r="EV60" s="160"/>
      <c r="EW60" s="160"/>
      <c r="EX60" s="147"/>
      <c r="EY60" s="147"/>
      <c r="EZ60" s="147"/>
      <c r="FA60" s="147"/>
      <c r="FB60" s="147"/>
      <c r="FC60" s="147"/>
      <c r="FD60" s="147"/>
      <c r="FE60" s="147"/>
      <c r="FF60" s="147"/>
      <c r="FG60" s="147"/>
      <c r="FH60" s="147"/>
      <c r="FI60" s="147"/>
      <c r="FJ60" s="147"/>
      <c r="FK60" s="147"/>
      <c r="FL60" s="147"/>
      <c r="FM60" s="147"/>
    </row>
    <row r="61" spans="2:172" ht="5.25" customHeight="1">
      <c r="B61" s="406"/>
      <c r="C61" s="485"/>
      <c r="D61" s="549"/>
      <c r="E61" s="549"/>
      <c r="F61" s="549"/>
      <c r="G61" s="549"/>
      <c r="H61" s="549"/>
      <c r="I61" s="549"/>
      <c r="J61" s="549"/>
      <c r="K61" s="549"/>
      <c r="L61" s="549"/>
      <c r="M61" s="549"/>
      <c r="N61" s="549"/>
      <c r="O61" s="549"/>
      <c r="P61" s="549"/>
      <c r="Q61" s="549"/>
      <c r="R61" s="549"/>
      <c r="S61" s="549"/>
      <c r="T61" s="549"/>
      <c r="U61" s="549"/>
      <c r="V61" s="549"/>
      <c r="W61" s="549"/>
      <c r="X61" s="549"/>
      <c r="Y61" s="549"/>
      <c r="Z61" s="549"/>
      <c r="AA61" s="549"/>
      <c r="AB61" s="473"/>
      <c r="AC61" s="474"/>
      <c r="AD61" s="474"/>
      <c r="AE61" s="474"/>
      <c r="AF61" s="474"/>
      <c r="AG61" s="474"/>
      <c r="AH61" s="474"/>
      <c r="AI61" s="550"/>
      <c r="AJ61" s="551"/>
      <c r="AK61" s="551"/>
      <c r="AL61" s="551"/>
      <c r="AM61" s="551"/>
      <c r="AN61" s="551"/>
      <c r="AO61" s="551"/>
      <c r="AP61" s="551"/>
      <c r="AQ61" s="551"/>
      <c r="AR61" s="551"/>
      <c r="AS61" s="551"/>
      <c r="AT61" s="552"/>
      <c r="AU61" s="558"/>
      <c r="AV61" s="559"/>
      <c r="AW61" s="559"/>
      <c r="AX61" s="559"/>
      <c r="AY61" s="559"/>
      <c r="AZ61" s="559"/>
      <c r="BA61" s="559"/>
      <c r="BB61" s="559"/>
      <c r="BC61" s="559"/>
      <c r="BD61" s="559"/>
      <c r="BE61" s="559"/>
      <c r="BF61" s="559"/>
      <c r="BG61" s="559"/>
      <c r="BH61" s="559"/>
      <c r="BI61" s="559"/>
      <c r="BJ61" s="559"/>
      <c r="BK61" s="559"/>
      <c r="BL61" s="559"/>
      <c r="BM61" s="559"/>
      <c r="BN61" s="559"/>
      <c r="BO61" s="559"/>
      <c r="BP61" s="559"/>
      <c r="BQ61" s="559"/>
      <c r="BR61" s="559"/>
      <c r="BS61" s="559"/>
      <c r="BT61" s="559"/>
      <c r="BU61" s="559"/>
      <c r="BV61" s="559"/>
      <c r="BW61" s="559"/>
      <c r="BX61" s="559"/>
      <c r="BY61" s="560"/>
      <c r="BZ61" s="470"/>
      <c r="CA61" s="471"/>
      <c r="CB61" s="471"/>
      <c r="CC61" s="471"/>
      <c r="CD61" s="471"/>
      <c r="CE61" s="471"/>
      <c r="CF61" s="471"/>
      <c r="CG61" s="471"/>
      <c r="CH61" s="471"/>
      <c r="CI61" s="471"/>
      <c r="CJ61" s="471"/>
      <c r="CK61" s="472"/>
      <c r="CL61" s="152"/>
      <c r="DU61" s="147"/>
      <c r="DV61" s="147"/>
      <c r="DW61" s="147"/>
      <c r="DX61" s="147"/>
      <c r="DY61" s="147"/>
      <c r="DZ61" s="147"/>
      <c r="EA61" s="147"/>
      <c r="EB61" s="147"/>
      <c r="EC61" s="147"/>
      <c r="ED61" s="147"/>
      <c r="EE61" s="147"/>
      <c r="EF61" s="147"/>
      <c r="EG61" s="147"/>
      <c r="EH61" s="147"/>
      <c r="EI61" s="147"/>
      <c r="EJ61" s="147"/>
      <c r="EK61" s="147"/>
      <c r="EL61" s="147"/>
      <c r="EM61" s="147"/>
      <c r="EN61" s="147"/>
      <c r="EO61" s="147"/>
      <c r="EP61" s="147"/>
      <c r="EQ61" s="147"/>
      <c r="ER61" s="147"/>
      <c r="ES61" s="147"/>
      <c r="ET61" s="160"/>
      <c r="EU61" s="160"/>
      <c r="EV61" s="160"/>
      <c r="EW61" s="160"/>
      <c r="EX61" s="147"/>
      <c r="EY61" s="147"/>
      <c r="EZ61" s="147"/>
      <c r="FA61" s="147"/>
      <c r="FB61" s="147"/>
      <c r="FC61" s="147"/>
      <c r="FD61" s="147"/>
      <c r="FE61" s="147"/>
      <c r="FF61" s="147"/>
      <c r="FG61" s="147"/>
      <c r="FH61" s="147"/>
      <c r="FI61" s="147"/>
      <c r="FJ61" s="147"/>
      <c r="FK61" s="147"/>
      <c r="FL61" s="147"/>
      <c r="FM61" s="147"/>
    </row>
    <row r="62" spans="2:172" ht="5.25" customHeight="1">
      <c r="B62" s="406"/>
      <c r="C62" s="485"/>
      <c r="D62" s="490" t="s">
        <v>74</v>
      </c>
      <c r="E62" s="490"/>
      <c r="F62" s="490"/>
      <c r="G62" s="490"/>
      <c r="H62" s="490"/>
      <c r="I62" s="490"/>
      <c r="J62" s="490"/>
      <c r="K62" s="490"/>
      <c r="L62" s="490"/>
      <c r="M62" s="490"/>
      <c r="N62" s="490"/>
      <c r="O62" s="490"/>
      <c r="P62" s="490"/>
      <c r="Q62" s="490"/>
      <c r="R62" s="490"/>
      <c r="S62" s="490"/>
      <c r="T62" s="490"/>
      <c r="U62" s="490"/>
      <c r="V62" s="490"/>
      <c r="W62" s="490"/>
      <c r="X62" s="490"/>
      <c r="Y62" s="490"/>
      <c r="Z62" s="490"/>
      <c r="AA62" s="491"/>
      <c r="AB62" s="475" t="str">
        <f>施設情報!C27&amp;""</f>
        <v/>
      </c>
      <c r="AC62" s="476"/>
      <c r="AD62" s="476"/>
      <c r="AE62" s="476"/>
      <c r="AF62" s="476"/>
      <c r="AG62" s="476"/>
      <c r="AH62" s="477"/>
      <c r="AI62" s="443">
        <f ca="1">集計【小規模】!O8</f>
        <v>0</v>
      </c>
      <c r="AJ62" s="444"/>
      <c r="AK62" s="444"/>
      <c r="AL62" s="444"/>
      <c r="AM62" s="444"/>
      <c r="AN62" s="444"/>
      <c r="AO62" s="444"/>
      <c r="AP62" s="444"/>
      <c r="AQ62" s="444"/>
      <c r="AR62" s="444"/>
      <c r="AS62" s="444"/>
      <c r="AT62" s="445"/>
      <c r="AU62" s="553"/>
      <c r="AV62" s="554"/>
      <c r="AW62" s="554"/>
      <c r="AX62" s="554"/>
      <c r="AY62" s="554"/>
      <c r="AZ62" s="554"/>
      <c r="BA62" s="554"/>
      <c r="BB62" s="554"/>
      <c r="BC62" s="554"/>
      <c r="BD62" s="554"/>
      <c r="BE62" s="554"/>
      <c r="BF62" s="554"/>
      <c r="BG62" s="554"/>
      <c r="BH62" s="554"/>
      <c r="BI62" s="554"/>
      <c r="BJ62" s="554"/>
      <c r="BK62" s="554"/>
      <c r="BL62" s="554"/>
      <c r="BM62" s="554"/>
      <c r="BN62" s="554"/>
      <c r="BO62" s="554"/>
      <c r="BP62" s="554"/>
      <c r="BQ62" s="554"/>
      <c r="BR62" s="554"/>
      <c r="BS62" s="554"/>
      <c r="BT62" s="554"/>
      <c r="BU62" s="554"/>
      <c r="BV62" s="554"/>
      <c r="BW62" s="554"/>
      <c r="BX62" s="554"/>
      <c r="BY62" s="555"/>
      <c r="BZ62" s="470"/>
      <c r="CA62" s="471"/>
      <c r="CB62" s="471"/>
      <c r="CC62" s="471"/>
      <c r="CD62" s="471"/>
      <c r="CE62" s="471"/>
      <c r="CF62" s="471"/>
      <c r="CG62" s="471"/>
      <c r="CH62" s="471"/>
      <c r="CI62" s="471"/>
      <c r="CJ62" s="471"/>
      <c r="CK62" s="472"/>
      <c r="CL62" s="152"/>
      <c r="DU62" s="147"/>
      <c r="DV62" s="147"/>
      <c r="DW62" s="147"/>
      <c r="DX62" s="147"/>
      <c r="DY62" s="147"/>
      <c r="DZ62" s="147"/>
      <c r="EA62" s="147"/>
      <c r="EB62" s="147"/>
      <c r="EC62" s="147"/>
      <c r="ED62" s="147"/>
      <c r="EE62" s="147"/>
      <c r="EF62" s="147"/>
      <c r="EG62" s="147"/>
      <c r="EH62" s="147"/>
      <c r="EI62" s="147"/>
      <c r="EJ62" s="147"/>
      <c r="EK62" s="147"/>
      <c r="EL62" s="147"/>
      <c r="EM62" s="147"/>
      <c r="EN62" s="147"/>
      <c r="EO62" s="147"/>
      <c r="EP62" s="147"/>
      <c r="EQ62" s="147"/>
      <c r="ER62" s="147"/>
      <c r="ES62" s="147"/>
      <c r="ET62" s="160"/>
      <c r="EU62" s="160"/>
      <c r="EV62" s="160"/>
      <c r="EW62" s="160"/>
      <c r="EX62" s="147"/>
      <c r="EY62" s="147"/>
      <c r="EZ62" s="147"/>
      <c r="FA62" s="147"/>
      <c r="FB62" s="147"/>
      <c r="FC62" s="147"/>
      <c r="FD62" s="147"/>
      <c r="FE62" s="147"/>
      <c r="FF62" s="147"/>
      <c r="FG62" s="147"/>
      <c r="FH62" s="147"/>
      <c r="FI62" s="147"/>
      <c r="FJ62" s="147"/>
      <c r="FK62" s="147"/>
      <c r="FL62" s="147"/>
      <c r="FM62" s="147"/>
    </row>
    <row r="63" spans="2:172" ht="5.25" customHeight="1">
      <c r="B63" s="406"/>
      <c r="C63" s="485"/>
      <c r="D63" s="492"/>
      <c r="E63" s="492"/>
      <c r="F63" s="492"/>
      <c r="G63" s="492"/>
      <c r="H63" s="492"/>
      <c r="I63" s="492"/>
      <c r="J63" s="492"/>
      <c r="K63" s="492"/>
      <c r="L63" s="492"/>
      <c r="M63" s="492"/>
      <c r="N63" s="492"/>
      <c r="O63" s="492"/>
      <c r="P63" s="492"/>
      <c r="Q63" s="492"/>
      <c r="R63" s="492"/>
      <c r="S63" s="492"/>
      <c r="T63" s="492"/>
      <c r="U63" s="492"/>
      <c r="V63" s="492"/>
      <c r="W63" s="492"/>
      <c r="X63" s="492"/>
      <c r="Y63" s="492"/>
      <c r="Z63" s="492"/>
      <c r="AA63" s="493"/>
      <c r="AB63" s="478"/>
      <c r="AC63" s="479"/>
      <c r="AD63" s="479"/>
      <c r="AE63" s="479"/>
      <c r="AF63" s="479"/>
      <c r="AG63" s="479"/>
      <c r="AH63" s="480"/>
      <c r="AI63" s="374"/>
      <c r="AJ63" s="375"/>
      <c r="AK63" s="375"/>
      <c r="AL63" s="375"/>
      <c r="AM63" s="375"/>
      <c r="AN63" s="375"/>
      <c r="AO63" s="375"/>
      <c r="AP63" s="375"/>
      <c r="AQ63" s="375"/>
      <c r="AR63" s="375"/>
      <c r="AS63" s="375"/>
      <c r="AT63" s="376"/>
      <c r="AU63" s="556"/>
      <c r="AV63" s="310"/>
      <c r="AW63" s="310"/>
      <c r="AX63" s="310"/>
      <c r="AY63" s="310"/>
      <c r="AZ63" s="310"/>
      <c r="BA63" s="310"/>
      <c r="BB63" s="310"/>
      <c r="BC63" s="310"/>
      <c r="BD63" s="310"/>
      <c r="BE63" s="310"/>
      <c r="BF63" s="310"/>
      <c r="BG63" s="310"/>
      <c r="BH63" s="310"/>
      <c r="BI63" s="310"/>
      <c r="BJ63" s="310"/>
      <c r="BK63" s="310"/>
      <c r="BL63" s="310"/>
      <c r="BM63" s="310"/>
      <c r="BN63" s="310"/>
      <c r="BO63" s="310"/>
      <c r="BP63" s="310"/>
      <c r="BQ63" s="310"/>
      <c r="BR63" s="310"/>
      <c r="BS63" s="310"/>
      <c r="BT63" s="310"/>
      <c r="BU63" s="310"/>
      <c r="BV63" s="310"/>
      <c r="BW63" s="310"/>
      <c r="BX63" s="310"/>
      <c r="BY63" s="557"/>
      <c r="BZ63" s="470"/>
      <c r="CA63" s="471"/>
      <c r="CB63" s="471"/>
      <c r="CC63" s="471"/>
      <c r="CD63" s="471"/>
      <c r="CE63" s="471"/>
      <c r="CF63" s="471"/>
      <c r="CG63" s="471"/>
      <c r="CH63" s="471"/>
      <c r="CI63" s="471"/>
      <c r="CJ63" s="471"/>
      <c r="CK63" s="472"/>
      <c r="CL63" s="147"/>
      <c r="DU63" s="161"/>
      <c r="DV63" s="161"/>
      <c r="DW63" s="161"/>
      <c r="DX63" s="161"/>
      <c r="DY63" s="161"/>
      <c r="DZ63" s="161"/>
      <c r="EA63" s="161"/>
      <c r="EB63" s="161"/>
      <c r="EC63" s="161"/>
      <c r="ED63" s="161"/>
      <c r="EE63" s="161"/>
      <c r="EF63" s="161"/>
      <c r="EG63" s="161"/>
      <c r="EH63" s="161"/>
      <c r="EI63" s="161"/>
      <c r="EJ63" s="161"/>
      <c r="EK63" s="161"/>
      <c r="EL63" s="161"/>
      <c r="EM63" s="161"/>
      <c r="EN63" s="161"/>
      <c r="EO63" s="161"/>
      <c r="EP63" s="161"/>
      <c r="EQ63" s="161"/>
      <c r="ER63" s="147"/>
      <c r="ES63" s="147"/>
      <c r="ET63" s="160"/>
      <c r="EU63" s="160"/>
      <c r="EV63" s="160"/>
      <c r="EW63" s="160"/>
      <c r="EX63" s="147"/>
      <c r="EY63" s="147"/>
      <c r="EZ63" s="147"/>
      <c r="FA63" s="147"/>
      <c r="FB63" s="147"/>
      <c r="FC63" s="147"/>
      <c r="FD63" s="147"/>
      <c r="FE63" s="147"/>
      <c r="FF63" s="147"/>
      <c r="FG63" s="147"/>
      <c r="FH63" s="147"/>
      <c r="FI63" s="147"/>
      <c r="FJ63" s="147"/>
      <c r="FK63" s="147"/>
      <c r="FL63" s="147"/>
      <c r="FM63" s="147"/>
    </row>
    <row r="64" spans="2:172" ht="5.25" customHeight="1">
      <c r="B64" s="406"/>
      <c r="C64" s="485"/>
      <c r="D64" s="492"/>
      <c r="E64" s="492"/>
      <c r="F64" s="492"/>
      <c r="G64" s="492"/>
      <c r="H64" s="492"/>
      <c r="I64" s="492"/>
      <c r="J64" s="492"/>
      <c r="K64" s="492"/>
      <c r="L64" s="492"/>
      <c r="M64" s="492"/>
      <c r="N64" s="492"/>
      <c r="O64" s="492"/>
      <c r="P64" s="492"/>
      <c r="Q64" s="492"/>
      <c r="R64" s="492"/>
      <c r="S64" s="492"/>
      <c r="T64" s="492"/>
      <c r="U64" s="492"/>
      <c r="V64" s="492"/>
      <c r="W64" s="492"/>
      <c r="X64" s="492"/>
      <c r="Y64" s="492"/>
      <c r="Z64" s="492"/>
      <c r="AA64" s="493"/>
      <c r="AB64" s="478"/>
      <c r="AC64" s="479"/>
      <c r="AD64" s="479"/>
      <c r="AE64" s="479"/>
      <c r="AF64" s="479"/>
      <c r="AG64" s="479"/>
      <c r="AH64" s="480"/>
      <c r="AI64" s="374"/>
      <c r="AJ64" s="375"/>
      <c r="AK64" s="375"/>
      <c r="AL64" s="375"/>
      <c r="AM64" s="375"/>
      <c r="AN64" s="375"/>
      <c r="AO64" s="375"/>
      <c r="AP64" s="375"/>
      <c r="AQ64" s="375"/>
      <c r="AR64" s="375"/>
      <c r="AS64" s="375"/>
      <c r="AT64" s="376"/>
      <c r="AU64" s="556"/>
      <c r="AV64" s="310"/>
      <c r="AW64" s="310"/>
      <c r="AX64" s="310"/>
      <c r="AY64" s="310"/>
      <c r="AZ64" s="310"/>
      <c r="BA64" s="310"/>
      <c r="BB64" s="310"/>
      <c r="BC64" s="310"/>
      <c r="BD64" s="310"/>
      <c r="BE64" s="310"/>
      <c r="BF64" s="310"/>
      <c r="BG64" s="310"/>
      <c r="BH64" s="310"/>
      <c r="BI64" s="310"/>
      <c r="BJ64" s="310"/>
      <c r="BK64" s="310"/>
      <c r="BL64" s="310"/>
      <c r="BM64" s="310"/>
      <c r="BN64" s="310"/>
      <c r="BO64" s="310"/>
      <c r="BP64" s="310"/>
      <c r="BQ64" s="310"/>
      <c r="BR64" s="310"/>
      <c r="BS64" s="310"/>
      <c r="BT64" s="310"/>
      <c r="BU64" s="310"/>
      <c r="BV64" s="310"/>
      <c r="BW64" s="310"/>
      <c r="BX64" s="310"/>
      <c r="BY64" s="557"/>
      <c r="BZ64" s="470"/>
      <c r="CA64" s="471"/>
      <c r="CB64" s="471"/>
      <c r="CC64" s="471"/>
      <c r="CD64" s="471"/>
      <c r="CE64" s="471"/>
      <c r="CF64" s="471"/>
      <c r="CG64" s="471"/>
      <c r="CH64" s="471"/>
      <c r="CI64" s="471"/>
      <c r="CJ64" s="471"/>
      <c r="CK64" s="472"/>
    </row>
    <row r="65" spans="2:89" ht="5.25" customHeight="1">
      <c r="B65" s="406"/>
      <c r="C65" s="485"/>
      <c r="D65" s="492"/>
      <c r="E65" s="492"/>
      <c r="F65" s="492"/>
      <c r="G65" s="492"/>
      <c r="H65" s="492"/>
      <c r="I65" s="492"/>
      <c r="J65" s="492"/>
      <c r="K65" s="492"/>
      <c r="L65" s="492"/>
      <c r="M65" s="492"/>
      <c r="N65" s="492"/>
      <c r="O65" s="492"/>
      <c r="P65" s="492"/>
      <c r="Q65" s="492"/>
      <c r="R65" s="492"/>
      <c r="S65" s="492"/>
      <c r="T65" s="492"/>
      <c r="U65" s="492"/>
      <c r="V65" s="492"/>
      <c r="W65" s="492"/>
      <c r="X65" s="492"/>
      <c r="Y65" s="492"/>
      <c r="Z65" s="492"/>
      <c r="AA65" s="493"/>
      <c r="AB65" s="478"/>
      <c r="AC65" s="479"/>
      <c r="AD65" s="479"/>
      <c r="AE65" s="479"/>
      <c r="AF65" s="479"/>
      <c r="AG65" s="479"/>
      <c r="AH65" s="480"/>
      <c r="AI65" s="374"/>
      <c r="AJ65" s="375"/>
      <c r="AK65" s="375"/>
      <c r="AL65" s="375"/>
      <c r="AM65" s="375"/>
      <c r="AN65" s="375"/>
      <c r="AO65" s="375"/>
      <c r="AP65" s="375"/>
      <c r="AQ65" s="375"/>
      <c r="AR65" s="375"/>
      <c r="AS65" s="375"/>
      <c r="AT65" s="376"/>
      <c r="AU65" s="556"/>
      <c r="AV65" s="310"/>
      <c r="AW65" s="310"/>
      <c r="AX65" s="310"/>
      <c r="AY65" s="310"/>
      <c r="AZ65" s="310"/>
      <c r="BA65" s="310"/>
      <c r="BB65" s="310"/>
      <c r="BC65" s="310"/>
      <c r="BD65" s="310"/>
      <c r="BE65" s="310"/>
      <c r="BF65" s="310"/>
      <c r="BG65" s="310"/>
      <c r="BH65" s="310"/>
      <c r="BI65" s="310"/>
      <c r="BJ65" s="310"/>
      <c r="BK65" s="310"/>
      <c r="BL65" s="310"/>
      <c r="BM65" s="310"/>
      <c r="BN65" s="310"/>
      <c r="BO65" s="310"/>
      <c r="BP65" s="310"/>
      <c r="BQ65" s="310"/>
      <c r="BR65" s="310"/>
      <c r="BS65" s="310"/>
      <c r="BT65" s="310"/>
      <c r="BU65" s="310"/>
      <c r="BV65" s="310"/>
      <c r="BW65" s="310"/>
      <c r="BX65" s="310"/>
      <c r="BY65" s="557"/>
      <c r="BZ65" s="470"/>
      <c r="CA65" s="471"/>
      <c r="CB65" s="471"/>
      <c r="CC65" s="471"/>
      <c r="CD65" s="471"/>
      <c r="CE65" s="471"/>
      <c r="CF65" s="471"/>
      <c r="CG65" s="471"/>
      <c r="CH65" s="471"/>
      <c r="CI65" s="471"/>
      <c r="CJ65" s="471"/>
      <c r="CK65" s="472"/>
    </row>
    <row r="66" spans="2:89" ht="5.25" customHeight="1">
      <c r="B66" s="406"/>
      <c r="C66" s="485"/>
      <c r="D66" s="494"/>
      <c r="E66" s="494"/>
      <c r="F66" s="494"/>
      <c r="G66" s="494"/>
      <c r="H66" s="494"/>
      <c r="I66" s="494"/>
      <c r="J66" s="494"/>
      <c r="K66" s="494"/>
      <c r="L66" s="494"/>
      <c r="M66" s="494"/>
      <c r="N66" s="494"/>
      <c r="O66" s="494"/>
      <c r="P66" s="494"/>
      <c r="Q66" s="494"/>
      <c r="R66" s="494"/>
      <c r="S66" s="494"/>
      <c r="T66" s="494"/>
      <c r="U66" s="494"/>
      <c r="V66" s="494"/>
      <c r="W66" s="494"/>
      <c r="X66" s="494"/>
      <c r="Y66" s="494"/>
      <c r="Z66" s="494"/>
      <c r="AA66" s="495"/>
      <c r="AB66" s="481"/>
      <c r="AC66" s="482"/>
      <c r="AD66" s="482"/>
      <c r="AE66" s="482"/>
      <c r="AF66" s="482"/>
      <c r="AG66" s="482"/>
      <c r="AH66" s="483"/>
      <c r="AI66" s="419"/>
      <c r="AJ66" s="420"/>
      <c r="AK66" s="420"/>
      <c r="AL66" s="420"/>
      <c r="AM66" s="420"/>
      <c r="AN66" s="420"/>
      <c r="AO66" s="420"/>
      <c r="AP66" s="420"/>
      <c r="AQ66" s="420"/>
      <c r="AR66" s="420"/>
      <c r="AS66" s="420"/>
      <c r="AT66" s="421"/>
      <c r="AU66" s="558"/>
      <c r="AV66" s="559"/>
      <c r="AW66" s="559"/>
      <c r="AX66" s="559"/>
      <c r="AY66" s="559"/>
      <c r="AZ66" s="559"/>
      <c r="BA66" s="559"/>
      <c r="BB66" s="559"/>
      <c r="BC66" s="559"/>
      <c r="BD66" s="559"/>
      <c r="BE66" s="559"/>
      <c r="BF66" s="559"/>
      <c r="BG66" s="559"/>
      <c r="BH66" s="559"/>
      <c r="BI66" s="559"/>
      <c r="BJ66" s="559"/>
      <c r="BK66" s="559"/>
      <c r="BL66" s="559"/>
      <c r="BM66" s="559"/>
      <c r="BN66" s="559"/>
      <c r="BO66" s="559"/>
      <c r="BP66" s="559"/>
      <c r="BQ66" s="559"/>
      <c r="BR66" s="559"/>
      <c r="BS66" s="559"/>
      <c r="BT66" s="559"/>
      <c r="BU66" s="559"/>
      <c r="BV66" s="559"/>
      <c r="BW66" s="559"/>
      <c r="BX66" s="559"/>
      <c r="BY66" s="560"/>
      <c r="BZ66" s="470"/>
      <c r="CA66" s="471"/>
      <c r="CB66" s="471"/>
      <c r="CC66" s="471"/>
      <c r="CD66" s="471"/>
      <c r="CE66" s="471"/>
      <c r="CF66" s="471"/>
      <c r="CG66" s="471"/>
      <c r="CH66" s="471"/>
      <c r="CI66" s="471"/>
      <c r="CJ66" s="471"/>
      <c r="CK66" s="472"/>
    </row>
    <row r="67" spans="2:89" ht="5.25" customHeight="1">
      <c r="B67" s="406"/>
      <c r="C67" s="485"/>
      <c r="D67" s="490" t="s">
        <v>100</v>
      </c>
      <c r="E67" s="490"/>
      <c r="F67" s="490"/>
      <c r="G67" s="490"/>
      <c r="H67" s="490"/>
      <c r="I67" s="490"/>
      <c r="J67" s="490"/>
      <c r="K67" s="490"/>
      <c r="L67" s="490"/>
      <c r="M67" s="490"/>
      <c r="N67" s="490"/>
      <c r="O67" s="490"/>
      <c r="P67" s="490"/>
      <c r="Q67" s="490"/>
      <c r="R67" s="490"/>
      <c r="S67" s="490"/>
      <c r="T67" s="490"/>
      <c r="U67" s="490"/>
      <c r="V67" s="490"/>
      <c r="W67" s="490"/>
      <c r="X67" s="490"/>
      <c r="Y67" s="490"/>
      <c r="Z67" s="490"/>
      <c r="AA67" s="491"/>
      <c r="AB67" s="475" t="str">
        <f>施設情報!C28&amp;""</f>
        <v/>
      </c>
      <c r="AC67" s="476"/>
      <c r="AD67" s="476"/>
      <c r="AE67" s="476"/>
      <c r="AF67" s="476"/>
      <c r="AG67" s="476"/>
      <c r="AH67" s="477"/>
      <c r="AI67" s="443">
        <f ca="1">集計【小規模】!O9</f>
        <v>0</v>
      </c>
      <c r="AJ67" s="444"/>
      <c r="AK67" s="444"/>
      <c r="AL67" s="444"/>
      <c r="AM67" s="444"/>
      <c r="AN67" s="444"/>
      <c r="AO67" s="444"/>
      <c r="AP67" s="444"/>
      <c r="AQ67" s="444"/>
      <c r="AR67" s="444"/>
      <c r="AS67" s="444"/>
      <c r="AT67" s="445"/>
      <c r="AU67" s="508"/>
      <c r="AV67" s="509"/>
      <c r="AW67" s="509"/>
      <c r="AX67" s="509"/>
      <c r="AY67" s="509"/>
      <c r="AZ67" s="509"/>
      <c r="BA67" s="509"/>
      <c r="BB67" s="509"/>
      <c r="BC67" s="509"/>
      <c r="BD67" s="509"/>
      <c r="BE67" s="509"/>
      <c r="BF67" s="509"/>
      <c r="BG67" s="509"/>
      <c r="BH67" s="509"/>
      <c r="BI67" s="509"/>
      <c r="BJ67" s="509"/>
      <c r="BK67" s="509"/>
      <c r="BL67" s="509"/>
      <c r="BM67" s="509"/>
      <c r="BN67" s="509"/>
      <c r="BO67" s="509"/>
      <c r="BP67" s="509"/>
      <c r="BQ67" s="509"/>
      <c r="BR67" s="509"/>
      <c r="BS67" s="509"/>
      <c r="BT67" s="509"/>
      <c r="BU67" s="509"/>
      <c r="BV67" s="509"/>
      <c r="BW67" s="509"/>
      <c r="BX67" s="509"/>
      <c r="BY67" s="510"/>
      <c r="BZ67" s="470"/>
      <c r="CA67" s="471"/>
      <c r="CB67" s="471"/>
      <c r="CC67" s="471"/>
      <c r="CD67" s="471"/>
      <c r="CE67" s="471"/>
      <c r="CF67" s="471"/>
      <c r="CG67" s="471"/>
      <c r="CH67" s="471"/>
      <c r="CI67" s="471"/>
      <c r="CJ67" s="471"/>
      <c r="CK67" s="472"/>
    </row>
    <row r="68" spans="2:89" ht="5.25" customHeight="1">
      <c r="B68" s="406"/>
      <c r="C68" s="485"/>
      <c r="D68" s="492"/>
      <c r="E68" s="492"/>
      <c r="F68" s="492"/>
      <c r="G68" s="492"/>
      <c r="H68" s="492"/>
      <c r="I68" s="492"/>
      <c r="J68" s="492"/>
      <c r="K68" s="492"/>
      <c r="L68" s="492"/>
      <c r="M68" s="492"/>
      <c r="N68" s="492"/>
      <c r="O68" s="492"/>
      <c r="P68" s="492"/>
      <c r="Q68" s="492"/>
      <c r="R68" s="492"/>
      <c r="S68" s="492"/>
      <c r="T68" s="492"/>
      <c r="U68" s="492"/>
      <c r="V68" s="492"/>
      <c r="W68" s="492"/>
      <c r="X68" s="492"/>
      <c r="Y68" s="492"/>
      <c r="Z68" s="492"/>
      <c r="AA68" s="493"/>
      <c r="AB68" s="478"/>
      <c r="AC68" s="479"/>
      <c r="AD68" s="479"/>
      <c r="AE68" s="479"/>
      <c r="AF68" s="479"/>
      <c r="AG68" s="479"/>
      <c r="AH68" s="480"/>
      <c r="AI68" s="374"/>
      <c r="AJ68" s="375"/>
      <c r="AK68" s="375"/>
      <c r="AL68" s="375"/>
      <c r="AM68" s="375"/>
      <c r="AN68" s="375"/>
      <c r="AO68" s="375"/>
      <c r="AP68" s="375"/>
      <c r="AQ68" s="375"/>
      <c r="AR68" s="375"/>
      <c r="AS68" s="375"/>
      <c r="AT68" s="376"/>
      <c r="AU68" s="511"/>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3"/>
      <c r="BZ68" s="470"/>
      <c r="CA68" s="471"/>
      <c r="CB68" s="471"/>
      <c r="CC68" s="471"/>
      <c r="CD68" s="471"/>
      <c r="CE68" s="471"/>
      <c r="CF68" s="471"/>
      <c r="CG68" s="471"/>
      <c r="CH68" s="471"/>
      <c r="CI68" s="471"/>
      <c r="CJ68" s="471"/>
      <c r="CK68" s="472"/>
    </row>
    <row r="69" spans="2:89" ht="5.25" customHeight="1">
      <c r="B69" s="406"/>
      <c r="C69" s="485"/>
      <c r="D69" s="492"/>
      <c r="E69" s="492"/>
      <c r="F69" s="492"/>
      <c r="G69" s="492"/>
      <c r="H69" s="492"/>
      <c r="I69" s="492"/>
      <c r="J69" s="492"/>
      <c r="K69" s="492"/>
      <c r="L69" s="492"/>
      <c r="M69" s="492"/>
      <c r="N69" s="492"/>
      <c r="O69" s="492"/>
      <c r="P69" s="492"/>
      <c r="Q69" s="492"/>
      <c r="R69" s="492"/>
      <c r="S69" s="492"/>
      <c r="T69" s="492"/>
      <c r="U69" s="492"/>
      <c r="V69" s="492"/>
      <c r="W69" s="492"/>
      <c r="X69" s="492"/>
      <c r="Y69" s="492"/>
      <c r="Z69" s="492"/>
      <c r="AA69" s="493"/>
      <c r="AB69" s="478"/>
      <c r="AC69" s="479"/>
      <c r="AD69" s="479"/>
      <c r="AE69" s="479"/>
      <c r="AF69" s="479"/>
      <c r="AG69" s="479"/>
      <c r="AH69" s="480"/>
      <c r="AI69" s="374"/>
      <c r="AJ69" s="375"/>
      <c r="AK69" s="375"/>
      <c r="AL69" s="375"/>
      <c r="AM69" s="375"/>
      <c r="AN69" s="375"/>
      <c r="AO69" s="375"/>
      <c r="AP69" s="375"/>
      <c r="AQ69" s="375"/>
      <c r="AR69" s="375"/>
      <c r="AS69" s="375"/>
      <c r="AT69" s="376"/>
      <c r="AU69" s="511"/>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3"/>
      <c r="BZ69" s="470"/>
      <c r="CA69" s="471"/>
      <c r="CB69" s="471"/>
      <c r="CC69" s="471"/>
      <c r="CD69" s="471"/>
      <c r="CE69" s="471"/>
      <c r="CF69" s="471"/>
      <c r="CG69" s="471"/>
      <c r="CH69" s="471"/>
      <c r="CI69" s="471"/>
      <c r="CJ69" s="471"/>
      <c r="CK69" s="472"/>
    </row>
    <row r="70" spans="2:89" ht="5.25" customHeight="1">
      <c r="B70" s="406"/>
      <c r="C70" s="485"/>
      <c r="D70" s="492"/>
      <c r="E70" s="492"/>
      <c r="F70" s="492"/>
      <c r="G70" s="492"/>
      <c r="H70" s="492"/>
      <c r="I70" s="492"/>
      <c r="J70" s="492"/>
      <c r="K70" s="492"/>
      <c r="L70" s="492"/>
      <c r="M70" s="492"/>
      <c r="N70" s="492"/>
      <c r="O70" s="492"/>
      <c r="P70" s="492"/>
      <c r="Q70" s="492"/>
      <c r="R70" s="492"/>
      <c r="S70" s="492"/>
      <c r="T70" s="492"/>
      <c r="U70" s="492"/>
      <c r="V70" s="492"/>
      <c r="W70" s="492"/>
      <c r="X70" s="492"/>
      <c r="Y70" s="492"/>
      <c r="Z70" s="492"/>
      <c r="AA70" s="493"/>
      <c r="AB70" s="478"/>
      <c r="AC70" s="479"/>
      <c r="AD70" s="479"/>
      <c r="AE70" s="479"/>
      <c r="AF70" s="479"/>
      <c r="AG70" s="479"/>
      <c r="AH70" s="480"/>
      <c r="AI70" s="374"/>
      <c r="AJ70" s="375"/>
      <c r="AK70" s="375"/>
      <c r="AL70" s="375"/>
      <c r="AM70" s="375"/>
      <c r="AN70" s="375"/>
      <c r="AO70" s="375"/>
      <c r="AP70" s="375"/>
      <c r="AQ70" s="375"/>
      <c r="AR70" s="375"/>
      <c r="AS70" s="375"/>
      <c r="AT70" s="376"/>
      <c r="AU70" s="511"/>
      <c r="AV70" s="512"/>
      <c r="AW70" s="512"/>
      <c r="AX70" s="512"/>
      <c r="AY70" s="512"/>
      <c r="AZ70" s="512"/>
      <c r="BA70" s="512"/>
      <c r="BB70" s="512"/>
      <c r="BC70" s="512"/>
      <c r="BD70" s="512"/>
      <c r="BE70" s="512"/>
      <c r="BF70" s="512"/>
      <c r="BG70" s="512"/>
      <c r="BH70" s="512"/>
      <c r="BI70" s="512"/>
      <c r="BJ70" s="512"/>
      <c r="BK70" s="512"/>
      <c r="BL70" s="512"/>
      <c r="BM70" s="512"/>
      <c r="BN70" s="512"/>
      <c r="BO70" s="512"/>
      <c r="BP70" s="512"/>
      <c r="BQ70" s="512"/>
      <c r="BR70" s="512"/>
      <c r="BS70" s="512"/>
      <c r="BT70" s="512"/>
      <c r="BU70" s="512"/>
      <c r="BV70" s="512"/>
      <c r="BW70" s="512"/>
      <c r="BX70" s="512"/>
      <c r="BY70" s="513"/>
      <c r="BZ70" s="470"/>
      <c r="CA70" s="471"/>
      <c r="CB70" s="471"/>
      <c r="CC70" s="471"/>
      <c r="CD70" s="471"/>
      <c r="CE70" s="471"/>
      <c r="CF70" s="471"/>
      <c r="CG70" s="471"/>
      <c r="CH70" s="471"/>
      <c r="CI70" s="471"/>
      <c r="CJ70" s="471"/>
      <c r="CK70" s="472"/>
    </row>
    <row r="71" spans="2:89" ht="5.25" customHeight="1">
      <c r="B71" s="406"/>
      <c r="C71" s="485"/>
      <c r="D71" s="494"/>
      <c r="E71" s="494"/>
      <c r="F71" s="494"/>
      <c r="G71" s="494"/>
      <c r="H71" s="494"/>
      <c r="I71" s="494"/>
      <c r="J71" s="494"/>
      <c r="K71" s="494"/>
      <c r="L71" s="494"/>
      <c r="M71" s="494"/>
      <c r="N71" s="494"/>
      <c r="O71" s="494"/>
      <c r="P71" s="494"/>
      <c r="Q71" s="494"/>
      <c r="R71" s="494"/>
      <c r="S71" s="494"/>
      <c r="T71" s="494"/>
      <c r="U71" s="494"/>
      <c r="V71" s="494"/>
      <c r="W71" s="494"/>
      <c r="X71" s="494"/>
      <c r="Y71" s="494"/>
      <c r="Z71" s="494"/>
      <c r="AA71" s="495"/>
      <c r="AB71" s="481"/>
      <c r="AC71" s="482"/>
      <c r="AD71" s="482"/>
      <c r="AE71" s="482"/>
      <c r="AF71" s="482"/>
      <c r="AG71" s="482"/>
      <c r="AH71" s="483"/>
      <c r="AI71" s="419"/>
      <c r="AJ71" s="420"/>
      <c r="AK71" s="420"/>
      <c r="AL71" s="420"/>
      <c r="AM71" s="420"/>
      <c r="AN71" s="420"/>
      <c r="AO71" s="420"/>
      <c r="AP71" s="420"/>
      <c r="AQ71" s="420"/>
      <c r="AR71" s="420"/>
      <c r="AS71" s="420"/>
      <c r="AT71" s="421"/>
      <c r="AU71" s="514"/>
      <c r="AV71" s="515"/>
      <c r="AW71" s="515"/>
      <c r="AX71" s="515"/>
      <c r="AY71" s="515"/>
      <c r="AZ71" s="515"/>
      <c r="BA71" s="515"/>
      <c r="BB71" s="515"/>
      <c r="BC71" s="515"/>
      <c r="BD71" s="515"/>
      <c r="BE71" s="515"/>
      <c r="BF71" s="515"/>
      <c r="BG71" s="515"/>
      <c r="BH71" s="515"/>
      <c r="BI71" s="515"/>
      <c r="BJ71" s="515"/>
      <c r="BK71" s="515"/>
      <c r="BL71" s="515"/>
      <c r="BM71" s="515"/>
      <c r="BN71" s="515"/>
      <c r="BO71" s="515"/>
      <c r="BP71" s="515"/>
      <c r="BQ71" s="515"/>
      <c r="BR71" s="515"/>
      <c r="BS71" s="515"/>
      <c r="BT71" s="515"/>
      <c r="BU71" s="515"/>
      <c r="BV71" s="515"/>
      <c r="BW71" s="515"/>
      <c r="BX71" s="515"/>
      <c r="BY71" s="516"/>
      <c r="BZ71" s="470"/>
      <c r="CA71" s="471"/>
      <c r="CB71" s="471"/>
      <c r="CC71" s="471"/>
      <c r="CD71" s="471"/>
      <c r="CE71" s="471"/>
      <c r="CF71" s="471"/>
      <c r="CG71" s="471"/>
      <c r="CH71" s="471"/>
      <c r="CI71" s="471"/>
      <c r="CJ71" s="471"/>
      <c r="CK71" s="472"/>
    </row>
    <row r="72" spans="2:89" ht="5.25" customHeight="1">
      <c r="B72" s="406"/>
      <c r="C72" s="485"/>
      <c r="D72" s="509" t="s">
        <v>372</v>
      </c>
      <c r="E72" s="509"/>
      <c r="F72" s="509"/>
      <c r="G72" s="509"/>
      <c r="H72" s="509"/>
      <c r="I72" s="509"/>
      <c r="J72" s="509"/>
      <c r="K72" s="509"/>
      <c r="L72" s="509"/>
      <c r="M72" s="509"/>
      <c r="N72" s="509"/>
      <c r="O72" s="509"/>
      <c r="P72" s="509"/>
      <c r="Q72" s="509"/>
      <c r="R72" s="509"/>
      <c r="S72" s="509"/>
      <c r="T72" s="509"/>
      <c r="U72" s="509"/>
      <c r="V72" s="509"/>
      <c r="W72" s="509"/>
      <c r="X72" s="509"/>
      <c r="Y72" s="509"/>
      <c r="Z72" s="509"/>
      <c r="AA72" s="509"/>
      <c r="AB72" s="499" t="str">
        <f>IF(施設情報!C30&lt;&gt;"","○","")&amp;""</f>
        <v/>
      </c>
      <c r="AC72" s="500"/>
      <c r="AD72" s="500"/>
      <c r="AE72" s="500"/>
      <c r="AF72" s="500"/>
      <c r="AG72" s="500"/>
      <c r="AH72" s="501"/>
      <c r="AI72" s="505">
        <f ca="1">集計【小規模】!O12</f>
        <v>0</v>
      </c>
      <c r="AJ72" s="506"/>
      <c r="AK72" s="506"/>
      <c r="AL72" s="506"/>
      <c r="AM72" s="506"/>
      <c r="AN72" s="506"/>
      <c r="AO72" s="506"/>
      <c r="AP72" s="506"/>
      <c r="AQ72" s="506"/>
      <c r="AR72" s="506"/>
      <c r="AS72" s="506"/>
      <c r="AT72" s="507"/>
      <c r="AU72" s="508"/>
      <c r="AV72" s="509"/>
      <c r="AW72" s="509"/>
      <c r="AX72" s="509"/>
      <c r="AY72" s="509"/>
      <c r="AZ72" s="509"/>
      <c r="BA72" s="509"/>
      <c r="BB72" s="509"/>
      <c r="BC72" s="509"/>
      <c r="BD72" s="509"/>
      <c r="BE72" s="509"/>
      <c r="BF72" s="509"/>
      <c r="BG72" s="509"/>
      <c r="BH72" s="509"/>
      <c r="BI72" s="509"/>
      <c r="BJ72" s="509"/>
      <c r="BK72" s="509"/>
      <c r="BL72" s="509"/>
      <c r="BM72" s="509"/>
      <c r="BN72" s="509"/>
      <c r="BO72" s="509"/>
      <c r="BP72" s="509"/>
      <c r="BQ72" s="509"/>
      <c r="BR72" s="509"/>
      <c r="BS72" s="509"/>
      <c r="BT72" s="509"/>
      <c r="BU72" s="509"/>
      <c r="BV72" s="509"/>
      <c r="BW72" s="509"/>
      <c r="BX72" s="509"/>
      <c r="BY72" s="510"/>
      <c r="BZ72" s="470"/>
      <c r="CA72" s="471"/>
      <c r="CB72" s="471"/>
      <c r="CC72" s="471"/>
      <c r="CD72" s="471"/>
      <c r="CE72" s="471"/>
      <c r="CF72" s="471"/>
      <c r="CG72" s="471"/>
      <c r="CH72" s="471"/>
      <c r="CI72" s="471"/>
      <c r="CJ72" s="471"/>
      <c r="CK72" s="472"/>
    </row>
    <row r="73" spans="2:89" ht="5.25" customHeight="1">
      <c r="B73" s="406"/>
      <c r="C73" s="485"/>
      <c r="D73" s="512"/>
      <c r="E73" s="512"/>
      <c r="F73" s="512"/>
      <c r="G73" s="512"/>
      <c r="H73" s="512"/>
      <c r="I73" s="512"/>
      <c r="J73" s="512"/>
      <c r="K73" s="512"/>
      <c r="L73" s="512"/>
      <c r="M73" s="512"/>
      <c r="N73" s="512"/>
      <c r="O73" s="512"/>
      <c r="P73" s="512"/>
      <c r="Q73" s="512"/>
      <c r="R73" s="512"/>
      <c r="S73" s="512"/>
      <c r="T73" s="512"/>
      <c r="U73" s="512"/>
      <c r="V73" s="512"/>
      <c r="W73" s="512"/>
      <c r="X73" s="512"/>
      <c r="Y73" s="512"/>
      <c r="Z73" s="512"/>
      <c r="AA73" s="512"/>
      <c r="AB73" s="499"/>
      <c r="AC73" s="500"/>
      <c r="AD73" s="500"/>
      <c r="AE73" s="500"/>
      <c r="AF73" s="500"/>
      <c r="AG73" s="500"/>
      <c r="AH73" s="501"/>
      <c r="AI73" s="505"/>
      <c r="AJ73" s="506"/>
      <c r="AK73" s="506"/>
      <c r="AL73" s="506"/>
      <c r="AM73" s="506"/>
      <c r="AN73" s="506"/>
      <c r="AO73" s="506"/>
      <c r="AP73" s="506"/>
      <c r="AQ73" s="506"/>
      <c r="AR73" s="506"/>
      <c r="AS73" s="506"/>
      <c r="AT73" s="507"/>
      <c r="AU73" s="511"/>
      <c r="AV73" s="512"/>
      <c r="AW73" s="512"/>
      <c r="AX73" s="512"/>
      <c r="AY73" s="512"/>
      <c r="AZ73" s="512"/>
      <c r="BA73" s="512"/>
      <c r="BB73" s="512"/>
      <c r="BC73" s="512"/>
      <c r="BD73" s="512"/>
      <c r="BE73" s="512"/>
      <c r="BF73" s="512"/>
      <c r="BG73" s="512"/>
      <c r="BH73" s="512"/>
      <c r="BI73" s="512"/>
      <c r="BJ73" s="512"/>
      <c r="BK73" s="512"/>
      <c r="BL73" s="512"/>
      <c r="BM73" s="512"/>
      <c r="BN73" s="512"/>
      <c r="BO73" s="512"/>
      <c r="BP73" s="512"/>
      <c r="BQ73" s="512"/>
      <c r="BR73" s="512"/>
      <c r="BS73" s="512"/>
      <c r="BT73" s="512"/>
      <c r="BU73" s="512"/>
      <c r="BV73" s="512"/>
      <c r="BW73" s="512"/>
      <c r="BX73" s="512"/>
      <c r="BY73" s="513"/>
      <c r="BZ73" s="470"/>
      <c r="CA73" s="471"/>
      <c r="CB73" s="471"/>
      <c r="CC73" s="471"/>
      <c r="CD73" s="471"/>
      <c r="CE73" s="471"/>
      <c r="CF73" s="471"/>
      <c r="CG73" s="471"/>
      <c r="CH73" s="471"/>
      <c r="CI73" s="471"/>
      <c r="CJ73" s="471"/>
      <c r="CK73" s="472"/>
    </row>
    <row r="74" spans="2:89" ht="5.25" customHeight="1">
      <c r="B74" s="406"/>
      <c r="C74" s="485"/>
      <c r="D74" s="512"/>
      <c r="E74" s="512"/>
      <c r="F74" s="512"/>
      <c r="G74" s="512"/>
      <c r="H74" s="512"/>
      <c r="I74" s="512"/>
      <c r="J74" s="512"/>
      <c r="K74" s="512"/>
      <c r="L74" s="512"/>
      <c r="M74" s="512"/>
      <c r="N74" s="512"/>
      <c r="O74" s="512"/>
      <c r="P74" s="512"/>
      <c r="Q74" s="512"/>
      <c r="R74" s="512"/>
      <c r="S74" s="512"/>
      <c r="T74" s="512"/>
      <c r="U74" s="512"/>
      <c r="V74" s="512"/>
      <c r="W74" s="512"/>
      <c r="X74" s="512"/>
      <c r="Y74" s="512"/>
      <c r="Z74" s="512"/>
      <c r="AA74" s="512"/>
      <c r="AB74" s="499"/>
      <c r="AC74" s="500"/>
      <c r="AD74" s="500"/>
      <c r="AE74" s="500"/>
      <c r="AF74" s="500"/>
      <c r="AG74" s="500"/>
      <c r="AH74" s="501"/>
      <c r="AI74" s="505"/>
      <c r="AJ74" s="506"/>
      <c r="AK74" s="506"/>
      <c r="AL74" s="506"/>
      <c r="AM74" s="506"/>
      <c r="AN74" s="506"/>
      <c r="AO74" s="506"/>
      <c r="AP74" s="506"/>
      <c r="AQ74" s="506"/>
      <c r="AR74" s="506"/>
      <c r="AS74" s="506"/>
      <c r="AT74" s="507"/>
      <c r="AU74" s="511"/>
      <c r="AV74" s="512"/>
      <c r="AW74" s="512"/>
      <c r="AX74" s="512"/>
      <c r="AY74" s="512"/>
      <c r="AZ74" s="512"/>
      <c r="BA74" s="512"/>
      <c r="BB74" s="512"/>
      <c r="BC74" s="512"/>
      <c r="BD74" s="512"/>
      <c r="BE74" s="512"/>
      <c r="BF74" s="512"/>
      <c r="BG74" s="512"/>
      <c r="BH74" s="512"/>
      <c r="BI74" s="512"/>
      <c r="BJ74" s="512"/>
      <c r="BK74" s="512"/>
      <c r="BL74" s="512"/>
      <c r="BM74" s="512"/>
      <c r="BN74" s="512"/>
      <c r="BO74" s="512"/>
      <c r="BP74" s="512"/>
      <c r="BQ74" s="512"/>
      <c r="BR74" s="512"/>
      <c r="BS74" s="512"/>
      <c r="BT74" s="512"/>
      <c r="BU74" s="512"/>
      <c r="BV74" s="512"/>
      <c r="BW74" s="512"/>
      <c r="BX74" s="512"/>
      <c r="BY74" s="513"/>
      <c r="BZ74" s="470"/>
      <c r="CA74" s="471"/>
      <c r="CB74" s="471"/>
      <c r="CC74" s="471"/>
      <c r="CD74" s="471"/>
      <c r="CE74" s="471"/>
      <c r="CF74" s="471"/>
      <c r="CG74" s="471"/>
      <c r="CH74" s="471"/>
      <c r="CI74" s="471"/>
      <c r="CJ74" s="471"/>
      <c r="CK74" s="472"/>
    </row>
    <row r="75" spans="2:89" ht="5.25" customHeight="1">
      <c r="B75" s="406"/>
      <c r="C75" s="485"/>
      <c r="D75" s="512"/>
      <c r="E75" s="512"/>
      <c r="F75" s="512"/>
      <c r="G75" s="512"/>
      <c r="H75" s="512"/>
      <c r="I75" s="512"/>
      <c r="J75" s="512"/>
      <c r="K75" s="512"/>
      <c r="L75" s="512"/>
      <c r="M75" s="512"/>
      <c r="N75" s="512"/>
      <c r="O75" s="512"/>
      <c r="P75" s="512"/>
      <c r="Q75" s="512"/>
      <c r="R75" s="512"/>
      <c r="S75" s="512"/>
      <c r="T75" s="512"/>
      <c r="U75" s="512"/>
      <c r="V75" s="512"/>
      <c r="W75" s="512"/>
      <c r="X75" s="512"/>
      <c r="Y75" s="512"/>
      <c r="Z75" s="512"/>
      <c r="AA75" s="512"/>
      <c r="AB75" s="499"/>
      <c r="AC75" s="500"/>
      <c r="AD75" s="500"/>
      <c r="AE75" s="500"/>
      <c r="AF75" s="500"/>
      <c r="AG75" s="500"/>
      <c r="AH75" s="501"/>
      <c r="AI75" s="505"/>
      <c r="AJ75" s="506"/>
      <c r="AK75" s="506"/>
      <c r="AL75" s="506"/>
      <c r="AM75" s="506"/>
      <c r="AN75" s="506"/>
      <c r="AO75" s="506"/>
      <c r="AP75" s="506"/>
      <c r="AQ75" s="506"/>
      <c r="AR75" s="506"/>
      <c r="AS75" s="506"/>
      <c r="AT75" s="507"/>
      <c r="AU75" s="511"/>
      <c r="AV75" s="512"/>
      <c r="AW75" s="512"/>
      <c r="AX75" s="512"/>
      <c r="AY75" s="512"/>
      <c r="AZ75" s="512"/>
      <c r="BA75" s="512"/>
      <c r="BB75" s="512"/>
      <c r="BC75" s="512"/>
      <c r="BD75" s="512"/>
      <c r="BE75" s="512"/>
      <c r="BF75" s="512"/>
      <c r="BG75" s="512"/>
      <c r="BH75" s="512"/>
      <c r="BI75" s="512"/>
      <c r="BJ75" s="512"/>
      <c r="BK75" s="512"/>
      <c r="BL75" s="512"/>
      <c r="BM75" s="512"/>
      <c r="BN75" s="512"/>
      <c r="BO75" s="512"/>
      <c r="BP75" s="512"/>
      <c r="BQ75" s="512"/>
      <c r="BR75" s="512"/>
      <c r="BS75" s="512"/>
      <c r="BT75" s="512"/>
      <c r="BU75" s="512"/>
      <c r="BV75" s="512"/>
      <c r="BW75" s="512"/>
      <c r="BX75" s="512"/>
      <c r="BY75" s="513"/>
      <c r="BZ75" s="470"/>
      <c r="CA75" s="471"/>
      <c r="CB75" s="471"/>
      <c r="CC75" s="471"/>
      <c r="CD75" s="471"/>
      <c r="CE75" s="471"/>
      <c r="CF75" s="471"/>
      <c r="CG75" s="471"/>
      <c r="CH75" s="471"/>
      <c r="CI75" s="471"/>
      <c r="CJ75" s="471"/>
      <c r="CK75" s="472"/>
    </row>
    <row r="76" spans="2:89" ht="5.25" customHeight="1">
      <c r="B76" s="406"/>
      <c r="C76" s="485"/>
      <c r="D76" s="515"/>
      <c r="E76" s="515"/>
      <c r="F76" s="515"/>
      <c r="G76" s="515"/>
      <c r="H76" s="515"/>
      <c r="I76" s="515"/>
      <c r="J76" s="515"/>
      <c r="K76" s="515"/>
      <c r="L76" s="515"/>
      <c r="M76" s="515"/>
      <c r="N76" s="515"/>
      <c r="O76" s="515"/>
      <c r="P76" s="515"/>
      <c r="Q76" s="515"/>
      <c r="R76" s="515"/>
      <c r="S76" s="515"/>
      <c r="T76" s="515"/>
      <c r="U76" s="515"/>
      <c r="V76" s="515"/>
      <c r="W76" s="515"/>
      <c r="X76" s="515"/>
      <c r="Y76" s="515"/>
      <c r="Z76" s="515"/>
      <c r="AA76" s="515"/>
      <c r="AB76" s="502"/>
      <c r="AC76" s="503"/>
      <c r="AD76" s="503"/>
      <c r="AE76" s="503"/>
      <c r="AF76" s="503"/>
      <c r="AG76" s="503"/>
      <c r="AH76" s="504"/>
      <c r="AI76" s="505"/>
      <c r="AJ76" s="506"/>
      <c r="AK76" s="506"/>
      <c r="AL76" s="506"/>
      <c r="AM76" s="506"/>
      <c r="AN76" s="506"/>
      <c r="AO76" s="506"/>
      <c r="AP76" s="506"/>
      <c r="AQ76" s="506"/>
      <c r="AR76" s="506"/>
      <c r="AS76" s="506"/>
      <c r="AT76" s="507"/>
      <c r="AU76" s="514"/>
      <c r="AV76" s="515"/>
      <c r="AW76" s="515"/>
      <c r="AX76" s="515"/>
      <c r="AY76" s="515"/>
      <c r="AZ76" s="515"/>
      <c r="BA76" s="515"/>
      <c r="BB76" s="515"/>
      <c r="BC76" s="515"/>
      <c r="BD76" s="515"/>
      <c r="BE76" s="515"/>
      <c r="BF76" s="515"/>
      <c r="BG76" s="515"/>
      <c r="BH76" s="515"/>
      <c r="BI76" s="515"/>
      <c r="BJ76" s="515"/>
      <c r="BK76" s="515"/>
      <c r="BL76" s="515"/>
      <c r="BM76" s="515"/>
      <c r="BN76" s="515"/>
      <c r="BO76" s="515"/>
      <c r="BP76" s="515"/>
      <c r="BQ76" s="515"/>
      <c r="BR76" s="515"/>
      <c r="BS76" s="515"/>
      <c r="BT76" s="515"/>
      <c r="BU76" s="515"/>
      <c r="BV76" s="515"/>
      <c r="BW76" s="515"/>
      <c r="BX76" s="515"/>
      <c r="BY76" s="516"/>
      <c r="BZ76" s="470"/>
      <c r="CA76" s="471"/>
      <c r="CB76" s="471"/>
      <c r="CC76" s="471"/>
      <c r="CD76" s="471"/>
      <c r="CE76" s="471"/>
      <c r="CF76" s="471"/>
      <c r="CG76" s="471"/>
      <c r="CH76" s="471"/>
      <c r="CI76" s="471"/>
      <c r="CJ76" s="471"/>
      <c r="CK76" s="472"/>
    </row>
    <row r="77" spans="2:89" ht="5.25" customHeight="1">
      <c r="B77" s="406"/>
      <c r="C77" s="485"/>
      <c r="D77" s="509" t="s">
        <v>364</v>
      </c>
      <c r="E77" s="509"/>
      <c r="F77" s="509"/>
      <c r="G77" s="509"/>
      <c r="H77" s="509"/>
      <c r="I77" s="509"/>
      <c r="J77" s="509"/>
      <c r="K77" s="509"/>
      <c r="L77" s="509"/>
      <c r="M77" s="509"/>
      <c r="N77" s="509"/>
      <c r="O77" s="509"/>
      <c r="P77" s="509"/>
      <c r="Q77" s="509"/>
      <c r="R77" s="509"/>
      <c r="S77" s="509"/>
      <c r="T77" s="509"/>
      <c r="U77" s="509"/>
      <c r="V77" s="509"/>
      <c r="W77" s="509"/>
      <c r="X77" s="509"/>
      <c r="Y77" s="509"/>
      <c r="Z77" s="509"/>
      <c r="AA77" s="509"/>
      <c r="AB77" s="499" t="str">
        <f>施設情報!C31&amp;""</f>
        <v/>
      </c>
      <c r="AC77" s="500"/>
      <c r="AD77" s="500"/>
      <c r="AE77" s="500"/>
      <c r="AF77" s="500"/>
      <c r="AG77" s="500"/>
      <c r="AH77" s="501"/>
      <c r="AI77" s="505">
        <f ca="1">集計【小規模】!O13</f>
        <v>0</v>
      </c>
      <c r="AJ77" s="506"/>
      <c r="AK77" s="506"/>
      <c r="AL77" s="506"/>
      <c r="AM77" s="506"/>
      <c r="AN77" s="506"/>
      <c r="AO77" s="506"/>
      <c r="AP77" s="506"/>
      <c r="AQ77" s="506"/>
      <c r="AR77" s="506"/>
      <c r="AS77" s="506"/>
      <c r="AT77" s="507"/>
      <c r="AU77" s="508"/>
      <c r="AV77" s="509"/>
      <c r="AW77" s="509"/>
      <c r="AX77" s="509"/>
      <c r="AY77" s="509"/>
      <c r="AZ77" s="509"/>
      <c r="BA77" s="509"/>
      <c r="BB77" s="509"/>
      <c r="BC77" s="509"/>
      <c r="BD77" s="509"/>
      <c r="BE77" s="509"/>
      <c r="BF77" s="509"/>
      <c r="BG77" s="509"/>
      <c r="BH77" s="509"/>
      <c r="BI77" s="509"/>
      <c r="BJ77" s="509"/>
      <c r="BK77" s="509"/>
      <c r="BL77" s="509"/>
      <c r="BM77" s="509"/>
      <c r="BN77" s="509"/>
      <c r="BO77" s="509"/>
      <c r="BP77" s="509"/>
      <c r="BQ77" s="509"/>
      <c r="BR77" s="509"/>
      <c r="BS77" s="509"/>
      <c r="BT77" s="509"/>
      <c r="BU77" s="509"/>
      <c r="BV77" s="509"/>
      <c r="BW77" s="509"/>
      <c r="BX77" s="509"/>
      <c r="BY77" s="510"/>
      <c r="BZ77" s="470"/>
      <c r="CA77" s="471"/>
      <c r="CB77" s="471"/>
      <c r="CC77" s="471"/>
      <c r="CD77" s="471"/>
      <c r="CE77" s="471"/>
      <c r="CF77" s="471"/>
      <c r="CG77" s="471"/>
      <c r="CH77" s="471"/>
      <c r="CI77" s="471"/>
      <c r="CJ77" s="471"/>
      <c r="CK77" s="472"/>
    </row>
    <row r="78" spans="2:89" ht="5.25" customHeight="1">
      <c r="B78" s="406"/>
      <c r="C78" s="485"/>
      <c r="D78" s="512"/>
      <c r="E78" s="512"/>
      <c r="F78" s="512"/>
      <c r="G78" s="512"/>
      <c r="H78" s="512"/>
      <c r="I78" s="512"/>
      <c r="J78" s="512"/>
      <c r="K78" s="512"/>
      <c r="L78" s="512"/>
      <c r="M78" s="512"/>
      <c r="N78" s="512"/>
      <c r="O78" s="512"/>
      <c r="P78" s="512"/>
      <c r="Q78" s="512"/>
      <c r="R78" s="512"/>
      <c r="S78" s="512"/>
      <c r="T78" s="512"/>
      <c r="U78" s="512"/>
      <c r="V78" s="512"/>
      <c r="W78" s="512"/>
      <c r="X78" s="512"/>
      <c r="Y78" s="512"/>
      <c r="Z78" s="512"/>
      <c r="AA78" s="512"/>
      <c r="AB78" s="499"/>
      <c r="AC78" s="500"/>
      <c r="AD78" s="500"/>
      <c r="AE78" s="500"/>
      <c r="AF78" s="500"/>
      <c r="AG78" s="500"/>
      <c r="AH78" s="501"/>
      <c r="AI78" s="505"/>
      <c r="AJ78" s="506"/>
      <c r="AK78" s="506"/>
      <c r="AL78" s="506"/>
      <c r="AM78" s="506"/>
      <c r="AN78" s="506"/>
      <c r="AO78" s="506"/>
      <c r="AP78" s="506"/>
      <c r="AQ78" s="506"/>
      <c r="AR78" s="506"/>
      <c r="AS78" s="506"/>
      <c r="AT78" s="507"/>
      <c r="AU78" s="511"/>
      <c r="AV78" s="512"/>
      <c r="AW78" s="512"/>
      <c r="AX78" s="512"/>
      <c r="AY78" s="512"/>
      <c r="AZ78" s="512"/>
      <c r="BA78" s="512"/>
      <c r="BB78" s="512"/>
      <c r="BC78" s="512"/>
      <c r="BD78" s="512"/>
      <c r="BE78" s="512"/>
      <c r="BF78" s="512"/>
      <c r="BG78" s="512"/>
      <c r="BH78" s="512"/>
      <c r="BI78" s="512"/>
      <c r="BJ78" s="512"/>
      <c r="BK78" s="512"/>
      <c r="BL78" s="512"/>
      <c r="BM78" s="512"/>
      <c r="BN78" s="512"/>
      <c r="BO78" s="512"/>
      <c r="BP78" s="512"/>
      <c r="BQ78" s="512"/>
      <c r="BR78" s="512"/>
      <c r="BS78" s="512"/>
      <c r="BT78" s="512"/>
      <c r="BU78" s="512"/>
      <c r="BV78" s="512"/>
      <c r="BW78" s="512"/>
      <c r="BX78" s="512"/>
      <c r="BY78" s="513"/>
      <c r="BZ78" s="470"/>
      <c r="CA78" s="471"/>
      <c r="CB78" s="471"/>
      <c r="CC78" s="471"/>
      <c r="CD78" s="471"/>
      <c r="CE78" s="471"/>
      <c r="CF78" s="471"/>
      <c r="CG78" s="471"/>
      <c r="CH78" s="471"/>
      <c r="CI78" s="471"/>
      <c r="CJ78" s="471"/>
      <c r="CK78" s="472"/>
    </row>
    <row r="79" spans="2:89" ht="5.25" customHeight="1">
      <c r="B79" s="406"/>
      <c r="C79" s="485"/>
      <c r="D79" s="512"/>
      <c r="E79" s="512"/>
      <c r="F79" s="512"/>
      <c r="G79" s="512"/>
      <c r="H79" s="512"/>
      <c r="I79" s="512"/>
      <c r="J79" s="512"/>
      <c r="K79" s="512"/>
      <c r="L79" s="512"/>
      <c r="M79" s="512"/>
      <c r="N79" s="512"/>
      <c r="O79" s="512"/>
      <c r="P79" s="512"/>
      <c r="Q79" s="512"/>
      <c r="R79" s="512"/>
      <c r="S79" s="512"/>
      <c r="T79" s="512"/>
      <c r="U79" s="512"/>
      <c r="V79" s="512"/>
      <c r="W79" s="512"/>
      <c r="X79" s="512"/>
      <c r="Y79" s="512"/>
      <c r="Z79" s="512"/>
      <c r="AA79" s="512"/>
      <c r="AB79" s="499"/>
      <c r="AC79" s="500"/>
      <c r="AD79" s="500"/>
      <c r="AE79" s="500"/>
      <c r="AF79" s="500"/>
      <c r="AG79" s="500"/>
      <c r="AH79" s="501"/>
      <c r="AI79" s="505"/>
      <c r="AJ79" s="506"/>
      <c r="AK79" s="506"/>
      <c r="AL79" s="506"/>
      <c r="AM79" s="506"/>
      <c r="AN79" s="506"/>
      <c r="AO79" s="506"/>
      <c r="AP79" s="506"/>
      <c r="AQ79" s="506"/>
      <c r="AR79" s="506"/>
      <c r="AS79" s="506"/>
      <c r="AT79" s="507"/>
      <c r="AU79" s="511"/>
      <c r="AV79" s="512"/>
      <c r="AW79" s="512"/>
      <c r="AX79" s="512"/>
      <c r="AY79" s="512"/>
      <c r="AZ79" s="512"/>
      <c r="BA79" s="512"/>
      <c r="BB79" s="512"/>
      <c r="BC79" s="512"/>
      <c r="BD79" s="512"/>
      <c r="BE79" s="512"/>
      <c r="BF79" s="512"/>
      <c r="BG79" s="512"/>
      <c r="BH79" s="512"/>
      <c r="BI79" s="512"/>
      <c r="BJ79" s="512"/>
      <c r="BK79" s="512"/>
      <c r="BL79" s="512"/>
      <c r="BM79" s="512"/>
      <c r="BN79" s="512"/>
      <c r="BO79" s="512"/>
      <c r="BP79" s="512"/>
      <c r="BQ79" s="512"/>
      <c r="BR79" s="512"/>
      <c r="BS79" s="512"/>
      <c r="BT79" s="512"/>
      <c r="BU79" s="512"/>
      <c r="BV79" s="512"/>
      <c r="BW79" s="512"/>
      <c r="BX79" s="512"/>
      <c r="BY79" s="513"/>
      <c r="BZ79" s="470"/>
      <c r="CA79" s="471"/>
      <c r="CB79" s="471"/>
      <c r="CC79" s="471"/>
      <c r="CD79" s="471"/>
      <c r="CE79" s="471"/>
      <c r="CF79" s="471"/>
      <c r="CG79" s="471"/>
      <c r="CH79" s="471"/>
      <c r="CI79" s="471"/>
      <c r="CJ79" s="471"/>
      <c r="CK79" s="472"/>
    </row>
    <row r="80" spans="2:89" ht="5.25" customHeight="1">
      <c r="B80" s="406"/>
      <c r="C80" s="485"/>
      <c r="D80" s="512"/>
      <c r="E80" s="512"/>
      <c r="F80" s="512"/>
      <c r="G80" s="512"/>
      <c r="H80" s="512"/>
      <c r="I80" s="512"/>
      <c r="J80" s="512"/>
      <c r="K80" s="512"/>
      <c r="L80" s="512"/>
      <c r="M80" s="512"/>
      <c r="N80" s="512"/>
      <c r="O80" s="512"/>
      <c r="P80" s="512"/>
      <c r="Q80" s="512"/>
      <c r="R80" s="512"/>
      <c r="S80" s="512"/>
      <c r="T80" s="512"/>
      <c r="U80" s="512"/>
      <c r="V80" s="512"/>
      <c r="W80" s="512"/>
      <c r="X80" s="512"/>
      <c r="Y80" s="512"/>
      <c r="Z80" s="512"/>
      <c r="AA80" s="512"/>
      <c r="AB80" s="499"/>
      <c r="AC80" s="500"/>
      <c r="AD80" s="500"/>
      <c r="AE80" s="500"/>
      <c r="AF80" s="500"/>
      <c r="AG80" s="500"/>
      <c r="AH80" s="501"/>
      <c r="AI80" s="505"/>
      <c r="AJ80" s="506"/>
      <c r="AK80" s="506"/>
      <c r="AL80" s="506"/>
      <c r="AM80" s="506"/>
      <c r="AN80" s="506"/>
      <c r="AO80" s="506"/>
      <c r="AP80" s="506"/>
      <c r="AQ80" s="506"/>
      <c r="AR80" s="506"/>
      <c r="AS80" s="506"/>
      <c r="AT80" s="507"/>
      <c r="AU80" s="511"/>
      <c r="AV80" s="512"/>
      <c r="AW80" s="512"/>
      <c r="AX80" s="512"/>
      <c r="AY80" s="512"/>
      <c r="AZ80" s="512"/>
      <c r="BA80" s="512"/>
      <c r="BB80" s="512"/>
      <c r="BC80" s="512"/>
      <c r="BD80" s="512"/>
      <c r="BE80" s="512"/>
      <c r="BF80" s="512"/>
      <c r="BG80" s="512"/>
      <c r="BH80" s="512"/>
      <c r="BI80" s="512"/>
      <c r="BJ80" s="512"/>
      <c r="BK80" s="512"/>
      <c r="BL80" s="512"/>
      <c r="BM80" s="512"/>
      <c r="BN80" s="512"/>
      <c r="BO80" s="512"/>
      <c r="BP80" s="512"/>
      <c r="BQ80" s="512"/>
      <c r="BR80" s="512"/>
      <c r="BS80" s="512"/>
      <c r="BT80" s="512"/>
      <c r="BU80" s="512"/>
      <c r="BV80" s="512"/>
      <c r="BW80" s="512"/>
      <c r="BX80" s="512"/>
      <c r="BY80" s="513"/>
      <c r="BZ80" s="470"/>
      <c r="CA80" s="471"/>
      <c r="CB80" s="471"/>
      <c r="CC80" s="471"/>
      <c r="CD80" s="471"/>
      <c r="CE80" s="471"/>
      <c r="CF80" s="471"/>
      <c r="CG80" s="471"/>
      <c r="CH80" s="471"/>
      <c r="CI80" s="471"/>
      <c r="CJ80" s="471"/>
      <c r="CK80" s="472"/>
    </row>
    <row r="81" spans="2:181" ht="5.25" customHeight="1">
      <c r="B81" s="406"/>
      <c r="C81" s="485"/>
      <c r="D81" s="515"/>
      <c r="E81" s="515"/>
      <c r="F81" s="515"/>
      <c r="G81" s="515"/>
      <c r="H81" s="515"/>
      <c r="I81" s="515"/>
      <c r="J81" s="515"/>
      <c r="K81" s="515"/>
      <c r="L81" s="515"/>
      <c r="M81" s="515"/>
      <c r="N81" s="515"/>
      <c r="O81" s="515"/>
      <c r="P81" s="515"/>
      <c r="Q81" s="515"/>
      <c r="R81" s="515"/>
      <c r="S81" s="515"/>
      <c r="T81" s="515"/>
      <c r="U81" s="515"/>
      <c r="V81" s="515"/>
      <c r="W81" s="515"/>
      <c r="X81" s="515"/>
      <c r="Y81" s="515"/>
      <c r="Z81" s="515"/>
      <c r="AA81" s="515"/>
      <c r="AB81" s="502"/>
      <c r="AC81" s="503"/>
      <c r="AD81" s="503"/>
      <c r="AE81" s="503"/>
      <c r="AF81" s="503"/>
      <c r="AG81" s="503"/>
      <c r="AH81" s="504"/>
      <c r="AI81" s="505"/>
      <c r="AJ81" s="506"/>
      <c r="AK81" s="506"/>
      <c r="AL81" s="506"/>
      <c r="AM81" s="506"/>
      <c r="AN81" s="506"/>
      <c r="AO81" s="506"/>
      <c r="AP81" s="506"/>
      <c r="AQ81" s="506"/>
      <c r="AR81" s="506"/>
      <c r="AS81" s="506"/>
      <c r="AT81" s="507"/>
      <c r="AU81" s="514"/>
      <c r="AV81" s="515"/>
      <c r="AW81" s="515"/>
      <c r="AX81" s="515"/>
      <c r="AY81" s="515"/>
      <c r="AZ81" s="515"/>
      <c r="BA81" s="515"/>
      <c r="BB81" s="515"/>
      <c r="BC81" s="515"/>
      <c r="BD81" s="515"/>
      <c r="BE81" s="515"/>
      <c r="BF81" s="515"/>
      <c r="BG81" s="515"/>
      <c r="BH81" s="515"/>
      <c r="BI81" s="515"/>
      <c r="BJ81" s="515"/>
      <c r="BK81" s="515"/>
      <c r="BL81" s="515"/>
      <c r="BM81" s="515"/>
      <c r="BN81" s="515"/>
      <c r="BO81" s="515"/>
      <c r="BP81" s="515"/>
      <c r="BQ81" s="515"/>
      <c r="BR81" s="515"/>
      <c r="BS81" s="515"/>
      <c r="BT81" s="515"/>
      <c r="BU81" s="515"/>
      <c r="BV81" s="515"/>
      <c r="BW81" s="515"/>
      <c r="BX81" s="515"/>
      <c r="BY81" s="516"/>
      <c r="BZ81" s="470"/>
      <c r="CA81" s="471"/>
      <c r="CB81" s="471"/>
      <c r="CC81" s="471"/>
      <c r="CD81" s="471"/>
      <c r="CE81" s="471"/>
      <c r="CF81" s="471"/>
      <c r="CG81" s="471"/>
      <c r="CH81" s="471"/>
      <c r="CI81" s="471"/>
      <c r="CJ81" s="471"/>
      <c r="CK81" s="472"/>
    </row>
    <row r="82" spans="2:181" ht="5.25" customHeight="1">
      <c r="B82" s="406"/>
      <c r="C82" s="485"/>
      <c r="D82" s="490" t="s">
        <v>313</v>
      </c>
      <c r="E82" s="490"/>
      <c r="F82" s="490"/>
      <c r="G82" s="490"/>
      <c r="H82" s="490"/>
      <c r="I82" s="490"/>
      <c r="J82" s="490"/>
      <c r="K82" s="490"/>
      <c r="L82" s="490"/>
      <c r="M82" s="490"/>
      <c r="N82" s="490"/>
      <c r="O82" s="490"/>
      <c r="P82" s="490"/>
      <c r="Q82" s="490"/>
      <c r="R82" s="490"/>
      <c r="S82" s="490"/>
      <c r="T82" s="490"/>
      <c r="U82" s="490"/>
      <c r="V82" s="491"/>
      <c r="W82" s="585" t="str">
        <f>施設情報!C23&amp;""</f>
        <v/>
      </c>
      <c r="X82" s="586"/>
      <c r="Y82" s="586"/>
      <c r="Z82" s="586"/>
      <c r="AA82" s="587"/>
      <c r="AB82" s="518" t="str">
        <f>施設情報!C24&amp;施設情報!C25</f>
        <v/>
      </c>
      <c r="AC82" s="519"/>
      <c r="AD82" s="519"/>
      <c r="AE82" s="519"/>
      <c r="AF82" s="519"/>
      <c r="AG82" s="519"/>
      <c r="AH82" s="520"/>
      <c r="AI82" s="443">
        <f ca="1">集計【小規模】!O10</f>
        <v>0</v>
      </c>
      <c r="AJ82" s="444"/>
      <c r="AK82" s="444"/>
      <c r="AL82" s="444"/>
      <c r="AM82" s="444"/>
      <c r="AN82" s="444"/>
      <c r="AO82" s="444"/>
      <c r="AP82" s="444"/>
      <c r="AQ82" s="444"/>
      <c r="AR82" s="444"/>
      <c r="AS82" s="444"/>
      <c r="AT82" s="445"/>
      <c r="AU82" s="508"/>
      <c r="AV82" s="509"/>
      <c r="AW82" s="509"/>
      <c r="AX82" s="509"/>
      <c r="AY82" s="509"/>
      <c r="AZ82" s="509"/>
      <c r="BA82" s="509"/>
      <c r="BB82" s="509"/>
      <c r="BC82" s="509"/>
      <c r="BD82" s="509"/>
      <c r="BE82" s="509"/>
      <c r="BF82" s="509"/>
      <c r="BG82" s="509"/>
      <c r="BH82" s="509"/>
      <c r="BI82" s="509"/>
      <c r="BJ82" s="509"/>
      <c r="BK82" s="509"/>
      <c r="BL82" s="509"/>
      <c r="BM82" s="509"/>
      <c r="BN82" s="509"/>
      <c r="BO82" s="509"/>
      <c r="BP82" s="509"/>
      <c r="BQ82" s="509"/>
      <c r="BR82" s="509"/>
      <c r="BS82" s="509"/>
      <c r="BT82" s="509"/>
      <c r="BU82" s="509"/>
      <c r="BV82" s="509"/>
      <c r="BW82" s="509"/>
      <c r="BX82" s="509"/>
      <c r="BY82" s="510"/>
      <c r="BZ82" s="470"/>
      <c r="CA82" s="471"/>
      <c r="CB82" s="471"/>
      <c r="CC82" s="471"/>
      <c r="CD82" s="471"/>
      <c r="CE82" s="471"/>
      <c r="CF82" s="471"/>
      <c r="CG82" s="471"/>
      <c r="CH82" s="471"/>
      <c r="CI82" s="471"/>
      <c r="CJ82" s="471"/>
      <c r="CK82" s="472"/>
    </row>
    <row r="83" spans="2:181" ht="5.25" customHeight="1">
      <c r="B83" s="406"/>
      <c r="C83" s="485"/>
      <c r="D83" s="492"/>
      <c r="E83" s="492"/>
      <c r="F83" s="492"/>
      <c r="G83" s="492"/>
      <c r="H83" s="492"/>
      <c r="I83" s="492"/>
      <c r="J83" s="492"/>
      <c r="K83" s="492"/>
      <c r="L83" s="492"/>
      <c r="M83" s="492"/>
      <c r="N83" s="492"/>
      <c r="O83" s="492"/>
      <c r="P83" s="492"/>
      <c r="Q83" s="492"/>
      <c r="R83" s="492"/>
      <c r="S83" s="492"/>
      <c r="T83" s="492"/>
      <c r="U83" s="492"/>
      <c r="V83" s="493"/>
      <c r="W83" s="499"/>
      <c r="X83" s="500"/>
      <c r="Y83" s="500"/>
      <c r="Z83" s="500"/>
      <c r="AA83" s="588"/>
      <c r="AB83" s="521"/>
      <c r="AC83" s="522"/>
      <c r="AD83" s="522"/>
      <c r="AE83" s="522"/>
      <c r="AF83" s="522"/>
      <c r="AG83" s="522"/>
      <c r="AH83" s="523"/>
      <c r="AI83" s="374"/>
      <c r="AJ83" s="375"/>
      <c r="AK83" s="375"/>
      <c r="AL83" s="375"/>
      <c r="AM83" s="375"/>
      <c r="AN83" s="375"/>
      <c r="AO83" s="375"/>
      <c r="AP83" s="375"/>
      <c r="AQ83" s="375"/>
      <c r="AR83" s="375"/>
      <c r="AS83" s="375"/>
      <c r="AT83" s="376"/>
      <c r="AU83" s="511"/>
      <c r="AV83" s="512"/>
      <c r="AW83" s="512"/>
      <c r="AX83" s="512"/>
      <c r="AY83" s="512"/>
      <c r="AZ83" s="512"/>
      <c r="BA83" s="512"/>
      <c r="BB83" s="512"/>
      <c r="BC83" s="512"/>
      <c r="BD83" s="512"/>
      <c r="BE83" s="512"/>
      <c r="BF83" s="512"/>
      <c r="BG83" s="512"/>
      <c r="BH83" s="512"/>
      <c r="BI83" s="512"/>
      <c r="BJ83" s="512"/>
      <c r="BK83" s="512"/>
      <c r="BL83" s="512"/>
      <c r="BM83" s="512"/>
      <c r="BN83" s="512"/>
      <c r="BO83" s="512"/>
      <c r="BP83" s="512"/>
      <c r="BQ83" s="512"/>
      <c r="BR83" s="512"/>
      <c r="BS83" s="512"/>
      <c r="BT83" s="512"/>
      <c r="BU83" s="512"/>
      <c r="BV83" s="512"/>
      <c r="BW83" s="512"/>
      <c r="BX83" s="512"/>
      <c r="BY83" s="513"/>
      <c r="BZ83" s="470"/>
      <c r="CA83" s="471"/>
      <c r="CB83" s="471"/>
      <c r="CC83" s="471"/>
      <c r="CD83" s="471"/>
      <c r="CE83" s="471"/>
      <c r="CF83" s="471"/>
      <c r="CG83" s="471"/>
      <c r="CH83" s="471"/>
      <c r="CI83" s="471"/>
      <c r="CJ83" s="471"/>
      <c r="CK83" s="472"/>
    </row>
    <row r="84" spans="2:181" ht="5.25" customHeight="1">
      <c r="B84" s="406"/>
      <c r="C84" s="485"/>
      <c r="D84" s="492"/>
      <c r="E84" s="492"/>
      <c r="F84" s="492"/>
      <c r="G84" s="492"/>
      <c r="H84" s="492"/>
      <c r="I84" s="492"/>
      <c r="J84" s="492"/>
      <c r="K84" s="492"/>
      <c r="L84" s="492"/>
      <c r="M84" s="492"/>
      <c r="N84" s="492"/>
      <c r="O84" s="492"/>
      <c r="P84" s="492"/>
      <c r="Q84" s="492"/>
      <c r="R84" s="492"/>
      <c r="S84" s="492"/>
      <c r="T84" s="492"/>
      <c r="U84" s="492"/>
      <c r="V84" s="493"/>
      <c r="W84" s="499"/>
      <c r="X84" s="500"/>
      <c r="Y84" s="500"/>
      <c r="Z84" s="500"/>
      <c r="AA84" s="588"/>
      <c r="AB84" s="521"/>
      <c r="AC84" s="522"/>
      <c r="AD84" s="522"/>
      <c r="AE84" s="522"/>
      <c r="AF84" s="522"/>
      <c r="AG84" s="522"/>
      <c r="AH84" s="523"/>
      <c r="AI84" s="374"/>
      <c r="AJ84" s="375"/>
      <c r="AK84" s="375"/>
      <c r="AL84" s="375"/>
      <c r="AM84" s="375"/>
      <c r="AN84" s="375"/>
      <c r="AO84" s="375"/>
      <c r="AP84" s="375"/>
      <c r="AQ84" s="375"/>
      <c r="AR84" s="375"/>
      <c r="AS84" s="375"/>
      <c r="AT84" s="376"/>
      <c r="AU84" s="511"/>
      <c r="AV84" s="512"/>
      <c r="AW84" s="512"/>
      <c r="AX84" s="512"/>
      <c r="AY84" s="512"/>
      <c r="AZ84" s="512"/>
      <c r="BA84" s="512"/>
      <c r="BB84" s="512"/>
      <c r="BC84" s="512"/>
      <c r="BD84" s="512"/>
      <c r="BE84" s="512"/>
      <c r="BF84" s="512"/>
      <c r="BG84" s="512"/>
      <c r="BH84" s="512"/>
      <c r="BI84" s="512"/>
      <c r="BJ84" s="512"/>
      <c r="BK84" s="512"/>
      <c r="BL84" s="512"/>
      <c r="BM84" s="512"/>
      <c r="BN84" s="512"/>
      <c r="BO84" s="512"/>
      <c r="BP84" s="512"/>
      <c r="BQ84" s="512"/>
      <c r="BR84" s="512"/>
      <c r="BS84" s="512"/>
      <c r="BT84" s="512"/>
      <c r="BU84" s="512"/>
      <c r="BV84" s="512"/>
      <c r="BW84" s="512"/>
      <c r="BX84" s="512"/>
      <c r="BY84" s="513"/>
      <c r="BZ84" s="470"/>
      <c r="CA84" s="471"/>
      <c r="CB84" s="471"/>
      <c r="CC84" s="471"/>
      <c r="CD84" s="471"/>
      <c r="CE84" s="471"/>
      <c r="CF84" s="471"/>
      <c r="CG84" s="471"/>
      <c r="CH84" s="471"/>
      <c r="CI84" s="471"/>
      <c r="CJ84" s="471"/>
      <c r="CK84" s="472"/>
      <c r="FI84" s="153"/>
      <c r="FJ84" s="153"/>
      <c r="FK84" s="153"/>
      <c r="FL84" s="153"/>
      <c r="FM84" s="153"/>
      <c r="FN84" s="153"/>
      <c r="FO84" s="153"/>
      <c r="FP84" s="153"/>
      <c r="FQ84" s="153"/>
      <c r="FR84" s="153"/>
      <c r="FS84" s="153"/>
      <c r="FT84" s="153"/>
      <c r="FU84" s="153"/>
      <c r="FV84" s="153"/>
      <c r="FW84" s="153"/>
      <c r="FX84" s="153"/>
      <c r="FY84" s="153"/>
    </row>
    <row r="85" spans="2:181" ht="5.25" customHeight="1">
      <c r="B85" s="406"/>
      <c r="C85" s="485"/>
      <c r="D85" s="492"/>
      <c r="E85" s="492"/>
      <c r="F85" s="492"/>
      <c r="G85" s="492"/>
      <c r="H85" s="492"/>
      <c r="I85" s="492"/>
      <c r="J85" s="492"/>
      <c r="K85" s="492"/>
      <c r="L85" s="492"/>
      <c r="M85" s="492"/>
      <c r="N85" s="492"/>
      <c r="O85" s="492"/>
      <c r="P85" s="492"/>
      <c r="Q85" s="492"/>
      <c r="R85" s="492"/>
      <c r="S85" s="492"/>
      <c r="T85" s="492"/>
      <c r="U85" s="492"/>
      <c r="V85" s="493"/>
      <c r="W85" s="499"/>
      <c r="X85" s="500"/>
      <c r="Y85" s="500"/>
      <c r="Z85" s="500"/>
      <c r="AA85" s="588"/>
      <c r="AB85" s="521"/>
      <c r="AC85" s="522"/>
      <c r="AD85" s="522"/>
      <c r="AE85" s="522"/>
      <c r="AF85" s="522"/>
      <c r="AG85" s="522"/>
      <c r="AH85" s="523"/>
      <c r="AI85" s="374"/>
      <c r="AJ85" s="375"/>
      <c r="AK85" s="375"/>
      <c r="AL85" s="375"/>
      <c r="AM85" s="375"/>
      <c r="AN85" s="375"/>
      <c r="AO85" s="375"/>
      <c r="AP85" s="375"/>
      <c r="AQ85" s="375"/>
      <c r="AR85" s="375"/>
      <c r="AS85" s="375"/>
      <c r="AT85" s="376"/>
      <c r="AU85" s="511"/>
      <c r="AV85" s="512"/>
      <c r="AW85" s="512"/>
      <c r="AX85" s="512"/>
      <c r="AY85" s="512"/>
      <c r="AZ85" s="512"/>
      <c r="BA85" s="512"/>
      <c r="BB85" s="512"/>
      <c r="BC85" s="512"/>
      <c r="BD85" s="512"/>
      <c r="BE85" s="512"/>
      <c r="BF85" s="512"/>
      <c r="BG85" s="512"/>
      <c r="BH85" s="512"/>
      <c r="BI85" s="512"/>
      <c r="BJ85" s="512"/>
      <c r="BK85" s="512"/>
      <c r="BL85" s="512"/>
      <c r="BM85" s="512"/>
      <c r="BN85" s="512"/>
      <c r="BO85" s="512"/>
      <c r="BP85" s="512"/>
      <c r="BQ85" s="512"/>
      <c r="BR85" s="512"/>
      <c r="BS85" s="512"/>
      <c r="BT85" s="512"/>
      <c r="BU85" s="512"/>
      <c r="BV85" s="512"/>
      <c r="BW85" s="512"/>
      <c r="BX85" s="512"/>
      <c r="BY85" s="513"/>
      <c r="BZ85" s="470"/>
      <c r="CA85" s="471"/>
      <c r="CB85" s="471"/>
      <c r="CC85" s="471"/>
      <c r="CD85" s="471"/>
      <c r="CE85" s="471"/>
      <c r="CF85" s="471"/>
      <c r="CG85" s="471"/>
      <c r="CH85" s="471"/>
      <c r="CI85" s="471"/>
      <c r="CJ85" s="471"/>
      <c r="CK85" s="472"/>
    </row>
    <row r="86" spans="2:181" ht="5.25" customHeight="1">
      <c r="B86" s="406"/>
      <c r="C86" s="485"/>
      <c r="D86" s="494"/>
      <c r="E86" s="494"/>
      <c r="F86" s="494"/>
      <c r="G86" s="494"/>
      <c r="H86" s="494"/>
      <c r="I86" s="494"/>
      <c r="J86" s="494"/>
      <c r="K86" s="494"/>
      <c r="L86" s="494"/>
      <c r="M86" s="494"/>
      <c r="N86" s="494"/>
      <c r="O86" s="494"/>
      <c r="P86" s="494"/>
      <c r="Q86" s="494"/>
      <c r="R86" s="494"/>
      <c r="S86" s="494"/>
      <c r="T86" s="494"/>
      <c r="U86" s="494"/>
      <c r="V86" s="495"/>
      <c r="W86" s="502"/>
      <c r="X86" s="503"/>
      <c r="Y86" s="503"/>
      <c r="Z86" s="503"/>
      <c r="AA86" s="589"/>
      <c r="AB86" s="524"/>
      <c r="AC86" s="525"/>
      <c r="AD86" s="525"/>
      <c r="AE86" s="525"/>
      <c r="AF86" s="525"/>
      <c r="AG86" s="525"/>
      <c r="AH86" s="526"/>
      <c r="AI86" s="419"/>
      <c r="AJ86" s="420"/>
      <c r="AK86" s="420"/>
      <c r="AL86" s="420"/>
      <c r="AM86" s="420"/>
      <c r="AN86" s="420"/>
      <c r="AO86" s="420"/>
      <c r="AP86" s="420"/>
      <c r="AQ86" s="420"/>
      <c r="AR86" s="420"/>
      <c r="AS86" s="420"/>
      <c r="AT86" s="421"/>
      <c r="AU86" s="514"/>
      <c r="AV86" s="515"/>
      <c r="AW86" s="515"/>
      <c r="AX86" s="515"/>
      <c r="AY86" s="515"/>
      <c r="AZ86" s="515"/>
      <c r="BA86" s="515"/>
      <c r="BB86" s="515"/>
      <c r="BC86" s="515"/>
      <c r="BD86" s="515"/>
      <c r="BE86" s="515"/>
      <c r="BF86" s="515"/>
      <c r="BG86" s="515"/>
      <c r="BH86" s="515"/>
      <c r="BI86" s="515"/>
      <c r="BJ86" s="515"/>
      <c r="BK86" s="515"/>
      <c r="BL86" s="515"/>
      <c r="BM86" s="515"/>
      <c r="BN86" s="515"/>
      <c r="BO86" s="515"/>
      <c r="BP86" s="515"/>
      <c r="BQ86" s="515"/>
      <c r="BR86" s="515"/>
      <c r="BS86" s="515"/>
      <c r="BT86" s="515"/>
      <c r="BU86" s="515"/>
      <c r="BV86" s="515"/>
      <c r="BW86" s="515"/>
      <c r="BX86" s="515"/>
      <c r="BY86" s="516"/>
      <c r="BZ86" s="470"/>
      <c r="CA86" s="471"/>
      <c r="CB86" s="471"/>
      <c r="CC86" s="471"/>
      <c r="CD86" s="471"/>
      <c r="CE86" s="471"/>
      <c r="CF86" s="471"/>
      <c r="CG86" s="471"/>
      <c r="CH86" s="471"/>
      <c r="CI86" s="471"/>
      <c r="CJ86" s="471"/>
      <c r="CK86" s="472"/>
    </row>
    <row r="87" spans="2:181" ht="5.25" customHeight="1">
      <c r="B87" s="406"/>
      <c r="C87" s="485"/>
      <c r="D87" s="527" t="s">
        <v>393</v>
      </c>
      <c r="E87" s="509"/>
      <c r="F87" s="509"/>
      <c r="G87" s="509"/>
      <c r="H87" s="509"/>
      <c r="I87" s="509"/>
      <c r="J87" s="509"/>
      <c r="K87" s="509"/>
      <c r="L87" s="509"/>
      <c r="M87" s="509"/>
      <c r="N87" s="509"/>
      <c r="O87" s="509"/>
      <c r="P87" s="509"/>
      <c r="Q87" s="509"/>
      <c r="R87" s="509"/>
      <c r="S87" s="509"/>
      <c r="T87" s="509"/>
      <c r="U87" s="509"/>
      <c r="V87" s="509"/>
      <c r="W87" s="509"/>
      <c r="X87" s="509"/>
      <c r="Y87" s="509"/>
      <c r="Z87" s="509"/>
      <c r="AA87" s="528"/>
      <c r="AB87" s="531" t="s">
        <v>394</v>
      </c>
      <c r="AC87" s="532"/>
      <c r="AD87" s="532"/>
      <c r="AE87" s="532"/>
      <c r="AF87" s="532"/>
      <c r="AG87" s="532"/>
      <c r="AH87" s="532"/>
      <c r="AI87" s="517"/>
      <c r="AJ87" s="471"/>
      <c r="AK87" s="471"/>
      <c r="AL87" s="471"/>
      <c r="AM87" s="471"/>
      <c r="AN87" s="471"/>
      <c r="AO87" s="471"/>
      <c r="AP87" s="471"/>
      <c r="AQ87" s="471"/>
      <c r="AR87" s="471"/>
      <c r="AS87" s="471"/>
      <c r="AT87" s="472"/>
      <c r="AU87" s="508"/>
      <c r="AV87" s="509"/>
      <c r="AW87" s="509"/>
      <c r="AX87" s="509"/>
      <c r="AY87" s="509"/>
      <c r="AZ87" s="509"/>
      <c r="BA87" s="509"/>
      <c r="BB87" s="509"/>
      <c r="BC87" s="509"/>
      <c r="BD87" s="509"/>
      <c r="BE87" s="509"/>
      <c r="BF87" s="509"/>
      <c r="BG87" s="509"/>
      <c r="BH87" s="509"/>
      <c r="BI87" s="509"/>
      <c r="BJ87" s="509"/>
      <c r="BK87" s="509"/>
      <c r="BL87" s="509"/>
      <c r="BM87" s="509"/>
      <c r="BN87" s="509"/>
      <c r="BO87" s="509"/>
      <c r="BP87" s="509"/>
      <c r="BQ87" s="509"/>
      <c r="BR87" s="509"/>
      <c r="BS87" s="509"/>
      <c r="BT87" s="509"/>
      <c r="BU87" s="509"/>
      <c r="BV87" s="509"/>
      <c r="BW87" s="509"/>
      <c r="BX87" s="509"/>
      <c r="BY87" s="510"/>
      <c r="BZ87" s="470"/>
      <c r="CA87" s="471"/>
      <c r="CB87" s="471"/>
      <c r="CC87" s="471"/>
      <c r="CD87" s="471"/>
      <c r="CE87" s="471"/>
      <c r="CF87" s="471"/>
      <c r="CG87" s="471"/>
      <c r="CH87" s="471"/>
      <c r="CI87" s="471"/>
      <c r="CJ87" s="471"/>
      <c r="CK87" s="472"/>
    </row>
    <row r="88" spans="2:181" ht="5.25" customHeight="1">
      <c r="B88" s="406"/>
      <c r="C88" s="485"/>
      <c r="D88" s="512"/>
      <c r="E88" s="512"/>
      <c r="F88" s="512"/>
      <c r="G88" s="512"/>
      <c r="H88" s="512"/>
      <c r="I88" s="512"/>
      <c r="J88" s="512"/>
      <c r="K88" s="512"/>
      <c r="L88" s="512"/>
      <c r="M88" s="512"/>
      <c r="N88" s="512"/>
      <c r="O88" s="512"/>
      <c r="P88" s="512"/>
      <c r="Q88" s="512"/>
      <c r="R88" s="512"/>
      <c r="S88" s="512"/>
      <c r="T88" s="512"/>
      <c r="U88" s="512"/>
      <c r="V88" s="512"/>
      <c r="W88" s="512"/>
      <c r="X88" s="512"/>
      <c r="Y88" s="512"/>
      <c r="Z88" s="512"/>
      <c r="AA88" s="529"/>
      <c r="AB88" s="533"/>
      <c r="AC88" s="534"/>
      <c r="AD88" s="534"/>
      <c r="AE88" s="534"/>
      <c r="AF88" s="534"/>
      <c r="AG88" s="534"/>
      <c r="AH88" s="534"/>
      <c r="AI88" s="517"/>
      <c r="AJ88" s="471"/>
      <c r="AK88" s="471"/>
      <c r="AL88" s="471"/>
      <c r="AM88" s="471"/>
      <c r="AN88" s="471"/>
      <c r="AO88" s="471"/>
      <c r="AP88" s="471"/>
      <c r="AQ88" s="471"/>
      <c r="AR88" s="471"/>
      <c r="AS88" s="471"/>
      <c r="AT88" s="472"/>
      <c r="AU88" s="511"/>
      <c r="AV88" s="512"/>
      <c r="AW88" s="512"/>
      <c r="AX88" s="512"/>
      <c r="AY88" s="512"/>
      <c r="AZ88" s="512"/>
      <c r="BA88" s="512"/>
      <c r="BB88" s="512"/>
      <c r="BC88" s="512"/>
      <c r="BD88" s="512"/>
      <c r="BE88" s="512"/>
      <c r="BF88" s="512"/>
      <c r="BG88" s="512"/>
      <c r="BH88" s="512"/>
      <c r="BI88" s="512"/>
      <c r="BJ88" s="512"/>
      <c r="BK88" s="512"/>
      <c r="BL88" s="512"/>
      <c r="BM88" s="512"/>
      <c r="BN88" s="512"/>
      <c r="BO88" s="512"/>
      <c r="BP88" s="512"/>
      <c r="BQ88" s="512"/>
      <c r="BR88" s="512"/>
      <c r="BS88" s="512"/>
      <c r="BT88" s="512"/>
      <c r="BU88" s="512"/>
      <c r="BV88" s="512"/>
      <c r="BW88" s="512"/>
      <c r="BX88" s="512"/>
      <c r="BY88" s="513"/>
      <c r="BZ88" s="470"/>
      <c r="CA88" s="471"/>
      <c r="CB88" s="471"/>
      <c r="CC88" s="471"/>
      <c r="CD88" s="471"/>
      <c r="CE88" s="471"/>
      <c r="CF88" s="471"/>
      <c r="CG88" s="471"/>
      <c r="CH88" s="471"/>
      <c r="CI88" s="471"/>
      <c r="CJ88" s="471"/>
      <c r="CK88" s="472"/>
    </row>
    <row r="89" spans="2:181" ht="5.25" customHeight="1">
      <c r="B89" s="406"/>
      <c r="C89" s="485"/>
      <c r="D89" s="512"/>
      <c r="E89" s="512"/>
      <c r="F89" s="512"/>
      <c r="G89" s="512"/>
      <c r="H89" s="512"/>
      <c r="I89" s="512"/>
      <c r="J89" s="512"/>
      <c r="K89" s="512"/>
      <c r="L89" s="512"/>
      <c r="M89" s="512"/>
      <c r="N89" s="512"/>
      <c r="O89" s="512"/>
      <c r="P89" s="512"/>
      <c r="Q89" s="512"/>
      <c r="R89" s="512"/>
      <c r="S89" s="512"/>
      <c r="T89" s="512"/>
      <c r="U89" s="512"/>
      <c r="V89" s="512"/>
      <c r="W89" s="512"/>
      <c r="X89" s="512"/>
      <c r="Y89" s="512"/>
      <c r="Z89" s="512"/>
      <c r="AA89" s="529"/>
      <c r="AB89" s="535"/>
      <c r="AC89" s="536"/>
      <c r="AD89" s="536"/>
      <c r="AE89" s="536"/>
      <c r="AF89" s="536" t="s">
        <v>395</v>
      </c>
      <c r="AG89" s="536"/>
      <c r="AH89" s="536"/>
      <c r="AI89" s="517"/>
      <c r="AJ89" s="471"/>
      <c r="AK89" s="471"/>
      <c r="AL89" s="471"/>
      <c r="AM89" s="471"/>
      <c r="AN89" s="471"/>
      <c r="AO89" s="471"/>
      <c r="AP89" s="471"/>
      <c r="AQ89" s="471"/>
      <c r="AR89" s="471"/>
      <c r="AS89" s="471"/>
      <c r="AT89" s="472"/>
      <c r="AU89" s="511"/>
      <c r="AV89" s="512"/>
      <c r="AW89" s="512"/>
      <c r="AX89" s="512"/>
      <c r="AY89" s="512"/>
      <c r="AZ89" s="512"/>
      <c r="BA89" s="512"/>
      <c r="BB89" s="512"/>
      <c r="BC89" s="512"/>
      <c r="BD89" s="512"/>
      <c r="BE89" s="512"/>
      <c r="BF89" s="512"/>
      <c r="BG89" s="512"/>
      <c r="BH89" s="512"/>
      <c r="BI89" s="512"/>
      <c r="BJ89" s="512"/>
      <c r="BK89" s="512"/>
      <c r="BL89" s="512"/>
      <c r="BM89" s="512"/>
      <c r="BN89" s="512"/>
      <c r="BO89" s="512"/>
      <c r="BP89" s="512"/>
      <c r="BQ89" s="512"/>
      <c r="BR89" s="512"/>
      <c r="BS89" s="512"/>
      <c r="BT89" s="512"/>
      <c r="BU89" s="512"/>
      <c r="BV89" s="512"/>
      <c r="BW89" s="512"/>
      <c r="BX89" s="512"/>
      <c r="BY89" s="513"/>
      <c r="BZ89" s="470"/>
      <c r="CA89" s="471"/>
      <c r="CB89" s="471"/>
      <c r="CC89" s="471"/>
      <c r="CD89" s="471"/>
      <c r="CE89" s="471"/>
      <c r="CF89" s="471"/>
      <c r="CG89" s="471"/>
      <c r="CH89" s="471"/>
      <c r="CI89" s="471"/>
      <c r="CJ89" s="471"/>
      <c r="CK89" s="472"/>
      <c r="ES89" s="147"/>
      <c r="ET89" s="147"/>
      <c r="EU89" s="147"/>
      <c r="EV89" s="147"/>
      <c r="EW89" s="147"/>
      <c r="EX89" s="147"/>
      <c r="EY89" s="147"/>
      <c r="EZ89" s="147"/>
      <c r="FA89" s="147"/>
      <c r="FB89" s="147"/>
      <c r="FC89" s="147"/>
      <c r="FD89" s="147"/>
      <c r="FE89" s="147"/>
      <c r="FF89" s="147"/>
      <c r="FG89" s="147"/>
      <c r="FH89" s="147"/>
      <c r="FI89" s="147"/>
      <c r="FJ89" s="147"/>
      <c r="FK89" s="147"/>
      <c r="FL89" s="147"/>
      <c r="FM89" s="147"/>
    </row>
    <row r="90" spans="2:181" ht="5.25" customHeight="1">
      <c r="B90" s="406"/>
      <c r="C90" s="485"/>
      <c r="D90" s="512"/>
      <c r="E90" s="512"/>
      <c r="F90" s="512"/>
      <c r="G90" s="512"/>
      <c r="H90" s="512"/>
      <c r="I90" s="512"/>
      <c r="J90" s="512"/>
      <c r="K90" s="512"/>
      <c r="L90" s="512"/>
      <c r="M90" s="512"/>
      <c r="N90" s="512"/>
      <c r="O90" s="512"/>
      <c r="P90" s="512"/>
      <c r="Q90" s="512"/>
      <c r="R90" s="512"/>
      <c r="S90" s="512"/>
      <c r="T90" s="512"/>
      <c r="U90" s="512"/>
      <c r="V90" s="512"/>
      <c r="W90" s="512"/>
      <c r="X90" s="512"/>
      <c r="Y90" s="512"/>
      <c r="Z90" s="512"/>
      <c r="AA90" s="529"/>
      <c r="AB90" s="537"/>
      <c r="AC90" s="538"/>
      <c r="AD90" s="538"/>
      <c r="AE90" s="538"/>
      <c r="AF90" s="538"/>
      <c r="AG90" s="538"/>
      <c r="AH90" s="538"/>
      <c r="AI90" s="517"/>
      <c r="AJ90" s="471"/>
      <c r="AK90" s="471"/>
      <c r="AL90" s="471"/>
      <c r="AM90" s="471"/>
      <c r="AN90" s="471"/>
      <c r="AO90" s="471"/>
      <c r="AP90" s="471"/>
      <c r="AQ90" s="471"/>
      <c r="AR90" s="471"/>
      <c r="AS90" s="471"/>
      <c r="AT90" s="472"/>
      <c r="AU90" s="511"/>
      <c r="AV90" s="512"/>
      <c r="AW90" s="512"/>
      <c r="AX90" s="512"/>
      <c r="AY90" s="512"/>
      <c r="AZ90" s="512"/>
      <c r="BA90" s="512"/>
      <c r="BB90" s="512"/>
      <c r="BC90" s="512"/>
      <c r="BD90" s="512"/>
      <c r="BE90" s="512"/>
      <c r="BF90" s="512"/>
      <c r="BG90" s="512"/>
      <c r="BH90" s="512"/>
      <c r="BI90" s="512"/>
      <c r="BJ90" s="512"/>
      <c r="BK90" s="512"/>
      <c r="BL90" s="512"/>
      <c r="BM90" s="512"/>
      <c r="BN90" s="512"/>
      <c r="BO90" s="512"/>
      <c r="BP90" s="512"/>
      <c r="BQ90" s="512"/>
      <c r="BR90" s="512"/>
      <c r="BS90" s="512"/>
      <c r="BT90" s="512"/>
      <c r="BU90" s="512"/>
      <c r="BV90" s="512"/>
      <c r="BW90" s="512"/>
      <c r="BX90" s="512"/>
      <c r="BY90" s="513"/>
      <c r="BZ90" s="470"/>
      <c r="CA90" s="471"/>
      <c r="CB90" s="471"/>
      <c r="CC90" s="471"/>
      <c r="CD90" s="471"/>
      <c r="CE90" s="471"/>
      <c r="CF90" s="471"/>
      <c r="CG90" s="471"/>
      <c r="CH90" s="471"/>
      <c r="CI90" s="471"/>
      <c r="CJ90" s="471"/>
      <c r="CK90" s="472"/>
      <c r="ES90" s="147"/>
      <c r="ET90" s="147"/>
      <c r="EU90" s="147"/>
      <c r="EV90" s="147"/>
      <c r="EW90" s="147"/>
      <c r="EX90" s="147"/>
      <c r="EY90" s="147"/>
      <c r="EZ90" s="147"/>
      <c r="FA90" s="147"/>
      <c r="FB90" s="147"/>
      <c r="FC90" s="147"/>
      <c r="FD90" s="147"/>
      <c r="FE90" s="147"/>
      <c r="FF90" s="147"/>
      <c r="FG90" s="147"/>
      <c r="FH90" s="147"/>
      <c r="FI90" s="147"/>
      <c r="FJ90" s="147"/>
      <c r="FK90" s="147"/>
      <c r="FL90" s="147"/>
      <c r="FM90" s="147"/>
    </row>
    <row r="91" spans="2:181" ht="5.25" customHeight="1">
      <c r="B91" s="406"/>
      <c r="C91" s="485"/>
      <c r="D91" s="515"/>
      <c r="E91" s="515"/>
      <c r="F91" s="515"/>
      <c r="G91" s="515"/>
      <c r="H91" s="515"/>
      <c r="I91" s="515"/>
      <c r="J91" s="515"/>
      <c r="K91" s="515"/>
      <c r="L91" s="515"/>
      <c r="M91" s="515"/>
      <c r="N91" s="515"/>
      <c r="O91" s="515"/>
      <c r="P91" s="515"/>
      <c r="Q91" s="515"/>
      <c r="R91" s="515"/>
      <c r="S91" s="515"/>
      <c r="T91" s="515"/>
      <c r="U91" s="515"/>
      <c r="V91" s="515"/>
      <c r="W91" s="515"/>
      <c r="X91" s="515"/>
      <c r="Y91" s="515"/>
      <c r="Z91" s="515"/>
      <c r="AA91" s="530"/>
      <c r="AB91" s="539"/>
      <c r="AC91" s="540"/>
      <c r="AD91" s="540"/>
      <c r="AE91" s="540"/>
      <c r="AF91" s="540"/>
      <c r="AG91" s="540"/>
      <c r="AH91" s="540"/>
      <c r="AI91" s="517"/>
      <c r="AJ91" s="471"/>
      <c r="AK91" s="471"/>
      <c r="AL91" s="471"/>
      <c r="AM91" s="471"/>
      <c r="AN91" s="471"/>
      <c r="AO91" s="471"/>
      <c r="AP91" s="471"/>
      <c r="AQ91" s="471"/>
      <c r="AR91" s="471"/>
      <c r="AS91" s="471"/>
      <c r="AT91" s="472"/>
      <c r="AU91" s="514"/>
      <c r="AV91" s="515"/>
      <c r="AW91" s="515"/>
      <c r="AX91" s="515"/>
      <c r="AY91" s="515"/>
      <c r="AZ91" s="515"/>
      <c r="BA91" s="515"/>
      <c r="BB91" s="515"/>
      <c r="BC91" s="515"/>
      <c r="BD91" s="515"/>
      <c r="BE91" s="515"/>
      <c r="BF91" s="515"/>
      <c r="BG91" s="515"/>
      <c r="BH91" s="515"/>
      <c r="BI91" s="515"/>
      <c r="BJ91" s="515"/>
      <c r="BK91" s="515"/>
      <c r="BL91" s="515"/>
      <c r="BM91" s="515"/>
      <c r="BN91" s="515"/>
      <c r="BO91" s="515"/>
      <c r="BP91" s="515"/>
      <c r="BQ91" s="515"/>
      <c r="BR91" s="515"/>
      <c r="BS91" s="515"/>
      <c r="BT91" s="515"/>
      <c r="BU91" s="515"/>
      <c r="BV91" s="515"/>
      <c r="BW91" s="515"/>
      <c r="BX91" s="515"/>
      <c r="BY91" s="516"/>
      <c r="BZ91" s="470"/>
      <c r="CA91" s="471"/>
      <c r="CB91" s="471"/>
      <c r="CC91" s="471"/>
      <c r="CD91" s="471"/>
      <c r="CE91" s="471"/>
      <c r="CF91" s="471"/>
      <c r="CG91" s="471"/>
      <c r="CH91" s="471"/>
      <c r="CI91" s="471"/>
      <c r="CJ91" s="471"/>
      <c r="CK91" s="472"/>
      <c r="ES91" s="147"/>
      <c r="ET91" s="147"/>
      <c r="EU91" s="147"/>
      <c r="EV91" s="147"/>
      <c r="EW91" s="147"/>
      <c r="EX91" s="147"/>
      <c r="EY91" s="147"/>
      <c r="EZ91" s="147"/>
      <c r="FA91" s="147"/>
      <c r="FB91" s="147"/>
      <c r="FC91" s="147"/>
      <c r="FD91" s="147"/>
      <c r="FE91" s="147"/>
      <c r="FF91" s="147"/>
      <c r="FG91" s="147"/>
      <c r="FH91" s="147"/>
      <c r="FI91" s="147"/>
      <c r="FJ91" s="147"/>
      <c r="FK91" s="147"/>
      <c r="FL91" s="147"/>
      <c r="FM91" s="147"/>
    </row>
    <row r="92" spans="2:181" ht="5.25" customHeight="1">
      <c r="B92" s="406"/>
      <c r="C92" s="485"/>
      <c r="D92" s="509" t="s">
        <v>398</v>
      </c>
      <c r="E92" s="509"/>
      <c r="F92" s="509"/>
      <c r="G92" s="509"/>
      <c r="H92" s="509"/>
      <c r="I92" s="509"/>
      <c r="J92" s="509"/>
      <c r="K92" s="509"/>
      <c r="L92" s="509"/>
      <c r="M92" s="509"/>
      <c r="N92" s="509"/>
      <c r="O92" s="509"/>
      <c r="P92" s="509"/>
      <c r="Q92" s="509"/>
      <c r="R92" s="509"/>
      <c r="S92" s="509"/>
      <c r="T92" s="509"/>
      <c r="U92" s="509"/>
      <c r="V92" s="509"/>
      <c r="W92" s="509"/>
      <c r="X92" s="509"/>
      <c r="Y92" s="509"/>
      <c r="Z92" s="509"/>
      <c r="AA92" s="509"/>
      <c r="AB92" s="509"/>
      <c r="AC92" s="509"/>
      <c r="AD92" s="509"/>
      <c r="AE92" s="509"/>
      <c r="AF92" s="509"/>
      <c r="AG92" s="509"/>
      <c r="AH92" s="510"/>
      <c r="AI92" s="470"/>
      <c r="AJ92" s="471"/>
      <c r="AK92" s="471"/>
      <c r="AL92" s="471"/>
      <c r="AM92" s="471"/>
      <c r="AN92" s="471"/>
      <c r="AO92" s="471"/>
      <c r="AP92" s="471"/>
      <c r="AQ92" s="471"/>
      <c r="AR92" s="471"/>
      <c r="AS92" s="471"/>
      <c r="AT92" s="472"/>
      <c r="AU92" s="576"/>
      <c r="AV92" s="577"/>
      <c r="AW92" s="577"/>
      <c r="AX92" s="577"/>
      <c r="AY92" s="577"/>
      <c r="AZ92" s="577"/>
      <c r="BA92" s="577"/>
      <c r="BB92" s="577"/>
      <c r="BC92" s="577"/>
      <c r="BD92" s="577"/>
      <c r="BE92" s="577"/>
      <c r="BF92" s="577"/>
      <c r="BG92" s="577"/>
      <c r="BH92" s="577"/>
      <c r="BI92" s="577"/>
      <c r="BJ92" s="577"/>
      <c r="BK92" s="577"/>
      <c r="BL92" s="577"/>
      <c r="BM92" s="577"/>
      <c r="BN92" s="577"/>
      <c r="BO92" s="577"/>
      <c r="BP92" s="577"/>
      <c r="BQ92" s="577"/>
      <c r="BR92" s="577"/>
      <c r="BS92" s="577"/>
      <c r="BT92" s="577"/>
      <c r="BU92" s="577"/>
      <c r="BV92" s="577"/>
      <c r="BW92" s="577"/>
      <c r="BX92" s="577"/>
      <c r="BY92" s="578"/>
      <c r="BZ92" s="470"/>
      <c r="CA92" s="471"/>
      <c r="CB92" s="471"/>
      <c r="CC92" s="471"/>
      <c r="CD92" s="471"/>
      <c r="CE92" s="471"/>
      <c r="CF92" s="471"/>
      <c r="CG92" s="471"/>
      <c r="CH92" s="471"/>
      <c r="CI92" s="471"/>
      <c r="CJ92" s="471"/>
      <c r="CK92" s="472"/>
      <c r="CL92" s="152"/>
      <c r="CM92" s="153"/>
      <c r="CN92" s="153"/>
      <c r="CO92" s="153"/>
      <c r="CP92" s="153"/>
      <c r="DU92" s="147"/>
      <c r="DV92" s="147"/>
      <c r="DW92" s="147"/>
      <c r="DX92" s="147"/>
      <c r="DY92" s="147"/>
      <c r="DZ92" s="147"/>
      <c r="EA92" s="147"/>
      <c r="EB92" s="147"/>
      <c r="EC92" s="147"/>
      <c r="ED92" s="147"/>
      <c r="EE92" s="147"/>
      <c r="EF92" s="147"/>
      <c r="EG92" s="147"/>
      <c r="EH92" s="147"/>
      <c r="EI92" s="147"/>
      <c r="EJ92" s="147"/>
      <c r="EK92" s="147"/>
      <c r="EL92" s="147"/>
      <c r="EM92" s="147"/>
      <c r="EN92" s="147"/>
      <c r="EO92" s="147"/>
      <c r="EP92" s="147"/>
      <c r="EQ92" s="147"/>
      <c r="ER92" s="147"/>
      <c r="ES92" s="147"/>
      <c r="ET92" s="160"/>
      <c r="EU92" s="160"/>
      <c r="EV92" s="160"/>
      <c r="EW92" s="160"/>
      <c r="EX92" s="147"/>
      <c r="EY92" s="147"/>
      <c r="EZ92" s="147"/>
      <c r="FA92" s="147"/>
      <c r="FB92" s="147"/>
      <c r="FC92" s="147"/>
      <c r="FD92" s="147"/>
      <c r="FE92" s="147"/>
      <c r="FF92" s="147"/>
      <c r="FG92" s="147"/>
      <c r="FH92" s="147"/>
      <c r="FI92" s="147"/>
      <c r="FJ92" s="147"/>
      <c r="FK92" s="147"/>
      <c r="FL92" s="147"/>
      <c r="FM92" s="147"/>
    </row>
    <row r="93" spans="2:181" ht="5.25" customHeight="1">
      <c r="B93" s="406"/>
      <c r="C93" s="485"/>
      <c r="D93" s="512"/>
      <c r="E93" s="512"/>
      <c r="F93" s="512"/>
      <c r="G93" s="512"/>
      <c r="H93" s="512"/>
      <c r="I93" s="512"/>
      <c r="J93" s="512"/>
      <c r="K93" s="512"/>
      <c r="L93" s="512"/>
      <c r="M93" s="512"/>
      <c r="N93" s="512"/>
      <c r="O93" s="512"/>
      <c r="P93" s="512"/>
      <c r="Q93" s="512"/>
      <c r="R93" s="512"/>
      <c r="S93" s="512"/>
      <c r="T93" s="512"/>
      <c r="U93" s="512"/>
      <c r="V93" s="512"/>
      <c r="W93" s="512"/>
      <c r="X93" s="512"/>
      <c r="Y93" s="512"/>
      <c r="Z93" s="512"/>
      <c r="AA93" s="512"/>
      <c r="AB93" s="512"/>
      <c r="AC93" s="512"/>
      <c r="AD93" s="512"/>
      <c r="AE93" s="512"/>
      <c r="AF93" s="512"/>
      <c r="AG93" s="512"/>
      <c r="AH93" s="513"/>
      <c r="AI93" s="470"/>
      <c r="AJ93" s="471"/>
      <c r="AK93" s="471"/>
      <c r="AL93" s="471"/>
      <c r="AM93" s="471"/>
      <c r="AN93" s="471"/>
      <c r="AO93" s="471"/>
      <c r="AP93" s="471"/>
      <c r="AQ93" s="471"/>
      <c r="AR93" s="471"/>
      <c r="AS93" s="471"/>
      <c r="AT93" s="472"/>
      <c r="AU93" s="576"/>
      <c r="AV93" s="577"/>
      <c r="AW93" s="577"/>
      <c r="AX93" s="577"/>
      <c r="AY93" s="577"/>
      <c r="AZ93" s="577"/>
      <c r="BA93" s="577"/>
      <c r="BB93" s="577"/>
      <c r="BC93" s="577"/>
      <c r="BD93" s="577"/>
      <c r="BE93" s="577"/>
      <c r="BF93" s="577"/>
      <c r="BG93" s="577"/>
      <c r="BH93" s="577"/>
      <c r="BI93" s="577"/>
      <c r="BJ93" s="577"/>
      <c r="BK93" s="577"/>
      <c r="BL93" s="577"/>
      <c r="BM93" s="577"/>
      <c r="BN93" s="577"/>
      <c r="BO93" s="577"/>
      <c r="BP93" s="577"/>
      <c r="BQ93" s="577"/>
      <c r="BR93" s="577"/>
      <c r="BS93" s="577"/>
      <c r="BT93" s="577"/>
      <c r="BU93" s="577"/>
      <c r="BV93" s="577"/>
      <c r="BW93" s="577"/>
      <c r="BX93" s="577"/>
      <c r="BY93" s="578"/>
      <c r="BZ93" s="470"/>
      <c r="CA93" s="471"/>
      <c r="CB93" s="471"/>
      <c r="CC93" s="471"/>
      <c r="CD93" s="471"/>
      <c r="CE93" s="471"/>
      <c r="CF93" s="471"/>
      <c r="CG93" s="471"/>
      <c r="CH93" s="471"/>
      <c r="CI93" s="471"/>
      <c r="CJ93" s="471"/>
      <c r="CK93" s="472"/>
      <c r="CL93" s="152"/>
      <c r="CM93" s="153"/>
      <c r="CN93" s="153"/>
      <c r="CO93" s="153"/>
      <c r="CP93" s="153"/>
      <c r="DU93" s="147"/>
      <c r="DV93" s="147"/>
      <c r="DW93" s="147"/>
      <c r="DX93" s="147"/>
      <c r="DY93" s="147"/>
      <c r="DZ93" s="147"/>
      <c r="EA93" s="147"/>
      <c r="EB93" s="147"/>
      <c r="EC93" s="147"/>
      <c r="ED93" s="147"/>
      <c r="EE93" s="147"/>
      <c r="EF93" s="147"/>
      <c r="EG93" s="147"/>
      <c r="EH93" s="147"/>
      <c r="EI93" s="147"/>
      <c r="EJ93" s="147"/>
      <c r="EK93" s="147"/>
      <c r="EL93" s="147"/>
      <c r="EM93" s="147"/>
      <c r="EN93" s="147"/>
      <c r="EO93" s="147"/>
      <c r="EP93" s="147"/>
      <c r="EQ93" s="147"/>
      <c r="ER93" s="147"/>
      <c r="ES93" s="147"/>
      <c r="ET93" s="160"/>
      <c r="EU93" s="160"/>
      <c r="EV93" s="160"/>
      <c r="EW93" s="160"/>
      <c r="EX93" s="147"/>
      <c r="EY93" s="147"/>
      <c r="EZ93" s="147"/>
      <c r="FA93" s="147"/>
      <c r="FB93" s="147"/>
      <c r="FC93" s="147"/>
      <c r="FD93" s="147"/>
      <c r="FE93" s="147"/>
      <c r="FF93" s="147"/>
      <c r="FG93" s="147"/>
      <c r="FH93" s="147"/>
      <c r="FI93" s="147"/>
      <c r="FJ93" s="147"/>
      <c r="FK93" s="147"/>
      <c r="FL93" s="147"/>
      <c r="FM93" s="147"/>
    </row>
    <row r="94" spans="2:181" ht="5.25" customHeight="1">
      <c r="B94" s="406"/>
      <c r="C94" s="485"/>
      <c r="D94" s="512"/>
      <c r="E94" s="512"/>
      <c r="F94" s="512"/>
      <c r="G94" s="512"/>
      <c r="H94" s="512"/>
      <c r="I94" s="512"/>
      <c r="J94" s="512"/>
      <c r="K94" s="512"/>
      <c r="L94" s="512"/>
      <c r="M94" s="512"/>
      <c r="N94" s="512"/>
      <c r="O94" s="512"/>
      <c r="P94" s="512"/>
      <c r="Q94" s="512"/>
      <c r="R94" s="512"/>
      <c r="S94" s="512"/>
      <c r="T94" s="512"/>
      <c r="U94" s="512"/>
      <c r="V94" s="512"/>
      <c r="W94" s="512"/>
      <c r="X94" s="512"/>
      <c r="Y94" s="512"/>
      <c r="Z94" s="512"/>
      <c r="AA94" s="512"/>
      <c r="AB94" s="512"/>
      <c r="AC94" s="512"/>
      <c r="AD94" s="512"/>
      <c r="AE94" s="512"/>
      <c r="AF94" s="512"/>
      <c r="AG94" s="512"/>
      <c r="AH94" s="513"/>
      <c r="AI94" s="470"/>
      <c r="AJ94" s="471"/>
      <c r="AK94" s="471"/>
      <c r="AL94" s="471"/>
      <c r="AM94" s="471"/>
      <c r="AN94" s="471"/>
      <c r="AO94" s="471"/>
      <c r="AP94" s="471"/>
      <c r="AQ94" s="471"/>
      <c r="AR94" s="471"/>
      <c r="AS94" s="471"/>
      <c r="AT94" s="472"/>
      <c r="AU94" s="576"/>
      <c r="AV94" s="577"/>
      <c r="AW94" s="577"/>
      <c r="AX94" s="577"/>
      <c r="AY94" s="577"/>
      <c r="AZ94" s="577"/>
      <c r="BA94" s="577"/>
      <c r="BB94" s="577"/>
      <c r="BC94" s="577"/>
      <c r="BD94" s="577"/>
      <c r="BE94" s="577"/>
      <c r="BF94" s="577"/>
      <c r="BG94" s="577"/>
      <c r="BH94" s="577"/>
      <c r="BI94" s="577"/>
      <c r="BJ94" s="577"/>
      <c r="BK94" s="577"/>
      <c r="BL94" s="577"/>
      <c r="BM94" s="577"/>
      <c r="BN94" s="577"/>
      <c r="BO94" s="577"/>
      <c r="BP94" s="577"/>
      <c r="BQ94" s="577"/>
      <c r="BR94" s="577"/>
      <c r="BS94" s="577"/>
      <c r="BT94" s="577"/>
      <c r="BU94" s="577"/>
      <c r="BV94" s="577"/>
      <c r="BW94" s="577"/>
      <c r="BX94" s="577"/>
      <c r="BY94" s="578"/>
      <c r="BZ94" s="470"/>
      <c r="CA94" s="471"/>
      <c r="CB94" s="471"/>
      <c r="CC94" s="471"/>
      <c r="CD94" s="471"/>
      <c r="CE94" s="471"/>
      <c r="CF94" s="471"/>
      <c r="CG94" s="471"/>
      <c r="CH94" s="471"/>
      <c r="CI94" s="471"/>
      <c r="CJ94" s="471"/>
      <c r="CK94" s="472"/>
      <c r="CL94" s="152"/>
      <c r="CM94" s="153"/>
      <c r="CN94" s="153"/>
      <c r="CO94" s="153"/>
      <c r="CP94" s="153"/>
      <c r="DU94" s="147"/>
      <c r="DV94" s="147"/>
      <c r="DW94" s="147"/>
      <c r="DX94" s="147"/>
      <c r="DY94" s="147"/>
      <c r="DZ94" s="147"/>
      <c r="EA94" s="147"/>
      <c r="EB94" s="147"/>
      <c r="EC94" s="147"/>
      <c r="ED94" s="147"/>
      <c r="EE94" s="147"/>
      <c r="EF94" s="147"/>
      <c r="EG94" s="147"/>
      <c r="EH94" s="147"/>
      <c r="EI94" s="147"/>
      <c r="EJ94" s="147"/>
      <c r="EK94" s="147"/>
      <c r="EL94" s="147"/>
      <c r="EM94" s="147"/>
      <c r="EN94" s="147"/>
      <c r="EO94" s="147"/>
      <c r="EP94" s="147"/>
      <c r="EQ94" s="147"/>
      <c r="ER94" s="147"/>
      <c r="ES94" s="147"/>
      <c r="ET94" s="160"/>
      <c r="EU94" s="160"/>
      <c r="EV94" s="160"/>
      <c r="EW94" s="160"/>
      <c r="EX94" s="147"/>
      <c r="EY94" s="147"/>
      <c r="EZ94" s="147"/>
      <c r="FA94" s="147"/>
      <c r="FB94" s="147"/>
      <c r="FC94" s="147"/>
      <c r="FD94" s="147"/>
      <c r="FE94" s="147"/>
      <c r="FF94" s="147"/>
      <c r="FG94" s="147"/>
      <c r="FH94" s="147"/>
      <c r="FI94" s="147"/>
      <c r="FJ94" s="147"/>
      <c r="FK94" s="147"/>
      <c r="FL94" s="147"/>
      <c r="FM94" s="147"/>
    </row>
    <row r="95" spans="2:181" ht="5.25" customHeight="1">
      <c r="B95" s="406"/>
      <c r="C95" s="485"/>
      <c r="D95" s="512"/>
      <c r="E95" s="512"/>
      <c r="F95" s="512"/>
      <c r="G95" s="512"/>
      <c r="H95" s="512"/>
      <c r="I95" s="512"/>
      <c r="J95" s="512"/>
      <c r="K95" s="512"/>
      <c r="L95" s="512"/>
      <c r="M95" s="512"/>
      <c r="N95" s="512"/>
      <c r="O95" s="512"/>
      <c r="P95" s="512"/>
      <c r="Q95" s="512"/>
      <c r="R95" s="512"/>
      <c r="S95" s="512"/>
      <c r="T95" s="512"/>
      <c r="U95" s="512"/>
      <c r="V95" s="512"/>
      <c r="W95" s="512"/>
      <c r="X95" s="512"/>
      <c r="Y95" s="512"/>
      <c r="Z95" s="512"/>
      <c r="AA95" s="512"/>
      <c r="AB95" s="512"/>
      <c r="AC95" s="512"/>
      <c r="AD95" s="512"/>
      <c r="AE95" s="512"/>
      <c r="AF95" s="512"/>
      <c r="AG95" s="512"/>
      <c r="AH95" s="513"/>
      <c r="AI95" s="470"/>
      <c r="AJ95" s="471"/>
      <c r="AK95" s="471"/>
      <c r="AL95" s="471"/>
      <c r="AM95" s="471"/>
      <c r="AN95" s="471"/>
      <c r="AO95" s="471"/>
      <c r="AP95" s="471"/>
      <c r="AQ95" s="471"/>
      <c r="AR95" s="471"/>
      <c r="AS95" s="471"/>
      <c r="AT95" s="472"/>
      <c r="AU95" s="576"/>
      <c r="AV95" s="577"/>
      <c r="AW95" s="577"/>
      <c r="AX95" s="577"/>
      <c r="AY95" s="577"/>
      <c r="AZ95" s="577"/>
      <c r="BA95" s="577"/>
      <c r="BB95" s="577"/>
      <c r="BC95" s="577"/>
      <c r="BD95" s="577"/>
      <c r="BE95" s="577"/>
      <c r="BF95" s="577"/>
      <c r="BG95" s="577"/>
      <c r="BH95" s="577"/>
      <c r="BI95" s="577"/>
      <c r="BJ95" s="577"/>
      <c r="BK95" s="577"/>
      <c r="BL95" s="577"/>
      <c r="BM95" s="577"/>
      <c r="BN95" s="577"/>
      <c r="BO95" s="577"/>
      <c r="BP95" s="577"/>
      <c r="BQ95" s="577"/>
      <c r="BR95" s="577"/>
      <c r="BS95" s="577"/>
      <c r="BT95" s="577"/>
      <c r="BU95" s="577"/>
      <c r="BV95" s="577"/>
      <c r="BW95" s="577"/>
      <c r="BX95" s="577"/>
      <c r="BY95" s="578"/>
      <c r="BZ95" s="470"/>
      <c r="CA95" s="471"/>
      <c r="CB95" s="471"/>
      <c r="CC95" s="471"/>
      <c r="CD95" s="471"/>
      <c r="CE95" s="471"/>
      <c r="CF95" s="471"/>
      <c r="CG95" s="471"/>
      <c r="CH95" s="471"/>
      <c r="CI95" s="471"/>
      <c r="CJ95" s="471"/>
      <c r="CK95" s="472"/>
      <c r="CL95" s="152"/>
      <c r="CM95" s="153"/>
      <c r="CN95" s="153"/>
      <c r="CO95" s="153"/>
      <c r="CP95" s="153"/>
      <c r="DU95" s="147"/>
      <c r="DV95" s="147"/>
      <c r="DW95" s="147"/>
      <c r="DX95" s="147"/>
      <c r="DY95" s="147"/>
      <c r="DZ95" s="147"/>
      <c r="EA95" s="147"/>
      <c r="EB95" s="147"/>
      <c r="EC95" s="147"/>
      <c r="ED95" s="147"/>
      <c r="EE95" s="147"/>
      <c r="EF95" s="147"/>
      <c r="EG95" s="147"/>
      <c r="EH95" s="147"/>
      <c r="EI95" s="147"/>
      <c r="EJ95" s="147"/>
      <c r="EK95" s="147"/>
      <c r="EL95" s="147"/>
      <c r="EM95" s="147"/>
      <c r="EN95" s="147"/>
      <c r="EO95" s="147"/>
      <c r="EP95" s="147"/>
      <c r="EQ95" s="147"/>
      <c r="ER95" s="147"/>
      <c r="ES95" s="147"/>
      <c r="ET95" s="160"/>
      <c r="EU95" s="160"/>
      <c r="EV95" s="160"/>
      <c r="EW95" s="160"/>
      <c r="EX95" s="147"/>
      <c r="EY95" s="147"/>
      <c r="EZ95" s="147"/>
      <c r="FA95" s="147"/>
      <c r="FB95" s="147"/>
      <c r="FC95" s="147"/>
      <c r="FD95" s="147"/>
      <c r="FE95" s="147"/>
      <c r="FF95" s="147"/>
      <c r="FG95" s="147"/>
      <c r="FH95" s="147"/>
      <c r="FI95" s="147"/>
      <c r="FJ95" s="147"/>
      <c r="FK95" s="147"/>
      <c r="FL95" s="147"/>
      <c r="FM95" s="147"/>
    </row>
    <row r="96" spans="2:181" ht="5.25" customHeight="1" thickBot="1">
      <c r="B96" s="574"/>
      <c r="C96" s="575"/>
      <c r="D96" s="515"/>
      <c r="E96" s="515"/>
      <c r="F96" s="515"/>
      <c r="G96" s="515"/>
      <c r="H96" s="515"/>
      <c r="I96" s="515"/>
      <c r="J96" s="515"/>
      <c r="K96" s="515"/>
      <c r="L96" s="515"/>
      <c r="M96" s="515"/>
      <c r="N96" s="515"/>
      <c r="O96" s="515"/>
      <c r="P96" s="515"/>
      <c r="Q96" s="515"/>
      <c r="R96" s="515"/>
      <c r="S96" s="515"/>
      <c r="T96" s="515"/>
      <c r="U96" s="515"/>
      <c r="V96" s="515"/>
      <c r="W96" s="515"/>
      <c r="X96" s="515"/>
      <c r="Y96" s="515"/>
      <c r="Z96" s="515"/>
      <c r="AA96" s="515"/>
      <c r="AB96" s="515"/>
      <c r="AC96" s="515"/>
      <c r="AD96" s="515"/>
      <c r="AE96" s="515"/>
      <c r="AF96" s="515"/>
      <c r="AG96" s="515"/>
      <c r="AH96" s="516"/>
      <c r="AI96" s="470"/>
      <c r="AJ96" s="471"/>
      <c r="AK96" s="471"/>
      <c r="AL96" s="471"/>
      <c r="AM96" s="471"/>
      <c r="AN96" s="471"/>
      <c r="AO96" s="471"/>
      <c r="AP96" s="471"/>
      <c r="AQ96" s="471"/>
      <c r="AR96" s="471"/>
      <c r="AS96" s="471"/>
      <c r="AT96" s="472"/>
      <c r="AU96" s="579"/>
      <c r="AV96" s="580"/>
      <c r="AW96" s="580"/>
      <c r="AX96" s="580"/>
      <c r="AY96" s="580"/>
      <c r="AZ96" s="580"/>
      <c r="BA96" s="580"/>
      <c r="BB96" s="580"/>
      <c r="BC96" s="580"/>
      <c r="BD96" s="580"/>
      <c r="BE96" s="580"/>
      <c r="BF96" s="580"/>
      <c r="BG96" s="580"/>
      <c r="BH96" s="580"/>
      <c r="BI96" s="580"/>
      <c r="BJ96" s="580"/>
      <c r="BK96" s="580"/>
      <c r="BL96" s="580"/>
      <c r="BM96" s="580"/>
      <c r="BN96" s="580"/>
      <c r="BO96" s="580"/>
      <c r="BP96" s="580"/>
      <c r="BQ96" s="580"/>
      <c r="BR96" s="580"/>
      <c r="BS96" s="580"/>
      <c r="BT96" s="580"/>
      <c r="BU96" s="580"/>
      <c r="BV96" s="580"/>
      <c r="BW96" s="580"/>
      <c r="BX96" s="580"/>
      <c r="BY96" s="581"/>
      <c r="BZ96" s="496"/>
      <c r="CA96" s="497"/>
      <c r="CB96" s="497"/>
      <c r="CC96" s="497"/>
      <c r="CD96" s="497"/>
      <c r="CE96" s="497"/>
      <c r="CF96" s="497"/>
      <c r="CG96" s="497"/>
      <c r="CH96" s="497"/>
      <c r="CI96" s="497"/>
      <c r="CJ96" s="497"/>
      <c r="CK96" s="498"/>
      <c r="CL96" s="152"/>
      <c r="CM96" s="153"/>
      <c r="CN96" s="153"/>
      <c r="CO96" s="153"/>
      <c r="CP96" s="153"/>
      <c r="DU96" s="147"/>
      <c r="DV96" s="147"/>
      <c r="DW96" s="147"/>
      <c r="DX96" s="147"/>
      <c r="DY96" s="147"/>
      <c r="DZ96" s="147"/>
      <c r="EA96" s="147"/>
      <c r="EB96" s="147"/>
      <c r="EC96" s="147"/>
      <c r="ED96" s="147"/>
      <c r="EE96" s="147"/>
      <c r="EF96" s="147"/>
      <c r="EG96" s="147"/>
      <c r="EH96" s="147"/>
      <c r="EI96" s="147"/>
      <c r="EJ96" s="147"/>
      <c r="EK96" s="147"/>
      <c r="EL96" s="147"/>
      <c r="EM96" s="147"/>
      <c r="EN96" s="147"/>
      <c r="EO96" s="147"/>
      <c r="EP96" s="147"/>
      <c r="EQ96" s="147"/>
      <c r="ER96" s="147"/>
      <c r="ES96" s="147"/>
      <c r="ET96" s="160"/>
      <c r="EU96" s="160"/>
      <c r="EV96" s="160"/>
      <c r="EW96" s="160"/>
      <c r="EX96" s="147"/>
      <c r="EY96" s="147"/>
      <c r="EZ96" s="147"/>
      <c r="FA96" s="147"/>
      <c r="FB96" s="147"/>
      <c r="FC96" s="147"/>
      <c r="FD96" s="147"/>
      <c r="FE96" s="147"/>
      <c r="FF96" s="147"/>
      <c r="FG96" s="147"/>
      <c r="FH96" s="147"/>
      <c r="FI96" s="147"/>
      <c r="FJ96" s="147"/>
      <c r="FK96" s="147"/>
      <c r="FL96" s="147"/>
      <c r="FM96" s="147"/>
    </row>
    <row r="97" spans="2:151" ht="5.25" customHeight="1">
      <c r="B97" s="347" t="s">
        <v>14</v>
      </c>
      <c r="C97" s="348"/>
      <c r="D97" s="349"/>
      <c r="E97" s="349"/>
      <c r="F97" s="349"/>
      <c r="G97" s="349"/>
      <c r="H97" s="349"/>
      <c r="I97" s="349"/>
      <c r="J97" s="349"/>
      <c r="K97" s="349"/>
      <c r="L97" s="349"/>
      <c r="M97" s="349"/>
      <c r="N97" s="349"/>
      <c r="O97" s="349"/>
      <c r="P97" s="349"/>
      <c r="Q97" s="349"/>
      <c r="R97" s="349"/>
      <c r="S97" s="349"/>
      <c r="T97" s="349"/>
      <c r="U97" s="349"/>
      <c r="V97" s="349"/>
      <c r="W97" s="349"/>
      <c r="X97" s="349"/>
      <c r="Y97" s="349"/>
      <c r="Z97" s="349"/>
      <c r="AA97" s="349"/>
      <c r="AB97" s="349"/>
      <c r="AC97" s="349"/>
      <c r="AD97" s="349"/>
      <c r="AE97" s="349"/>
      <c r="AF97" s="349"/>
      <c r="AG97" s="349"/>
      <c r="AH97" s="350"/>
      <c r="AI97" s="374" t="e">
        <f ca="1">SUM(AI32:AT96,BZ32:CK96)</f>
        <v>#DIV/0!</v>
      </c>
      <c r="AJ97" s="375"/>
      <c r="AK97" s="375"/>
      <c r="AL97" s="375"/>
      <c r="AM97" s="375"/>
      <c r="AN97" s="375"/>
      <c r="AO97" s="375"/>
      <c r="AP97" s="375"/>
      <c r="AQ97" s="375"/>
      <c r="AR97" s="375"/>
      <c r="AS97" s="375"/>
      <c r="AT97" s="376"/>
      <c r="AU97" s="156"/>
      <c r="AV97" s="156"/>
      <c r="AW97" s="156"/>
      <c r="AX97" s="156"/>
      <c r="AY97" s="147"/>
      <c r="AZ97" s="156"/>
      <c r="BA97" s="156"/>
      <c r="BB97" s="156"/>
      <c r="BC97" s="156"/>
      <c r="BD97" s="156"/>
      <c r="BE97" s="156"/>
      <c r="BF97" s="156"/>
      <c r="BG97" s="156"/>
      <c r="BH97" s="156"/>
      <c r="BI97" s="156"/>
      <c r="BJ97" s="156"/>
      <c r="BK97" s="156"/>
      <c r="BL97" s="156"/>
      <c r="BM97" s="156"/>
      <c r="BN97" s="156"/>
      <c r="BO97" s="156"/>
      <c r="BP97" s="156"/>
      <c r="BQ97" s="156"/>
      <c r="BR97" s="156"/>
      <c r="BS97" s="156"/>
      <c r="BT97" s="156"/>
      <c r="BU97" s="156"/>
      <c r="BV97" s="156"/>
      <c r="BW97" s="156"/>
      <c r="BX97" s="156"/>
      <c r="BY97" s="156"/>
      <c r="BZ97" s="156"/>
      <c r="CA97" s="156"/>
      <c r="CB97" s="156"/>
    </row>
    <row r="98" spans="2:151" ht="5.25" customHeight="1">
      <c r="B98" s="351"/>
      <c r="C98" s="349"/>
      <c r="D98" s="349"/>
      <c r="E98" s="349"/>
      <c r="F98" s="349"/>
      <c r="G98" s="349"/>
      <c r="H98" s="349"/>
      <c r="I98" s="349"/>
      <c r="J98" s="349"/>
      <c r="K98" s="349"/>
      <c r="L98" s="349"/>
      <c r="M98" s="349"/>
      <c r="N98" s="349"/>
      <c r="O98" s="349"/>
      <c r="P98" s="349"/>
      <c r="Q98" s="349"/>
      <c r="R98" s="349"/>
      <c r="S98" s="349"/>
      <c r="T98" s="349"/>
      <c r="U98" s="349"/>
      <c r="V98" s="349"/>
      <c r="W98" s="349"/>
      <c r="X98" s="349"/>
      <c r="Y98" s="349"/>
      <c r="Z98" s="349"/>
      <c r="AA98" s="349"/>
      <c r="AB98" s="349"/>
      <c r="AC98" s="349"/>
      <c r="AD98" s="349"/>
      <c r="AE98" s="349"/>
      <c r="AF98" s="349"/>
      <c r="AG98" s="349"/>
      <c r="AH98" s="350"/>
      <c r="AI98" s="374"/>
      <c r="AJ98" s="375"/>
      <c r="AK98" s="375"/>
      <c r="AL98" s="375"/>
      <c r="AM98" s="375"/>
      <c r="AN98" s="375"/>
      <c r="AO98" s="375"/>
      <c r="AP98" s="375"/>
      <c r="AQ98" s="375"/>
      <c r="AR98" s="375"/>
      <c r="AS98" s="375"/>
      <c r="AT98" s="376"/>
      <c r="AU98" s="156"/>
      <c r="AV98" s="156"/>
      <c r="AW98" s="156"/>
      <c r="AX98" s="156"/>
      <c r="AY98" s="147"/>
      <c r="AZ98" s="156"/>
      <c r="BA98" s="156"/>
      <c r="BB98" s="156"/>
      <c r="BC98" s="156"/>
      <c r="BD98" s="156"/>
      <c r="BE98" s="156"/>
      <c r="BF98" s="156"/>
      <c r="BG98" s="156"/>
      <c r="BH98" s="156"/>
      <c r="BI98" s="156"/>
      <c r="BJ98" s="156"/>
      <c r="BK98" s="156"/>
      <c r="BL98" s="156"/>
      <c r="BM98" s="156"/>
      <c r="BN98" s="156"/>
      <c r="BO98" s="156"/>
      <c r="BP98" s="156"/>
      <c r="BQ98" s="156"/>
      <c r="BR98" s="156"/>
      <c r="BS98" s="156"/>
      <c r="BT98" s="156"/>
      <c r="BU98" s="156"/>
      <c r="BV98" s="156"/>
      <c r="BW98" s="156"/>
      <c r="BX98" s="156"/>
      <c r="BY98" s="156"/>
      <c r="BZ98" s="156"/>
      <c r="CA98" s="156"/>
      <c r="CB98" s="156"/>
    </row>
    <row r="99" spans="2:151" ht="5.25" customHeight="1">
      <c r="B99" s="351"/>
      <c r="C99" s="349"/>
      <c r="D99" s="349"/>
      <c r="E99" s="349"/>
      <c r="F99" s="349"/>
      <c r="G99" s="349"/>
      <c r="H99" s="349"/>
      <c r="I99" s="349"/>
      <c r="J99" s="349"/>
      <c r="K99" s="349"/>
      <c r="L99" s="349"/>
      <c r="M99" s="349"/>
      <c r="N99" s="349"/>
      <c r="O99" s="349"/>
      <c r="P99" s="349"/>
      <c r="Q99" s="349"/>
      <c r="R99" s="349"/>
      <c r="S99" s="349"/>
      <c r="T99" s="349"/>
      <c r="U99" s="349"/>
      <c r="V99" s="349"/>
      <c r="W99" s="349"/>
      <c r="X99" s="349"/>
      <c r="Y99" s="349"/>
      <c r="Z99" s="349"/>
      <c r="AA99" s="349"/>
      <c r="AB99" s="349"/>
      <c r="AC99" s="349"/>
      <c r="AD99" s="349"/>
      <c r="AE99" s="349"/>
      <c r="AF99" s="349"/>
      <c r="AG99" s="349"/>
      <c r="AH99" s="350"/>
      <c r="AI99" s="374"/>
      <c r="AJ99" s="375"/>
      <c r="AK99" s="375"/>
      <c r="AL99" s="375"/>
      <c r="AM99" s="375"/>
      <c r="AN99" s="375"/>
      <c r="AO99" s="375"/>
      <c r="AP99" s="375"/>
      <c r="AQ99" s="375"/>
      <c r="AR99" s="375"/>
      <c r="AS99" s="375"/>
      <c r="AT99" s="376"/>
      <c r="AU99" s="156"/>
      <c r="AV99" s="156"/>
      <c r="AW99" s="156"/>
      <c r="AX99" s="156"/>
      <c r="AY99" s="147"/>
      <c r="AZ99" s="156"/>
      <c r="BA99" s="156"/>
      <c r="BB99" s="156"/>
      <c r="BC99" s="156"/>
      <c r="BD99" s="156"/>
      <c r="BE99" s="156"/>
      <c r="BF99" s="156"/>
      <c r="BG99" s="156"/>
      <c r="BH99" s="156"/>
      <c r="BI99" s="156"/>
      <c r="BJ99" s="156"/>
      <c r="BK99" s="156"/>
      <c r="BL99" s="156"/>
      <c r="BM99" s="156"/>
      <c r="BN99" s="156"/>
      <c r="BO99" s="156"/>
      <c r="BP99" s="156"/>
      <c r="BQ99" s="156"/>
      <c r="BR99" s="156"/>
      <c r="BS99" s="156"/>
      <c r="BT99" s="156"/>
      <c r="BU99" s="156"/>
      <c r="BV99" s="156"/>
      <c r="BW99" s="156"/>
      <c r="BX99" s="156"/>
      <c r="BY99" s="156"/>
      <c r="BZ99" s="156"/>
      <c r="CA99" s="156"/>
      <c r="CB99" s="156"/>
    </row>
    <row r="100" spans="2:151" ht="5.25" customHeight="1">
      <c r="B100" s="351"/>
      <c r="C100" s="349"/>
      <c r="D100" s="349"/>
      <c r="E100" s="349"/>
      <c r="F100" s="349"/>
      <c r="G100" s="349"/>
      <c r="H100" s="349"/>
      <c r="I100" s="349"/>
      <c r="J100" s="349"/>
      <c r="K100" s="349"/>
      <c r="L100" s="349"/>
      <c r="M100" s="349"/>
      <c r="N100" s="349"/>
      <c r="O100" s="349"/>
      <c r="P100" s="349"/>
      <c r="Q100" s="349"/>
      <c r="R100" s="349"/>
      <c r="S100" s="349"/>
      <c r="T100" s="349"/>
      <c r="U100" s="349"/>
      <c r="V100" s="349"/>
      <c r="W100" s="349"/>
      <c r="X100" s="349"/>
      <c r="Y100" s="349"/>
      <c r="Z100" s="349"/>
      <c r="AA100" s="349"/>
      <c r="AB100" s="349"/>
      <c r="AC100" s="349"/>
      <c r="AD100" s="349"/>
      <c r="AE100" s="349"/>
      <c r="AF100" s="349"/>
      <c r="AG100" s="349"/>
      <c r="AH100" s="350"/>
      <c r="AI100" s="374"/>
      <c r="AJ100" s="375"/>
      <c r="AK100" s="375"/>
      <c r="AL100" s="375"/>
      <c r="AM100" s="375"/>
      <c r="AN100" s="375"/>
      <c r="AO100" s="375"/>
      <c r="AP100" s="375"/>
      <c r="AQ100" s="375"/>
      <c r="AR100" s="375"/>
      <c r="AS100" s="375"/>
      <c r="AT100" s="376"/>
      <c r="AU100" s="156"/>
      <c r="AV100" s="156"/>
      <c r="AW100" s="156"/>
      <c r="AX100" s="156"/>
      <c r="AY100" s="147"/>
      <c r="AZ100" s="156"/>
      <c r="BA100" s="156"/>
      <c r="BB100" s="156"/>
      <c r="BC100" s="156"/>
      <c r="BD100" s="156"/>
      <c r="BE100" s="156"/>
      <c r="BF100" s="156"/>
      <c r="BG100" s="156"/>
      <c r="BH100" s="156"/>
      <c r="BI100" s="156"/>
      <c r="BJ100" s="156"/>
      <c r="BK100" s="156"/>
      <c r="BL100" s="156"/>
      <c r="BM100" s="156"/>
      <c r="BN100" s="156"/>
      <c r="BO100" s="156"/>
      <c r="BP100" s="156"/>
      <c r="BQ100" s="156"/>
      <c r="BR100" s="156"/>
      <c r="BS100" s="156"/>
      <c r="BT100" s="156"/>
      <c r="BU100" s="156"/>
      <c r="BV100" s="156"/>
      <c r="BW100" s="156"/>
      <c r="BX100" s="156"/>
      <c r="BY100" s="156"/>
      <c r="BZ100" s="156"/>
      <c r="CA100" s="156"/>
      <c r="CB100" s="156"/>
    </row>
    <row r="101" spans="2:151" ht="5.25" customHeight="1" thickBot="1">
      <c r="B101" s="352"/>
      <c r="C101" s="353"/>
      <c r="D101" s="353"/>
      <c r="E101" s="353"/>
      <c r="F101" s="353"/>
      <c r="G101" s="353"/>
      <c r="H101" s="353"/>
      <c r="I101" s="353"/>
      <c r="J101" s="353"/>
      <c r="K101" s="353"/>
      <c r="L101" s="353"/>
      <c r="M101" s="353"/>
      <c r="N101" s="353"/>
      <c r="O101" s="353"/>
      <c r="P101" s="353"/>
      <c r="Q101" s="353"/>
      <c r="R101" s="353"/>
      <c r="S101" s="353"/>
      <c r="T101" s="353"/>
      <c r="U101" s="353"/>
      <c r="V101" s="353"/>
      <c r="W101" s="353"/>
      <c r="X101" s="353"/>
      <c r="Y101" s="353"/>
      <c r="Z101" s="353"/>
      <c r="AA101" s="353"/>
      <c r="AB101" s="353"/>
      <c r="AC101" s="353"/>
      <c r="AD101" s="353"/>
      <c r="AE101" s="353"/>
      <c r="AF101" s="353"/>
      <c r="AG101" s="353"/>
      <c r="AH101" s="354"/>
      <c r="AI101" s="377"/>
      <c r="AJ101" s="378"/>
      <c r="AK101" s="378"/>
      <c r="AL101" s="378"/>
      <c r="AM101" s="378"/>
      <c r="AN101" s="378"/>
      <c r="AO101" s="378"/>
      <c r="AP101" s="378"/>
      <c r="AQ101" s="378"/>
      <c r="AR101" s="378"/>
      <c r="AS101" s="378"/>
      <c r="AT101" s="379"/>
      <c r="AU101" s="156"/>
      <c r="AV101" s="156"/>
      <c r="AW101" s="156"/>
      <c r="AX101" s="156"/>
      <c r="AY101" s="147"/>
      <c r="AZ101" s="156"/>
      <c r="BA101" s="156"/>
      <c r="BB101" s="156"/>
      <c r="BC101" s="156"/>
      <c r="BD101" s="156"/>
      <c r="BE101" s="156"/>
      <c r="BF101" s="156"/>
      <c r="BG101" s="156"/>
      <c r="BH101" s="156"/>
      <c r="BI101" s="156"/>
      <c r="BJ101" s="156"/>
      <c r="BK101" s="156"/>
      <c r="BL101" s="156"/>
      <c r="BM101" s="156"/>
      <c r="BN101" s="156"/>
      <c r="BO101" s="156"/>
      <c r="BP101" s="156"/>
      <c r="BQ101" s="156"/>
      <c r="BR101" s="156"/>
      <c r="BS101" s="156"/>
      <c r="BT101" s="156"/>
      <c r="BU101" s="156"/>
      <c r="BV101" s="156"/>
      <c r="BW101" s="156"/>
      <c r="BX101" s="156"/>
      <c r="BY101" s="156"/>
      <c r="BZ101" s="156"/>
      <c r="CA101" s="156"/>
      <c r="CB101" s="156"/>
      <c r="DU101" s="147"/>
      <c r="DV101" s="147"/>
      <c r="DW101" s="147"/>
      <c r="DX101" s="147"/>
      <c r="DY101" s="147"/>
      <c r="DZ101" s="147"/>
      <c r="EA101" s="147"/>
      <c r="EB101" s="147"/>
      <c r="EC101" s="147"/>
      <c r="ED101" s="147"/>
      <c r="EE101" s="147"/>
      <c r="EF101" s="147"/>
      <c r="EG101" s="147"/>
      <c r="EH101" s="147"/>
      <c r="EI101" s="147"/>
      <c r="EJ101" s="147"/>
      <c r="EK101" s="147"/>
      <c r="EL101" s="147"/>
      <c r="EM101" s="147"/>
      <c r="EN101" s="147"/>
      <c r="EO101" s="147"/>
      <c r="EP101" s="147"/>
      <c r="EQ101" s="147"/>
      <c r="ER101" s="147"/>
      <c r="ES101" s="147"/>
      <c r="ET101" s="147"/>
      <c r="EU101" s="147"/>
    </row>
    <row r="102" spans="2:151" ht="5.25" customHeight="1" thickBot="1">
      <c r="B102" s="148"/>
      <c r="C102" s="148"/>
      <c r="D102" s="147"/>
      <c r="E102" s="147"/>
      <c r="F102" s="147"/>
      <c r="G102" s="147"/>
      <c r="H102" s="147"/>
      <c r="I102" s="147"/>
      <c r="J102" s="147"/>
      <c r="K102" s="147"/>
      <c r="L102" s="147"/>
      <c r="M102" s="147"/>
      <c r="N102" s="147"/>
      <c r="O102" s="147"/>
      <c r="P102" s="147"/>
      <c r="Q102" s="147"/>
      <c r="R102" s="147"/>
      <c r="S102" s="147"/>
      <c r="T102" s="147"/>
      <c r="U102" s="147"/>
      <c r="V102" s="147"/>
      <c r="W102" s="147"/>
      <c r="X102" s="147"/>
      <c r="Y102" s="147"/>
      <c r="Z102" s="147"/>
      <c r="AA102" s="147"/>
      <c r="AB102" s="147"/>
      <c r="AC102" s="147"/>
      <c r="AD102" s="147"/>
      <c r="AE102" s="147"/>
      <c r="AF102" s="147"/>
      <c r="AG102" s="147"/>
      <c r="AH102" s="147"/>
      <c r="AI102" s="147"/>
      <c r="AJ102" s="147"/>
      <c r="AK102" s="147"/>
      <c r="AL102" s="147"/>
      <c r="AM102" s="147"/>
      <c r="AN102" s="147"/>
      <c r="AO102" s="147"/>
      <c r="AP102" s="147"/>
      <c r="AQ102" s="147"/>
      <c r="AR102" s="147"/>
      <c r="AS102" s="147"/>
      <c r="AT102" s="147"/>
      <c r="AU102" s="147"/>
      <c r="AV102" s="147"/>
      <c r="AW102" s="147"/>
      <c r="AX102" s="147"/>
      <c r="AY102" s="147"/>
      <c r="AZ102" s="156"/>
      <c r="BA102" s="156"/>
      <c r="BB102" s="156"/>
      <c r="BC102" s="156"/>
      <c r="BD102" s="156"/>
      <c r="BE102" s="156"/>
      <c r="BF102" s="156"/>
      <c r="BG102" s="156"/>
      <c r="BH102" s="156"/>
      <c r="BI102" s="156"/>
      <c r="BJ102" s="156"/>
      <c r="BK102" s="156"/>
      <c r="BL102" s="156"/>
      <c r="BM102" s="156"/>
      <c r="BN102" s="156"/>
      <c r="BO102" s="156"/>
      <c r="BP102" s="156"/>
      <c r="BQ102" s="156"/>
      <c r="BR102" s="156"/>
      <c r="BS102" s="156"/>
      <c r="BT102" s="156"/>
      <c r="BU102" s="156"/>
      <c r="BV102" s="156"/>
      <c r="BW102" s="156"/>
      <c r="BX102" s="156"/>
      <c r="BY102" s="156"/>
      <c r="BZ102" s="156"/>
      <c r="CA102" s="156"/>
      <c r="CB102" s="156"/>
      <c r="DU102" s="147"/>
      <c r="DV102" s="147"/>
      <c r="DW102" s="147"/>
      <c r="DX102" s="147"/>
      <c r="DY102" s="147"/>
      <c r="DZ102" s="147"/>
      <c r="EA102" s="147"/>
      <c r="EB102" s="147"/>
      <c r="EC102" s="147"/>
      <c r="ED102" s="147"/>
      <c r="EE102" s="147"/>
      <c r="EF102" s="147"/>
      <c r="EG102" s="147"/>
      <c r="EH102" s="147"/>
      <c r="EI102" s="147"/>
      <c r="EJ102" s="147"/>
      <c r="EK102" s="147"/>
      <c r="EL102" s="147"/>
      <c r="EM102" s="147"/>
      <c r="EN102" s="147"/>
      <c r="EO102" s="147"/>
      <c r="EP102" s="147"/>
      <c r="EQ102" s="147"/>
      <c r="ER102" s="147"/>
      <c r="ES102" s="147"/>
      <c r="ET102" s="147"/>
      <c r="EU102" s="147"/>
    </row>
    <row r="103" spans="2:151" ht="5.25" customHeight="1">
      <c r="B103" s="404" t="s">
        <v>30</v>
      </c>
      <c r="C103" s="484"/>
      <c r="D103" s="347" t="s">
        <v>13</v>
      </c>
      <c r="E103" s="348"/>
      <c r="F103" s="348"/>
      <c r="G103" s="348"/>
      <c r="H103" s="348"/>
      <c r="I103" s="348"/>
      <c r="J103" s="348"/>
      <c r="K103" s="348"/>
      <c r="L103" s="348"/>
      <c r="M103" s="348"/>
      <c r="N103" s="348"/>
      <c r="O103" s="348"/>
      <c r="P103" s="348"/>
      <c r="Q103" s="348"/>
      <c r="R103" s="348"/>
      <c r="S103" s="348"/>
      <c r="T103" s="348"/>
      <c r="U103" s="348"/>
      <c r="V103" s="348"/>
      <c r="W103" s="348"/>
      <c r="X103" s="348"/>
      <c r="Y103" s="348"/>
      <c r="Z103" s="348"/>
      <c r="AA103" s="348"/>
      <c r="AB103" s="348"/>
      <c r="AC103" s="348"/>
      <c r="AD103" s="348"/>
      <c r="AE103" s="348"/>
      <c r="AF103" s="348"/>
      <c r="AG103" s="348"/>
      <c r="AH103" s="348"/>
      <c r="AI103" s="348"/>
      <c r="AJ103" s="348"/>
      <c r="AK103" s="348"/>
      <c r="AL103" s="486"/>
      <c r="AM103" s="347" t="s">
        <v>10</v>
      </c>
      <c r="AN103" s="348"/>
      <c r="AO103" s="348"/>
      <c r="AP103" s="348"/>
      <c r="AQ103" s="348"/>
      <c r="AR103" s="348"/>
      <c r="AS103" s="348"/>
      <c r="AT103" s="348"/>
      <c r="AU103" s="348"/>
      <c r="AV103" s="348"/>
      <c r="AW103" s="348"/>
      <c r="AX103" s="486"/>
      <c r="AY103" s="147"/>
      <c r="AZ103" s="156"/>
      <c r="BA103" s="156"/>
      <c r="BB103" s="156"/>
      <c r="BC103" s="156"/>
      <c r="BD103" s="156"/>
      <c r="BE103" s="156"/>
      <c r="BF103" s="156"/>
      <c r="BG103" s="156"/>
      <c r="BH103" s="156"/>
      <c r="BI103" s="156"/>
      <c r="BJ103" s="156"/>
      <c r="BK103" s="156"/>
      <c r="BL103" s="156"/>
      <c r="BM103" s="156"/>
      <c r="BN103" s="156"/>
      <c r="BO103" s="156"/>
      <c r="BP103" s="156"/>
      <c r="BQ103" s="156"/>
      <c r="BR103" s="156"/>
      <c r="BS103" s="156"/>
      <c r="BT103" s="156"/>
      <c r="BU103" s="156"/>
      <c r="BV103" s="156"/>
      <c r="BW103" s="156"/>
      <c r="BX103" s="156"/>
      <c r="BY103" s="156"/>
      <c r="BZ103" s="156"/>
      <c r="CA103" s="156"/>
      <c r="CB103" s="156"/>
      <c r="DU103" s="147"/>
      <c r="DV103" s="147"/>
      <c r="DW103" s="147"/>
      <c r="DX103" s="147"/>
      <c r="DY103" s="147"/>
      <c r="DZ103" s="147"/>
      <c r="EA103" s="147"/>
      <c r="EB103" s="147"/>
      <c r="EC103" s="147"/>
      <c r="ED103" s="147"/>
      <c r="EE103" s="147"/>
      <c r="EF103" s="147"/>
      <c r="EG103" s="147"/>
      <c r="EH103" s="147"/>
      <c r="EI103" s="147"/>
      <c r="EJ103" s="147"/>
      <c r="EK103" s="147"/>
      <c r="EL103" s="147"/>
      <c r="EM103" s="147"/>
      <c r="EN103" s="147"/>
      <c r="EO103" s="147"/>
      <c r="EP103" s="147"/>
      <c r="EQ103" s="147"/>
      <c r="ER103" s="147"/>
      <c r="ES103" s="147"/>
      <c r="ET103" s="147"/>
      <c r="EU103" s="147"/>
    </row>
    <row r="104" spans="2:151" ht="5.25" customHeight="1">
      <c r="B104" s="406"/>
      <c r="C104" s="485"/>
      <c r="D104" s="351"/>
      <c r="E104" s="349"/>
      <c r="F104" s="349"/>
      <c r="G104" s="349"/>
      <c r="H104" s="349"/>
      <c r="I104" s="349"/>
      <c r="J104" s="349"/>
      <c r="K104" s="349"/>
      <c r="L104" s="349"/>
      <c r="M104" s="349"/>
      <c r="N104" s="349"/>
      <c r="O104" s="349"/>
      <c r="P104" s="349"/>
      <c r="Q104" s="349"/>
      <c r="R104" s="349"/>
      <c r="S104" s="349"/>
      <c r="T104" s="349"/>
      <c r="U104" s="349"/>
      <c r="V104" s="349"/>
      <c r="W104" s="349"/>
      <c r="X104" s="349"/>
      <c r="Y104" s="349"/>
      <c r="Z104" s="349"/>
      <c r="AA104" s="349"/>
      <c r="AB104" s="349"/>
      <c r="AC104" s="349"/>
      <c r="AD104" s="349"/>
      <c r="AE104" s="349"/>
      <c r="AF104" s="349"/>
      <c r="AG104" s="349"/>
      <c r="AH104" s="349"/>
      <c r="AI104" s="349"/>
      <c r="AJ104" s="349"/>
      <c r="AK104" s="349"/>
      <c r="AL104" s="350"/>
      <c r="AM104" s="351"/>
      <c r="AN104" s="349"/>
      <c r="AO104" s="349"/>
      <c r="AP104" s="349"/>
      <c r="AQ104" s="349"/>
      <c r="AR104" s="349"/>
      <c r="AS104" s="349"/>
      <c r="AT104" s="349"/>
      <c r="AU104" s="349"/>
      <c r="AV104" s="349"/>
      <c r="AW104" s="349"/>
      <c r="AX104" s="350"/>
      <c r="AY104" s="147"/>
      <c r="AZ104" s="156"/>
      <c r="BA104" s="156"/>
      <c r="BB104" s="156"/>
      <c r="BC104" s="156"/>
      <c r="BD104" s="156"/>
      <c r="BE104" s="156"/>
      <c r="BF104" s="156"/>
      <c r="BG104" s="156"/>
      <c r="BH104" s="156"/>
      <c r="BI104" s="156"/>
      <c r="BJ104" s="156"/>
      <c r="BK104" s="156"/>
      <c r="BL104" s="156"/>
      <c r="BM104" s="156"/>
      <c r="BN104" s="156"/>
      <c r="BO104" s="156"/>
      <c r="BP104" s="156"/>
      <c r="BQ104" s="156"/>
      <c r="BR104" s="156"/>
      <c r="BS104" s="156"/>
      <c r="BT104" s="156"/>
      <c r="BU104" s="156"/>
      <c r="BV104" s="156"/>
      <c r="BW104" s="156"/>
      <c r="BX104" s="156"/>
      <c r="BY104" s="156"/>
      <c r="BZ104" s="156"/>
      <c r="CA104" s="156"/>
      <c r="CB104" s="156"/>
    </row>
    <row r="105" spans="2:151" ht="5.25" customHeight="1" thickBot="1">
      <c r="B105" s="406"/>
      <c r="C105" s="485"/>
      <c r="D105" s="351"/>
      <c r="E105" s="349"/>
      <c r="F105" s="349"/>
      <c r="G105" s="349"/>
      <c r="H105" s="349"/>
      <c r="I105" s="349"/>
      <c r="J105" s="349"/>
      <c r="K105" s="349"/>
      <c r="L105" s="349"/>
      <c r="M105" s="349"/>
      <c r="N105" s="349"/>
      <c r="O105" s="349"/>
      <c r="P105" s="349"/>
      <c r="Q105" s="349"/>
      <c r="R105" s="349"/>
      <c r="S105" s="349"/>
      <c r="T105" s="349"/>
      <c r="U105" s="349"/>
      <c r="V105" s="349"/>
      <c r="W105" s="349"/>
      <c r="X105" s="349"/>
      <c r="Y105" s="349"/>
      <c r="Z105" s="349"/>
      <c r="AA105" s="349"/>
      <c r="AB105" s="349"/>
      <c r="AC105" s="349"/>
      <c r="AD105" s="349"/>
      <c r="AE105" s="349"/>
      <c r="AF105" s="349"/>
      <c r="AG105" s="349"/>
      <c r="AH105" s="349"/>
      <c r="AI105" s="349"/>
      <c r="AJ105" s="349"/>
      <c r="AK105" s="349"/>
      <c r="AL105" s="350"/>
      <c r="AM105" s="351"/>
      <c r="AN105" s="349"/>
      <c r="AO105" s="349"/>
      <c r="AP105" s="349"/>
      <c r="AQ105" s="349"/>
      <c r="AR105" s="349"/>
      <c r="AS105" s="349"/>
      <c r="AT105" s="349"/>
      <c r="AU105" s="349"/>
      <c r="AV105" s="349"/>
      <c r="AW105" s="349"/>
      <c r="AX105" s="350"/>
      <c r="AY105" s="147"/>
      <c r="AZ105" s="156"/>
      <c r="BA105" s="156"/>
      <c r="BB105" s="156"/>
      <c r="BC105" s="156"/>
      <c r="BD105" s="156"/>
      <c r="BE105" s="156"/>
      <c r="BF105" s="156"/>
      <c r="BG105" s="156"/>
      <c r="BH105" s="156"/>
      <c r="BI105" s="156"/>
      <c r="BJ105" s="156"/>
      <c r="BK105" s="156"/>
      <c r="BL105" s="156"/>
      <c r="BM105" s="156"/>
      <c r="BN105" s="156"/>
      <c r="BO105" s="156"/>
      <c r="BP105" s="156"/>
      <c r="BQ105" s="156"/>
      <c r="BR105" s="156"/>
      <c r="BS105" s="156"/>
      <c r="BT105" s="156"/>
      <c r="BU105" s="156"/>
      <c r="BV105" s="156"/>
      <c r="BW105" s="156"/>
      <c r="BX105" s="156"/>
      <c r="BY105" s="156"/>
      <c r="BZ105" s="156"/>
      <c r="CA105" s="156"/>
      <c r="CB105" s="156"/>
    </row>
    <row r="106" spans="2:151" ht="5.25" customHeight="1">
      <c r="B106" s="406"/>
      <c r="C106" s="407"/>
      <c r="D106" s="465" t="str">
        <f>'児童情報 '!J$4</f>
        <v/>
      </c>
      <c r="E106" s="466"/>
      <c r="F106" s="466"/>
      <c r="G106" s="466"/>
      <c r="H106" s="466"/>
      <c r="I106" s="466"/>
      <c r="J106" s="466"/>
      <c r="K106" s="466"/>
      <c r="L106" s="466"/>
      <c r="M106" s="466"/>
      <c r="N106" s="466"/>
      <c r="O106" s="466"/>
      <c r="P106" s="466"/>
      <c r="Q106" s="466"/>
      <c r="R106" s="466"/>
      <c r="S106" s="466"/>
      <c r="T106" s="466"/>
      <c r="U106" s="466"/>
      <c r="V106" s="466"/>
      <c r="W106" s="466"/>
      <c r="X106" s="466"/>
      <c r="Y106" s="466"/>
      <c r="Z106" s="466"/>
      <c r="AA106" s="466"/>
      <c r="AB106" s="466"/>
      <c r="AC106" s="466"/>
      <c r="AD106" s="466"/>
      <c r="AE106" s="466"/>
      <c r="AF106" s="466"/>
      <c r="AG106" s="466"/>
      <c r="AH106" s="467" t="str">
        <f>VLOOKUP($CH$4,'児童情報 '!$A:$R,10,0)&amp;""</f>
        <v/>
      </c>
      <c r="AI106" s="468"/>
      <c r="AJ106" s="468"/>
      <c r="AK106" s="468"/>
      <c r="AL106" s="469"/>
      <c r="AM106" s="487">
        <f>IF(AH106="○",IFERROR(VLOOKUP(D106,施設情報!$A$36:$B$42,2,0),0),0)</f>
        <v>0</v>
      </c>
      <c r="AN106" s="488"/>
      <c r="AO106" s="488"/>
      <c r="AP106" s="488"/>
      <c r="AQ106" s="488"/>
      <c r="AR106" s="488"/>
      <c r="AS106" s="488"/>
      <c r="AT106" s="488"/>
      <c r="AU106" s="488"/>
      <c r="AV106" s="488"/>
      <c r="AW106" s="488"/>
      <c r="AX106" s="489"/>
      <c r="AY106" s="147"/>
      <c r="AZ106" s="404" t="s">
        <v>2</v>
      </c>
      <c r="BA106" s="405"/>
      <c r="BB106" s="408" t="s">
        <v>19</v>
      </c>
      <c r="BC106" s="408"/>
      <c r="BD106" s="410" t="s">
        <v>12</v>
      </c>
      <c r="BE106" s="411"/>
      <c r="BF106" s="411"/>
      <c r="BG106" s="411"/>
      <c r="BH106" s="411"/>
      <c r="BI106" s="411"/>
      <c r="BJ106" s="411"/>
      <c r="BK106" s="411"/>
      <c r="BL106" s="411"/>
      <c r="BM106" s="411"/>
      <c r="BN106" s="411"/>
      <c r="BO106" s="411"/>
      <c r="BP106" s="411"/>
      <c r="BQ106" s="411"/>
      <c r="BR106" s="411"/>
      <c r="BS106" s="411"/>
      <c r="BT106" s="411"/>
      <c r="BU106" s="412"/>
      <c r="BV106" s="371" t="e">
        <f ca="1">AI97</f>
        <v>#DIV/0!</v>
      </c>
      <c r="BW106" s="372"/>
      <c r="BX106" s="372"/>
      <c r="BY106" s="372"/>
      <c r="BZ106" s="372"/>
      <c r="CA106" s="372"/>
      <c r="CB106" s="372"/>
      <c r="CC106" s="372"/>
      <c r="CD106" s="372"/>
      <c r="CE106" s="372"/>
      <c r="CF106" s="372"/>
      <c r="CG106" s="372"/>
      <c r="CH106" s="372"/>
      <c r="CI106" s="372"/>
      <c r="CJ106" s="372"/>
      <c r="CK106" s="373"/>
    </row>
    <row r="107" spans="2:151" ht="5.25" customHeight="1">
      <c r="B107" s="406"/>
      <c r="C107" s="407"/>
      <c r="D107" s="328"/>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35"/>
      <c r="AI107" s="336"/>
      <c r="AJ107" s="336"/>
      <c r="AK107" s="336"/>
      <c r="AL107" s="337"/>
      <c r="AM107" s="380"/>
      <c r="AN107" s="381"/>
      <c r="AO107" s="381"/>
      <c r="AP107" s="381"/>
      <c r="AQ107" s="381"/>
      <c r="AR107" s="381"/>
      <c r="AS107" s="381"/>
      <c r="AT107" s="381"/>
      <c r="AU107" s="381"/>
      <c r="AV107" s="381"/>
      <c r="AW107" s="381"/>
      <c r="AX107" s="382"/>
      <c r="AY107" s="147"/>
      <c r="AZ107" s="406"/>
      <c r="BA107" s="407"/>
      <c r="BB107" s="409"/>
      <c r="BC107" s="409"/>
      <c r="BD107" s="413"/>
      <c r="BE107" s="414"/>
      <c r="BF107" s="414"/>
      <c r="BG107" s="414"/>
      <c r="BH107" s="414"/>
      <c r="BI107" s="414"/>
      <c r="BJ107" s="414"/>
      <c r="BK107" s="414"/>
      <c r="BL107" s="414"/>
      <c r="BM107" s="414"/>
      <c r="BN107" s="414"/>
      <c r="BO107" s="414"/>
      <c r="BP107" s="414"/>
      <c r="BQ107" s="414"/>
      <c r="BR107" s="414"/>
      <c r="BS107" s="414"/>
      <c r="BT107" s="414"/>
      <c r="BU107" s="415"/>
      <c r="BV107" s="374"/>
      <c r="BW107" s="375"/>
      <c r="BX107" s="375"/>
      <c r="BY107" s="375"/>
      <c r="BZ107" s="375"/>
      <c r="CA107" s="375"/>
      <c r="CB107" s="375"/>
      <c r="CC107" s="375"/>
      <c r="CD107" s="375"/>
      <c r="CE107" s="375"/>
      <c r="CF107" s="375"/>
      <c r="CG107" s="375"/>
      <c r="CH107" s="375"/>
      <c r="CI107" s="375"/>
      <c r="CJ107" s="375"/>
      <c r="CK107" s="376"/>
    </row>
    <row r="108" spans="2:151" ht="5.25" customHeight="1">
      <c r="B108" s="406"/>
      <c r="C108" s="407"/>
      <c r="D108" s="328"/>
      <c r="E108" s="329"/>
      <c r="F108" s="329"/>
      <c r="G108" s="329"/>
      <c r="H108" s="329"/>
      <c r="I108" s="329"/>
      <c r="J108" s="329"/>
      <c r="K108" s="329"/>
      <c r="L108" s="329"/>
      <c r="M108" s="329"/>
      <c r="N108" s="329"/>
      <c r="O108" s="329"/>
      <c r="P108" s="329"/>
      <c r="Q108" s="329"/>
      <c r="R108" s="329"/>
      <c r="S108" s="329"/>
      <c r="T108" s="329"/>
      <c r="U108" s="329"/>
      <c r="V108" s="329"/>
      <c r="W108" s="329"/>
      <c r="X108" s="329"/>
      <c r="Y108" s="329"/>
      <c r="Z108" s="329"/>
      <c r="AA108" s="329"/>
      <c r="AB108" s="329"/>
      <c r="AC108" s="329"/>
      <c r="AD108" s="329"/>
      <c r="AE108" s="329"/>
      <c r="AF108" s="329"/>
      <c r="AG108" s="329"/>
      <c r="AH108" s="335"/>
      <c r="AI108" s="336"/>
      <c r="AJ108" s="336"/>
      <c r="AK108" s="336"/>
      <c r="AL108" s="337"/>
      <c r="AM108" s="380"/>
      <c r="AN108" s="381"/>
      <c r="AO108" s="381"/>
      <c r="AP108" s="381"/>
      <c r="AQ108" s="381"/>
      <c r="AR108" s="381"/>
      <c r="AS108" s="381"/>
      <c r="AT108" s="381"/>
      <c r="AU108" s="381"/>
      <c r="AV108" s="381"/>
      <c r="AW108" s="381"/>
      <c r="AX108" s="382"/>
      <c r="AY108" s="147"/>
      <c r="AZ108" s="406"/>
      <c r="BA108" s="407"/>
      <c r="BB108" s="409"/>
      <c r="BC108" s="409"/>
      <c r="BD108" s="413"/>
      <c r="BE108" s="414"/>
      <c r="BF108" s="414"/>
      <c r="BG108" s="414"/>
      <c r="BH108" s="414"/>
      <c r="BI108" s="414"/>
      <c r="BJ108" s="414"/>
      <c r="BK108" s="414"/>
      <c r="BL108" s="414"/>
      <c r="BM108" s="414"/>
      <c r="BN108" s="414"/>
      <c r="BO108" s="414"/>
      <c r="BP108" s="414"/>
      <c r="BQ108" s="414"/>
      <c r="BR108" s="414"/>
      <c r="BS108" s="414"/>
      <c r="BT108" s="414"/>
      <c r="BU108" s="415"/>
      <c r="BV108" s="374"/>
      <c r="BW108" s="375"/>
      <c r="BX108" s="375"/>
      <c r="BY108" s="375"/>
      <c r="BZ108" s="375"/>
      <c r="CA108" s="375"/>
      <c r="CB108" s="375"/>
      <c r="CC108" s="375"/>
      <c r="CD108" s="375"/>
      <c r="CE108" s="375"/>
      <c r="CF108" s="375"/>
      <c r="CG108" s="375"/>
      <c r="CH108" s="375"/>
      <c r="CI108" s="375"/>
      <c r="CJ108" s="375"/>
      <c r="CK108" s="376"/>
    </row>
    <row r="109" spans="2:151" ht="5.25" customHeight="1">
      <c r="B109" s="406"/>
      <c r="C109" s="407"/>
      <c r="D109" s="328"/>
      <c r="E109" s="329"/>
      <c r="F109" s="329"/>
      <c r="G109" s="329"/>
      <c r="H109" s="329"/>
      <c r="I109" s="329"/>
      <c r="J109" s="329"/>
      <c r="K109" s="329"/>
      <c r="L109" s="329"/>
      <c r="M109" s="329"/>
      <c r="N109" s="329"/>
      <c r="O109" s="329"/>
      <c r="P109" s="329"/>
      <c r="Q109" s="329"/>
      <c r="R109" s="329"/>
      <c r="S109" s="329"/>
      <c r="T109" s="329"/>
      <c r="U109" s="329"/>
      <c r="V109" s="329"/>
      <c r="W109" s="329"/>
      <c r="X109" s="329"/>
      <c r="Y109" s="329"/>
      <c r="Z109" s="329"/>
      <c r="AA109" s="329"/>
      <c r="AB109" s="329"/>
      <c r="AC109" s="329"/>
      <c r="AD109" s="329"/>
      <c r="AE109" s="329"/>
      <c r="AF109" s="329"/>
      <c r="AG109" s="329"/>
      <c r="AH109" s="335"/>
      <c r="AI109" s="336"/>
      <c r="AJ109" s="336"/>
      <c r="AK109" s="336"/>
      <c r="AL109" s="337"/>
      <c r="AM109" s="380"/>
      <c r="AN109" s="381"/>
      <c r="AO109" s="381"/>
      <c r="AP109" s="381"/>
      <c r="AQ109" s="381"/>
      <c r="AR109" s="381"/>
      <c r="AS109" s="381"/>
      <c r="AT109" s="381"/>
      <c r="AU109" s="381"/>
      <c r="AV109" s="381"/>
      <c r="AW109" s="381"/>
      <c r="AX109" s="382"/>
      <c r="AY109" s="147"/>
      <c r="AZ109" s="406"/>
      <c r="BA109" s="407"/>
      <c r="BB109" s="409"/>
      <c r="BC109" s="409"/>
      <c r="BD109" s="413"/>
      <c r="BE109" s="414"/>
      <c r="BF109" s="414"/>
      <c r="BG109" s="414"/>
      <c r="BH109" s="414"/>
      <c r="BI109" s="414"/>
      <c r="BJ109" s="414"/>
      <c r="BK109" s="414"/>
      <c r="BL109" s="414"/>
      <c r="BM109" s="414"/>
      <c r="BN109" s="414"/>
      <c r="BO109" s="414"/>
      <c r="BP109" s="414"/>
      <c r="BQ109" s="414"/>
      <c r="BR109" s="414"/>
      <c r="BS109" s="414"/>
      <c r="BT109" s="414"/>
      <c r="BU109" s="415"/>
      <c r="BV109" s="374"/>
      <c r="BW109" s="375"/>
      <c r="BX109" s="375"/>
      <c r="BY109" s="375"/>
      <c r="BZ109" s="375"/>
      <c r="CA109" s="375"/>
      <c r="CB109" s="375"/>
      <c r="CC109" s="375"/>
      <c r="CD109" s="375"/>
      <c r="CE109" s="375"/>
      <c r="CF109" s="375"/>
      <c r="CG109" s="375"/>
      <c r="CH109" s="375"/>
      <c r="CI109" s="375"/>
      <c r="CJ109" s="375"/>
      <c r="CK109" s="376"/>
    </row>
    <row r="110" spans="2:151" ht="5.25" customHeight="1" thickBot="1">
      <c r="B110" s="406"/>
      <c r="C110" s="407"/>
      <c r="D110" s="330"/>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8"/>
      <c r="AI110" s="339"/>
      <c r="AJ110" s="339"/>
      <c r="AK110" s="339"/>
      <c r="AL110" s="340"/>
      <c r="AM110" s="425"/>
      <c r="AN110" s="426"/>
      <c r="AO110" s="426"/>
      <c r="AP110" s="426"/>
      <c r="AQ110" s="426"/>
      <c r="AR110" s="426"/>
      <c r="AS110" s="426"/>
      <c r="AT110" s="426"/>
      <c r="AU110" s="426"/>
      <c r="AV110" s="426"/>
      <c r="AW110" s="426"/>
      <c r="AX110" s="427"/>
      <c r="AY110" s="147"/>
      <c r="AZ110" s="406"/>
      <c r="BA110" s="407"/>
      <c r="BB110" s="409"/>
      <c r="BC110" s="409"/>
      <c r="BD110" s="416"/>
      <c r="BE110" s="417"/>
      <c r="BF110" s="417"/>
      <c r="BG110" s="417"/>
      <c r="BH110" s="417"/>
      <c r="BI110" s="417"/>
      <c r="BJ110" s="417"/>
      <c r="BK110" s="417"/>
      <c r="BL110" s="417"/>
      <c r="BM110" s="417"/>
      <c r="BN110" s="417"/>
      <c r="BO110" s="417"/>
      <c r="BP110" s="417"/>
      <c r="BQ110" s="417"/>
      <c r="BR110" s="417"/>
      <c r="BS110" s="417"/>
      <c r="BT110" s="417"/>
      <c r="BU110" s="418"/>
      <c r="BV110" s="419"/>
      <c r="BW110" s="420"/>
      <c r="BX110" s="420"/>
      <c r="BY110" s="420"/>
      <c r="BZ110" s="420"/>
      <c r="CA110" s="420"/>
      <c r="CB110" s="420"/>
      <c r="CC110" s="420"/>
      <c r="CD110" s="420"/>
      <c r="CE110" s="420"/>
      <c r="CF110" s="420"/>
      <c r="CG110" s="420"/>
      <c r="CH110" s="420"/>
      <c r="CI110" s="420"/>
      <c r="CJ110" s="420"/>
      <c r="CK110" s="421"/>
    </row>
    <row r="111" spans="2:151" ht="5.25" customHeight="1">
      <c r="B111" s="406"/>
      <c r="C111" s="407"/>
      <c r="D111" s="326" t="str">
        <f>'児童情報 '!K4</f>
        <v/>
      </c>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32" t="str">
        <f>VLOOKUP($CH$4,'児童情報 '!$A:$R,11,0)&amp;""</f>
        <v/>
      </c>
      <c r="AI111" s="333"/>
      <c r="AJ111" s="333"/>
      <c r="AK111" s="333"/>
      <c r="AL111" s="334"/>
      <c r="AM111" s="422">
        <f>IF(AH111="○",IFERROR(VLOOKUP(D111,施設情報!$A$36:$B$42,2,0),0),0)</f>
        <v>0</v>
      </c>
      <c r="AN111" s="423"/>
      <c r="AO111" s="423"/>
      <c r="AP111" s="423"/>
      <c r="AQ111" s="423"/>
      <c r="AR111" s="423"/>
      <c r="AS111" s="423"/>
      <c r="AT111" s="423"/>
      <c r="AU111" s="423"/>
      <c r="AV111" s="423"/>
      <c r="AW111" s="423"/>
      <c r="AX111" s="424"/>
      <c r="AY111" s="147"/>
      <c r="AZ111" s="406"/>
      <c r="BA111" s="407"/>
      <c r="BB111" s="409" t="s">
        <v>20</v>
      </c>
      <c r="BC111" s="409"/>
      <c r="BD111" s="428" t="s">
        <v>21</v>
      </c>
      <c r="BE111" s="429"/>
      <c r="BF111" s="429"/>
      <c r="BG111" s="429"/>
      <c r="BH111" s="429"/>
      <c r="BI111" s="429"/>
      <c r="BJ111" s="429"/>
      <c r="BK111" s="429"/>
      <c r="BL111" s="429"/>
      <c r="BM111" s="429"/>
      <c r="BN111" s="429"/>
      <c r="BO111" s="429"/>
      <c r="BP111" s="429"/>
      <c r="BQ111" s="429"/>
      <c r="BR111" s="429"/>
      <c r="BS111" s="429"/>
      <c r="BT111" s="429"/>
      <c r="BU111" s="430"/>
      <c r="BV111" s="371" t="e">
        <f ca="1">BV106-AI15</f>
        <v>#DIV/0!</v>
      </c>
      <c r="BW111" s="372"/>
      <c r="BX111" s="372"/>
      <c r="BY111" s="372"/>
      <c r="BZ111" s="372"/>
      <c r="CA111" s="372"/>
      <c r="CB111" s="372"/>
      <c r="CC111" s="372"/>
      <c r="CD111" s="372"/>
      <c r="CE111" s="372"/>
      <c r="CF111" s="372"/>
      <c r="CG111" s="372"/>
      <c r="CH111" s="372"/>
      <c r="CI111" s="372"/>
      <c r="CJ111" s="372"/>
      <c r="CK111" s="373"/>
    </row>
    <row r="112" spans="2:151" ht="5.25" customHeight="1">
      <c r="B112" s="406"/>
      <c r="C112" s="407"/>
      <c r="D112" s="328"/>
      <c r="E112" s="329"/>
      <c r="F112" s="329"/>
      <c r="G112" s="329"/>
      <c r="H112" s="329"/>
      <c r="I112" s="329"/>
      <c r="J112" s="329"/>
      <c r="K112" s="329"/>
      <c r="L112" s="329"/>
      <c r="M112" s="329"/>
      <c r="N112" s="329"/>
      <c r="O112" s="329"/>
      <c r="P112" s="329"/>
      <c r="Q112" s="329"/>
      <c r="R112" s="329"/>
      <c r="S112" s="329"/>
      <c r="T112" s="329"/>
      <c r="U112" s="329"/>
      <c r="V112" s="329"/>
      <c r="W112" s="329"/>
      <c r="X112" s="329"/>
      <c r="Y112" s="329"/>
      <c r="Z112" s="329"/>
      <c r="AA112" s="329"/>
      <c r="AB112" s="329"/>
      <c r="AC112" s="329"/>
      <c r="AD112" s="329"/>
      <c r="AE112" s="329"/>
      <c r="AF112" s="329"/>
      <c r="AG112" s="329"/>
      <c r="AH112" s="335"/>
      <c r="AI112" s="336"/>
      <c r="AJ112" s="336"/>
      <c r="AK112" s="336"/>
      <c r="AL112" s="337"/>
      <c r="AM112" s="380"/>
      <c r="AN112" s="381"/>
      <c r="AO112" s="381"/>
      <c r="AP112" s="381"/>
      <c r="AQ112" s="381"/>
      <c r="AR112" s="381"/>
      <c r="AS112" s="381"/>
      <c r="AT112" s="381"/>
      <c r="AU112" s="381"/>
      <c r="AV112" s="381"/>
      <c r="AW112" s="381"/>
      <c r="AX112" s="382"/>
      <c r="AY112" s="147"/>
      <c r="AZ112" s="406"/>
      <c r="BA112" s="407"/>
      <c r="BB112" s="409"/>
      <c r="BC112" s="409"/>
      <c r="BD112" s="413"/>
      <c r="BE112" s="414"/>
      <c r="BF112" s="414"/>
      <c r="BG112" s="414"/>
      <c r="BH112" s="414"/>
      <c r="BI112" s="414"/>
      <c r="BJ112" s="414"/>
      <c r="BK112" s="414"/>
      <c r="BL112" s="414"/>
      <c r="BM112" s="414"/>
      <c r="BN112" s="414"/>
      <c r="BO112" s="414"/>
      <c r="BP112" s="414"/>
      <c r="BQ112" s="414"/>
      <c r="BR112" s="414"/>
      <c r="BS112" s="414"/>
      <c r="BT112" s="414"/>
      <c r="BU112" s="415"/>
      <c r="BV112" s="374"/>
      <c r="BW112" s="375"/>
      <c r="BX112" s="375"/>
      <c r="BY112" s="375"/>
      <c r="BZ112" s="375"/>
      <c r="CA112" s="375"/>
      <c r="CB112" s="375"/>
      <c r="CC112" s="375"/>
      <c r="CD112" s="375"/>
      <c r="CE112" s="375"/>
      <c r="CF112" s="375"/>
      <c r="CG112" s="375"/>
      <c r="CH112" s="375"/>
      <c r="CI112" s="375"/>
      <c r="CJ112" s="375"/>
      <c r="CK112" s="376"/>
    </row>
    <row r="113" spans="2:182" ht="5.25" customHeight="1">
      <c r="B113" s="406"/>
      <c r="C113" s="407"/>
      <c r="D113" s="328"/>
      <c r="E113" s="329"/>
      <c r="F113" s="329"/>
      <c r="G113" s="329"/>
      <c r="H113" s="329"/>
      <c r="I113" s="329"/>
      <c r="J113" s="329"/>
      <c r="K113" s="329"/>
      <c r="L113" s="329"/>
      <c r="M113" s="329"/>
      <c r="N113" s="329"/>
      <c r="O113" s="329"/>
      <c r="P113" s="329"/>
      <c r="Q113" s="329"/>
      <c r="R113" s="329"/>
      <c r="S113" s="329"/>
      <c r="T113" s="329"/>
      <c r="U113" s="329"/>
      <c r="V113" s="329"/>
      <c r="W113" s="329"/>
      <c r="X113" s="329"/>
      <c r="Y113" s="329"/>
      <c r="Z113" s="329"/>
      <c r="AA113" s="329"/>
      <c r="AB113" s="329"/>
      <c r="AC113" s="329"/>
      <c r="AD113" s="329"/>
      <c r="AE113" s="329"/>
      <c r="AF113" s="329"/>
      <c r="AG113" s="329"/>
      <c r="AH113" s="335"/>
      <c r="AI113" s="336"/>
      <c r="AJ113" s="336"/>
      <c r="AK113" s="336"/>
      <c r="AL113" s="337"/>
      <c r="AM113" s="380"/>
      <c r="AN113" s="381"/>
      <c r="AO113" s="381"/>
      <c r="AP113" s="381"/>
      <c r="AQ113" s="381"/>
      <c r="AR113" s="381"/>
      <c r="AS113" s="381"/>
      <c r="AT113" s="381"/>
      <c r="AU113" s="381"/>
      <c r="AV113" s="381"/>
      <c r="AW113" s="381"/>
      <c r="AX113" s="382"/>
      <c r="AY113" s="147"/>
      <c r="AZ113" s="406"/>
      <c r="BA113" s="407"/>
      <c r="BB113" s="409"/>
      <c r="BC113" s="409"/>
      <c r="BD113" s="413"/>
      <c r="BE113" s="414"/>
      <c r="BF113" s="414"/>
      <c r="BG113" s="414"/>
      <c r="BH113" s="414"/>
      <c r="BI113" s="414"/>
      <c r="BJ113" s="414"/>
      <c r="BK113" s="414"/>
      <c r="BL113" s="414"/>
      <c r="BM113" s="414"/>
      <c r="BN113" s="414"/>
      <c r="BO113" s="414"/>
      <c r="BP113" s="414"/>
      <c r="BQ113" s="414"/>
      <c r="BR113" s="414"/>
      <c r="BS113" s="414"/>
      <c r="BT113" s="414"/>
      <c r="BU113" s="415"/>
      <c r="BV113" s="374"/>
      <c r="BW113" s="375"/>
      <c r="BX113" s="375"/>
      <c r="BY113" s="375"/>
      <c r="BZ113" s="375"/>
      <c r="CA113" s="375"/>
      <c r="CB113" s="375"/>
      <c r="CC113" s="375"/>
      <c r="CD113" s="375"/>
      <c r="CE113" s="375"/>
      <c r="CF113" s="375"/>
      <c r="CG113" s="375"/>
      <c r="CH113" s="375"/>
      <c r="CI113" s="375"/>
      <c r="CJ113" s="375"/>
      <c r="CK113" s="376"/>
    </row>
    <row r="114" spans="2:182" ht="5.25" customHeight="1">
      <c r="B114" s="406"/>
      <c r="C114" s="407"/>
      <c r="D114" s="328"/>
      <c r="E114" s="329"/>
      <c r="F114" s="329"/>
      <c r="G114" s="329"/>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35"/>
      <c r="AI114" s="336"/>
      <c r="AJ114" s="336"/>
      <c r="AK114" s="336"/>
      <c r="AL114" s="337"/>
      <c r="AM114" s="380"/>
      <c r="AN114" s="381"/>
      <c r="AO114" s="381"/>
      <c r="AP114" s="381"/>
      <c r="AQ114" s="381"/>
      <c r="AR114" s="381"/>
      <c r="AS114" s="381"/>
      <c r="AT114" s="381"/>
      <c r="AU114" s="381"/>
      <c r="AV114" s="381"/>
      <c r="AW114" s="381"/>
      <c r="AX114" s="382"/>
      <c r="AY114" s="147"/>
      <c r="AZ114" s="406"/>
      <c r="BA114" s="407"/>
      <c r="BB114" s="409"/>
      <c r="BC114" s="409"/>
      <c r="BD114" s="413"/>
      <c r="BE114" s="414"/>
      <c r="BF114" s="414"/>
      <c r="BG114" s="414"/>
      <c r="BH114" s="414"/>
      <c r="BI114" s="414"/>
      <c r="BJ114" s="414"/>
      <c r="BK114" s="414"/>
      <c r="BL114" s="414"/>
      <c r="BM114" s="414"/>
      <c r="BN114" s="414"/>
      <c r="BO114" s="414"/>
      <c r="BP114" s="414"/>
      <c r="BQ114" s="414"/>
      <c r="BR114" s="414"/>
      <c r="BS114" s="414"/>
      <c r="BT114" s="414"/>
      <c r="BU114" s="415"/>
      <c r="BV114" s="374"/>
      <c r="BW114" s="375"/>
      <c r="BX114" s="375"/>
      <c r="BY114" s="375"/>
      <c r="BZ114" s="375"/>
      <c r="CA114" s="375"/>
      <c r="CB114" s="375"/>
      <c r="CC114" s="375"/>
      <c r="CD114" s="375"/>
      <c r="CE114" s="375"/>
      <c r="CF114" s="375"/>
      <c r="CG114" s="375"/>
      <c r="CH114" s="375"/>
      <c r="CI114" s="375"/>
      <c r="CJ114" s="375"/>
      <c r="CK114" s="376"/>
    </row>
    <row r="115" spans="2:182" ht="5.25" customHeight="1">
      <c r="B115" s="406"/>
      <c r="C115" s="407"/>
      <c r="D115" s="330"/>
      <c r="E115" s="331"/>
      <c r="F115" s="331"/>
      <c r="G115" s="331"/>
      <c r="H115" s="331"/>
      <c r="I115" s="331"/>
      <c r="J115" s="331"/>
      <c r="K115" s="331"/>
      <c r="L115" s="331"/>
      <c r="M115" s="331"/>
      <c r="N115" s="331"/>
      <c r="O115" s="331"/>
      <c r="P115" s="331"/>
      <c r="Q115" s="331"/>
      <c r="R115" s="331"/>
      <c r="S115" s="331"/>
      <c r="T115" s="331"/>
      <c r="U115" s="331"/>
      <c r="V115" s="331"/>
      <c r="W115" s="331"/>
      <c r="X115" s="331"/>
      <c r="Y115" s="331"/>
      <c r="Z115" s="331"/>
      <c r="AA115" s="331"/>
      <c r="AB115" s="331"/>
      <c r="AC115" s="331"/>
      <c r="AD115" s="331"/>
      <c r="AE115" s="331"/>
      <c r="AF115" s="331"/>
      <c r="AG115" s="331"/>
      <c r="AH115" s="338"/>
      <c r="AI115" s="339"/>
      <c r="AJ115" s="339"/>
      <c r="AK115" s="339"/>
      <c r="AL115" s="340"/>
      <c r="AM115" s="425"/>
      <c r="AN115" s="426"/>
      <c r="AO115" s="426"/>
      <c r="AP115" s="426"/>
      <c r="AQ115" s="426"/>
      <c r="AR115" s="426"/>
      <c r="AS115" s="426"/>
      <c r="AT115" s="426"/>
      <c r="AU115" s="426"/>
      <c r="AV115" s="426"/>
      <c r="AW115" s="426"/>
      <c r="AX115" s="427"/>
      <c r="AY115" s="147"/>
      <c r="AZ115" s="406"/>
      <c r="BA115" s="407"/>
      <c r="BB115" s="409"/>
      <c r="BC115" s="409"/>
      <c r="BD115" s="416"/>
      <c r="BE115" s="417"/>
      <c r="BF115" s="417"/>
      <c r="BG115" s="417"/>
      <c r="BH115" s="417"/>
      <c r="BI115" s="417"/>
      <c r="BJ115" s="417"/>
      <c r="BK115" s="417"/>
      <c r="BL115" s="417"/>
      <c r="BM115" s="417"/>
      <c r="BN115" s="417"/>
      <c r="BO115" s="417"/>
      <c r="BP115" s="417"/>
      <c r="BQ115" s="417"/>
      <c r="BR115" s="417"/>
      <c r="BS115" s="417"/>
      <c r="BT115" s="417"/>
      <c r="BU115" s="418"/>
      <c r="BV115" s="419"/>
      <c r="BW115" s="420"/>
      <c r="BX115" s="420"/>
      <c r="BY115" s="420"/>
      <c r="BZ115" s="420"/>
      <c r="CA115" s="420"/>
      <c r="CB115" s="420"/>
      <c r="CC115" s="420"/>
      <c r="CD115" s="420"/>
      <c r="CE115" s="420"/>
      <c r="CF115" s="420"/>
      <c r="CG115" s="420"/>
      <c r="CH115" s="420"/>
      <c r="CI115" s="420"/>
      <c r="CJ115" s="420"/>
      <c r="CK115" s="421"/>
    </row>
    <row r="116" spans="2:182" ht="5.25" customHeight="1">
      <c r="B116" s="406"/>
      <c r="C116" s="407"/>
      <c r="D116" s="326" t="str">
        <f>'児童情報 '!L$4</f>
        <v/>
      </c>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c r="AE116" s="327"/>
      <c r="AF116" s="327"/>
      <c r="AG116" s="327"/>
      <c r="AH116" s="332" t="str">
        <f>VLOOKUP($CH$4,'児童情報 '!$A:$R,12,0)&amp;""</f>
        <v/>
      </c>
      <c r="AI116" s="333"/>
      <c r="AJ116" s="333"/>
      <c r="AK116" s="333"/>
      <c r="AL116" s="334"/>
      <c r="AM116" s="422">
        <f>IF(AH116="○",IFERROR(VLOOKUP(D116,施設情報!$A$36:$B$42,2,0),0),0)</f>
        <v>0</v>
      </c>
      <c r="AN116" s="423"/>
      <c r="AO116" s="423"/>
      <c r="AP116" s="423"/>
      <c r="AQ116" s="423"/>
      <c r="AR116" s="423"/>
      <c r="AS116" s="423"/>
      <c r="AT116" s="423"/>
      <c r="AU116" s="423"/>
      <c r="AV116" s="423"/>
      <c r="AW116" s="423"/>
      <c r="AX116" s="424"/>
      <c r="AY116" s="147"/>
      <c r="AZ116" s="406"/>
      <c r="BA116" s="407"/>
      <c r="BB116" s="409" t="s">
        <v>16</v>
      </c>
      <c r="BC116" s="409"/>
      <c r="BD116" s="437" t="s">
        <v>29</v>
      </c>
      <c r="BE116" s="327"/>
      <c r="BF116" s="327"/>
      <c r="BG116" s="327"/>
      <c r="BH116" s="327"/>
      <c r="BI116" s="327"/>
      <c r="BJ116" s="327"/>
      <c r="BK116" s="327"/>
      <c r="BL116" s="327"/>
      <c r="BM116" s="327"/>
      <c r="BN116" s="327"/>
      <c r="BO116" s="327"/>
      <c r="BP116" s="327"/>
      <c r="BQ116" s="327"/>
      <c r="BR116" s="327"/>
      <c r="BS116" s="327"/>
      <c r="BT116" s="327"/>
      <c r="BU116" s="438"/>
      <c r="BV116" s="443">
        <f>AM141</f>
        <v>0</v>
      </c>
      <c r="BW116" s="444"/>
      <c r="BX116" s="444"/>
      <c r="BY116" s="444"/>
      <c r="BZ116" s="444"/>
      <c r="CA116" s="444"/>
      <c r="CB116" s="444"/>
      <c r="CC116" s="444"/>
      <c r="CD116" s="444"/>
      <c r="CE116" s="444"/>
      <c r="CF116" s="444"/>
      <c r="CG116" s="444"/>
      <c r="CH116" s="444"/>
      <c r="CI116" s="444"/>
      <c r="CJ116" s="444"/>
      <c r="CK116" s="445"/>
    </row>
    <row r="117" spans="2:182" ht="5.25" customHeight="1">
      <c r="B117" s="406"/>
      <c r="C117" s="407"/>
      <c r="D117" s="328"/>
      <c r="E117" s="329"/>
      <c r="F117" s="329"/>
      <c r="G117" s="329"/>
      <c r="H117" s="329"/>
      <c r="I117" s="329"/>
      <c r="J117" s="329"/>
      <c r="K117" s="329"/>
      <c r="L117" s="329"/>
      <c r="M117" s="329"/>
      <c r="N117" s="329"/>
      <c r="O117" s="329"/>
      <c r="P117" s="329"/>
      <c r="Q117" s="329"/>
      <c r="R117" s="329"/>
      <c r="S117" s="329"/>
      <c r="T117" s="329"/>
      <c r="U117" s="329"/>
      <c r="V117" s="329"/>
      <c r="W117" s="329"/>
      <c r="X117" s="329"/>
      <c r="Y117" s="329"/>
      <c r="Z117" s="329"/>
      <c r="AA117" s="329"/>
      <c r="AB117" s="329"/>
      <c r="AC117" s="329"/>
      <c r="AD117" s="329"/>
      <c r="AE117" s="329"/>
      <c r="AF117" s="329"/>
      <c r="AG117" s="329"/>
      <c r="AH117" s="335"/>
      <c r="AI117" s="336"/>
      <c r="AJ117" s="336"/>
      <c r="AK117" s="336"/>
      <c r="AL117" s="337"/>
      <c r="AM117" s="380"/>
      <c r="AN117" s="381"/>
      <c r="AO117" s="381"/>
      <c r="AP117" s="381"/>
      <c r="AQ117" s="381"/>
      <c r="AR117" s="381"/>
      <c r="AS117" s="381"/>
      <c r="AT117" s="381"/>
      <c r="AU117" s="381"/>
      <c r="AV117" s="381"/>
      <c r="AW117" s="381"/>
      <c r="AX117" s="382"/>
      <c r="AY117" s="147"/>
      <c r="AZ117" s="406"/>
      <c r="BA117" s="407"/>
      <c r="BB117" s="409"/>
      <c r="BC117" s="409"/>
      <c r="BD117" s="439"/>
      <c r="BE117" s="329"/>
      <c r="BF117" s="329"/>
      <c r="BG117" s="329"/>
      <c r="BH117" s="329"/>
      <c r="BI117" s="329"/>
      <c r="BJ117" s="329"/>
      <c r="BK117" s="329"/>
      <c r="BL117" s="329"/>
      <c r="BM117" s="329"/>
      <c r="BN117" s="329"/>
      <c r="BO117" s="329"/>
      <c r="BP117" s="329"/>
      <c r="BQ117" s="329"/>
      <c r="BR117" s="329"/>
      <c r="BS117" s="329"/>
      <c r="BT117" s="329"/>
      <c r="BU117" s="440"/>
      <c r="BV117" s="374"/>
      <c r="BW117" s="375"/>
      <c r="BX117" s="375"/>
      <c r="BY117" s="375"/>
      <c r="BZ117" s="375"/>
      <c r="CA117" s="375"/>
      <c r="CB117" s="375"/>
      <c r="CC117" s="375"/>
      <c r="CD117" s="375"/>
      <c r="CE117" s="375"/>
      <c r="CF117" s="375"/>
      <c r="CG117" s="375"/>
      <c r="CH117" s="375"/>
      <c r="CI117" s="375"/>
      <c r="CJ117" s="375"/>
      <c r="CK117" s="376"/>
      <c r="FH117" s="153"/>
      <c r="FI117" s="153"/>
      <c r="FJ117" s="153"/>
      <c r="FK117" s="153"/>
      <c r="FL117" s="153"/>
      <c r="FM117" s="153"/>
      <c r="FN117" s="153"/>
      <c r="FO117" s="153"/>
      <c r="FP117" s="153"/>
      <c r="FQ117" s="153"/>
      <c r="FR117" s="153"/>
      <c r="FS117" s="153"/>
      <c r="FT117" s="153"/>
      <c r="FU117" s="153"/>
      <c r="FV117" s="153"/>
      <c r="FW117" s="153"/>
      <c r="FX117" s="153"/>
      <c r="FY117" s="153"/>
      <c r="FZ117" s="153"/>
    </row>
    <row r="118" spans="2:182" ht="5.25" customHeight="1">
      <c r="B118" s="406"/>
      <c r="C118" s="407"/>
      <c r="D118" s="328"/>
      <c r="E118" s="329"/>
      <c r="F118" s="329"/>
      <c r="G118" s="329"/>
      <c r="H118" s="329"/>
      <c r="I118" s="329"/>
      <c r="J118" s="329"/>
      <c r="K118" s="329"/>
      <c r="L118" s="329"/>
      <c r="M118" s="329"/>
      <c r="N118" s="329"/>
      <c r="O118" s="329"/>
      <c r="P118" s="329"/>
      <c r="Q118" s="329"/>
      <c r="R118" s="329"/>
      <c r="S118" s="329"/>
      <c r="T118" s="329"/>
      <c r="U118" s="329"/>
      <c r="V118" s="329"/>
      <c r="W118" s="329"/>
      <c r="X118" s="329"/>
      <c r="Y118" s="329"/>
      <c r="Z118" s="329"/>
      <c r="AA118" s="329"/>
      <c r="AB118" s="329"/>
      <c r="AC118" s="329"/>
      <c r="AD118" s="329"/>
      <c r="AE118" s="329"/>
      <c r="AF118" s="329"/>
      <c r="AG118" s="329"/>
      <c r="AH118" s="335"/>
      <c r="AI118" s="336"/>
      <c r="AJ118" s="336"/>
      <c r="AK118" s="336"/>
      <c r="AL118" s="337"/>
      <c r="AM118" s="380"/>
      <c r="AN118" s="381"/>
      <c r="AO118" s="381"/>
      <c r="AP118" s="381"/>
      <c r="AQ118" s="381"/>
      <c r="AR118" s="381"/>
      <c r="AS118" s="381"/>
      <c r="AT118" s="381"/>
      <c r="AU118" s="381"/>
      <c r="AV118" s="381"/>
      <c r="AW118" s="381"/>
      <c r="AX118" s="382"/>
      <c r="AY118" s="147"/>
      <c r="AZ118" s="406"/>
      <c r="BA118" s="407"/>
      <c r="BB118" s="409"/>
      <c r="BC118" s="409"/>
      <c r="BD118" s="439"/>
      <c r="BE118" s="329"/>
      <c r="BF118" s="329"/>
      <c r="BG118" s="329"/>
      <c r="BH118" s="329"/>
      <c r="BI118" s="329"/>
      <c r="BJ118" s="329"/>
      <c r="BK118" s="329"/>
      <c r="BL118" s="329"/>
      <c r="BM118" s="329"/>
      <c r="BN118" s="329"/>
      <c r="BO118" s="329"/>
      <c r="BP118" s="329"/>
      <c r="BQ118" s="329"/>
      <c r="BR118" s="329"/>
      <c r="BS118" s="329"/>
      <c r="BT118" s="329"/>
      <c r="BU118" s="440"/>
      <c r="BV118" s="374"/>
      <c r="BW118" s="375"/>
      <c r="BX118" s="375"/>
      <c r="BY118" s="375"/>
      <c r="BZ118" s="375"/>
      <c r="CA118" s="375"/>
      <c r="CB118" s="375"/>
      <c r="CC118" s="375"/>
      <c r="CD118" s="375"/>
      <c r="CE118" s="375"/>
      <c r="CF118" s="375"/>
      <c r="CG118" s="375"/>
      <c r="CH118" s="375"/>
      <c r="CI118" s="375"/>
      <c r="CJ118" s="375"/>
      <c r="CK118" s="376"/>
      <c r="FH118" s="153"/>
      <c r="FI118" s="153"/>
      <c r="FJ118" s="153"/>
      <c r="FK118" s="153"/>
      <c r="FL118" s="153"/>
      <c r="FM118" s="153"/>
      <c r="FN118" s="153"/>
      <c r="FO118" s="153"/>
      <c r="FP118" s="153"/>
      <c r="FQ118" s="153"/>
      <c r="FR118" s="153"/>
      <c r="FS118" s="153"/>
      <c r="FT118" s="153"/>
      <c r="FU118" s="153"/>
      <c r="FV118" s="153"/>
      <c r="FW118" s="153"/>
      <c r="FX118" s="153"/>
      <c r="FY118" s="153"/>
      <c r="FZ118" s="153"/>
    </row>
    <row r="119" spans="2:182" ht="5.25" customHeight="1">
      <c r="B119" s="406"/>
      <c r="C119" s="407"/>
      <c r="D119" s="328"/>
      <c r="E119" s="329"/>
      <c r="F119" s="329"/>
      <c r="G119" s="329"/>
      <c r="H119" s="329"/>
      <c r="I119" s="329"/>
      <c r="J119" s="329"/>
      <c r="K119" s="329"/>
      <c r="L119" s="329"/>
      <c r="M119" s="329"/>
      <c r="N119" s="329"/>
      <c r="O119" s="329"/>
      <c r="P119" s="329"/>
      <c r="Q119" s="329"/>
      <c r="R119" s="329"/>
      <c r="S119" s="329"/>
      <c r="T119" s="329"/>
      <c r="U119" s="329"/>
      <c r="V119" s="329"/>
      <c r="W119" s="329"/>
      <c r="X119" s="329"/>
      <c r="Y119" s="329"/>
      <c r="Z119" s="329"/>
      <c r="AA119" s="329"/>
      <c r="AB119" s="329"/>
      <c r="AC119" s="329"/>
      <c r="AD119" s="329"/>
      <c r="AE119" s="329"/>
      <c r="AF119" s="329"/>
      <c r="AG119" s="329"/>
      <c r="AH119" s="335"/>
      <c r="AI119" s="336"/>
      <c r="AJ119" s="336"/>
      <c r="AK119" s="336"/>
      <c r="AL119" s="337"/>
      <c r="AM119" s="380"/>
      <c r="AN119" s="381"/>
      <c r="AO119" s="381"/>
      <c r="AP119" s="381"/>
      <c r="AQ119" s="381"/>
      <c r="AR119" s="381"/>
      <c r="AS119" s="381"/>
      <c r="AT119" s="381"/>
      <c r="AU119" s="381"/>
      <c r="AV119" s="381"/>
      <c r="AW119" s="381"/>
      <c r="AX119" s="382"/>
      <c r="AY119" s="147"/>
      <c r="AZ119" s="406"/>
      <c r="BA119" s="407"/>
      <c r="BB119" s="409"/>
      <c r="BC119" s="409"/>
      <c r="BD119" s="439"/>
      <c r="BE119" s="329"/>
      <c r="BF119" s="329"/>
      <c r="BG119" s="329"/>
      <c r="BH119" s="329"/>
      <c r="BI119" s="329"/>
      <c r="BJ119" s="329"/>
      <c r="BK119" s="329"/>
      <c r="BL119" s="329"/>
      <c r="BM119" s="329"/>
      <c r="BN119" s="329"/>
      <c r="BO119" s="329"/>
      <c r="BP119" s="329"/>
      <c r="BQ119" s="329"/>
      <c r="BR119" s="329"/>
      <c r="BS119" s="329"/>
      <c r="BT119" s="329"/>
      <c r="BU119" s="440"/>
      <c r="BV119" s="374"/>
      <c r="BW119" s="375"/>
      <c r="BX119" s="375"/>
      <c r="BY119" s="375"/>
      <c r="BZ119" s="375"/>
      <c r="CA119" s="375"/>
      <c r="CB119" s="375"/>
      <c r="CC119" s="375"/>
      <c r="CD119" s="375"/>
      <c r="CE119" s="375"/>
      <c r="CF119" s="375"/>
      <c r="CG119" s="375"/>
      <c r="CH119" s="375"/>
      <c r="CI119" s="375"/>
      <c r="CJ119" s="375"/>
      <c r="CK119" s="376"/>
    </row>
    <row r="120" spans="2:182" ht="5.25" customHeight="1">
      <c r="B120" s="406"/>
      <c r="C120" s="407"/>
      <c r="D120" s="330"/>
      <c r="E120" s="331"/>
      <c r="F120" s="331"/>
      <c r="G120" s="331"/>
      <c r="H120" s="331"/>
      <c r="I120" s="331"/>
      <c r="J120" s="331"/>
      <c r="K120" s="331"/>
      <c r="L120" s="331"/>
      <c r="M120" s="331"/>
      <c r="N120" s="331"/>
      <c r="O120" s="331"/>
      <c r="P120" s="331"/>
      <c r="Q120" s="331"/>
      <c r="R120" s="331"/>
      <c r="S120" s="331"/>
      <c r="T120" s="331"/>
      <c r="U120" s="331"/>
      <c r="V120" s="331"/>
      <c r="W120" s="331"/>
      <c r="X120" s="331"/>
      <c r="Y120" s="331"/>
      <c r="Z120" s="331"/>
      <c r="AA120" s="331"/>
      <c r="AB120" s="331"/>
      <c r="AC120" s="331"/>
      <c r="AD120" s="331"/>
      <c r="AE120" s="331"/>
      <c r="AF120" s="331"/>
      <c r="AG120" s="331"/>
      <c r="AH120" s="338"/>
      <c r="AI120" s="339"/>
      <c r="AJ120" s="339"/>
      <c r="AK120" s="339"/>
      <c r="AL120" s="340"/>
      <c r="AM120" s="425"/>
      <c r="AN120" s="426"/>
      <c r="AO120" s="426"/>
      <c r="AP120" s="426"/>
      <c r="AQ120" s="426"/>
      <c r="AR120" s="426"/>
      <c r="AS120" s="426"/>
      <c r="AT120" s="426"/>
      <c r="AU120" s="426"/>
      <c r="AV120" s="426"/>
      <c r="AW120" s="426"/>
      <c r="AX120" s="427"/>
      <c r="AY120" s="147"/>
      <c r="AZ120" s="406"/>
      <c r="BA120" s="407"/>
      <c r="BB120" s="409"/>
      <c r="BC120" s="409"/>
      <c r="BD120" s="441"/>
      <c r="BE120" s="331"/>
      <c r="BF120" s="331"/>
      <c r="BG120" s="331"/>
      <c r="BH120" s="331"/>
      <c r="BI120" s="331"/>
      <c r="BJ120" s="331"/>
      <c r="BK120" s="331"/>
      <c r="BL120" s="331"/>
      <c r="BM120" s="331"/>
      <c r="BN120" s="331"/>
      <c r="BO120" s="331"/>
      <c r="BP120" s="331"/>
      <c r="BQ120" s="331"/>
      <c r="BR120" s="331"/>
      <c r="BS120" s="331"/>
      <c r="BT120" s="331"/>
      <c r="BU120" s="442"/>
      <c r="BV120" s="419"/>
      <c r="BW120" s="420"/>
      <c r="BX120" s="420"/>
      <c r="BY120" s="420"/>
      <c r="BZ120" s="420"/>
      <c r="CA120" s="420"/>
      <c r="CB120" s="420"/>
      <c r="CC120" s="420"/>
      <c r="CD120" s="420"/>
      <c r="CE120" s="420"/>
      <c r="CF120" s="420"/>
      <c r="CG120" s="420"/>
      <c r="CH120" s="420"/>
      <c r="CI120" s="420"/>
      <c r="CJ120" s="420"/>
      <c r="CK120" s="421"/>
      <c r="FL120" s="159"/>
      <c r="FM120" s="159"/>
      <c r="FN120" s="159"/>
      <c r="FO120" s="159"/>
      <c r="FP120" s="159"/>
    </row>
    <row r="121" spans="2:182" ht="5.25" customHeight="1">
      <c r="B121" s="406"/>
      <c r="C121" s="407"/>
      <c r="D121" s="326" t="str">
        <f>'児童情報 '!M$4</f>
        <v/>
      </c>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c r="AH121" s="332" t="str">
        <f>VLOOKUP($CH$4,'児童情報 '!$A:$R,13,0)&amp;""</f>
        <v/>
      </c>
      <c r="AI121" s="333"/>
      <c r="AJ121" s="333"/>
      <c r="AK121" s="333"/>
      <c r="AL121" s="334"/>
      <c r="AM121" s="422">
        <f>IF(AH121="○",IFERROR(VLOOKUP(D121,施設情報!$A$36:$B$42,2,0),0),0)</f>
        <v>0</v>
      </c>
      <c r="AN121" s="423"/>
      <c r="AO121" s="423"/>
      <c r="AP121" s="423"/>
      <c r="AQ121" s="423"/>
      <c r="AR121" s="423"/>
      <c r="AS121" s="423"/>
      <c r="AT121" s="423"/>
      <c r="AU121" s="423"/>
      <c r="AV121" s="423"/>
      <c r="AW121" s="423"/>
      <c r="AX121" s="424"/>
      <c r="AY121" s="147"/>
      <c r="AZ121" s="406"/>
      <c r="BA121" s="407"/>
      <c r="BB121" s="446" t="s">
        <v>26</v>
      </c>
      <c r="BC121" s="446"/>
      <c r="BD121" s="447" t="s">
        <v>25</v>
      </c>
      <c r="BE121" s="448"/>
      <c r="BF121" s="448"/>
      <c r="BG121" s="448"/>
      <c r="BH121" s="448"/>
      <c r="BI121" s="448"/>
      <c r="BJ121" s="448"/>
      <c r="BK121" s="448"/>
      <c r="BL121" s="448"/>
      <c r="BM121" s="448"/>
      <c r="BN121" s="448"/>
      <c r="BO121" s="448"/>
      <c r="BP121" s="448"/>
      <c r="BQ121" s="448"/>
      <c r="BR121" s="448"/>
      <c r="BS121" s="448"/>
      <c r="BT121" s="448"/>
      <c r="BU121" s="449"/>
      <c r="BV121" s="456"/>
      <c r="BW121" s="457"/>
      <c r="BX121" s="457"/>
      <c r="BY121" s="457"/>
      <c r="BZ121" s="457"/>
      <c r="CA121" s="457"/>
      <c r="CB121" s="457"/>
      <c r="CC121" s="457"/>
      <c r="CD121" s="457"/>
      <c r="CE121" s="457"/>
      <c r="CF121" s="457"/>
      <c r="CG121" s="457"/>
      <c r="CH121" s="457"/>
      <c r="CI121" s="457"/>
      <c r="CJ121" s="457"/>
      <c r="CK121" s="458"/>
    </row>
    <row r="122" spans="2:182" ht="5.25" customHeight="1">
      <c r="B122" s="406"/>
      <c r="C122" s="407"/>
      <c r="D122" s="328"/>
      <c r="E122" s="329"/>
      <c r="F122" s="329"/>
      <c r="G122" s="329"/>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35"/>
      <c r="AI122" s="336"/>
      <c r="AJ122" s="336"/>
      <c r="AK122" s="336"/>
      <c r="AL122" s="337"/>
      <c r="AM122" s="380"/>
      <c r="AN122" s="381"/>
      <c r="AO122" s="381"/>
      <c r="AP122" s="381"/>
      <c r="AQ122" s="381"/>
      <c r="AR122" s="381"/>
      <c r="AS122" s="381"/>
      <c r="AT122" s="381"/>
      <c r="AU122" s="381"/>
      <c r="AV122" s="381"/>
      <c r="AW122" s="381"/>
      <c r="AX122" s="382"/>
      <c r="AY122" s="147"/>
      <c r="AZ122" s="406"/>
      <c r="BA122" s="407"/>
      <c r="BB122" s="446"/>
      <c r="BC122" s="446"/>
      <c r="BD122" s="450"/>
      <c r="BE122" s="451"/>
      <c r="BF122" s="451"/>
      <c r="BG122" s="451"/>
      <c r="BH122" s="451"/>
      <c r="BI122" s="451"/>
      <c r="BJ122" s="451"/>
      <c r="BK122" s="451"/>
      <c r="BL122" s="451"/>
      <c r="BM122" s="451"/>
      <c r="BN122" s="451"/>
      <c r="BO122" s="451"/>
      <c r="BP122" s="451"/>
      <c r="BQ122" s="451"/>
      <c r="BR122" s="451"/>
      <c r="BS122" s="451"/>
      <c r="BT122" s="451"/>
      <c r="BU122" s="452"/>
      <c r="BV122" s="459"/>
      <c r="BW122" s="460"/>
      <c r="BX122" s="460"/>
      <c r="BY122" s="460"/>
      <c r="BZ122" s="460"/>
      <c r="CA122" s="460"/>
      <c r="CB122" s="460"/>
      <c r="CC122" s="460"/>
      <c r="CD122" s="460"/>
      <c r="CE122" s="460"/>
      <c r="CF122" s="460"/>
      <c r="CG122" s="460"/>
      <c r="CH122" s="460"/>
      <c r="CI122" s="460"/>
      <c r="CJ122" s="460"/>
      <c r="CK122" s="461"/>
      <c r="ES122" s="147"/>
      <c r="ET122" s="147"/>
      <c r="EU122" s="147"/>
      <c r="EV122" s="147"/>
      <c r="EW122" s="147"/>
      <c r="EX122" s="147"/>
      <c r="EY122" s="147"/>
      <c r="EZ122" s="147"/>
      <c r="FA122" s="147"/>
      <c r="FB122" s="147"/>
      <c r="FC122" s="147"/>
      <c r="FD122" s="147"/>
      <c r="FE122" s="147"/>
      <c r="FF122" s="147"/>
      <c r="FG122" s="147"/>
      <c r="FH122" s="147"/>
      <c r="FI122" s="147"/>
      <c r="FJ122" s="147"/>
      <c r="FK122" s="147"/>
      <c r="FL122" s="147"/>
      <c r="FM122" s="147"/>
    </row>
    <row r="123" spans="2:182" ht="5.25" customHeight="1">
      <c r="B123" s="406"/>
      <c r="C123" s="407"/>
      <c r="D123" s="328"/>
      <c r="E123" s="329"/>
      <c r="F123" s="329"/>
      <c r="G123" s="329"/>
      <c r="H123" s="329"/>
      <c r="I123" s="329"/>
      <c r="J123" s="329"/>
      <c r="K123" s="329"/>
      <c r="L123" s="329"/>
      <c r="M123" s="329"/>
      <c r="N123" s="329"/>
      <c r="O123" s="329"/>
      <c r="P123" s="329"/>
      <c r="Q123" s="329"/>
      <c r="R123" s="329"/>
      <c r="S123" s="329"/>
      <c r="T123" s="329"/>
      <c r="U123" s="329"/>
      <c r="V123" s="329"/>
      <c r="W123" s="329"/>
      <c r="X123" s="329"/>
      <c r="Y123" s="329"/>
      <c r="Z123" s="329"/>
      <c r="AA123" s="329"/>
      <c r="AB123" s="329"/>
      <c r="AC123" s="329"/>
      <c r="AD123" s="329"/>
      <c r="AE123" s="329"/>
      <c r="AF123" s="329"/>
      <c r="AG123" s="329"/>
      <c r="AH123" s="335"/>
      <c r="AI123" s="336"/>
      <c r="AJ123" s="336"/>
      <c r="AK123" s="336"/>
      <c r="AL123" s="337"/>
      <c r="AM123" s="380"/>
      <c r="AN123" s="381"/>
      <c r="AO123" s="381"/>
      <c r="AP123" s="381"/>
      <c r="AQ123" s="381"/>
      <c r="AR123" s="381"/>
      <c r="AS123" s="381"/>
      <c r="AT123" s="381"/>
      <c r="AU123" s="381"/>
      <c r="AV123" s="381"/>
      <c r="AW123" s="381"/>
      <c r="AX123" s="382"/>
      <c r="AY123" s="147"/>
      <c r="AZ123" s="406"/>
      <c r="BA123" s="407"/>
      <c r="BB123" s="446"/>
      <c r="BC123" s="446"/>
      <c r="BD123" s="450"/>
      <c r="BE123" s="451"/>
      <c r="BF123" s="451"/>
      <c r="BG123" s="451"/>
      <c r="BH123" s="451"/>
      <c r="BI123" s="451"/>
      <c r="BJ123" s="451"/>
      <c r="BK123" s="451"/>
      <c r="BL123" s="451"/>
      <c r="BM123" s="451"/>
      <c r="BN123" s="451"/>
      <c r="BO123" s="451"/>
      <c r="BP123" s="451"/>
      <c r="BQ123" s="451"/>
      <c r="BR123" s="451"/>
      <c r="BS123" s="451"/>
      <c r="BT123" s="451"/>
      <c r="BU123" s="452"/>
      <c r="BV123" s="459"/>
      <c r="BW123" s="460"/>
      <c r="BX123" s="460"/>
      <c r="BY123" s="460"/>
      <c r="BZ123" s="460"/>
      <c r="CA123" s="460"/>
      <c r="CB123" s="460"/>
      <c r="CC123" s="460"/>
      <c r="CD123" s="460"/>
      <c r="CE123" s="460"/>
      <c r="CF123" s="460"/>
      <c r="CG123" s="460"/>
      <c r="CH123" s="460"/>
      <c r="CI123" s="460"/>
      <c r="CJ123" s="460"/>
      <c r="CK123" s="461"/>
      <c r="ES123" s="147"/>
      <c r="ET123" s="147"/>
      <c r="EU123" s="147"/>
      <c r="EV123" s="147"/>
      <c r="EW123" s="147"/>
      <c r="EX123" s="147"/>
      <c r="EY123" s="147"/>
      <c r="EZ123" s="147"/>
      <c r="FA123" s="147"/>
      <c r="FB123" s="147"/>
      <c r="FC123" s="147"/>
      <c r="FD123" s="147"/>
      <c r="FE123" s="147"/>
      <c r="FF123" s="147"/>
      <c r="FG123" s="147"/>
      <c r="FH123" s="147"/>
      <c r="FI123" s="147"/>
      <c r="FJ123" s="147"/>
      <c r="FK123" s="147"/>
      <c r="FL123" s="147"/>
      <c r="FM123" s="147"/>
    </row>
    <row r="124" spans="2:182" ht="5.25" customHeight="1">
      <c r="B124" s="406"/>
      <c r="C124" s="407"/>
      <c r="D124" s="328"/>
      <c r="E124" s="329"/>
      <c r="F124" s="329"/>
      <c r="G124" s="329"/>
      <c r="H124" s="329"/>
      <c r="I124" s="329"/>
      <c r="J124" s="329"/>
      <c r="K124" s="329"/>
      <c r="L124" s="329"/>
      <c r="M124" s="329"/>
      <c r="N124" s="329"/>
      <c r="O124" s="329"/>
      <c r="P124" s="329"/>
      <c r="Q124" s="329"/>
      <c r="R124" s="329"/>
      <c r="S124" s="329"/>
      <c r="T124" s="329"/>
      <c r="U124" s="329"/>
      <c r="V124" s="329"/>
      <c r="W124" s="329"/>
      <c r="X124" s="329"/>
      <c r="Y124" s="329"/>
      <c r="Z124" s="329"/>
      <c r="AA124" s="329"/>
      <c r="AB124" s="329"/>
      <c r="AC124" s="329"/>
      <c r="AD124" s="329"/>
      <c r="AE124" s="329"/>
      <c r="AF124" s="329"/>
      <c r="AG124" s="329"/>
      <c r="AH124" s="335"/>
      <c r="AI124" s="336"/>
      <c r="AJ124" s="336"/>
      <c r="AK124" s="336"/>
      <c r="AL124" s="337"/>
      <c r="AM124" s="380"/>
      <c r="AN124" s="381"/>
      <c r="AO124" s="381"/>
      <c r="AP124" s="381"/>
      <c r="AQ124" s="381"/>
      <c r="AR124" s="381"/>
      <c r="AS124" s="381"/>
      <c r="AT124" s="381"/>
      <c r="AU124" s="381"/>
      <c r="AV124" s="381"/>
      <c r="AW124" s="381"/>
      <c r="AX124" s="382"/>
      <c r="AY124" s="147"/>
      <c r="AZ124" s="406"/>
      <c r="BA124" s="407"/>
      <c r="BB124" s="446"/>
      <c r="BC124" s="446"/>
      <c r="BD124" s="450"/>
      <c r="BE124" s="451"/>
      <c r="BF124" s="451"/>
      <c r="BG124" s="451"/>
      <c r="BH124" s="451"/>
      <c r="BI124" s="451"/>
      <c r="BJ124" s="451"/>
      <c r="BK124" s="451"/>
      <c r="BL124" s="451"/>
      <c r="BM124" s="451"/>
      <c r="BN124" s="451"/>
      <c r="BO124" s="451"/>
      <c r="BP124" s="451"/>
      <c r="BQ124" s="451"/>
      <c r="BR124" s="451"/>
      <c r="BS124" s="451"/>
      <c r="BT124" s="451"/>
      <c r="BU124" s="452"/>
      <c r="BV124" s="459"/>
      <c r="BW124" s="460"/>
      <c r="BX124" s="460"/>
      <c r="BY124" s="460"/>
      <c r="BZ124" s="460"/>
      <c r="CA124" s="460"/>
      <c r="CB124" s="460"/>
      <c r="CC124" s="460"/>
      <c r="CD124" s="460"/>
      <c r="CE124" s="460"/>
      <c r="CF124" s="460"/>
      <c r="CG124" s="460"/>
      <c r="CH124" s="460"/>
      <c r="CI124" s="460"/>
      <c r="CJ124" s="460"/>
      <c r="CK124" s="461"/>
      <c r="ES124" s="147"/>
      <c r="ET124" s="147"/>
      <c r="EU124" s="147"/>
      <c r="EV124" s="147"/>
      <c r="EW124" s="147"/>
      <c r="EX124" s="147"/>
      <c r="EY124" s="147"/>
      <c r="EZ124" s="147"/>
      <c r="FA124" s="147"/>
      <c r="FB124" s="147"/>
      <c r="FC124" s="147"/>
      <c r="FD124" s="147"/>
      <c r="FE124" s="147"/>
      <c r="FF124" s="147"/>
      <c r="FG124" s="147"/>
      <c r="FH124" s="147"/>
      <c r="FI124" s="147"/>
      <c r="FJ124" s="147"/>
      <c r="FK124" s="147"/>
      <c r="FL124" s="147"/>
      <c r="FM124" s="147"/>
    </row>
    <row r="125" spans="2:182" ht="5.25" customHeight="1">
      <c r="B125" s="406"/>
      <c r="C125" s="407"/>
      <c r="D125" s="330"/>
      <c r="E125" s="331"/>
      <c r="F125" s="331"/>
      <c r="G125" s="331"/>
      <c r="H125" s="331"/>
      <c r="I125" s="331"/>
      <c r="J125" s="331"/>
      <c r="K125" s="331"/>
      <c r="L125" s="331"/>
      <c r="M125" s="331"/>
      <c r="N125" s="331"/>
      <c r="O125" s="331"/>
      <c r="P125" s="331"/>
      <c r="Q125" s="331"/>
      <c r="R125" s="331"/>
      <c r="S125" s="331"/>
      <c r="T125" s="331"/>
      <c r="U125" s="331"/>
      <c r="V125" s="331"/>
      <c r="W125" s="331"/>
      <c r="X125" s="331"/>
      <c r="Y125" s="331"/>
      <c r="Z125" s="331"/>
      <c r="AA125" s="331"/>
      <c r="AB125" s="331"/>
      <c r="AC125" s="331"/>
      <c r="AD125" s="331"/>
      <c r="AE125" s="331"/>
      <c r="AF125" s="331"/>
      <c r="AG125" s="331"/>
      <c r="AH125" s="338"/>
      <c r="AI125" s="339"/>
      <c r="AJ125" s="339"/>
      <c r="AK125" s="339"/>
      <c r="AL125" s="340"/>
      <c r="AM125" s="425"/>
      <c r="AN125" s="426"/>
      <c r="AO125" s="426"/>
      <c r="AP125" s="426"/>
      <c r="AQ125" s="426"/>
      <c r="AR125" s="426"/>
      <c r="AS125" s="426"/>
      <c r="AT125" s="426"/>
      <c r="AU125" s="426"/>
      <c r="AV125" s="426"/>
      <c r="AW125" s="426"/>
      <c r="AX125" s="427"/>
      <c r="AY125" s="147"/>
      <c r="AZ125" s="406"/>
      <c r="BA125" s="407"/>
      <c r="BB125" s="446"/>
      <c r="BC125" s="446"/>
      <c r="BD125" s="453"/>
      <c r="BE125" s="454"/>
      <c r="BF125" s="454"/>
      <c r="BG125" s="454"/>
      <c r="BH125" s="454"/>
      <c r="BI125" s="454"/>
      <c r="BJ125" s="454"/>
      <c r="BK125" s="454"/>
      <c r="BL125" s="454"/>
      <c r="BM125" s="454"/>
      <c r="BN125" s="454"/>
      <c r="BO125" s="454"/>
      <c r="BP125" s="454"/>
      <c r="BQ125" s="454"/>
      <c r="BR125" s="454"/>
      <c r="BS125" s="454"/>
      <c r="BT125" s="454"/>
      <c r="BU125" s="455"/>
      <c r="BV125" s="462"/>
      <c r="BW125" s="463"/>
      <c r="BX125" s="463"/>
      <c r="BY125" s="463"/>
      <c r="BZ125" s="463"/>
      <c r="CA125" s="463"/>
      <c r="CB125" s="463"/>
      <c r="CC125" s="463"/>
      <c r="CD125" s="463"/>
      <c r="CE125" s="463"/>
      <c r="CF125" s="463"/>
      <c r="CG125" s="463"/>
      <c r="CH125" s="463"/>
      <c r="CI125" s="463"/>
      <c r="CJ125" s="463"/>
      <c r="CK125" s="464"/>
      <c r="ES125" s="147"/>
      <c r="ET125" s="147"/>
      <c r="EU125" s="147"/>
      <c r="EV125" s="147"/>
      <c r="EW125" s="147"/>
      <c r="EX125" s="147"/>
      <c r="EY125" s="147"/>
      <c r="EZ125" s="147"/>
      <c r="FA125" s="147"/>
      <c r="FB125" s="147"/>
      <c r="FC125" s="147"/>
      <c r="FD125" s="147"/>
      <c r="FE125" s="147"/>
      <c r="FF125" s="147"/>
      <c r="FG125" s="147"/>
      <c r="FH125" s="147"/>
      <c r="FI125" s="147"/>
      <c r="FJ125" s="147"/>
      <c r="FK125" s="147"/>
      <c r="FL125" s="147"/>
      <c r="FM125" s="147"/>
    </row>
    <row r="126" spans="2:182" ht="5.25" customHeight="1">
      <c r="B126" s="406"/>
      <c r="C126" s="407"/>
      <c r="D126" s="326" t="str">
        <f>'児童情報 '!N$4</f>
        <v/>
      </c>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c r="AH126" s="332" t="str">
        <f>VLOOKUP($CH$4,'児童情報 '!$A:$R,14,0)&amp;""</f>
        <v/>
      </c>
      <c r="AI126" s="333"/>
      <c r="AJ126" s="333"/>
      <c r="AK126" s="333"/>
      <c r="AL126" s="334"/>
      <c r="AM126" s="422">
        <f>IF(AH126="○",IFERROR(VLOOKUP(D126,施設情報!$A$36:$B$42,2,0),0),0)</f>
        <v>0</v>
      </c>
      <c r="AN126" s="423"/>
      <c r="AO126" s="423"/>
      <c r="AP126" s="423"/>
      <c r="AQ126" s="423"/>
      <c r="AR126" s="423"/>
      <c r="AS126" s="423"/>
      <c r="AT126" s="423"/>
      <c r="AU126" s="423"/>
      <c r="AV126" s="423"/>
      <c r="AW126" s="423"/>
      <c r="AX126" s="424"/>
      <c r="AY126" s="147"/>
      <c r="AZ126" s="406"/>
      <c r="BA126" s="407"/>
      <c r="BB126" s="431" t="s">
        <v>27</v>
      </c>
      <c r="BC126" s="432"/>
      <c r="BD126" s="434"/>
      <c r="BE126" s="435"/>
      <c r="BF126" s="435"/>
      <c r="BG126" s="435"/>
      <c r="BH126" s="435"/>
      <c r="BI126" s="435"/>
      <c r="BJ126" s="435"/>
      <c r="BK126" s="435"/>
      <c r="BL126" s="435"/>
      <c r="BM126" s="435"/>
      <c r="BN126" s="435"/>
      <c r="BO126" s="435"/>
      <c r="BP126" s="435"/>
      <c r="BQ126" s="435"/>
      <c r="BR126" s="435"/>
      <c r="BS126" s="435"/>
      <c r="BT126" s="435"/>
      <c r="BU126" s="436"/>
      <c r="BV126" s="323"/>
      <c r="BW126" s="324"/>
      <c r="BX126" s="324"/>
      <c r="BY126" s="324"/>
      <c r="BZ126" s="324"/>
      <c r="CA126" s="324"/>
      <c r="CB126" s="324"/>
      <c r="CC126" s="324"/>
      <c r="CD126" s="324"/>
      <c r="CE126" s="324"/>
      <c r="CF126" s="324"/>
      <c r="CG126" s="324"/>
      <c r="CH126" s="324"/>
      <c r="CI126" s="324"/>
      <c r="CJ126" s="324"/>
      <c r="CK126" s="325"/>
      <c r="CL126" s="152"/>
      <c r="CM126" s="153"/>
      <c r="CN126" s="153"/>
      <c r="CO126" s="153"/>
      <c r="CP126" s="153"/>
      <c r="CQ126" s="153"/>
      <c r="CR126" s="153"/>
      <c r="CS126" s="153"/>
      <c r="CT126" s="153"/>
      <c r="CU126" s="153"/>
      <c r="CV126" s="148"/>
      <c r="CW126" s="148"/>
      <c r="CX126" s="147"/>
      <c r="CY126" s="147"/>
      <c r="CZ126" s="147"/>
      <c r="DA126" s="147"/>
      <c r="DB126" s="147"/>
      <c r="DC126" s="147"/>
      <c r="DD126" s="147"/>
      <c r="DE126" s="147"/>
      <c r="DF126" s="147"/>
      <c r="DG126" s="147"/>
      <c r="DH126" s="147"/>
      <c r="DI126" s="147"/>
      <c r="DJ126" s="147"/>
      <c r="DK126" s="147"/>
      <c r="DL126" s="147"/>
      <c r="DM126" s="147"/>
      <c r="DN126" s="147"/>
      <c r="DO126" s="147"/>
      <c r="DP126" s="147"/>
      <c r="DQ126" s="147"/>
      <c r="DR126" s="147"/>
      <c r="DS126" s="147"/>
      <c r="DT126" s="147"/>
      <c r="DU126" s="147"/>
      <c r="DV126" s="147"/>
      <c r="DW126" s="147"/>
      <c r="DX126" s="147"/>
      <c r="DY126" s="147"/>
      <c r="DZ126" s="147"/>
      <c r="EA126" s="147"/>
      <c r="EB126" s="147"/>
      <c r="EC126" s="147"/>
      <c r="ED126" s="147"/>
      <c r="EE126" s="147"/>
      <c r="EF126" s="147"/>
      <c r="EG126" s="147"/>
      <c r="EH126" s="147"/>
      <c r="EI126" s="147"/>
      <c r="EJ126" s="147"/>
      <c r="EK126" s="147"/>
      <c r="EL126" s="147"/>
      <c r="EM126" s="147"/>
      <c r="EN126" s="147"/>
      <c r="EO126" s="147"/>
      <c r="EP126" s="147"/>
      <c r="EQ126" s="147"/>
      <c r="ER126" s="147"/>
      <c r="ES126" s="147"/>
      <c r="ET126" s="160"/>
      <c r="EU126" s="160"/>
      <c r="EV126" s="160"/>
      <c r="EW126" s="160"/>
      <c r="EX126" s="147"/>
      <c r="EY126" s="147"/>
      <c r="EZ126" s="147"/>
      <c r="FA126" s="147"/>
      <c r="FB126" s="147"/>
      <c r="FC126" s="147"/>
      <c r="FD126" s="147"/>
      <c r="FE126" s="147"/>
      <c r="FF126" s="147"/>
      <c r="FG126" s="147"/>
      <c r="FH126" s="147"/>
      <c r="FI126" s="147"/>
      <c r="FJ126" s="147"/>
      <c r="FK126" s="147"/>
      <c r="FL126" s="147"/>
      <c r="FM126" s="147"/>
    </row>
    <row r="127" spans="2:182" ht="5.25" customHeight="1">
      <c r="B127" s="406"/>
      <c r="C127" s="407"/>
      <c r="D127" s="328"/>
      <c r="E127" s="329"/>
      <c r="F127" s="329"/>
      <c r="G127" s="329"/>
      <c r="H127" s="329"/>
      <c r="I127" s="329"/>
      <c r="J127" s="329"/>
      <c r="K127" s="329"/>
      <c r="L127" s="329"/>
      <c r="M127" s="329"/>
      <c r="N127" s="329"/>
      <c r="O127" s="329"/>
      <c r="P127" s="329"/>
      <c r="Q127" s="329"/>
      <c r="R127" s="329"/>
      <c r="S127" s="329"/>
      <c r="T127" s="329"/>
      <c r="U127" s="329"/>
      <c r="V127" s="329"/>
      <c r="W127" s="329"/>
      <c r="X127" s="329"/>
      <c r="Y127" s="329"/>
      <c r="Z127" s="329"/>
      <c r="AA127" s="329"/>
      <c r="AB127" s="329"/>
      <c r="AC127" s="329"/>
      <c r="AD127" s="329"/>
      <c r="AE127" s="329"/>
      <c r="AF127" s="329"/>
      <c r="AG127" s="329"/>
      <c r="AH127" s="335"/>
      <c r="AI127" s="336"/>
      <c r="AJ127" s="336"/>
      <c r="AK127" s="336"/>
      <c r="AL127" s="337"/>
      <c r="AM127" s="380"/>
      <c r="AN127" s="381"/>
      <c r="AO127" s="381"/>
      <c r="AP127" s="381"/>
      <c r="AQ127" s="381"/>
      <c r="AR127" s="381"/>
      <c r="AS127" s="381"/>
      <c r="AT127" s="381"/>
      <c r="AU127" s="381"/>
      <c r="AV127" s="381"/>
      <c r="AW127" s="381"/>
      <c r="AX127" s="382"/>
      <c r="AY127" s="147"/>
      <c r="AZ127" s="406"/>
      <c r="BA127" s="407"/>
      <c r="BB127" s="389"/>
      <c r="BC127" s="433"/>
      <c r="BD127" s="398"/>
      <c r="BE127" s="399"/>
      <c r="BF127" s="399"/>
      <c r="BG127" s="399"/>
      <c r="BH127" s="399"/>
      <c r="BI127" s="399"/>
      <c r="BJ127" s="399"/>
      <c r="BK127" s="399"/>
      <c r="BL127" s="399"/>
      <c r="BM127" s="399"/>
      <c r="BN127" s="399"/>
      <c r="BO127" s="399"/>
      <c r="BP127" s="399"/>
      <c r="BQ127" s="399"/>
      <c r="BR127" s="399"/>
      <c r="BS127" s="399"/>
      <c r="BT127" s="399"/>
      <c r="BU127" s="400"/>
      <c r="BV127" s="314"/>
      <c r="BW127" s="315"/>
      <c r="BX127" s="315"/>
      <c r="BY127" s="315"/>
      <c r="BZ127" s="315"/>
      <c r="CA127" s="315"/>
      <c r="CB127" s="315"/>
      <c r="CC127" s="315"/>
      <c r="CD127" s="315"/>
      <c r="CE127" s="315"/>
      <c r="CF127" s="315"/>
      <c r="CG127" s="315"/>
      <c r="CH127" s="315"/>
      <c r="CI127" s="315"/>
      <c r="CJ127" s="315"/>
      <c r="CK127" s="316"/>
      <c r="CL127" s="152"/>
      <c r="CM127" s="153"/>
      <c r="CN127" s="153"/>
      <c r="CO127" s="153"/>
      <c r="CP127" s="153"/>
      <c r="CQ127" s="153"/>
      <c r="CR127" s="153"/>
      <c r="CS127" s="153"/>
      <c r="CT127" s="153"/>
      <c r="CU127" s="153"/>
      <c r="CV127" s="148"/>
      <c r="CW127" s="148"/>
      <c r="CX127" s="147"/>
      <c r="CY127" s="147"/>
      <c r="CZ127" s="147"/>
      <c r="DA127" s="147"/>
      <c r="DB127" s="147"/>
      <c r="DC127" s="147"/>
      <c r="DD127" s="147"/>
      <c r="DE127" s="147"/>
      <c r="DF127" s="147"/>
      <c r="DG127" s="147"/>
      <c r="DH127" s="147"/>
      <c r="DI127" s="147"/>
      <c r="DJ127" s="147"/>
      <c r="DK127" s="147"/>
      <c r="DL127" s="147"/>
      <c r="DM127" s="147"/>
      <c r="DN127" s="147"/>
      <c r="DO127" s="147"/>
      <c r="DP127" s="147"/>
      <c r="DQ127" s="147"/>
      <c r="DR127" s="147"/>
      <c r="DS127" s="147"/>
      <c r="DT127" s="147"/>
      <c r="DU127" s="147"/>
      <c r="DV127" s="147"/>
      <c r="DW127" s="147"/>
      <c r="DX127" s="147"/>
      <c r="DY127" s="147"/>
      <c r="DZ127" s="147"/>
      <c r="EA127" s="147"/>
      <c r="EB127" s="147"/>
      <c r="EC127" s="147"/>
      <c r="ED127" s="147"/>
      <c r="EE127" s="147"/>
      <c r="EF127" s="147"/>
      <c r="EG127" s="147"/>
      <c r="EH127" s="147"/>
      <c r="EI127" s="147"/>
      <c r="EJ127" s="147"/>
      <c r="EK127" s="147"/>
      <c r="EL127" s="147"/>
      <c r="EM127" s="147"/>
      <c r="EN127" s="147"/>
      <c r="EO127" s="147"/>
      <c r="EP127" s="147"/>
      <c r="EQ127" s="147"/>
      <c r="ER127" s="147"/>
      <c r="ES127" s="147"/>
      <c r="ET127" s="160"/>
      <c r="EU127" s="160"/>
      <c r="EV127" s="160"/>
      <c r="EW127" s="160"/>
      <c r="EX127" s="147"/>
      <c r="EY127" s="147"/>
      <c r="EZ127" s="147"/>
      <c r="FA127" s="147"/>
      <c r="FB127" s="147"/>
      <c r="FC127" s="147"/>
      <c r="FD127" s="147"/>
      <c r="FE127" s="147"/>
      <c r="FF127" s="147"/>
      <c r="FG127" s="147"/>
      <c r="FH127" s="147"/>
      <c r="FI127" s="147"/>
      <c r="FJ127" s="147"/>
      <c r="FK127" s="147"/>
      <c r="FL127" s="147"/>
      <c r="FM127" s="147"/>
    </row>
    <row r="128" spans="2:182" ht="5.25" customHeight="1">
      <c r="B128" s="406"/>
      <c r="C128" s="407"/>
      <c r="D128" s="328"/>
      <c r="E128" s="329"/>
      <c r="F128" s="329"/>
      <c r="G128" s="329"/>
      <c r="H128" s="329"/>
      <c r="I128" s="329"/>
      <c r="J128" s="329"/>
      <c r="K128" s="329"/>
      <c r="L128" s="329"/>
      <c r="M128" s="329"/>
      <c r="N128" s="329"/>
      <c r="O128" s="329"/>
      <c r="P128" s="329"/>
      <c r="Q128" s="329"/>
      <c r="R128" s="329"/>
      <c r="S128" s="329"/>
      <c r="T128" s="329"/>
      <c r="U128" s="329"/>
      <c r="V128" s="329"/>
      <c r="W128" s="329"/>
      <c r="X128" s="329"/>
      <c r="Y128" s="329"/>
      <c r="Z128" s="329"/>
      <c r="AA128" s="329"/>
      <c r="AB128" s="329"/>
      <c r="AC128" s="329"/>
      <c r="AD128" s="329"/>
      <c r="AE128" s="329"/>
      <c r="AF128" s="329"/>
      <c r="AG128" s="329"/>
      <c r="AH128" s="335"/>
      <c r="AI128" s="336"/>
      <c r="AJ128" s="336"/>
      <c r="AK128" s="336"/>
      <c r="AL128" s="337"/>
      <c r="AM128" s="380"/>
      <c r="AN128" s="381"/>
      <c r="AO128" s="381"/>
      <c r="AP128" s="381"/>
      <c r="AQ128" s="381"/>
      <c r="AR128" s="381"/>
      <c r="AS128" s="381"/>
      <c r="AT128" s="381"/>
      <c r="AU128" s="381"/>
      <c r="AV128" s="381"/>
      <c r="AW128" s="381"/>
      <c r="AX128" s="382"/>
      <c r="AY128" s="147"/>
      <c r="AZ128" s="406"/>
      <c r="BA128" s="407"/>
      <c r="BB128" s="389"/>
      <c r="BC128" s="433"/>
      <c r="BD128" s="398"/>
      <c r="BE128" s="399"/>
      <c r="BF128" s="399"/>
      <c r="BG128" s="399"/>
      <c r="BH128" s="399"/>
      <c r="BI128" s="399"/>
      <c r="BJ128" s="399"/>
      <c r="BK128" s="399"/>
      <c r="BL128" s="399"/>
      <c r="BM128" s="399"/>
      <c r="BN128" s="399"/>
      <c r="BO128" s="399"/>
      <c r="BP128" s="399"/>
      <c r="BQ128" s="399"/>
      <c r="BR128" s="399"/>
      <c r="BS128" s="399"/>
      <c r="BT128" s="399"/>
      <c r="BU128" s="400"/>
      <c r="BV128" s="314"/>
      <c r="BW128" s="315"/>
      <c r="BX128" s="315"/>
      <c r="BY128" s="315"/>
      <c r="BZ128" s="315"/>
      <c r="CA128" s="315"/>
      <c r="CB128" s="315"/>
      <c r="CC128" s="315"/>
      <c r="CD128" s="315"/>
      <c r="CE128" s="315"/>
      <c r="CF128" s="315"/>
      <c r="CG128" s="315"/>
      <c r="CH128" s="315"/>
      <c r="CI128" s="315"/>
      <c r="CJ128" s="315"/>
      <c r="CK128" s="316"/>
      <c r="CL128" s="152"/>
      <c r="CM128" s="153"/>
      <c r="CN128" s="153"/>
      <c r="CO128" s="153"/>
      <c r="CP128" s="153"/>
      <c r="CQ128" s="153"/>
      <c r="CR128" s="153"/>
      <c r="CS128" s="153"/>
      <c r="CT128" s="153"/>
      <c r="CU128" s="153"/>
      <c r="DO128" s="147"/>
      <c r="DP128" s="147"/>
      <c r="DQ128" s="147"/>
      <c r="DR128" s="147"/>
      <c r="DS128" s="147"/>
      <c r="DT128" s="147"/>
      <c r="DU128" s="147"/>
      <c r="DV128" s="147"/>
      <c r="DW128" s="147"/>
      <c r="DX128" s="147"/>
      <c r="DY128" s="147"/>
      <c r="DZ128" s="147"/>
      <c r="EA128" s="147"/>
      <c r="EB128" s="147"/>
      <c r="EC128" s="147"/>
      <c r="ED128" s="147"/>
      <c r="EE128" s="147"/>
      <c r="EF128" s="147"/>
      <c r="EG128" s="147"/>
      <c r="EH128" s="147"/>
      <c r="EI128" s="147"/>
      <c r="EJ128" s="147"/>
      <c r="EK128" s="147"/>
      <c r="EL128" s="147"/>
      <c r="EM128" s="147"/>
      <c r="EN128" s="147"/>
      <c r="EO128" s="147"/>
      <c r="EP128" s="147"/>
      <c r="EQ128" s="147"/>
      <c r="ER128" s="147"/>
      <c r="ES128" s="147"/>
      <c r="ET128" s="160"/>
      <c r="EU128" s="160"/>
      <c r="EV128" s="160"/>
      <c r="EW128" s="160"/>
      <c r="EX128" s="147"/>
      <c r="EY128" s="147"/>
      <c r="EZ128" s="147"/>
      <c r="FA128" s="147"/>
      <c r="FB128" s="147"/>
      <c r="FC128" s="147"/>
      <c r="FD128" s="147"/>
      <c r="FE128" s="147"/>
      <c r="FF128" s="147"/>
      <c r="FG128" s="147"/>
      <c r="FH128" s="147"/>
      <c r="FI128" s="147"/>
      <c r="FJ128" s="147"/>
      <c r="FK128" s="147"/>
      <c r="FL128" s="147"/>
      <c r="FM128" s="147"/>
    </row>
    <row r="129" spans="2:169" ht="5.25" customHeight="1">
      <c r="B129" s="406"/>
      <c r="C129" s="407"/>
      <c r="D129" s="328"/>
      <c r="E129" s="329"/>
      <c r="F129" s="329"/>
      <c r="G129" s="329"/>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35"/>
      <c r="AI129" s="336"/>
      <c r="AJ129" s="336"/>
      <c r="AK129" s="336"/>
      <c r="AL129" s="337"/>
      <c r="AM129" s="380"/>
      <c r="AN129" s="381"/>
      <c r="AO129" s="381"/>
      <c r="AP129" s="381"/>
      <c r="AQ129" s="381"/>
      <c r="AR129" s="381"/>
      <c r="AS129" s="381"/>
      <c r="AT129" s="381"/>
      <c r="AU129" s="381"/>
      <c r="AV129" s="381"/>
      <c r="AW129" s="381"/>
      <c r="AX129" s="382"/>
      <c r="AY129" s="147"/>
      <c r="AZ129" s="406"/>
      <c r="BA129" s="407"/>
      <c r="BB129" s="389"/>
      <c r="BC129" s="433"/>
      <c r="BD129" s="398"/>
      <c r="BE129" s="399"/>
      <c r="BF129" s="399"/>
      <c r="BG129" s="399"/>
      <c r="BH129" s="399"/>
      <c r="BI129" s="399"/>
      <c r="BJ129" s="399"/>
      <c r="BK129" s="399"/>
      <c r="BL129" s="399"/>
      <c r="BM129" s="399"/>
      <c r="BN129" s="399"/>
      <c r="BO129" s="399"/>
      <c r="BP129" s="399"/>
      <c r="BQ129" s="399"/>
      <c r="BR129" s="399"/>
      <c r="BS129" s="399"/>
      <c r="BT129" s="399"/>
      <c r="BU129" s="400"/>
      <c r="BV129" s="314"/>
      <c r="BW129" s="315"/>
      <c r="BX129" s="315"/>
      <c r="BY129" s="315"/>
      <c r="BZ129" s="315"/>
      <c r="CA129" s="315"/>
      <c r="CB129" s="315"/>
      <c r="CC129" s="315"/>
      <c r="CD129" s="315"/>
      <c r="CE129" s="315"/>
      <c r="CF129" s="315"/>
      <c r="CG129" s="315"/>
      <c r="CH129" s="315"/>
      <c r="CI129" s="315"/>
      <c r="CJ129" s="315"/>
      <c r="CK129" s="316"/>
      <c r="CL129" s="152"/>
      <c r="CM129" s="153"/>
      <c r="CN129" s="153"/>
      <c r="CO129" s="153"/>
      <c r="CP129" s="153"/>
      <c r="CQ129" s="153"/>
      <c r="CR129" s="153"/>
      <c r="CS129" s="153"/>
      <c r="CT129" s="153"/>
      <c r="CU129" s="153"/>
      <c r="DO129" s="147"/>
      <c r="DP129" s="147"/>
      <c r="DQ129" s="147"/>
      <c r="DR129" s="147"/>
      <c r="DS129" s="147"/>
      <c r="DT129" s="147"/>
      <c r="DU129" s="147"/>
      <c r="DV129" s="147"/>
      <c r="DW129" s="147"/>
      <c r="DX129" s="147"/>
      <c r="DY129" s="147"/>
      <c r="DZ129" s="147"/>
      <c r="EA129" s="147"/>
      <c r="EB129" s="147"/>
      <c r="EC129" s="147"/>
      <c r="ED129" s="147"/>
      <c r="EE129" s="147"/>
      <c r="EF129" s="147"/>
      <c r="EG129" s="147"/>
      <c r="EH129" s="147"/>
      <c r="EI129" s="147"/>
      <c r="EJ129" s="147"/>
      <c r="EK129" s="147"/>
      <c r="EL129" s="147"/>
      <c r="EM129" s="147"/>
      <c r="EN129" s="147"/>
      <c r="EO129" s="147"/>
      <c r="EP129" s="147"/>
      <c r="EQ129" s="147"/>
      <c r="ER129" s="147"/>
      <c r="ES129" s="147"/>
      <c r="ET129" s="160"/>
      <c r="EU129" s="160"/>
      <c r="EV129" s="160"/>
      <c r="EW129" s="160"/>
      <c r="EX129" s="147"/>
      <c r="EY129" s="147"/>
      <c r="EZ129" s="147"/>
      <c r="FA129" s="147"/>
      <c r="FB129" s="147"/>
      <c r="FC129" s="147"/>
      <c r="FD129" s="147"/>
      <c r="FE129" s="147"/>
      <c r="FF129" s="147"/>
      <c r="FG129" s="147"/>
      <c r="FH129" s="147"/>
      <c r="FI129" s="147"/>
      <c r="FJ129" s="147"/>
      <c r="FK129" s="147"/>
      <c r="FL129" s="147"/>
      <c r="FM129" s="147"/>
    </row>
    <row r="130" spans="2:169" ht="5.25" customHeight="1">
      <c r="B130" s="406"/>
      <c r="C130" s="407"/>
      <c r="D130" s="330"/>
      <c r="E130" s="331"/>
      <c r="F130" s="331"/>
      <c r="G130" s="331"/>
      <c r="H130" s="331"/>
      <c r="I130" s="331"/>
      <c r="J130" s="331"/>
      <c r="K130" s="331"/>
      <c r="L130" s="331"/>
      <c r="M130" s="331"/>
      <c r="N130" s="331"/>
      <c r="O130" s="331"/>
      <c r="P130" s="331"/>
      <c r="Q130" s="331"/>
      <c r="R130" s="331"/>
      <c r="S130" s="331"/>
      <c r="T130" s="331"/>
      <c r="U130" s="331"/>
      <c r="V130" s="331"/>
      <c r="W130" s="331"/>
      <c r="X130" s="331"/>
      <c r="Y130" s="331"/>
      <c r="Z130" s="331"/>
      <c r="AA130" s="331"/>
      <c r="AB130" s="331"/>
      <c r="AC130" s="331"/>
      <c r="AD130" s="331"/>
      <c r="AE130" s="331"/>
      <c r="AF130" s="331"/>
      <c r="AG130" s="331"/>
      <c r="AH130" s="338"/>
      <c r="AI130" s="339"/>
      <c r="AJ130" s="339"/>
      <c r="AK130" s="339"/>
      <c r="AL130" s="340"/>
      <c r="AM130" s="425"/>
      <c r="AN130" s="426"/>
      <c r="AO130" s="426"/>
      <c r="AP130" s="426"/>
      <c r="AQ130" s="426"/>
      <c r="AR130" s="426"/>
      <c r="AS130" s="426"/>
      <c r="AT130" s="426"/>
      <c r="AU130" s="426"/>
      <c r="AV130" s="426"/>
      <c r="AW130" s="426"/>
      <c r="AX130" s="427"/>
      <c r="AY130" s="147"/>
      <c r="AZ130" s="406"/>
      <c r="BA130" s="407"/>
      <c r="BB130" s="389"/>
      <c r="BC130" s="433"/>
      <c r="BD130" s="401"/>
      <c r="BE130" s="402"/>
      <c r="BF130" s="402"/>
      <c r="BG130" s="402"/>
      <c r="BH130" s="402"/>
      <c r="BI130" s="402"/>
      <c r="BJ130" s="402"/>
      <c r="BK130" s="402"/>
      <c r="BL130" s="402"/>
      <c r="BM130" s="402"/>
      <c r="BN130" s="402"/>
      <c r="BO130" s="402"/>
      <c r="BP130" s="402"/>
      <c r="BQ130" s="402"/>
      <c r="BR130" s="402"/>
      <c r="BS130" s="402"/>
      <c r="BT130" s="402"/>
      <c r="BU130" s="403"/>
      <c r="BV130" s="320"/>
      <c r="BW130" s="321"/>
      <c r="BX130" s="321"/>
      <c r="BY130" s="321"/>
      <c r="BZ130" s="321"/>
      <c r="CA130" s="321"/>
      <c r="CB130" s="321"/>
      <c r="CC130" s="321"/>
      <c r="CD130" s="321"/>
      <c r="CE130" s="321"/>
      <c r="CF130" s="321"/>
      <c r="CG130" s="321"/>
      <c r="CH130" s="321"/>
      <c r="CI130" s="321"/>
      <c r="CJ130" s="321"/>
      <c r="CK130" s="322"/>
      <c r="CL130" s="152"/>
      <c r="CM130" s="153"/>
      <c r="CN130" s="153"/>
      <c r="CO130" s="153"/>
      <c r="CP130" s="153"/>
      <c r="CQ130" s="153"/>
      <c r="CR130" s="153"/>
      <c r="CS130" s="153"/>
      <c r="CT130" s="153"/>
      <c r="CU130" s="153"/>
      <c r="DO130" s="147"/>
      <c r="DP130" s="147"/>
      <c r="DQ130" s="147"/>
      <c r="DR130" s="147"/>
      <c r="DS130" s="147"/>
      <c r="DT130" s="147"/>
      <c r="DU130" s="147"/>
      <c r="DV130" s="147"/>
      <c r="DW130" s="147"/>
      <c r="DX130" s="147"/>
      <c r="DY130" s="147"/>
      <c r="DZ130" s="147"/>
      <c r="EA130" s="147"/>
      <c r="EB130" s="147"/>
      <c r="EC130" s="147"/>
      <c r="ED130" s="147"/>
      <c r="EE130" s="147"/>
      <c r="EF130" s="147"/>
      <c r="EG130" s="147"/>
      <c r="EH130" s="147"/>
      <c r="EI130" s="147"/>
      <c r="EJ130" s="147"/>
      <c r="EK130" s="147"/>
      <c r="EL130" s="147"/>
      <c r="EM130" s="147"/>
      <c r="EN130" s="147"/>
      <c r="EO130" s="147"/>
      <c r="EP130" s="147"/>
      <c r="EQ130" s="147"/>
      <c r="ER130" s="147"/>
      <c r="ES130" s="147"/>
      <c r="ET130" s="160"/>
      <c r="EU130" s="160"/>
      <c r="EV130" s="160"/>
      <c r="EW130" s="160"/>
      <c r="EX130" s="147"/>
      <c r="EY130" s="147"/>
      <c r="EZ130" s="147"/>
      <c r="FA130" s="147"/>
      <c r="FB130" s="147"/>
      <c r="FC130" s="147"/>
      <c r="FD130" s="147"/>
      <c r="FE130" s="147"/>
      <c r="FF130" s="147"/>
      <c r="FG130" s="147"/>
      <c r="FH130" s="147"/>
      <c r="FI130" s="147"/>
      <c r="FJ130" s="147"/>
      <c r="FK130" s="147"/>
      <c r="FL130" s="147"/>
      <c r="FM130" s="147"/>
    </row>
    <row r="131" spans="2:169" ht="5.25" customHeight="1">
      <c r="B131" s="406"/>
      <c r="C131" s="407"/>
      <c r="D131" s="326" t="str">
        <f>'児童情報 '!O$4</f>
        <v/>
      </c>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32" t="str">
        <f>VLOOKUP($CH$4,'児童情報 '!$A:$R,15,0)&amp;""</f>
        <v/>
      </c>
      <c r="AI131" s="333"/>
      <c r="AJ131" s="333"/>
      <c r="AK131" s="333"/>
      <c r="AL131" s="334"/>
      <c r="AM131" s="422">
        <f>IF(AH131="○",IFERROR(VLOOKUP(D131,施設情報!$A$36:$B$42,2,0),0),0)</f>
        <v>0</v>
      </c>
      <c r="AN131" s="423"/>
      <c r="AO131" s="423"/>
      <c r="AP131" s="423"/>
      <c r="AQ131" s="423"/>
      <c r="AR131" s="423"/>
      <c r="AS131" s="423"/>
      <c r="AT131" s="423"/>
      <c r="AU131" s="423"/>
      <c r="AV131" s="423"/>
      <c r="AW131" s="423"/>
      <c r="AX131" s="424"/>
      <c r="AY131" s="147"/>
      <c r="AZ131" s="406"/>
      <c r="BA131" s="407"/>
      <c r="BB131" s="389"/>
      <c r="BC131" s="433"/>
      <c r="BD131" s="395"/>
      <c r="BE131" s="396"/>
      <c r="BF131" s="396"/>
      <c r="BG131" s="396"/>
      <c r="BH131" s="396"/>
      <c r="BI131" s="396"/>
      <c r="BJ131" s="396"/>
      <c r="BK131" s="396"/>
      <c r="BL131" s="396"/>
      <c r="BM131" s="396"/>
      <c r="BN131" s="396"/>
      <c r="BO131" s="396"/>
      <c r="BP131" s="396"/>
      <c r="BQ131" s="396"/>
      <c r="BR131" s="396"/>
      <c r="BS131" s="396"/>
      <c r="BT131" s="396"/>
      <c r="BU131" s="397"/>
      <c r="BV131" s="311"/>
      <c r="BW131" s="312"/>
      <c r="BX131" s="312"/>
      <c r="BY131" s="312"/>
      <c r="BZ131" s="312"/>
      <c r="CA131" s="312"/>
      <c r="CB131" s="312"/>
      <c r="CC131" s="312"/>
      <c r="CD131" s="312"/>
      <c r="CE131" s="312"/>
      <c r="CF131" s="312"/>
      <c r="CG131" s="312"/>
      <c r="CH131" s="312"/>
      <c r="CI131" s="312"/>
      <c r="CJ131" s="312"/>
      <c r="CK131" s="313"/>
      <c r="CM131" s="153"/>
      <c r="CN131" s="153"/>
      <c r="CO131" s="153"/>
      <c r="CP131" s="153"/>
      <c r="CQ131" s="153"/>
      <c r="CR131" s="153"/>
      <c r="CS131" s="153"/>
      <c r="CT131" s="153"/>
      <c r="CU131" s="153"/>
      <c r="DA131" s="153"/>
      <c r="DB131" s="153"/>
      <c r="DC131" s="153"/>
      <c r="DD131" s="153"/>
      <c r="DE131" s="153"/>
      <c r="DF131" s="153"/>
      <c r="DG131" s="153"/>
      <c r="DH131" s="153"/>
      <c r="DI131" s="153"/>
      <c r="DJ131" s="153"/>
      <c r="DK131" s="153"/>
      <c r="DL131" s="153"/>
      <c r="DM131" s="153"/>
      <c r="DN131" s="153"/>
      <c r="DO131" s="153"/>
      <c r="DP131" s="153"/>
      <c r="DQ131" s="153"/>
      <c r="DR131" s="153"/>
      <c r="DS131" s="153"/>
      <c r="DT131" s="153"/>
      <c r="DU131" s="153"/>
      <c r="DV131" s="153"/>
      <c r="DW131" s="153"/>
      <c r="DX131" s="153"/>
    </row>
    <row r="132" spans="2:169" ht="5.25" customHeight="1">
      <c r="B132" s="406"/>
      <c r="C132" s="407"/>
      <c r="D132" s="328"/>
      <c r="E132" s="329"/>
      <c r="F132" s="329"/>
      <c r="G132" s="329"/>
      <c r="H132" s="329"/>
      <c r="I132" s="329"/>
      <c r="J132" s="329"/>
      <c r="K132" s="329"/>
      <c r="L132" s="329"/>
      <c r="M132" s="329"/>
      <c r="N132" s="329"/>
      <c r="O132" s="329"/>
      <c r="P132" s="329"/>
      <c r="Q132" s="329"/>
      <c r="R132" s="329"/>
      <c r="S132" s="329"/>
      <c r="T132" s="329"/>
      <c r="U132" s="329"/>
      <c r="V132" s="329"/>
      <c r="W132" s="329"/>
      <c r="X132" s="329"/>
      <c r="Y132" s="329"/>
      <c r="Z132" s="329"/>
      <c r="AA132" s="329"/>
      <c r="AB132" s="329"/>
      <c r="AC132" s="329"/>
      <c r="AD132" s="329"/>
      <c r="AE132" s="329"/>
      <c r="AF132" s="329"/>
      <c r="AG132" s="329"/>
      <c r="AH132" s="335"/>
      <c r="AI132" s="336"/>
      <c r="AJ132" s="336"/>
      <c r="AK132" s="336"/>
      <c r="AL132" s="337"/>
      <c r="AM132" s="380"/>
      <c r="AN132" s="381"/>
      <c r="AO132" s="381"/>
      <c r="AP132" s="381"/>
      <c r="AQ132" s="381"/>
      <c r="AR132" s="381"/>
      <c r="AS132" s="381"/>
      <c r="AT132" s="381"/>
      <c r="AU132" s="381"/>
      <c r="AV132" s="381"/>
      <c r="AW132" s="381"/>
      <c r="AX132" s="382"/>
      <c r="AY132" s="147"/>
      <c r="AZ132" s="406"/>
      <c r="BA132" s="407"/>
      <c r="BB132" s="389"/>
      <c r="BC132" s="433"/>
      <c r="BD132" s="398"/>
      <c r="BE132" s="399"/>
      <c r="BF132" s="399"/>
      <c r="BG132" s="399"/>
      <c r="BH132" s="399"/>
      <c r="BI132" s="399"/>
      <c r="BJ132" s="399"/>
      <c r="BK132" s="399"/>
      <c r="BL132" s="399"/>
      <c r="BM132" s="399"/>
      <c r="BN132" s="399"/>
      <c r="BO132" s="399"/>
      <c r="BP132" s="399"/>
      <c r="BQ132" s="399"/>
      <c r="BR132" s="399"/>
      <c r="BS132" s="399"/>
      <c r="BT132" s="399"/>
      <c r="BU132" s="400"/>
      <c r="BV132" s="314"/>
      <c r="BW132" s="315"/>
      <c r="BX132" s="315"/>
      <c r="BY132" s="315"/>
      <c r="BZ132" s="315"/>
      <c r="CA132" s="315"/>
      <c r="CB132" s="315"/>
      <c r="CC132" s="315"/>
      <c r="CD132" s="315"/>
      <c r="CE132" s="315"/>
      <c r="CF132" s="315"/>
      <c r="CG132" s="315"/>
      <c r="CH132" s="315"/>
      <c r="CI132" s="315"/>
      <c r="CJ132" s="315"/>
      <c r="CK132" s="316"/>
      <c r="DA132" s="153"/>
      <c r="DB132" s="153"/>
      <c r="DC132" s="153"/>
      <c r="DD132" s="153"/>
      <c r="DE132" s="153"/>
      <c r="DF132" s="153"/>
      <c r="DG132" s="153"/>
      <c r="DH132" s="153"/>
      <c r="DI132" s="153"/>
      <c r="DJ132" s="153"/>
      <c r="DK132" s="153"/>
      <c r="DL132" s="153"/>
      <c r="DM132" s="153"/>
      <c r="DN132" s="153"/>
      <c r="DO132" s="153"/>
      <c r="DP132" s="153"/>
      <c r="DQ132" s="153"/>
      <c r="DR132" s="153"/>
      <c r="DS132" s="153"/>
      <c r="DT132" s="153"/>
      <c r="DU132" s="153"/>
      <c r="DV132" s="153"/>
      <c r="DW132" s="153"/>
      <c r="DX132" s="153"/>
    </row>
    <row r="133" spans="2:169" ht="5.25" customHeight="1">
      <c r="B133" s="406"/>
      <c r="C133" s="407"/>
      <c r="D133" s="328"/>
      <c r="E133" s="329"/>
      <c r="F133" s="329"/>
      <c r="G133" s="329"/>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35"/>
      <c r="AI133" s="336"/>
      <c r="AJ133" s="336"/>
      <c r="AK133" s="336"/>
      <c r="AL133" s="337"/>
      <c r="AM133" s="380"/>
      <c r="AN133" s="381"/>
      <c r="AO133" s="381"/>
      <c r="AP133" s="381"/>
      <c r="AQ133" s="381"/>
      <c r="AR133" s="381"/>
      <c r="AS133" s="381"/>
      <c r="AT133" s="381"/>
      <c r="AU133" s="381"/>
      <c r="AV133" s="381"/>
      <c r="AW133" s="381"/>
      <c r="AX133" s="382"/>
      <c r="AY133" s="147"/>
      <c r="AZ133" s="406"/>
      <c r="BA133" s="407"/>
      <c r="BB133" s="389"/>
      <c r="BC133" s="433"/>
      <c r="BD133" s="398"/>
      <c r="BE133" s="399"/>
      <c r="BF133" s="399"/>
      <c r="BG133" s="399"/>
      <c r="BH133" s="399"/>
      <c r="BI133" s="399"/>
      <c r="BJ133" s="399"/>
      <c r="BK133" s="399"/>
      <c r="BL133" s="399"/>
      <c r="BM133" s="399"/>
      <c r="BN133" s="399"/>
      <c r="BO133" s="399"/>
      <c r="BP133" s="399"/>
      <c r="BQ133" s="399"/>
      <c r="BR133" s="399"/>
      <c r="BS133" s="399"/>
      <c r="BT133" s="399"/>
      <c r="BU133" s="400"/>
      <c r="BV133" s="314"/>
      <c r="BW133" s="315"/>
      <c r="BX133" s="315"/>
      <c r="BY133" s="315"/>
      <c r="BZ133" s="315"/>
      <c r="CA133" s="315"/>
      <c r="CB133" s="315"/>
      <c r="CC133" s="315"/>
      <c r="CD133" s="315"/>
      <c r="CE133" s="315"/>
      <c r="CF133" s="315"/>
      <c r="CG133" s="315"/>
      <c r="CH133" s="315"/>
      <c r="CI133" s="315"/>
      <c r="CJ133" s="315"/>
      <c r="CK133" s="316"/>
      <c r="DA133" s="153"/>
      <c r="DB133" s="153"/>
      <c r="DC133" s="153"/>
      <c r="DD133" s="153"/>
      <c r="DE133" s="153"/>
      <c r="DF133" s="153"/>
      <c r="DG133" s="153"/>
      <c r="DH133" s="153"/>
      <c r="DI133" s="153"/>
      <c r="DJ133" s="153"/>
      <c r="DK133" s="153"/>
      <c r="DL133" s="153"/>
      <c r="DM133" s="153"/>
      <c r="DN133" s="153"/>
      <c r="DO133" s="153"/>
      <c r="DP133" s="153"/>
      <c r="DQ133" s="153"/>
      <c r="DR133" s="153"/>
      <c r="DS133" s="153"/>
      <c r="DT133" s="153"/>
      <c r="DU133" s="153"/>
      <c r="DV133" s="153"/>
      <c r="DW133" s="153"/>
      <c r="DX133" s="153"/>
    </row>
    <row r="134" spans="2:169" ht="5.25" customHeight="1">
      <c r="B134" s="406"/>
      <c r="C134" s="407"/>
      <c r="D134" s="328"/>
      <c r="E134" s="329"/>
      <c r="F134" s="329"/>
      <c r="G134" s="329"/>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35"/>
      <c r="AI134" s="336"/>
      <c r="AJ134" s="336"/>
      <c r="AK134" s="336"/>
      <c r="AL134" s="337"/>
      <c r="AM134" s="380"/>
      <c r="AN134" s="381"/>
      <c r="AO134" s="381"/>
      <c r="AP134" s="381"/>
      <c r="AQ134" s="381"/>
      <c r="AR134" s="381"/>
      <c r="AS134" s="381"/>
      <c r="AT134" s="381"/>
      <c r="AU134" s="381"/>
      <c r="AV134" s="381"/>
      <c r="AW134" s="381"/>
      <c r="AX134" s="382"/>
      <c r="AY134" s="147"/>
      <c r="AZ134" s="406"/>
      <c r="BA134" s="407"/>
      <c r="BB134" s="389"/>
      <c r="BC134" s="433"/>
      <c r="BD134" s="398"/>
      <c r="BE134" s="399"/>
      <c r="BF134" s="399"/>
      <c r="BG134" s="399"/>
      <c r="BH134" s="399"/>
      <c r="BI134" s="399"/>
      <c r="BJ134" s="399"/>
      <c r="BK134" s="399"/>
      <c r="BL134" s="399"/>
      <c r="BM134" s="399"/>
      <c r="BN134" s="399"/>
      <c r="BO134" s="399"/>
      <c r="BP134" s="399"/>
      <c r="BQ134" s="399"/>
      <c r="BR134" s="399"/>
      <c r="BS134" s="399"/>
      <c r="BT134" s="399"/>
      <c r="BU134" s="400"/>
      <c r="BV134" s="314"/>
      <c r="BW134" s="315"/>
      <c r="BX134" s="315"/>
      <c r="BY134" s="315"/>
      <c r="BZ134" s="315"/>
      <c r="CA134" s="315"/>
      <c r="CB134" s="315"/>
      <c r="CC134" s="315"/>
      <c r="CD134" s="315"/>
      <c r="CE134" s="315"/>
      <c r="CF134" s="315"/>
      <c r="CG134" s="315"/>
      <c r="CH134" s="315"/>
      <c r="CI134" s="315"/>
      <c r="CJ134" s="315"/>
      <c r="CK134" s="316"/>
    </row>
    <row r="135" spans="2:169" ht="5.25" customHeight="1">
      <c r="B135" s="406"/>
      <c r="C135" s="407"/>
      <c r="D135" s="330"/>
      <c r="E135" s="331"/>
      <c r="F135" s="331"/>
      <c r="G135" s="331"/>
      <c r="H135" s="331"/>
      <c r="I135" s="331"/>
      <c r="J135" s="331"/>
      <c r="K135" s="331"/>
      <c r="L135" s="331"/>
      <c r="M135" s="331"/>
      <c r="N135" s="331"/>
      <c r="O135" s="331"/>
      <c r="P135" s="331"/>
      <c r="Q135" s="331"/>
      <c r="R135" s="331"/>
      <c r="S135" s="331"/>
      <c r="T135" s="331"/>
      <c r="U135" s="331"/>
      <c r="V135" s="331"/>
      <c r="W135" s="331"/>
      <c r="X135" s="331"/>
      <c r="Y135" s="331"/>
      <c r="Z135" s="331"/>
      <c r="AA135" s="331"/>
      <c r="AB135" s="331"/>
      <c r="AC135" s="331"/>
      <c r="AD135" s="331"/>
      <c r="AE135" s="331"/>
      <c r="AF135" s="331"/>
      <c r="AG135" s="331"/>
      <c r="AH135" s="338"/>
      <c r="AI135" s="339"/>
      <c r="AJ135" s="339"/>
      <c r="AK135" s="339"/>
      <c r="AL135" s="340"/>
      <c r="AM135" s="425"/>
      <c r="AN135" s="426"/>
      <c r="AO135" s="426"/>
      <c r="AP135" s="426"/>
      <c r="AQ135" s="426"/>
      <c r="AR135" s="426"/>
      <c r="AS135" s="426"/>
      <c r="AT135" s="426"/>
      <c r="AU135" s="426"/>
      <c r="AV135" s="426"/>
      <c r="AW135" s="426"/>
      <c r="AX135" s="427"/>
      <c r="AY135" s="147"/>
      <c r="AZ135" s="406"/>
      <c r="BA135" s="407"/>
      <c r="BB135" s="389"/>
      <c r="BC135" s="433"/>
      <c r="BD135" s="401"/>
      <c r="BE135" s="402"/>
      <c r="BF135" s="402"/>
      <c r="BG135" s="402"/>
      <c r="BH135" s="402"/>
      <c r="BI135" s="402"/>
      <c r="BJ135" s="402"/>
      <c r="BK135" s="402"/>
      <c r="BL135" s="402"/>
      <c r="BM135" s="402"/>
      <c r="BN135" s="402"/>
      <c r="BO135" s="402"/>
      <c r="BP135" s="402"/>
      <c r="BQ135" s="402"/>
      <c r="BR135" s="402"/>
      <c r="BS135" s="402"/>
      <c r="BT135" s="402"/>
      <c r="BU135" s="403"/>
      <c r="BV135" s="320"/>
      <c r="BW135" s="321"/>
      <c r="BX135" s="321"/>
      <c r="BY135" s="321"/>
      <c r="BZ135" s="321"/>
      <c r="CA135" s="321"/>
      <c r="CB135" s="321"/>
      <c r="CC135" s="321"/>
      <c r="CD135" s="321"/>
      <c r="CE135" s="321"/>
      <c r="CF135" s="321"/>
      <c r="CG135" s="321"/>
      <c r="CH135" s="321"/>
      <c r="CI135" s="321"/>
      <c r="CJ135" s="321"/>
      <c r="CK135" s="322"/>
    </row>
    <row r="136" spans="2:169" ht="5.25" customHeight="1">
      <c r="B136" s="406"/>
      <c r="C136" s="407"/>
      <c r="D136" s="328" t="str">
        <f>'児童情報 '!P$4</f>
        <v/>
      </c>
      <c r="E136" s="329"/>
      <c r="F136" s="329"/>
      <c r="G136" s="329"/>
      <c r="H136" s="329"/>
      <c r="I136" s="329"/>
      <c r="J136" s="329"/>
      <c r="K136" s="329"/>
      <c r="L136" s="329"/>
      <c r="M136" s="329"/>
      <c r="N136" s="329"/>
      <c r="O136" s="329"/>
      <c r="P136" s="329"/>
      <c r="Q136" s="329"/>
      <c r="R136" s="329"/>
      <c r="S136" s="329"/>
      <c r="T136" s="329"/>
      <c r="U136" s="329"/>
      <c r="V136" s="329"/>
      <c r="W136" s="329"/>
      <c r="X136" s="329"/>
      <c r="Y136" s="329"/>
      <c r="Z136" s="329"/>
      <c r="AA136" s="329"/>
      <c r="AB136" s="329"/>
      <c r="AC136" s="329"/>
      <c r="AD136" s="329"/>
      <c r="AE136" s="329"/>
      <c r="AF136" s="329"/>
      <c r="AG136" s="329"/>
      <c r="AH136" s="335" t="str">
        <f>VLOOKUP($CH$4,'児童情報 '!$A:$R,16,0)&amp;""</f>
        <v/>
      </c>
      <c r="AI136" s="336"/>
      <c r="AJ136" s="336"/>
      <c r="AK136" s="336"/>
      <c r="AL136" s="337"/>
      <c r="AM136" s="380">
        <f>IF(AH136="○",IFERROR(VLOOKUP(D136,施設情報!$A$36:$B$42,2,0),0),0)</f>
        <v>0</v>
      </c>
      <c r="AN136" s="381"/>
      <c r="AO136" s="381"/>
      <c r="AP136" s="381"/>
      <c r="AQ136" s="381"/>
      <c r="AR136" s="381"/>
      <c r="AS136" s="381"/>
      <c r="AT136" s="381"/>
      <c r="AU136" s="381"/>
      <c r="AV136" s="381"/>
      <c r="AW136" s="381"/>
      <c r="AX136" s="382"/>
      <c r="AY136" s="147"/>
      <c r="AZ136" s="406"/>
      <c r="BA136" s="407"/>
      <c r="BB136" s="389"/>
      <c r="BC136" s="433"/>
      <c r="BD136" s="386"/>
      <c r="BE136" s="387"/>
      <c r="BF136" s="387"/>
      <c r="BG136" s="387"/>
      <c r="BH136" s="387"/>
      <c r="BI136" s="387"/>
      <c r="BJ136" s="387"/>
      <c r="BK136" s="387"/>
      <c r="BL136" s="387"/>
      <c r="BM136" s="387"/>
      <c r="BN136" s="387"/>
      <c r="BO136" s="387"/>
      <c r="BP136" s="387"/>
      <c r="BQ136" s="387"/>
      <c r="BR136" s="387"/>
      <c r="BS136" s="387"/>
      <c r="BT136" s="387"/>
      <c r="BU136" s="388"/>
      <c r="BV136" s="311"/>
      <c r="BW136" s="312"/>
      <c r="BX136" s="312"/>
      <c r="BY136" s="312"/>
      <c r="BZ136" s="312"/>
      <c r="CA136" s="312"/>
      <c r="CB136" s="312"/>
      <c r="CC136" s="312"/>
      <c r="CD136" s="312"/>
      <c r="CE136" s="312"/>
      <c r="CF136" s="312"/>
      <c r="CG136" s="312"/>
      <c r="CH136" s="312"/>
      <c r="CI136" s="312"/>
      <c r="CJ136" s="312"/>
      <c r="CK136" s="313"/>
    </row>
    <row r="137" spans="2:169" ht="5.25" customHeight="1">
      <c r="B137" s="406"/>
      <c r="C137" s="407"/>
      <c r="D137" s="328"/>
      <c r="E137" s="329"/>
      <c r="F137" s="329"/>
      <c r="G137" s="329"/>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35"/>
      <c r="AI137" s="336"/>
      <c r="AJ137" s="336"/>
      <c r="AK137" s="336"/>
      <c r="AL137" s="337"/>
      <c r="AM137" s="380"/>
      <c r="AN137" s="381"/>
      <c r="AO137" s="381"/>
      <c r="AP137" s="381"/>
      <c r="AQ137" s="381"/>
      <c r="AR137" s="381"/>
      <c r="AS137" s="381"/>
      <c r="AT137" s="381"/>
      <c r="AU137" s="381"/>
      <c r="AV137" s="381"/>
      <c r="AW137" s="381"/>
      <c r="AX137" s="382"/>
      <c r="AY137" s="147"/>
      <c r="AZ137" s="406"/>
      <c r="BA137" s="407"/>
      <c r="BB137" s="389"/>
      <c r="BC137" s="433"/>
      <c r="BD137" s="389"/>
      <c r="BE137" s="390"/>
      <c r="BF137" s="390"/>
      <c r="BG137" s="390"/>
      <c r="BH137" s="390"/>
      <c r="BI137" s="390"/>
      <c r="BJ137" s="390"/>
      <c r="BK137" s="390"/>
      <c r="BL137" s="390"/>
      <c r="BM137" s="390"/>
      <c r="BN137" s="390"/>
      <c r="BO137" s="390"/>
      <c r="BP137" s="390"/>
      <c r="BQ137" s="390"/>
      <c r="BR137" s="390"/>
      <c r="BS137" s="390"/>
      <c r="BT137" s="390"/>
      <c r="BU137" s="391"/>
      <c r="BV137" s="314"/>
      <c r="BW137" s="315"/>
      <c r="BX137" s="315"/>
      <c r="BY137" s="315"/>
      <c r="BZ137" s="315"/>
      <c r="CA137" s="315"/>
      <c r="CB137" s="315"/>
      <c r="CC137" s="315"/>
      <c r="CD137" s="315"/>
      <c r="CE137" s="315"/>
      <c r="CF137" s="315"/>
      <c r="CG137" s="315"/>
      <c r="CH137" s="315"/>
      <c r="CI137" s="315"/>
      <c r="CJ137" s="315"/>
      <c r="CK137" s="316"/>
    </row>
    <row r="138" spans="2:169" ht="5.25" customHeight="1">
      <c r="B138" s="406"/>
      <c r="C138" s="407"/>
      <c r="D138" s="328"/>
      <c r="E138" s="329"/>
      <c r="F138" s="329"/>
      <c r="G138" s="329"/>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35"/>
      <c r="AI138" s="336"/>
      <c r="AJ138" s="336"/>
      <c r="AK138" s="336"/>
      <c r="AL138" s="337"/>
      <c r="AM138" s="380"/>
      <c r="AN138" s="381"/>
      <c r="AO138" s="381"/>
      <c r="AP138" s="381"/>
      <c r="AQ138" s="381"/>
      <c r="AR138" s="381"/>
      <c r="AS138" s="381"/>
      <c r="AT138" s="381"/>
      <c r="AU138" s="381"/>
      <c r="AV138" s="381"/>
      <c r="AW138" s="381"/>
      <c r="AX138" s="382"/>
      <c r="AY138" s="147"/>
      <c r="AZ138" s="406"/>
      <c r="BA138" s="407"/>
      <c r="BB138" s="389"/>
      <c r="BC138" s="433"/>
      <c r="BD138" s="389"/>
      <c r="BE138" s="390"/>
      <c r="BF138" s="390"/>
      <c r="BG138" s="390"/>
      <c r="BH138" s="390"/>
      <c r="BI138" s="390"/>
      <c r="BJ138" s="390"/>
      <c r="BK138" s="390"/>
      <c r="BL138" s="390"/>
      <c r="BM138" s="390"/>
      <c r="BN138" s="390"/>
      <c r="BO138" s="390"/>
      <c r="BP138" s="390"/>
      <c r="BQ138" s="390"/>
      <c r="BR138" s="390"/>
      <c r="BS138" s="390"/>
      <c r="BT138" s="390"/>
      <c r="BU138" s="391"/>
      <c r="BV138" s="314"/>
      <c r="BW138" s="315"/>
      <c r="BX138" s="315"/>
      <c r="BY138" s="315"/>
      <c r="BZ138" s="315"/>
      <c r="CA138" s="315"/>
      <c r="CB138" s="315"/>
      <c r="CC138" s="315"/>
      <c r="CD138" s="315"/>
      <c r="CE138" s="315"/>
      <c r="CF138" s="315"/>
      <c r="CG138" s="315"/>
      <c r="CH138" s="315"/>
      <c r="CI138" s="315"/>
      <c r="CJ138" s="315"/>
      <c r="CK138" s="316"/>
    </row>
    <row r="139" spans="2:169" ht="5.25" customHeight="1">
      <c r="B139" s="406"/>
      <c r="C139" s="407"/>
      <c r="D139" s="328"/>
      <c r="E139" s="329"/>
      <c r="F139" s="329"/>
      <c r="G139" s="329"/>
      <c r="H139" s="329"/>
      <c r="I139" s="329"/>
      <c r="J139" s="329"/>
      <c r="K139" s="329"/>
      <c r="L139" s="329"/>
      <c r="M139" s="329"/>
      <c r="N139" s="329"/>
      <c r="O139" s="329"/>
      <c r="P139" s="329"/>
      <c r="Q139" s="329"/>
      <c r="R139" s="329"/>
      <c r="S139" s="329"/>
      <c r="T139" s="329"/>
      <c r="U139" s="329"/>
      <c r="V139" s="329"/>
      <c r="W139" s="329"/>
      <c r="X139" s="329"/>
      <c r="Y139" s="329"/>
      <c r="Z139" s="329"/>
      <c r="AA139" s="329"/>
      <c r="AB139" s="329"/>
      <c r="AC139" s="329"/>
      <c r="AD139" s="329"/>
      <c r="AE139" s="329"/>
      <c r="AF139" s="329"/>
      <c r="AG139" s="329"/>
      <c r="AH139" s="335"/>
      <c r="AI139" s="336"/>
      <c r="AJ139" s="336"/>
      <c r="AK139" s="336"/>
      <c r="AL139" s="337"/>
      <c r="AM139" s="380"/>
      <c r="AN139" s="381"/>
      <c r="AO139" s="381"/>
      <c r="AP139" s="381"/>
      <c r="AQ139" s="381"/>
      <c r="AR139" s="381"/>
      <c r="AS139" s="381"/>
      <c r="AT139" s="381"/>
      <c r="AU139" s="381"/>
      <c r="AV139" s="381"/>
      <c r="AW139" s="381"/>
      <c r="AX139" s="382"/>
      <c r="AY139" s="147"/>
      <c r="AZ139" s="406"/>
      <c r="BA139" s="407"/>
      <c r="BB139" s="389"/>
      <c r="BC139" s="433"/>
      <c r="BD139" s="389"/>
      <c r="BE139" s="390"/>
      <c r="BF139" s="390"/>
      <c r="BG139" s="390"/>
      <c r="BH139" s="390"/>
      <c r="BI139" s="390"/>
      <c r="BJ139" s="390"/>
      <c r="BK139" s="390"/>
      <c r="BL139" s="390"/>
      <c r="BM139" s="390"/>
      <c r="BN139" s="390"/>
      <c r="BO139" s="390"/>
      <c r="BP139" s="390"/>
      <c r="BQ139" s="390"/>
      <c r="BR139" s="390"/>
      <c r="BS139" s="390"/>
      <c r="BT139" s="390"/>
      <c r="BU139" s="391"/>
      <c r="BV139" s="314"/>
      <c r="BW139" s="315"/>
      <c r="BX139" s="315"/>
      <c r="BY139" s="315"/>
      <c r="BZ139" s="315"/>
      <c r="CA139" s="315"/>
      <c r="CB139" s="315"/>
      <c r="CC139" s="315"/>
      <c r="CD139" s="315"/>
      <c r="CE139" s="315"/>
      <c r="CF139" s="315"/>
      <c r="CG139" s="315"/>
      <c r="CH139" s="315"/>
      <c r="CI139" s="315"/>
      <c r="CJ139" s="315"/>
      <c r="CK139" s="316"/>
    </row>
    <row r="140" spans="2:169" ht="5.25" customHeight="1" thickBot="1">
      <c r="B140" s="406"/>
      <c r="C140" s="407"/>
      <c r="D140" s="341"/>
      <c r="E140" s="342"/>
      <c r="F140" s="342"/>
      <c r="G140" s="342"/>
      <c r="H140" s="342"/>
      <c r="I140" s="342"/>
      <c r="J140" s="342"/>
      <c r="K140" s="342"/>
      <c r="L140" s="342"/>
      <c r="M140" s="342"/>
      <c r="N140" s="342"/>
      <c r="O140" s="342"/>
      <c r="P140" s="342"/>
      <c r="Q140" s="342"/>
      <c r="R140" s="342"/>
      <c r="S140" s="342"/>
      <c r="T140" s="342"/>
      <c r="U140" s="342"/>
      <c r="V140" s="342"/>
      <c r="W140" s="342"/>
      <c r="X140" s="342"/>
      <c r="Y140" s="342"/>
      <c r="Z140" s="342"/>
      <c r="AA140" s="342"/>
      <c r="AB140" s="342"/>
      <c r="AC140" s="342"/>
      <c r="AD140" s="342"/>
      <c r="AE140" s="342"/>
      <c r="AF140" s="342"/>
      <c r="AG140" s="342"/>
      <c r="AH140" s="343"/>
      <c r="AI140" s="344"/>
      <c r="AJ140" s="344"/>
      <c r="AK140" s="344"/>
      <c r="AL140" s="345"/>
      <c r="AM140" s="383"/>
      <c r="AN140" s="384"/>
      <c r="AO140" s="384"/>
      <c r="AP140" s="384"/>
      <c r="AQ140" s="384"/>
      <c r="AR140" s="384"/>
      <c r="AS140" s="384"/>
      <c r="AT140" s="384"/>
      <c r="AU140" s="384"/>
      <c r="AV140" s="384"/>
      <c r="AW140" s="384"/>
      <c r="AX140" s="385"/>
      <c r="AY140" s="147"/>
      <c r="AZ140" s="406"/>
      <c r="BA140" s="407"/>
      <c r="BB140" s="389"/>
      <c r="BC140" s="433"/>
      <c r="BD140" s="392"/>
      <c r="BE140" s="393"/>
      <c r="BF140" s="393"/>
      <c r="BG140" s="393"/>
      <c r="BH140" s="393"/>
      <c r="BI140" s="393"/>
      <c r="BJ140" s="393"/>
      <c r="BK140" s="393"/>
      <c r="BL140" s="393"/>
      <c r="BM140" s="393"/>
      <c r="BN140" s="393"/>
      <c r="BO140" s="393"/>
      <c r="BP140" s="393"/>
      <c r="BQ140" s="393"/>
      <c r="BR140" s="393"/>
      <c r="BS140" s="393"/>
      <c r="BT140" s="393"/>
      <c r="BU140" s="394"/>
      <c r="BV140" s="317"/>
      <c r="BW140" s="318"/>
      <c r="BX140" s="318"/>
      <c r="BY140" s="318"/>
      <c r="BZ140" s="318"/>
      <c r="CA140" s="318"/>
      <c r="CB140" s="318"/>
      <c r="CC140" s="318"/>
      <c r="CD140" s="318"/>
      <c r="CE140" s="318"/>
      <c r="CF140" s="318"/>
      <c r="CG140" s="318"/>
      <c r="CH140" s="318"/>
      <c r="CI140" s="318"/>
      <c r="CJ140" s="318"/>
      <c r="CK140" s="319"/>
    </row>
    <row r="141" spans="2:169" ht="5.25" customHeight="1">
      <c r="B141" s="347" t="s">
        <v>28</v>
      </c>
      <c r="C141" s="348"/>
      <c r="D141" s="349"/>
      <c r="E141" s="349"/>
      <c r="F141" s="349"/>
      <c r="G141" s="349"/>
      <c r="H141" s="349"/>
      <c r="I141" s="349"/>
      <c r="J141" s="349"/>
      <c r="K141" s="349"/>
      <c r="L141" s="349"/>
      <c r="M141" s="349"/>
      <c r="N141" s="349"/>
      <c r="O141" s="349"/>
      <c r="P141" s="349"/>
      <c r="Q141" s="349"/>
      <c r="R141" s="349"/>
      <c r="S141" s="349"/>
      <c r="T141" s="349"/>
      <c r="U141" s="349"/>
      <c r="V141" s="349"/>
      <c r="W141" s="349"/>
      <c r="X141" s="349"/>
      <c r="Y141" s="349"/>
      <c r="Z141" s="349"/>
      <c r="AA141" s="349"/>
      <c r="AB141" s="349"/>
      <c r="AC141" s="349"/>
      <c r="AD141" s="349"/>
      <c r="AE141" s="349"/>
      <c r="AF141" s="349"/>
      <c r="AG141" s="349"/>
      <c r="AH141" s="349"/>
      <c r="AI141" s="349"/>
      <c r="AJ141" s="349"/>
      <c r="AK141" s="349"/>
      <c r="AL141" s="350"/>
      <c r="AM141" s="355">
        <f>SUM(AM106:AX140)</f>
        <v>0</v>
      </c>
      <c r="AN141" s="356"/>
      <c r="AO141" s="356"/>
      <c r="AP141" s="356"/>
      <c r="AQ141" s="356"/>
      <c r="AR141" s="356"/>
      <c r="AS141" s="356"/>
      <c r="AT141" s="356"/>
      <c r="AU141" s="356"/>
      <c r="AV141" s="356"/>
      <c r="AW141" s="356"/>
      <c r="AX141" s="357"/>
      <c r="AY141" s="147"/>
      <c r="AZ141" s="362" t="s">
        <v>366</v>
      </c>
      <c r="BA141" s="363"/>
      <c r="BB141" s="363"/>
      <c r="BC141" s="363"/>
      <c r="BD141" s="363"/>
      <c r="BE141" s="363"/>
      <c r="BF141" s="363"/>
      <c r="BG141" s="363"/>
      <c r="BH141" s="363"/>
      <c r="BI141" s="363"/>
      <c r="BJ141" s="363"/>
      <c r="BK141" s="363"/>
      <c r="BL141" s="363"/>
      <c r="BM141" s="363"/>
      <c r="BN141" s="363"/>
      <c r="BO141" s="363"/>
      <c r="BP141" s="363"/>
      <c r="BQ141" s="363"/>
      <c r="BR141" s="363"/>
      <c r="BS141" s="363"/>
      <c r="BT141" s="363"/>
      <c r="BU141" s="364"/>
      <c r="BV141" s="371" t="e">
        <f ca="1">SUM(BV111,BV116,BV121)</f>
        <v>#DIV/0!</v>
      </c>
      <c r="BW141" s="372"/>
      <c r="BX141" s="372"/>
      <c r="BY141" s="372"/>
      <c r="BZ141" s="372"/>
      <c r="CA141" s="372"/>
      <c r="CB141" s="372"/>
      <c r="CC141" s="372"/>
      <c r="CD141" s="372"/>
      <c r="CE141" s="372"/>
      <c r="CF141" s="372"/>
      <c r="CG141" s="372"/>
      <c r="CH141" s="372"/>
      <c r="CI141" s="372"/>
      <c r="CJ141" s="372"/>
      <c r="CK141" s="373"/>
    </row>
    <row r="142" spans="2:169" ht="5.25" customHeight="1">
      <c r="B142" s="351"/>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50"/>
      <c r="AM142" s="355"/>
      <c r="AN142" s="358"/>
      <c r="AO142" s="358"/>
      <c r="AP142" s="358"/>
      <c r="AQ142" s="358"/>
      <c r="AR142" s="358"/>
      <c r="AS142" s="358"/>
      <c r="AT142" s="358"/>
      <c r="AU142" s="358"/>
      <c r="AV142" s="358"/>
      <c r="AW142" s="358"/>
      <c r="AX142" s="357"/>
      <c r="AY142" s="147"/>
      <c r="AZ142" s="365"/>
      <c r="BA142" s="366"/>
      <c r="BB142" s="366"/>
      <c r="BC142" s="366"/>
      <c r="BD142" s="366"/>
      <c r="BE142" s="366"/>
      <c r="BF142" s="366"/>
      <c r="BG142" s="366"/>
      <c r="BH142" s="366"/>
      <c r="BI142" s="366"/>
      <c r="BJ142" s="366"/>
      <c r="BK142" s="366"/>
      <c r="BL142" s="366"/>
      <c r="BM142" s="366"/>
      <c r="BN142" s="366"/>
      <c r="BO142" s="366"/>
      <c r="BP142" s="366"/>
      <c r="BQ142" s="366"/>
      <c r="BR142" s="366"/>
      <c r="BS142" s="366"/>
      <c r="BT142" s="366"/>
      <c r="BU142" s="367"/>
      <c r="BV142" s="374"/>
      <c r="BW142" s="375"/>
      <c r="BX142" s="375"/>
      <c r="BY142" s="375"/>
      <c r="BZ142" s="375"/>
      <c r="CA142" s="375"/>
      <c r="CB142" s="375"/>
      <c r="CC142" s="375"/>
      <c r="CD142" s="375"/>
      <c r="CE142" s="375"/>
      <c r="CF142" s="375"/>
      <c r="CG142" s="375"/>
      <c r="CH142" s="375"/>
      <c r="CI142" s="375"/>
      <c r="CJ142" s="375"/>
      <c r="CK142" s="376"/>
    </row>
    <row r="143" spans="2:169" ht="5.25" customHeight="1">
      <c r="B143" s="351"/>
      <c r="C143" s="349"/>
      <c r="D143" s="349"/>
      <c r="E143" s="349"/>
      <c r="F143" s="349"/>
      <c r="G143" s="349"/>
      <c r="H143" s="349"/>
      <c r="I143" s="349"/>
      <c r="J143" s="349"/>
      <c r="K143" s="349"/>
      <c r="L143" s="349"/>
      <c r="M143" s="349"/>
      <c r="N143" s="349"/>
      <c r="O143" s="349"/>
      <c r="P143" s="349"/>
      <c r="Q143" s="349"/>
      <c r="R143" s="349"/>
      <c r="S143" s="349"/>
      <c r="T143" s="349"/>
      <c r="U143" s="349"/>
      <c r="V143" s="349"/>
      <c r="W143" s="349"/>
      <c r="X143" s="349"/>
      <c r="Y143" s="349"/>
      <c r="Z143" s="349"/>
      <c r="AA143" s="349"/>
      <c r="AB143" s="349"/>
      <c r="AC143" s="349"/>
      <c r="AD143" s="349"/>
      <c r="AE143" s="349"/>
      <c r="AF143" s="349"/>
      <c r="AG143" s="349"/>
      <c r="AH143" s="349"/>
      <c r="AI143" s="349"/>
      <c r="AJ143" s="349"/>
      <c r="AK143" s="349"/>
      <c r="AL143" s="350"/>
      <c r="AM143" s="355"/>
      <c r="AN143" s="358"/>
      <c r="AO143" s="358"/>
      <c r="AP143" s="358"/>
      <c r="AQ143" s="358"/>
      <c r="AR143" s="358"/>
      <c r="AS143" s="358"/>
      <c r="AT143" s="358"/>
      <c r="AU143" s="358"/>
      <c r="AV143" s="358"/>
      <c r="AW143" s="358"/>
      <c r="AX143" s="357"/>
      <c r="AY143" s="147"/>
      <c r="AZ143" s="365"/>
      <c r="BA143" s="366"/>
      <c r="BB143" s="366"/>
      <c r="BC143" s="366"/>
      <c r="BD143" s="366"/>
      <c r="BE143" s="366"/>
      <c r="BF143" s="366"/>
      <c r="BG143" s="366"/>
      <c r="BH143" s="366"/>
      <c r="BI143" s="366"/>
      <c r="BJ143" s="366"/>
      <c r="BK143" s="366"/>
      <c r="BL143" s="366"/>
      <c r="BM143" s="366"/>
      <c r="BN143" s="366"/>
      <c r="BO143" s="366"/>
      <c r="BP143" s="366"/>
      <c r="BQ143" s="366"/>
      <c r="BR143" s="366"/>
      <c r="BS143" s="366"/>
      <c r="BT143" s="366"/>
      <c r="BU143" s="367"/>
      <c r="BV143" s="374"/>
      <c r="BW143" s="375"/>
      <c r="BX143" s="375"/>
      <c r="BY143" s="375"/>
      <c r="BZ143" s="375"/>
      <c r="CA143" s="375"/>
      <c r="CB143" s="375"/>
      <c r="CC143" s="375"/>
      <c r="CD143" s="375"/>
      <c r="CE143" s="375"/>
      <c r="CF143" s="375"/>
      <c r="CG143" s="375"/>
      <c r="CH143" s="375"/>
      <c r="CI143" s="375"/>
      <c r="CJ143" s="375"/>
      <c r="CK143" s="376"/>
    </row>
    <row r="144" spans="2:169" ht="10.5" customHeight="1" thickBot="1">
      <c r="B144" s="352"/>
      <c r="C144" s="353"/>
      <c r="D144" s="353"/>
      <c r="E144" s="353"/>
      <c r="F144" s="353"/>
      <c r="G144" s="353"/>
      <c r="H144" s="353"/>
      <c r="I144" s="353"/>
      <c r="J144" s="353"/>
      <c r="K144" s="353"/>
      <c r="L144" s="353"/>
      <c r="M144" s="353"/>
      <c r="N144" s="353"/>
      <c r="O144" s="353"/>
      <c r="P144" s="353"/>
      <c r="Q144" s="353"/>
      <c r="R144" s="353"/>
      <c r="S144" s="353"/>
      <c r="T144" s="353"/>
      <c r="U144" s="353"/>
      <c r="V144" s="353"/>
      <c r="W144" s="353"/>
      <c r="X144" s="353"/>
      <c r="Y144" s="353"/>
      <c r="Z144" s="353"/>
      <c r="AA144" s="353"/>
      <c r="AB144" s="353"/>
      <c r="AC144" s="353"/>
      <c r="AD144" s="353"/>
      <c r="AE144" s="353"/>
      <c r="AF144" s="353"/>
      <c r="AG144" s="353"/>
      <c r="AH144" s="353"/>
      <c r="AI144" s="353"/>
      <c r="AJ144" s="353"/>
      <c r="AK144" s="353"/>
      <c r="AL144" s="354"/>
      <c r="AM144" s="359"/>
      <c r="AN144" s="360"/>
      <c r="AO144" s="360"/>
      <c r="AP144" s="360"/>
      <c r="AQ144" s="360"/>
      <c r="AR144" s="360"/>
      <c r="AS144" s="360"/>
      <c r="AT144" s="360"/>
      <c r="AU144" s="360"/>
      <c r="AV144" s="360"/>
      <c r="AW144" s="360"/>
      <c r="AX144" s="361"/>
      <c r="AY144" s="147"/>
      <c r="AZ144" s="368"/>
      <c r="BA144" s="369"/>
      <c r="BB144" s="369"/>
      <c r="BC144" s="369"/>
      <c r="BD144" s="369"/>
      <c r="BE144" s="369"/>
      <c r="BF144" s="369"/>
      <c r="BG144" s="369"/>
      <c r="BH144" s="369"/>
      <c r="BI144" s="369"/>
      <c r="BJ144" s="369"/>
      <c r="BK144" s="369"/>
      <c r="BL144" s="369"/>
      <c r="BM144" s="369"/>
      <c r="BN144" s="369"/>
      <c r="BO144" s="369"/>
      <c r="BP144" s="369"/>
      <c r="BQ144" s="369"/>
      <c r="BR144" s="369"/>
      <c r="BS144" s="369"/>
      <c r="BT144" s="369"/>
      <c r="BU144" s="370"/>
      <c r="BV144" s="377"/>
      <c r="BW144" s="378"/>
      <c r="BX144" s="378"/>
      <c r="BY144" s="378"/>
      <c r="BZ144" s="378"/>
      <c r="CA144" s="378"/>
      <c r="CB144" s="378"/>
      <c r="CC144" s="378"/>
      <c r="CD144" s="378"/>
      <c r="CE144" s="378"/>
      <c r="CF144" s="378"/>
      <c r="CG144" s="378"/>
      <c r="CH144" s="378"/>
      <c r="CI144" s="378"/>
      <c r="CJ144" s="378"/>
      <c r="CK144" s="379"/>
    </row>
    <row r="145" spans="2:169" ht="8.1" customHeight="1">
      <c r="CD145" s="153"/>
      <c r="CE145" s="147"/>
      <c r="CF145" s="147"/>
      <c r="CG145" s="147"/>
      <c r="CH145" s="148"/>
      <c r="CI145" s="148"/>
      <c r="CJ145" s="147"/>
      <c r="CK145" s="147"/>
      <c r="CL145" s="147"/>
      <c r="EK145" s="309"/>
      <c r="EL145" s="309"/>
      <c r="EM145" s="309"/>
      <c r="EN145" s="309"/>
      <c r="EO145" s="309"/>
      <c r="EP145" s="309"/>
      <c r="EQ145" s="309"/>
      <c r="ER145" s="309"/>
      <c r="ES145" s="308"/>
      <c r="ET145" s="308"/>
      <c r="EU145" s="308"/>
      <c r="EV145" s="308"/>
      <c r="EW145" s="308"/>
      <c r="EX145" s="308"/>
      <c r="EY145" s="308"/>
      <c r="EZ145" s="308"/>
      <c r="FA145" s="308"/>
      <c r="FB145" s="308"/>
      <c r="FC145" s="308"/>
      <c r="FD145" s="308"/>
      <c r="FE145" s="308"/>
      <c r="FF145" s="308"/>
      <c r="FG145" s="308"/>
      <c r="FH145" s="308"/>
      <c r="FI145" s="147"/>
      <c r="FJ145" s="147"/>
      <c r="FK145" s="147"/>
      <c r="FL145" s="147"/>
      <c r="FM145" s="147"/>
    </row>
    <row r="146" spans="2:169" ht="15.75" customHeight="1">
      <c r="B146" s="310"/>
      <c r="C146" s="310"/>
      <c r="D146" s="310"/>
      <c r="E146" s="310"/>
      <c r="F146" s="310"/>
      <c r="G146" s="310"/>
      <c r="H146" s="310"/>
      <c r="I146" s="310"/>
      <c r="J146" s="162"/>
      <c r="K146" s="162"/>
      <c r="L146" s="162"/>
      <c r="M146" s="162"/>
      <c r="N146" s="162"/>
      <c r="O146" s="162"/>
      <c r="P146" s="162"/>
      <c r="BM146" s="309"/>
      <c r="BN146" s="309"/>
      <c r="BO146" s="309"/>
      <c r="BP146" s="309"/>
      <c r="BQ146" s="309"/>
      <c r="BR146" s="309"/>
      <c r="BS146" s="309"/>
      <c r="BT146" s="309"/>
      <c r="BU146" s="309"/>
      <c r="BV146" s="309"/>
      <c r="BW146" s="309"/>
      <c r="BX146" s="309"/>
      <c r="BY146" s="309"/>
      <c r="BZ146" s="309"/>
      <c r="CA146" s="309"/>
      <c r="CB146" s="309"/>
      <c r="CC146" s="309"/>
      <c r="CD146" s="309"/>
      <c r="CE146" s="309"/>
      <c r="CF146" s="309"/>
      <c r="CG146" s="309"/>
      <c r="CH146" s="309"/>
      <c r="CI146" s="309"/>
      <c r="CJ146" s="309"/>
      <c r="CK146" s="309"/>
      <c r="CL146" s="309"/>
      <c r="CM146" s="309"/>
      <c r="CN146" s="309"/>
      <c r="CO146" s="309"/>
      <c r="CP146" s="309"/>
      <c r="CQ146" s="309"/>
      <c r="CR146" s="309"/>
      <c r="CS146" s="309"/>
      <c r="CT146" s="309"/>
      <c r="CU146" s="309"/>
      <c r="CV146" s="309"/>
      <c r="CW146" s="309"/>
      <c r="CX146" s="309"/>
      <c r="CY146" s="309"/>
      <c r="CZ146" s="309"/>
      <c r="DA146" s="309"/>
      <c r="DB146" s="309"/>
      <c r="DC146" s="309"/>
      <c r="DD146" s="309"/>
      <c r="DE146" s="309"/>
      <c r="DF146" s="309"/>
      <c r="DG146" s="309"/>
      <c r="DH146" s="309"/>
      <c r="DI146" s="309"/>
      <c r="DJ146" s="309"/>
      <c r="DK146" s="309"/>
      <c r="DL146" s="309"/>
      <c r="DM146" s="309"/>
      <c r="DN146" s="309"/>
      <c r="DO146" s="309"/>
      <c r="DP146" s="309"/>
      <c r="DQ146" s="309"/>
      <c r="DR146" s="309"/>
      <c r="DS146" s="309"/>
      <c r="DT146" s="309"/>
      <c r="DU146" s="309"/>
      <c r="DV146" s="309"/>
      <c r="DW146" s="309"/>
      <c r="DX146" s="309"/>
      <c r="DY146" s="309"/>
      <c r="DZ146" s="309"/>
      <c r="EA146" s="309"/>
      <c r="EB146" s="309"/>
      <c r="EC146" s="309"/>
      <c r="ED146" s="309"/>
      <c r="EE146" s="309"/>
      <c r="EF146" s="309"/>
      <c r="EG146" s="309"/>
      <c r="EH146" s="309"/>
      <c r="EI146" s="309"/>
      <c r="EJ146" s="309"/>
      <c r="EK146" s="309"/>
      <c r="EL146" s="309"/>
      <c r="EM146" s="309"/>
      <c r="EN146" s="309"/>
      <c r="EO146" s="309"/>
      <c r="EP146" s="309"/>
      <c r="EQ146" s="309"/>
      <c r="ER146" s="309"/>
      <c r="ES146" s="308"/>
      <c r="ET146" s="308"/>
      <c r="EU146" s="308"/>
      <c r="EV146" s="308"/>
      <c r="EW146" s="308"/>
      <c r="EX146" s="308"/>
      <c r="EY146" s="308"/>
      <c r="EZ146" s="308"/>
      <c r="FA146" s="308"/>
      <c r="FB146" s="308"/>
      <c r="FC146" s="308"/>
      <c r="FD146" s="308"/>
      <c r="FE146" s="308"/>
      <c r="FF146" s="308"/>
      <c r="FG146" s="308"/>
      <c r="FH146" s="308"/>
      <c r="FI146" s="147"/>
      <c r="FJ146" s="147"/>
      <c r="FK146" s="147"/>
      <c r="FL146" s="147"/>
      <c r="FM146" s="147"/>
    </row>
    <row r="147" spans="2:169" ht="16.5" customHeight="1">
      <c r="CE147" s="309"/>
      <c r="CF147" s="309"/>
      <c r="CG147" s="309"/>
      <c r="CH147" s="309"/>
      <c r="CI147" s="309"/>
      <c r="CJ147" s="309"/>
      <c r="CK147" s="309"/>
      <c r="CL147" s="309"/>
      <c r="CM147" s="309"/>
      <c r="CN147" s="309"/>
      <c r="CO147" s="309"/>
      <c r="CP147" s="309"/>
      <c r="CQ147" s="309"/>
      <c r="CR147" s="309"/>
      <c r="CS147" s="309"/>
      <c r="CT147" s="309"/>
      <c r="CU147" s="309"/>
      <c r="CV147" s="346"/>
      <c r="CW147" s="346"/>
      <c r="CX147" s="346"/>
      <c r="CY147" s="346"/>
      <c r="CZ147" s="346"/>
      <c r="DA147" s="346"/>
      <c r="DB147" s="346"/>
      <c r="DC147" s="346"/>
      <c r="DD147" s="346"/>
      <c r="DE147" s="346"/>
      <c r="DF147" s="346"/>
      <c r="DG147" s="346"/>
      <c r="DH147" s="346"/>
      <c r="DI147" s="346"/>
      <c r="DJ147" s="346"/>
      <c r="DK147" s="346"/>
      <c r="DL147" s="346"/>
      <c r="DM147" s="309"/>
      <c r="DN147" s="309"/>
      <c r="DO147" s="309"/>
      <c r="DP147" s="309"/>
      <c r="DQ147" s="309"/>
      <c r="DR147" s="309"/>
      <c r="DS147" s="309"/>
      <c r="DT147" s="309"/>
      <c r="DU147" s="309"/>
      <c r="DV147" s="309"/>
      <c r="DW147" s="309"/>
      <c r="DX147" s="309"/>
      <c r="DY147" s="309"/>
      <c r="DZ147" s="309"/>
      <c r="EA147" s="309"/>
      <c r="EB147" s="309"/>
      <c r="EC147" s="309"/>
      <c r="ED147" s="309"/>
      <c r="EE147" s="309"/>
      <c r="EF147" s="309"/>
      <c r="EG147" s="309"/>
      <c r="EH147" s="309"/>
      <c r="EI147" s="309"/>
      <c r="EJ147" s="309"/>
      <c r="EK147" s="309"/>
      <c r="EL147" s="309"/>
      <c r="EM147" s="309"/>
      <c r="EN147" s="309"/>
      <c r="EO147" s="309"/>
      <c r="EP147" s="309"/>
      <c r="EQ147" s="309"/>
      <c r="ER147" s="309"/>
      <c r="ES147" s="308"/>
      <c r="ET147" s="308"/>
      <c r="EU147" s="308"/>
      <c r="EV147" s="308"/>
      <c r="EW147" s="308"/>
      <c r="EX147" s="308"/>
      <c r="EY147" s="308"/>
      <c r="EZ147" s="308"/>
      <c r="FA147" s="308"/>
      <c r="FB147" s="308"/>
      <c r="FC147" s="308"/>
      <c r="FD147" s="308"/>
      <c r="FE147" s="308"/>
      <c r="FF147" s="308"/>
      <c r="FG147" s="308"/>
      <c r="FH147" s="308"/>
      <c r="FI147" s="147"/>
      <c r="FJ147" s="147"/>
      <c r="FK147" s="147"/>
      <c r="FL147" s="147"/>
      <c r="FM147" s="147"/>
    </row>
    <row r="148" spans="2:169" ht="16.5" customHeight="1">
      <c r="CE148" s="309"/>
      <c r="CF148" s="309"/>
      <c r="CG148" s="309"/>
      <c r="CH148" s="309"/>
      <c r="CI148" s="309"/>
      <c r="CJ148" s="309"/>
      <c r="CK148" s="309"/>
    </row>
    <row r="149" spans="2:169" ht="16.5" customHeight="1">
      <c r="CE149" s="309"/>
      <c r="CF149" s="309"/>
      <c r="CG149" s="309"/>
      <c r="CH149" s="309"/>
      <c r="CI149" s="309"/>
      <c r="CJ149" s="309"/>
      <c r="CK149" s="309"/>
    </row>
  </sheetData>
  <sheetProtection algorithmName="SHA-512" hashValue="YgImDwfKpNtCaxyxYnw9WFW4Wg8hHVXdXwjJccHqLAlcRh715nvVGAWtjDIaRQENYNNp5iQH/SAc5KBcN5e3cA==" saltValue="j78Iea4meMgsiG394qIXHQ==" spinCount="100000" sheet="1" objects="1" scenarios="1"/>
  <protectedRanges>
    <protectedRange sqref="D106:AX140" name="範囲2_1"/>
    <protectedRange sqref="AU67:CK91 BZ32:CK66 AU37:BR66 AI72:AT81 D72:AA81 D92:AT96 AU32:BY36" name="範囲1_1"/>
    <protectedRange sqref="AI87:AT91" name="範囲1"/>
  </protectedRanges>
  <mergeCells count="234">
    <mergeCell ref="AO26:AP27"/>
    <mergeCell ref="AI12:AL14"/>
    <mergeCell ref="AM12:AP14"/>
    <mergeCell ref="B15:N17"/>
    <mergeCell ref="AA15:AH17"/>
    <mergeCell ref="AI15:AP17"/>
    <mergeCell ref="B18:N20"/>
    <mergeCell ref="O18:Z20"/>
    <mergeCell ref="AA18:AH20"/>
    <mergeCell ref="AI18:AP20"/>
    <mergeCell ref="O15:T17"/>
    <mergeCell ref="U15:Z17"/>
    <mergeCell ref="B22:I25"/>
    <mergeCell ref="J22:P22"/>
    <mergeCell ref="Q22:V22"/>
    <mergeCell ref="AE22:AL23"/>
    <mergeCell ref="AM22:AP23"/>
    <mergeCell ref="J23:P23"/>
    <mergeCell ref="Q23:V23"/>
    <mergeCell ref="AI26:AN27"/>
    <mergeCell ref="S26:V27"/>
    <mergeCell ref="W26:AB27"/>
    <mergeCell ref="AC26:AD27"/>
    <mergeCell ref="AE26:AG27"/>
    <mergeCell ref="J24:K25"/>
    <mergeCell ref="L24:P25"/>
    <mergeCell ref="Q24:R25"/>
    <mergeCell ref="S24:X25"/>
    <mergeCell ref="Y24:AB25"/>
    <mergeCell ref="J26:R27"/>
    <mergeCell ref="N2:BQ2"/>
    <mergeCell ref="BR2:BY2"/>
    <mergeCell ref="BZ2:CC2"/>
    <mergeCell ref="AT8:BB14"/>
    <mergeCell ref="B4:N5"/>
    <mergeCell ref="O4:Q5"/>
    <mergeCell ref="R4:T5"/>
    <mergeCell ref="U4:W5"/>
    <mergeCell ref="X4:Z5"/>
    <mergeCell ref="AA4:AC5"/>
    <mergeCell ref="AR6:AS27"/>
    <mergeCell ref="BC6:CK7"/>
    <mergeCell ref="CD2:CG2"/>
    <mergeCell ref="CH2:CK2"/>
    <mergeCell ref="N3:BQ3"/>
    <mergeCell ref="BC8:CK14"/>
    <mergeCell ref="B12:N14"/>
    <mergeCell ref="O12:Z14"/>
    <mergeCell ref="AA12:AH14"/>
    <mergeCell ref="CH4:CK5"/>
    <mergeCell ref="B6:N7"/>
    <mergeCell ref="O6:AP7"/>
    <mergeCell ref="AT6:BB7"/>
    <mergeCell ref="AO24:AP25"/>
    <mergeCell ref="B8:N11"/>
    <mergeCell ref="O8:AP11"/>
    <mergeCell ref="AT21:BB23"/>
    <mergeCell ref="AT15:BB19"/>
    <mergeCell ref="BC15:CK20"/>
    <mergeCell ref="AR4:CB5"/>
    <mergeCell ref="AC24:AD25"/>
    <mergeCell ref="AE24:AJ25"/>
    <mergeCell ref="AK24:AN25"/>
    <mergeCell ref="W22:AD23"/>
    <mergeCell ref="BC21:BL23"/>
    <mergeCell ref="BM21:BQ23"/>
    <mergeCell ref="BR21:BZ23"/>
    <mergeCell ref="CA21:CK23"/>
    <mergeCell ref="AT24:BB27"/>
    <mergeCell ref="BC24:BL27"/>
    <mergeCell ref="BM24:BQ27"/>
    <mergeCell ref="BR24:BZ27"/>
    <mergeCell ref="CA24:CH27"/>
    <mergeCell ref="CI24:CK27"/>
    <mergeCell ref="B29:C96"/>
    <mergeCell ref="D29:AH31"/>
    <mergeCell ref="AI29:AT31"/>
    <mergeCell ref="AU29:BY31"/>
    <mergeCell ref="AI42:AT46"/>
    <mergeCell ref="AU42:BY46"/>
    <mergeCell ref="D62:AA66"/>
    <mergeCell ref="AI67:AT71"/>
    <mergeCell ref="AU62:BY66"/>
    <mergeCell ref="D67:AA71"/>
    <mergeCell ref="AU67:BY71"/>
    <mergeCell ref="D92:AH96"/>
    <mergeCell ref="AI92:AT96"/>
    <mergeCell ref="AU92:BY96"/>
    <mergeCell ref="AU57:BY61"/>
    <mergeCell ref="D77:AA81"/>
    <mergeCell ref="AB77:AH81"/>
    <mergeCell ref="D72:AA76"/>
    <mergeCell ref="D42:AH46"/>
    <mergeCell ref="AB52:AH56"/>
    <mergeCell ref="AI52:AT56"/>
    <mergeCell ref="W82:AA86"/>
    <mergeCell ref="B26:I27"/>
    <mergeCell ref="BZ42:CK46"/>
    <mergeCell ref="D47:AA51"/>
    <mergeCell ref="AB47:AH51"/>
    <mergeCell ref="AB67:AH71"/>
    <mergeCell ref="BZ67:CK71"/>
    <mergeCell ref="AI47:AT51"/>
    <mergeCell ref="AU47:BY51"/>
    <mergeCell ref="BZ47:CK51"/>
    <mergeCell ref="BZ29:CK31"/>
    <mergeCell ref="D32:AH36"/>
    <mergeCell ref="AI32:AT36"/>
    <mergeCell ref="AU32:BY36"/>
    <mergeCell ref="BZ32:CK36"/>
    <mergeCell ref="D37:AH41"/>
    <mergeCell ref="AI37:AT41"/>
    <mergeCell ref="AU37:BY41"/>
    <mergeCell ref="BZ37:CK41"/>
    <mergeCell ref="D57:AA61"/>
    <mergeCell ref="BZ62:CK66"/>
    <mergeCell ref="AI57:AT61"/>
    <mergeCell ref="AU52:BY56"/>
    <mergeCell ref="BZ52:CK56"/>
    <mergeCell ref="AI62:AT66"/>
    <mergeCell ref="D52:AA56"/>
    <mergeCell ref="BZ92:CK96"/>
    <mergeCell ref="AB72:AH76"/>
    <mergeCell ref="AI72:AT76"/>
    <mergeCell ref="AU77:BY81"/>
    <mergeCell ref="BZ77:CK81"/>
    <mergeCell ref="AI77:AT81"/>
    <mergeCell ref="AU82:BY86"/>
    <mergeCell ref="BZ82:CK86"/>
    <mergeCell ref="AU72:BY76"/>
    <mergeCell ref="BZ72:CK76"/>
    <mergeCell ref="AI87:AT91"/>
    <mergeCell ref="AU87:BY91"/>
    <mergeCell ref="BZ87:CK91"/>
    <mergeCell ref="AI82:AT86"/>
    <mergeCell ref="AB82:AH86"/>
    <mergeCell ref="D82:V86"/>
    <mergeCell ref="D87:AA91"/>
    <mergeCell ref="AB87:AH88"/>
    <mergeCell ref="AB89:AE91"/>
    <mergeCell ref="AF89:AH91"/>
    <mergeCell ref="D106:AG110"/>
    <mergeCell ref="AH106:AL110"/>
    <mergeCell ref="D111:AG115"/>
    <mergeCell ref="AH111:AL115"/>
    <mergeCell ref="D116:AG120"/>
    <mergeCell ref="BZ57:CK61"/>
    <mergeCell ref="AB57:AH61"/>
    <mergeCell ref="AB62:AH66"/>
    <mergeCell ref="AH116:AL120"/>
    <mergeCell ref="B97:AH101"/>
    <mergeCell ref="AI97:AT101"/>
    <mergeCell ref="B103:C140"/>
    <mergeCell ref="D103:AL105"/>
    <mergeCell ref="AM103:AX105"/>
    <mergeCell ref="AM106:AX110"/>
    <mergeCell ref="AM116:AX120"/>
    <mergeCell ref="AM126:AX130"/>
    <mergeCell ref="AM121:AX125"/>
    <mergeCell ref="D121:AG125"/>
    <mergeCell ref="AH121:AL125"/>
    <mergeCell ref="B141:AL144"/>
    <mergeCell ref="AM141:AX144"/>
    <mergeCell ref="AZ141:BU144"/>
    <mergeCell ref="BV141:CK144"/>
    <mergeCell ref="AM136:AX140"/>
    <mergeCell ref="BD136:BU140"/>
    <mergeCell ref="BD131:BU135"/>
    <mergeCell ref="AZ106:BA140"/>
    <mergeCell ref="BB106:BC110"/>
    <mergeCell ref="BD106:BU110"/>
    <mergeCell ref="BV106:CK110"/>
    <mergeCell ref="AM111:AX115"/>
    <mergeCell ref="BB111:BC115"/>
    <mergeCell ref="BD111:BU115"/>
    <mergeCell ref="BV111:CK115"/>
    <mergeCell ref="AM131:AX135"/>
    <mergeCell ref="BB126:BC140"/>
    <mergeCell ref="BD126:BU130"/>
    <mergeCell ref="BB116:BC120"/>
    <mergeCell ref="BD116:BU120"/>
    <mergeCell ref="BV116:CK120"/>
    <mergeCell ref="BB121:BC125"/>
    <mergeCell ref="BD121:BU125"/>
    <mergeCell ref="BV121:CK125"/>
    <mergeCell ref="B146:C146"/>
    <mergeCell ref="D146:E146"/>
    <mergeCell ref="F146:I146"/>
    <mergeCell ref="CL147:CM147"/>
    <mergeCell ref="BM146:EF146"/>
    <mergeCell ref="CE147:CK149"/>
    <mergeCell ref="BV136:CK140"/>
    <mergeCell ref="BV131:CK135"/>
    <mergeCell ref="BV126:CK130"/>
    <mergeCell ref="D126:AG130"/>
    <mergeCell ref="AH126:AL130"/>
    <mergeCell ref="D131:AG135"/>
    <mergeCell ref="AH131:AL135"/>
    <mergeCell ref="D136:AG140"/>
    <mergeCell ref="AH136:AL140"/>
    <mergeCell ref="CN147:CO147"/>
    <mergeCell ref="CP147:CQ147"/>
    <mergeCell ref="CR147:CS147"/>
    <mergeCell ref="CT147:CU147"/>
    <mergeCell ref="CV147:DL147"/>
    <mergeCell ref="DM147:DN147"/>
    <mergeCell ref="DO147:DP147"/>
    <mergeCell ref="DQ147:DR147"/>
    <mergeCell ref="DS147:DT147"/>
    <mergeCell ref="EO146:EP146"/>
    <mergeCell ref="EM145:EN145"/>
    <mergeCell ref="EO145:EP145"/>
    <mergeCell ref="EQ145:ER145"/>
    <mergeCell ref="EQ146:ER146"/>
    <mergeCell ref="ES146:FH146"/>
    <mergeCell ref="EG146:EH146"/>
    <mergeCell ref="EI146:EJ146"/>
    <mergeCell ref="ES145:FH145"/>
    <mergeCell ref="EK145:EL145"/>
    <mergeCell ref="EK146:EL146"/>
    <mergeCell ref="EM146:EN146"/>
    <mergeCell ref="ES147:FH147"/>
    <mergeCell ref="EG147:EH147"/>
    <mergeCell ref="EI147:EJ147"/>
    <mergeCell ref="EK147:EL147"/>
    <mergeCell ref="EM147:EN147"/>
    <mergeCell ref="EO147:EP147"/>
    <mergeCell ref="EQ147:ER147"/>
    <mergeCell ref="DU147:DV147"/>
    <mergeCell ref="DW147:DX147"/>
    <mergeCell ref="DY147:DZ147"/>
    <mergeCell ref="EA147:EB147"/>
    <mergeCell ref="EC147:ED147"/>
    <mergeCell ref="EE147:EF147"/>
  </mergeCells>
  <phoneticPr fontId="3"/>
  <dataValidations count="1">
    <dataValidation type="whole" operator="greaterThanOrEqual" allowBlank="1" showInputMessage="1" showErrorMessage="1" sqref="W26:AB27 BC24 AI26" xr:uid="{2258167B-1F1F-4012-B63F-711A9E59B53D}">
      <formula1>0</formula1>
    </dataValidation>
  </dataValidations>
  <printOptions horizontalCentered="1"/>
  <pageMargins left="0.19685039370078741" right="0.19685039370078741" top="0.19685039370078741" bottom="0.19685039370078741" header="0.19685039370078741" footer="0"/>
  <pageSetup paperSize="9" scale="93" fitToWidth="0" orientation="portrait" horizontalDpi="300" verticalDpi="300" r:id="rId1"/>
  <headerFooter alignWithMargins="0"/>
  <ignoredErrors>
    <ignoredError sqref="CA24"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1" tint="0.499984740745262"/>
  </sheetPr>
  <dimension ref="A1:Z36"/>
  <sheetViews>
    <sheetView workbookViewId="0"/>
  </sheetViews>
  <sheetFormatPr defaultColWidth="9.125" defaultRowHeight="13.5"/>
  <cols>
    <col min="1" max="1" width="30.75" style="138" customWidth="1"/>
    <col min="2" max="2" width="15.75" style="138" customWidth="1"/>
    <col min="3" max="3" width="11.75" style="138" customWidth="1"/>
    <col min="4" max="5" width="8.875" style="138" customWidth="1"/>
    <col min="6" max="6" width="29.25" style="138" customWidth="1"/>
    <col min="7" max="7" width="11.25" style="138" bestFit="1" customWidth="1"/>
    <col min="8" max="8" width="8.875" style="138" customWidth="1"/>
    <col min="9" max="9" width="8.125" style="138" customWidth="1"/>
    <col min="10" max="10" width="31.75" style="138" customWidth="1"/>
    <col min="11" max="11" width="23.75" style="190" bestFit="1" customWidth="1"/>
    <col min="12" max="12" width="6.625" style="138" bestFit="1" customWidth="1"/>
    <col min="13" max="13" width="8.625" style="138" customWidth="1"/>
    <col min="14" max="14" width="23.75" style="138" bestFit="1" customWidth="1"/>
    <col min="15" max="15" width="11.75" style="138" bestFit="1" customWidth="1"/>
    <col min="16" max="16" width="3.875" style="138" customWidth="1"/>
    <col min="17" max="17" width="13.125" style="138" customWidth="1"/>
    <col min="18" max="18" width="8.875" style="138" bestFit="1" customWidth="1"/>
    <col min="19" max="19" width="11.5" style="138" customWidth="1"/>
    <col min="20" max="20" width="3.875" style="138" customWidth="1"/>
    <col min="21" max="21" width="8.875" style="138" bestFit="1" customWidth="1"/>
    <col min="22" max="22" width="6.5" style="138" customWidth="1"/>
    <col min="23" max="23" width="6" style="138" customWidth="1"/>
    <col min="24" max="24" width="9.125" style="138"/>
    <col min="25" max="25" width="8.375" style="138" bestFit="1" customWidth="1"/>
    <col min="26" max="16384" width="9.125" style="138"/>
  </cols>
  <sheetData>
    <row r="1" spans="1:26" s="164" customFormat="1" ht="16.5">
      <c r="A1" s="163" t="s">
        <v>117</v>
      </c>
      <c r="K1" s="165"/>
    </row>
    <row r="2" spans="1:26">
      <c r="A2" s="166" t="s">
        <v>47</v>
      </c>
      <c r="B2" s="167" t="s">
        <v>66</v>
      </c>
      <c r="C2" s="167" t="s">
        <v>79</v>
      </c>
      <c r="D2" s="166"/>
      <c r="F2" s="166" t="s">
        <v>317</v>
      </c>
      <c r="G2" s="167" t="s">
        <v>67</v>
      </c>
      <c r="H2" s="166"/>
      <c r="J2" s="166" t="s">
        <v>64</v>
      </c>
      <c r="K2" s="168" t="s">
        <v>67</v>
      </c>
      <c r="L2" s="168"/>
      <c r="N2" s="169" t="s">
        <v>65</v>
      </c>
      <c r="O2" s="170" t="s">
        <v>67</v>
      </c>
      <c r="P2" s="170"/>
      <c r="R2" s="171" t="s">
        <v>68</v>
      </c>
      <c r="S2" s="172"/>
      <c r="T2" s="172"/>
      <c r="U2" s="172"/>
      <c r="V2" s="172"/>
      <c r="W2" s="172"/>
      <c r="X2" s="172"/>
      <c r="Y2" s="172"/>
      <c r="Z2" s="172"/>
    </row>
    <row r="3" spans="1:26">
      <c r="A3" s="173" t="s">
        <v>48</v>
      </c>
      <c r="B3" s="174" t="s">
        <v>356</v>
      </c>
      <c r="C3" s="137"/>
      <c r="D3" s="173"/>
      <c r="F3" s="185" t="s">
        <v>316</v>
      </c>
      <c r="G3" s="176" t="str">
        <f ca="1">IF(AND(C16="○",C4=1),"○","")</f>
        <v/>
      </c>
      <c r="H3" s="137"/>
      <c r="J3" s="137" t="s">
        <v>53</v>
      </c>
      <c r="K3" s="175" t="str">
        <f ca="1">VLOOKUP(C4,R5:S10,2,FALSE)</f>
        <v>乳児</v>
      </c>
      <c r="L3" s="175"/>
      <c r="N3" s="137" t="s">
        <v>18</v>
      </c>
      <c r="O3" s="176">
        <f ca="1">ROUNDDOWN(IF(C6="標準",K9,IF(C6="短時間",K10,0)),-1)</f>
        <v>0</v>
      </c>
      <c r="P3" s="176" t="s">
        <v>70</v>
      </c>
      <c r="Q3" s="177" t="s">
        <v>80</v>
      </c>
      <c r="R3" s="132" t="s">
        <v>53</v>
      </c>
      <c r="U3" s="132" t="s">
        <v>57</v>
      </c>
      <c r="X3" s="132" t="s">
        <v>130</v>
      </c>
    </row>
    <row r="4" spans="1:26">
      <c r="A4" s="173" t="s">
        <v>7</v>
      </c>
      <c r="B4" s="178" t="s">
        <v>101</v>
      </c>
      <c r="C4" s="179">
        <f t="shared" ref="C4:C5" ca="1" si="0">INDIRECT(CONCATENATE(B$3,"!",B4))</f>
        <v>0</v>
      </c>
      <c r="D4" s="173" t="s">
        <v>50</v>
      </c>
      <c r="F4" s="137" t="s">
        <v>344</v>
      </c>
      <c r="G4" s="175" t="str">
        <f ca="1">IF(AND(C18="○",C19="○",G3="○"),"○","")</f>
        <v/>
      </c>
      <c r="H4" s="137"/>
      <c r="J4" s="137" t="s">
        <v>56</v>
      </c>
      <c r="K4" s="175">
        <f ca="1">C5</f>
        <v>0</v>
      </c>
      <c r="L4" s="175" t="s">
        <v>32</v>
      </c>
      <c r="N4" s="137" t="s">
        <v>244</v>
      </c>
      <c r="O4" s="176">
        <f ca="1">IF(AND(C9="否",C10="否"),0,ROUNDDOWN(IF(C6="標準",K11*($C$8+K12),IF(C6="短時間",K13*($C$8+K14),0)),-1))</f>
        <v>0</v>
      </c>
      <c r="P4" s="176" t="s">
        <v>70</v>
      </c>
      <c r="Q4" s="177" t="s">
        <v>80</v>
      </c>
      <c r="R4" s="139" t="s">
        <v>54</v>
      </c>
      <c r="S4" s="139" t="s">
        <v>55</v>
      </c>
      <c r="U4" s="137" t="s">
        <v>58</v>
      </c>
      <c r="V4" s="137" t="s">
        <v>59</v>
      </c>
      <c r="X4" s="137" t="s">
        <v>131</v>
      </c>
      <c r="Y4" s="137" t="s">
        <v>132</v>
      </c>
      <c r="Z4" s="137" t="s">
        <v>133</v>
      </c>
    </row>
    <row r="5" spans="1:26">
      <c r="A5" s="173" t="s">
        <v>373</v>
      </c>
      <c r="B5" s="178" t="s">
        <v>375</v>
      </c>
      <c r="C5" s="179">
        <f t="shared" ca="1" si="0"/>
        <v>0</v>
      </c>
      <c r="D5" s="173" t="s">
        <v>32</v>
      </c>
      <c r="F5" s="137" t="s">
        <v>320</v>
      </c>
      <c r="G5" s="175">
        <f>施設情報!C24</f>
        <v>0</v>
      </c>
      <c r="H5" s="137"/>
      <c r="J5" s="137" t="s">
        <v>76</v>
      </c>
      <c r="K5" s="175" t="e">
        <f ca="1">VLOOKUP($K$4,$U$5:$U$6,1,TRUE)</f>
        <v>#N/A</v>
      </c>
      <c r="L5" s="175" t="s">
        <v>75</v>
      </c>
      <c r="N5" s="137" t="s">
        <v>286</v>
      </c>
      <c r="O5" s="176" t="e">
        <f ca="1">IF(C11="適",ROUNDDOWN((K15*C12+K16*C13)/C7,-1),0)</f>
        <v>#DIV/0!</v>
      </c>
      <c r="P5" s="176" t="s">
        <v>70</v>
      </c>
      <c r="Q5" s="177" t="s">
        <v>80</v>
      </c>
      <c r="R5" s="139">
        <v>5</v>
      </c>
      <c r="S5" s="180" t="s">
        <v>43</v>
      </c>
      <c r="U5" s="137">
        <v>6</v>
      </c>
      <c r="V5" s="137">
        <v>12</v>
      </c>
      <c r="X5" s="137">
        <v>0</v>
      </c>
      <c r="Y5" s="137">
        <v>2</v>
      </c>
      <c r="Z5" s="137">
        <v>6</v>
      </c>
    </row>
    <row r="6" spans="1:26">
      <c r="A6" s="173" t="s">
        <v>49</v>
      </c>
      <c r="B6" s="178" t="s">
        <v>374</v>
      </c>
      <c r="C6" s="179">
        <f t="shared" ref="C6:C22" ca="1" si="1">INDIRECT(CONCATENATE(B$3,"!",B6))</f>
        <v>0</v>
      </c>
      <c r="D6" s="173"/>
      <c r="E6" s="218"/>
      <c r="F6" s="137" t="s">
        <v>321</v>
      </c>
      <c r="G6" s="175">
        <f>施設情報!C25</f>
        <v>0</v>
      </c>
      <c r="H6" s="137"/>
      <c r="J6" s="137" t="s">
        <v>77</v>
      </c>
      <c r="K6" s="175" t="e">
        <f ca="1">VLOOKUP(K5,U5:V6,2,TRUE)</f>
        <v>#N/A</v>
      </c>
      <c r="L6" s="175" t="s">
        <v>78</v>
      </c>
      <c r="N6" s="137" t="s">
        <v>246</v>
      </c>
      <c r="O6" s="176">
        <f ca="1">ROUNDDOWN(IF(G3="○",K23+K24*($C$8+K25),0),-1)</f>
        <v>0</v>
      </c>
      <c r="P6" s="176" t="s">
        <v>70</v>
      </c>
      <c r="Q6" s="177" t="s">
        <v>80</v>
      </c>
      <c r="R6" s="139">
        <v>4</v>
      </c>
      <c r="S6" s="180" t="s">
        <v>43</v>
      </c>
      <c r="U6" s="137">
        <v>13</v>
      </c>
      <c r="V6" s="137">
        <v>19</v>
      </c>
      <c r="X6" s="137">
        <v>1</v>
      </c>
      <c r="Y6" s="137">
        <v>3</v>
      </c>
      <c r="Z6" s="137">
        <v>6</v>
      </c>
    </row>
    <row r="7" spans="1:26">
      <c r="A7" s="173" t="s">
        <v>31</v>
      </c>
      <c r="B7" s="178" t="s">
        <v>376</v>
      </c>
      <c r="C7" s="179">
        <f t="shared" ca="1" si="1"/>
        <v>0</v>
      </c>
      <c r="D7" s="173"/>
      <c r="E7" s="218"/>
      <c r="G7" s="281"/>
      <c r="H7" s="218"/>
      <c r="J7" s="137" t="s">
        <v>62</v>
      </c>
      <c r="K7" s="175" t="e">
        <f ca="1">CONCATENATE(C14,"-",K5,"-",K3)</f>
        <v>#N/A</v>
      </c>
      <c r="L7" s="175"/>
      <c r="N7" s="137" t="s">
        <v>276</v>
      </c>
      <c r="O7" s="176">
        <f ca="1">ROUNDDOWN(IF(AND(C18="○",C19="○"), IF(G4="○", K20+K21*($C$8+K22), IF(G4="", K17+K18*($C$8+K19), 0)), 0),-1)</f>
        <v>0</v>
      </c>
      <c r="P7" s="176" t="s">
        <v>70</v>
      </c>
      <c r="Q7" s="177" t="s">
        <v>80</v>
      </c>
      <c r="R7" s="139">
        <v>3</v>
      </c>
      <c r="S7" s="180" t="s">
        <v>44</v>
      </c>
      <c r="X7" s="137">
        <v>2</v>
      </c>
      <c r="Y7" s="137">
        <v>4</v>
      </c>
      <c r="Z7" s="137">
        <v>6</v>
      </c>
    </row>
    <row r="8" spans="1:26">
      <c r="A8" s="181" t="s">
        <v>292</v>
      </c>
      <c r="B8" s="191" t="s">
        <v>288</v>
      </c>
      <c r="C8" s="183">
        <f t="shared" ca="1" si="1"/>
        <v>8</v>
      </c>
      <c r="D8" s="181" t="s">
        <v>293</v>
      </c>
      <c r="E8" s="218"/>
      <c r="F8" s="218"/>
      <c r="G8" s="218"/>
      <c r="H8" s="218"/>
      <c r="J8" s="137" t="s">
        <v>392</v>
      </c>
      <c r="K8" s="190" t="e">
        <f ca="1">CONCATENATE(C14,"-",K5,"-１、２歳児")</f>
        <v>#N/A</v>
      </c>
      <c r="L8" s="175"/>
      <c r="N8" s="137" t="s">
        <v>41</v>
      </c>
      <c r="O8" s="176">
        <f ca="1">IF(C20="",0,ROUNDDOWN(K27,-1))</f>
        <v>0</v>
      </c>
      <c r="P8" s="176" t="s">
        <v>70</v>
      </c>
      <c r="Q8" s="177" t="s">
        <v>80</v>
      </c>
      <c r="R8" s="139">
        <v>2</v>
      </c>
      <c r="S8" s="180" t="s">
        <v>45</v>
      </c>
      <c r="X8" s="137">
        <v>3</v>
      </c>
      <c r="Y8" s="137">
        <v>5</v>
      </c>
      <c r="Z8" s="137">
        <v>6</v>
      </c>
    </row>
    <row r="9" spans="1:26">
      <c r="A9" s="181" t="s">
        <v>345</v>
      </c>
      <c r="B9" s="182" t="s">
        <v>377</v>
      </c>
      <c r="C9" s="183" t="str">
        <f t="shared" ca="1" si="1"/>
        <v>適</v>
      </c>
      <c r="D9" s="137"/>
      <c r="E9" s="218"/>
      <c r="F9" s="218"/>
      <c r="G9" s="218"/>
      <c r="H9" s="218"/>
      <c r="J9" s="137" t="s">
        <v>52</v>
      </c>
      <c r="K9" s="176" t="e">
        <f ca="1">VLOOKUP($K$7,単価①【小規模】!$A:$DJ,7,0)</f>
        <v>#N/A</v>
      </c>
      <c r="L9" s="176" t="s">
        <v>70</v>
      </c>
      <c r="N9" s="137" t="s">
        <v>111</v>
      </c>
      <c r="O9" s="176">
        <f ca="1">ROUNDDOWN(IF(C21="",0,IF(C21="配置",(K28+K29*(K30+$C$8))/$C$7,IF(C21="兼務",(K28+K29*$C$8)/$C$7,IF(C21="嘱託",K28/$C$7,"")))),-1)</f>
        <v>0</v>
      </c>
      <c r="P9" s="176" t="s">
        <v>70</v>
      </c>
      <c r="Q9" s="177" t="s">
        <v>80</v>
      </c>
      <c r="R9" s="139">
        <v>1</v>
      </c>
      <c r="S9" s="180" t="s">
        <v>45</v>
      </c>
      <c r="X9" s="137">
        <v>4</v>
      </c>
      <c r="Y9" s="137">
        <v>6</v>
      </c>
      <c r="Z9" s="137">
        <v>6</v>
      </c>
    </row>
    <row r="10" spans="1:26">
      <c r="A10" s="138" t="s">
        <v>346</v>
      </c>
      <c r="B10" s="182" t="s">
        <v>378</v>
      </c>
      <c r="C10" s="183" t="str">
        <f t="shared" ca="1" si="1"/>
        <v>適</v>
      </c>
      <c r="D10" s="137"/>
      <c r="J10" s="137" t="s">
        <v>63</v>
      </c>
      <c r="K10" s="176" t="e">
        <f ca="1">VLOOKUP($K$7,単価①【小規模】!$A:$DJ,9,0)</f>
        <v>#N/A</v>
      </c>
      <c r="L10" s="176" t="s">
        <v>70</v>
      </c>
      <c r="N10" s="137" t="s">
        <v>313</v>
      </c>
      <c r="O10" s="176">
        <f ca="1">ROUNDDOWN(IF(C22="○",IF(G5="標準",K31,IF(G5="都市部",K32,0)),0),-1)</f>
        <v>0</v>
      </c>
      <c r="P10" s="176" t="s">
        <v>70</v>
      </c>
      <c r="Q10" s="177" t="s">
        <v>80</v>
      </c>
      <c r="R10" s="139">
        <v>0</v>
      </c>
      <c r="S10" s="180" t="s">
        <v>46</v>
      </c>
      <c r="X10" s="137">
        <v>5</v>
      </c>
      <c r="Y10" s="137">
        <v>7</v>
      </c>
      <c r="Z10" s="137">
        <v>6</v>
      </c>
    </row>
    <row r="11" spans="1:26">
      <c r="A11" s="137" t="s">
        <v>307</v>
      </c>
      <c r="B11" s="184" t="s">
        <v>308</v>
      </c>
      <c r="C11" s="183" t="str">
        <f t="shared" ca="1" si="1"/>
        <v>適</v>
      </c>
      <c r="D11" s="137"/>
      <c r="J11" s="185" t="s">
        <v>243</v>
      </c>
      <c r="K11" s="176" t="e">
        <f ca="1">VLOOKUP($K$7,単価①【小規模】!$A:$DJ,12,0)</f>
        <v>#N/A</v>
      </c>
      <c r="L11" s="176" t="s">
        <v>70</v>
      </c>
      <c r="N11" s="137" t="s">
        <v>334</v>
      </c>
      <c r="O11" s="176">
        <f ca="1">IF(C17="",0,ROUNDDOWN(K26/C7,-1))</f>
        <v>0</v>
      </c>
      <c r="P11" s="176" t="s">
        <v>70</v>
      </c>
      <c r="Q11" s="177" t="s">
        <v>80</v>
      </c>
      <c r="X11" s="137">
        <v>6</v>
      </c>
      <c r="Y11" s="137">
        <v>8</v>
      </c>
      <c r="Z11" s="137">
        <v>6</v>
      </c>
    </row>
    <row r="12" spans="1:26">
      <c r="A12" s="173" t="s">
        <v>274</v>
      </c>
      <c r="B12" s="178" t="s">
        <v>118</v>
      </c>
      <c r="C12" s="179">
        <f t="shared" ca="1" si="1"/>
        <v>0</v>
      </c>
      <c r="D12" s="173"/>
      <c r="E12" s="218"/>
      <c r="F12" s="218"/>
      <c r="G12" s="218"/>
      <c r="H12" s="218"/>
      <c r="J12" s="185" t="s">
        <v>289</v>
      </c>
      <c r="K12" s="187" t="e">
        <f ca="1">VLOOKUP($K$7,単価①【小規模】!$A:$DJ,19,0)</f>
        <v>#N/A</v>
      </c>
      <c r="L12" s="176"/>
      <c r="N12" s="137" t="s">
        <v>371</v>
      </c>
      <c r="O12" s="176">
        <f ca="1">IF(AND($C$25=3,C23="○"),ROUNDDOWN(K35/$C$7,-1),0)</f>
        <v>0</v>
      </c>
      <c r="P12" s="176" t="s">
        <v>70</v>
      </c>
      <c r="Q12" s="177" t="s">
        <v>80</v>
      </c>
      <c r="X12" s="137">
        <v>7</v>
      </c>
      <c r="Y12" s="137">
        <v>9</v>
      </c>
      <c r="Z12" s="137">
        <v>6</v>
      </c>
    </row>
    <row r="13" spans="1:26">
      <c r="A13" s="173" t="s">
        <v>275</v>
      </c>
      <c r="B13" s="178" t="s">
        <v>119</v>
      </c>
      <c r="C13" s="179">
        <f t="shared" ca="1" si="1"/>
        <v>0</v>
      </c>
      <c r="D13" s="173"/>
      <c r="E13" s="218"/>
      <c r="F13" s="218"/>
      <c r="G13" s="218"/>
      <c r="H13" s="218"/>
      <c r="J13" s="185" t="s">
        <v>277</v>
      </c>
      <c r="K13" s="176" t="e">
        <f ca="1">VLOOKUP($K$7,単価①【小規模】!$A:$DJ,21,0)</f>
        <v>#N/A</v>
      </c>
      <c r="L13" s="176" t="s">
        <v>70</v>
      </c>
      <c r="N13" s="137" t="s">
        <v>370</v>
      </c>
      <c r="O13" s="176">
        <f ca="1">IF($C$25=3,ROUNDDOWN(K36/$C$7,-1),0)</f>
        <v>0</v>
      </c>
      <c r="P13" s="176" t="s">
        <v>70</v>
      </c>
      <c r="Q13" s="177" t="s">
        <v>80</v>
      </c>
      <c r="X13" s="137">
        <v>8</v>
      </c>
      <c r="Y13" s="137">
        <v>10</v>
      </c>
      <c r="Z13" s="137">
        <v>6</v>
      </c>
    </row>
    <row r="14" spans="1:26">
      <c r="A14" s="173" t="s">
        <v>60</v>
      </c>
      <c r="B14" s="178" t="s">
        <v>120</v>
      </c>
      <c r="C14" s="179">
        <f t="shared" ca="1" si="1"/>
        <v>0</v>
      </c>
      <c r="D14" s="173" t="s">
        <v>61</v>
      </c>
      <c r="E14" s="218"/>
      <c r="F14" s="218"/>
      <c r="G14" s="218"/>
      <c r="H14" s="218"/>
      <c r="J14" s="185" t="s">
        <v>294</v>
      </c>
      <c r="K14" s="187" t="e">
        <f ca="1">VLOOKUP($K$7,単価①【小規模】!$A:$DJ,28,0)</f>
        <v>#N/A</v>
      </c>
      <c r="L14" s="176"/>
      <c r="X14" s="137">
        <v>9</v>
      </c>
      <c r="Y14" s="137">
        <v>11</v>
      </c>
      <c r="Z14" s="137">
        <v>6</v>
      </c>
    </row>
    <row r="15" spans="1:26">
      <c r="A15" s="188" t="s">
        <v>136</v>
      </c>
      <c r="B15" s="184" t="s">
        <v>379</v>
      </c>
      <c r="C15" s="179">
        <f t="shared" ca="1" si="1"/>
        <v>0</v>
      </c>
      <c r="D15" s="137" t="s">
        <v>0</v>
      </c>
      <c r="J15" s="137" t="s">
        <v>284</v>
      </c>
      <c r="K15" s="176">
        <f>保育単価②【小規模】!C2</f>
        <v>49060</v>
      </c>
      <c r="L15" s="176" t="s">
        <v>70</v>
      </c>
      <c r="X15" s="137">
        <v>10</v>
      </c>
      <c r="Y15" s="137">
        <v>12</v>
      </c>
      <c r="Z15" s="137">
        <v>6</v>
      </c>
    </row>
    <row r="16" spans="1:26">
      <c r="A16" s="188" t="s">
        <v>278</v>
      </c>
      <c r="B16" s="184" t="s">
        <v>282</v>
      </c>
      <c r="C16" s="179" t="str">
        <f t="shared" ca="1" si="1"/>
        <v/>
      </c>
      <c r="D16" s="137"/>
      <c r="J16" s="137" t="s">
        <v>285</v>
      </c>
      <c r="K16" s="176">
        <f>保育単価②【小規模】!C3</f>
        <v>6130</v>
      </c>
      <c r="L16" s="176" t="s">
        <v>70</v>
      </c>
      <c r="X16" s="137">
        <v>11</v>
      </c>
      <c r="Y16" s="137">
        <v>12</v>
      </c>
      <c r="Z16" s="137">
        <v>7</v>
      </c>
    </row>
    <row r="17" spans="1:12">
      <c r="A17" s="138" t="s">
        <v>334</v>
      </c>
      <c r="B17" s="184" t="s">
        <v>279</v>
      </c>
      <c r="C17" s="179" t="str">
        <f t="shared" ca="1" si="1"/>
        <v/>
      </c>
      <c r="D17" s="137"/>
      <c r="J17" s="137" t="s">
        <v>299</v>
      </c>
      <c r="K17" s="176" t="e">
        <f ca="1">VLOOKUP($K$7,単価①【小規模】!$A:$DJ,31,0)</f>
        <v>#N/A</v>
      </c>
      <c r="L17" s="176" t="s">
        <v>70</v>
      </c>
    </row>
    <row r="18" spans="1:12">
      <c r="A18" s="137" t="s">
        <v>281</v>
      </c>
      <c r="B18" s="184" t="s">
        <v>280</v>
      </c>
      <c r="C18" s="179" t="str">
        <f t="shared" ca="1" si="1"/>
        <v/>
      </c>
      <c r="D18" s="137"/>
      <c r="J18" s="137" t="s">
        <v>298</v>
      </c>
      <c r="K18" s="176" t="e">
        <f ca="1">VLOOKUP($K$7,単価①【小規模】!$A:$DJ,33,0)</f>
        <v>#N/A</v>
      </c>
      <c r="L18" s="176"/>
    </row>
    <row r="19" spans="1:12">
      <c r="A19" s="137" t="s">
        <v>342</v>
      </c>
      <c r="B19" s="184" t="s">
        <v>380</v>
      </c>
      <c r="C19" s="179">
        <f t="shared" ca="1" si="1"/>
        <v>0</v>
      </c>
      <c r="D19" s="137"/>
      <c r="J19" s="137" t="s">
        <v>297</v>
      </c>
      <c r="K19" s="187" t="e">
        <f ca="1">VLOOKUP($K$7,単価①【小規模】!$A:$DJ,40,0)</f>
        <v>#N/A</v>
      </c>
      <c r="L19" s="176"/>
    </row>
    <row r="20" spans="1:12">
      <c r="A20" s="188" t="s">
        <v>71</v>
      </c>
      <c r="B20" s="184" t="s">
        <v>283</v>
      </c>
      <c r="C20" s="179" t="str">
        <f t="shared" ca="1" si="1"/>
        <v/>
      </c>
      <c r="D20" s="137"/>
      <c r="J20" s="137" t="s">
        <v>296</v>
      </c>
      <c r="K20" s="176" t="e">
        <f ca="1">VLOOKUP($K$7,単価①【小規模】!$A:$DJ,43,0)</f>
        <v>#N/A</v>
      </c>
      <c r="L20" s="176" t="s">
        <v>70</v>
      </c>
    </row>
    <row r="21" spans="1:12">
      <c r="A21" s="188" t="s">
        <v>98</v>
      </c>
      <c r="B21" s="184" t="s">
        <v>335</v>
      </c>
      <c r="C21" s="179" t="str">
        <f t="shared" ca="1" si="1"/>
        <v/>
      </c>
      <c r="D21" s="137"/>
      <c r="J21" s="137" t="s">
        <v>295</v>
      </c>
      <c r="K21" s="176" t="e">
        <f ca="1">VLOOKUP($K$7,単価①【小規模】!$A:$DJ,45,0)</f>
        <v>#N/A</v>
      </c>
      <c r="L21" s="176"/>
    </row>
    <row r="22" spans="1:12">
      <c r="A22" s="137" t="s">
        <v>313</v>
      </c>
      <c r="B22" s="184" t="s">
        <v>381</v>
      </c>
      <c r="C22" s="179" t="str">
        <f t="shared" ca="1" si="1"/>
        <v/>
      </c>
      <c r="D22" s="137"/>
      <c r="J22" s="137" t="s">
        <v>300</v>
      </c>
      <c r="K22" s="187" t="e">
        <f ca="1">VLOOKUP($K$7,単価①【小規模】!$A:$DJ,51,0)</f>
        <v>#N/A</v>
      </c>
      <c r="L22" s="176"/>
    </row>
    <row r="23" spans="1:12">
      <c r="A23" s="137" t="s">
        <v>371</v>
      </c>
      <c r="B23" s="184" t="s">
        <v>383</v>
      </c>
      <c r="C23" s="179" t="str">
        <f t="shared" ref="C23:C25" ca="1" si="2">INDIRECT(CONCATENATE(B$3,"!",B23))</f>
        <v/>
      </c>
      <c r="D23" s="137"/>
      <c r="J23" s="137" t="s">
        <v>245</v>
      </c>
      <c r="K23" s="176" t="e">
        <f ca="1">VLOOKUP($K$7,単価①【小規模】!$A:$DJ,53,0)</f>
        <v>#N/A</v>
      </c>
      <c r="L23" s="176" t="s">
        <v>70</v>
      </c>
    </row>
    <row r="24" spans="1:12">
      <c r="A24" s="137" t="s">
        <v>382</v>
      </c>
      <c r="B24" s="184" t="s">
        <v>384</v>
      </c>
      <c r="C24" s="179" t="str">
        <f t="shared" ca="1" si="2"/>
        <v/>
      </c>
      <c r="D24" s="137"/>
      <c r="J24" s="137" t="s">
        <v>301</v>
      </c>
      <c r="K24" s="176" t="e">
        <f ca="1">VLOOKUP($K$7,単価①【小規模】!$A:$DJ,55,0)</f>
        <v>#N/A</v>
      </c>
      <c r="L24" s="176"/>
    </row>
    <row r="25" spans="1:12">
      <c r="A25" s="137" t="s">
        <v>388</v>
      </c>
      <c r="B25" s="184" t="s">
        <v>389</v>
      </c>
      <c r="C25" s="179">
        <f t="shared" ca="1" si="2"/>
        <v>0</v>
      </c>
      <c r="D25" s="137" t="s">
        <v>390</v>
      </c>
      <c r="J25" s="137" t="s">
        <v>302</v>
      </c>
      <c r="K25" s="187" t="e">
        <f ca="1">VLOOKUP($K$7,単価①【小規模】!$A:$DJ,61,0)</f>
        <v>#N/A</v>
      </c>
      <c r="L25" s="176"/>
    </row>
    <row r="26" spans="1:12">
      <c r="J26" s="137" t="s">
        <v>336</v>
      </c>
      <c r="K26" s="176" t="str" cm="1">
        <f t="array" aca="1" ref="K26" ca="1">_xlfn.SWITCH(C17,"A",保育単価②【小規模】!C17,"B",保育単価②【小規模】!C18,"")</f>
        <v/>
      </c>
      <c r="L26" s="137"/>
    </row>
    <row r="27" spans="1:12">
      <c r="J27" s="137" t="s">
        <v>73</v>
      </c>
      <c r="K27" s="189" t="e">
        <f ca="1">VLOOKUP(C20,保育単価②【小規模】!$B:$C,2,0)</f>
        <v>#N/A</v>
      </c>
      <c r="L27" s="176" t="s">
        <v>70</v>
      </c>
    </row>
    <row r="28" spans="1:12">
      <c r="J28" s="137" t="s">
        <v>109</v>
      </c>
      <c r="K28" s="189">
        <f ca="1">IF(C21="配置",保育単価②【小規模】!C10,IF(C21="兼務",保育単価②【小規模】!C13,IF(C21="嘱託",保育単価②【小規模】!C15,0)))</f>
        <v>0</v>
      </c>
      <c r="L28" s="176" t="s">
        <v>70</v>
      </c>
    </row>
    <row r="29" spans="1:12">
      <c r="J29" s="137" t="s">
        <v>303</v>
      </c>
      <c r="K29" s="189">
        <f ca="1">IF(C21="配置",保育単価②【小規模】!C11,IF(C21="兼務",保育単価②【小規模】!C14,IF(C21="嘱託",保育単価②【小規模】!C16,0)))</f>
        <v>0</v>
      </c>
      <c r="L29" s="176" t="s">
        <v>70</v>
      </c>
    </row>
    <row r="30" spans="1:12">
      <c r="J30" s="137" t="s">
        <v>291</v>
      </c>
      <c r="K30" s="186">
        <f ca="1">IF(C21="配置",保育単価②【小規模】!C12,0)</f>
        <v>0</v>
      </c>
      <c r="L30" s="176" t="s">
        <v>70</v>
      </c>
    </row>
    <row r="31" spans="1:12">
      <c r="J31" s="137" t="s">
        <v>318</v>
      </c>
      <c r="K31" s="176" t="e">
        <f ca="1">OFFSET(INDEX(単価①【小規模】!$A:$DN,MATCH($K$8,単価①【小規模】!$A:$A,0),92),IF(G6="a地域",0,IF(G6="b地域",1,IF(G6="c地域",2,IF(G6="d地域",3,0)))),0)</f>
        <v>#N/A</v>
      </c>
      <c r="L31" s="176" t="s">
        <v>70</v>
      </c>
    </row>
    <row r="32" spans="1:12">
      <c r="J32" s="137" t="s">
        <v>319</v>
      </c>
      <c r="K32" s="176" t="e">
        <f ca="1">OFFSET(INDEX(単価①【小規模】!$A:$DN,MATCH($K$8,単価①【小規模】!$A:$A,0),93),IF(G6="a地域",0,IF(G6="b地域",1,IF(G6="c地域",2,IF(G6="d地域",3,0)))),0)</f>
        <v>#N/A</v>
      </c>
      <c r="L32" s="176" t="s">
        <v>70</v>
      </c>
    </row>
    <row r="33" spans="10:12">
      <c r="J33" s="137" t="s">
        <v>304</v>
      </c>
      <c r="K33" s="176">
        <f ca="1">IF(C9="適",VLOOKUP($C$15,$X$5:$Z$16,2,1),0)</f>
        <v>2</v>
      </c>
      <c r="L33" s="176" t="s">
        <v>51</v>
      </c>
    </row>
    <row r="34" spans="10:12">
      <c r="J34" s="137" t="s">
        <v>305</v>
      </c>
      <c r="K34" s="176">
        <f ca="1">IF(C10="適",VLOOKUP($C$15,$X$5:$Z$16,3,1),0)</f>
        <v>6</v>
      </c>
      <c r="L34" s="176" t="s">
        <v>51</v>
      </c>
    </row>
    <row r="35" spans="10:12">
      <c r="J35" s="137" t="s">
        <v>371</v>
      </c>
      <c r="K35" s="176">
        <f>IFERROR(保育単価②【小規模】!C19,0)</f>
        <v>100000</v>
      </c>
      <c r="L35" s="176" t="s">
        <v>70</v>
      </c>
    </row>
    <row r="36" spans="10:12">
      <c r="J36" s="137" t="s">
        <v>370</v>
      </c>
      <c r="K36" s="176">
        <f ca="1">IF(C24="○",保育単価②【小規模】!C20,0)</f>
        <v>0</v>
      </c>
      <c r="L36" s="176" t="s">
        <v>70</v>
      </c>
    </row>
  </sheetData>
  <sheetProtection algorithmName="SHA-512" hashValue="1U/Fj9dk+ZjmcrzvJ5yeCrUBCFFxRIag7EqWkoBHlryayY9p0dMiR4xjXyAmE6yqd4YEmBkntjGab9jhgeyAtw==" saltValue="CVHz4aefjKRh/QElecRyMQ==" spinCount="100000" sheet="1" objects="1" scenarios="1"/>
  <phoneticPr fontId="3"/>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N136"/>
  <sheetViews>
    <sheetView workbookViewId="0"/>
  </sheetViews>
  <sheetFormatPr defaultRowHeight="13.5"/>
  <cols>
    <col min="1" max="1" width="9" style="129"/>
    <col min="2" max="2" width="5.625" style="70" customWidth="1"/>
    <col min="3" max="3" width="5.375" style="70" customWidth="1"/>
    <col min="4" max="4" width="4.5" style="70" bestFit="1" customWidth="1"/>
    <col min="5" max="5" width="7.5" style="70" customWidth="1"/>
    <col min="6" max="6" width="2.25" style="70" customWidth="1"/>
    <col min="7" max="7" width="6.875" style="125" customWidth="1"/>
    <col min="8" max="8" width="8.125" style="126" customWidth="1"/>
    <col min="9" max="9" width="6.875" style="71" customWidth="1"/>
    <col min="10" max="10" width="8.125" style="126" customWidth="1"/>
    <col min="11" max="11" width="2.25" style="31" customWidth="1"/>
    <col min="12" max="12" width="6.25" style="125" customWidth="1"/>
    <col min="13" max="13" width="7.25" style="126" customWidth="1"/>
    <col min="14" max="14" width="3" style="126" customWidth="1"/>
    <col min="15" max="15" width="8.25" style="126" customWidth="1"/>
    <col min="16" max="16" width="3" style="126" customWidth="1"/>
    <col min="17" max="17" width="6.25" style="126" customWidth="1"/>
    <col min="18" max="18" width="3" style="126" customWidth="1"/>
    <col min="19" max="19" width="9.875" style="126" customWidth="1"/>
    <col min="20" max="20" width="11.375" style="126" customWidth="1"/>
    <col min="21" max="21" width="6.25" style="71" customWidth="1"/>
    <col min="22" max="22" width="6.625" style="126" customWidth="1"/>
    <col min="23" max="23" width="3" style="126" customWidth="1"/>
    <col min="24" max="24" width="8.25" style="126" customWidth="1"/>
    <col min="25" max="25" width="3" style="126" customWidth="1"/>
    <col min="26" max="26" width="6.25" style="126" customWidth="1"/>
    <col min="27" max="27" width="3" style="126" customWidth="1"/>
    <col min="28" max="28" width="9.875" style="126" customWidth="1"/>
    <col min="29" max="29" width="12" style="126" customWidth="1"/>
    <col min="30" max="30" width="2.25" style="31" customWidth="1"/>
    <col min="31" max="31" width="8" style="125" customWidth="1"/>
    <col min="32" max="32" width="8.375" style="125" customWidth="1"/>
    <col min="33" max="33" width="8.5" style="127" customWidth="1"/>
    <col min="34" max="34" width="6.875" style="127" customWidth="1"/>
    <col min="35" max="35" width="3" style="126" customWidth="1"/>
    <col min="36" max="36" width="8.25" style="126" customWidth="1"/>
    <col min="37" max="37" width="3" style="126" customWidth="1"/>
    <col min="38" max="38" width="6.25" style="126" customWidth="1"/>
    <col min="39" max="39" width="3" style="126" customWidth="1"/>
    <col min="40" max="40" width="9" style="126" customWidth="1"/>
    <col min="41" max="41" width="12.375" style="126" customWidth="1"/>
    <col min="42" max="42" width="3" style="126" customWidth="1"/>
    <col min="43" max="43" width="8.625" style="126" customWidth="1"/>
    <col min="44" max="44" width="3" style="126" customWidth="1"/>
    <col min="45" max="45" width="8.625" style="126" customWidth="1"/>
    <col min="46" max="46" width="3" style="126" customWidth="1"/>
    <col min="47" max="47" width="8.625" style="126" customWidth="1"/>
    <col min="48" max="48" width="3" style="126" customWidth="1"/>
    <col min="49" max="49" width="8.625" style="126" customWidth="1"/>
    <col min="50" max="50" width="3" style="126" customWidth="1"/>
    <col min="51" max="51" width="10.125" style="126" customWidth="1"/>
    <col min="52" max="52" width="3" style="126" customWidth="1"/>
    <col min="53" max="53" width="8.625" style="126" customWidth="1"/>
    <col min="54" max="54" width="3" style="126" customWidth="1"/>
    <col min="55" max="55" width="8.625" style="126" customWidth="1"/>
    <col min="56" max="56" width="3" style="126" customWidth="1"/>
    <col min="57" max="57" width="8.625" style="126" customWidth="1"/>
    <col min="58" max="58" width="3" style="126" customWidth="1"/>
    <col min="59" max="59" width="8.625" style="126" customWidth="1"/>
    <col min="60" max="60" width="3" style="126" customWidth="1"/>
    <col min="61" max="61" width="10.125" style="126" customWidth="1"/>
    <col min="62" max="62" width="2.25" style="31" customWidth="1"/>
    <col min="63" max="63" width="1.125" style="31" customWidth="1"/>
    <col min="64" max="64" width="14.875" style="71" customWidth="1"/>
    <col min="65" max="65" width="9.875" style="71" customWidth="1"/>
    <col min="66" max="66" width="2.25" style="31" customWidth="1"/>
    <col min="67" max="67" width="8.25" style="127" customWidth="1"/>
    <col min="68" max="68" width="3.625" style="127" customWidth="1"/>
    <col min="69" max="69" width="12" style="127" customWidth="1"/>
    <col min="70" max="70" width="3.625" style="127" customWidth="1"/>
    <col min="71" max="71" width="11.125" style="127" customWidth="1"/>
    <col min="72" max="72" width="3.625" style="127" customWidth="1"/>
    <col min="73" max="73" width="10" style="127" customWidth="1"/>
    <col min="74" max="74" width="1.125" style="127" customWidth="1"/>
    <col min="75" max="75" width="2.25" style="31" customWidth="1"/>
    <col min="76" max="76" width="10.25" style="127" customWidth="1"/>
    <col min="77" max="77" width="2.25" style="31" customWidth="1"/>
    <col min="78" max="78" width="5.625" style="71" customWidth="1"/>
    <col min="79" max="79" width="2.25" style="31" customWidth="1"/>
    <col min="80" max="80" width="5.5" style="72" customWidth="1"/>
    <col min="81" max="81" width="4" style="72" customWidth="1"/>
    <col min="82" max="82" width="7.25" style="72" customWidth="1"/>
    <col min="83" max="83" width="4" style="72" customWidth="1"/>
    <col min="84" max="84" width="6.875" style="72" customWidth="1"/>
    <col min="85" max="85" width="4" style="72" customWidth="1"/>
    <col min="86" max="86" width="9.875" style="72" customWidth="1"/>
    <col min="87" max="87" width="2.25" style="125" customWidth="1"/>
    <col min="88" max="89" width="6.125" style="125" customWidth="1"/>
    <col min="90" max="90" width="2.25" style="125" customWidth="1"/>
    <col min="91" max="91" width="5.25" style="128" customWidth="1"/>
    <col min="92" max="92" width="5.75" style="125" customWidth="1"/>
    <col min="93" max="93" width="5.875" style="125" customWidth="1"/>
    <col min="94" max="94" width="2.25" style="31" customWidth="1"/>
    <col min="95" max="95" width="6.625" style="71" customWidth="1"/>
    <col min="96" max="96" width="2.25" style="31" customWidth="1"/>
    <col min="97" max="97" width="11.5" style="71" customWidth="1"/>
    <col min="98" max="98" width="2.25" style="31" customWidth="1"/>
    <col min="99" max="99" width="7.25" style="71" customWidth="1"/>
    <col min="100" max="100" width="2.25" style="31" customWidth="1"/>
    <col min="101" max="101" width="6.5" style="125" customWidth="1"/>
    <col min="102" max="102" width="2.25" style="73" customWidth="1"/>
    <col min="103" max="103" width="7.625" style="72" customWidth="1"/>
    <col min="104" max="104" width="2.25" style="73" customWidth="1"/>
    <col min="105" max="105" width="6.875" style="72" customWidth="1"/>
    <col min="106" max="106" width="2.25" style="73" customWidth="1"/>
    <col min="107" max="107" width="9.875" style="72" customWidth="1"/>
    <col min="108" max="108" width="2.25" style="31" customWidth="1"/>
    <col min="109" max="112" width="10.25" style="71" customWidth="1"/>
    <col min="113" max="113" width="2.25" style="31" customWidth="1"/>
    <col min="114" max="114" width="15.5" style="71" bestFit="1" customWidth="1"/>
    <col min="115" max="115" width="2.25" style="71" customWidth="1"/>
    <col min="116" max="116" width="15.5" style="71" customWidth="1"/>
    <col min="117" max="117" width="2.25" style="31" customWidth="1"/>
    <col min="118" max="118" width="16.625" style="71" bestFit="1" customWidth="1"/>
    <col min="119" max="16384" width="9" style="129"/>
  </cols>
  <sheetData>
    <row r="1" spans="1:118" s="29" customFormat="1" ht="18.75" customHeight="1">
      <c r="B1" s="841" t="s">
        <v>173</v>
      </c>
      <c r="C1" s="841" t="s">
        <v>248</v>
      </c>
      <c r="D1" s="841" t="s">
        <v>174</v>
      </c>
      <c r="E1" s="841" t="s">
        <v>42</v>
      </c>
      <c r="F1" s="27"/>
      <c r="G1" s="842" t="s">
        <v>249</v>
      </c>
      <c r="H1" s="842"/>
      <c r="I1" s="842"/>
      <c r="J1" s="842"/>
      <c r="K1" s="28"/>
      <c r="L1" s="842" t="s">
        <v>187</v>
      </c>
      <c r="M1" s="842"/>
      <c r="N1" s="842"/>
      <c r="O1" s="842"/>
      <c r="P1" s="842"/>
      <c r="Q1" s="842"/>
      <c r="R1" s="842"/>
      <c r="S1" s="842"/>
      <c r="T1" s="842"/>
      <c r="U1" s="842"/>
      <c r="V1" s="842"/>
      <c r="W1" s="842"/>
      <c r="X1" s="842"/>
      <c r="Y1" s="842"/>
      <c r="Z1" s="842"/>
      <c r="AA1" s="842"/>
      <c r="AB1" s="842"/>
      <c r="AC1" s="842"/>
      <c r="AD1" s="28"/>
      <c r="AE1" s="803" t="s">
        <v>322</v>
      </c>
      <c r="AF1" s="804"/>
      <c r="AG1" s="804"/>
      <c r="AH1" s="804"/>
      <c r="AI1" s="804"/>
      <c r="AJ1" s="804"/>
      <c r="AK1" s="804"/>
      <c r="AL1" s="804"/>
      <c r="AM1" s="804"/>
      <c r="AN1" s="804"/>
      <c r="AO1" s="805"/>
      <c r="AP1" s="6"/>
      <c r="AQ1" s="806" t="s">
        <v>250</v>
      </c>
      <c r="AR1" s="807"/>
      <c r="AS1" s="807"/>
      <c r="AT1" s="807"/>
      <c r="AU1" s="807"/>
      <c r="AV1" s="807"/>
      <c r="AW1" s="807"/>
      <c r="AX1" s="807"/>
      <c r="AY1" s="808"/>
      <c r="AZ1" s="6"/>
      <c r="BA1" s="806" t="s">
        <v>175</v>
      </c>
      <c r="BB1" s="807"/>
      <c r="BC1" s="807"/>
      <c r="BD1" s="807"/>
      <c r="BE1" s="807"/>
      <c r="BF1" s="807"/>
      <c r="BG1" s="807"/>
      <c r="BH1" s="807"/>
      <c r="BI1" s="808"/>
      <c r="BJ1" s="28"/>
      <c r="BK1" s="28"/>
      <c r="BL1" s="812" t="s">
        <v>176</v>
      </c>
      <c r="BM1" s="813"/>
      <c r="BN1" s="813"/>
      <c r="BO1" s="813"/>
      <c r="BP1" s="813"/>
      <c r="BQ1" s="813"/>
      <c r="BR1" s="813"/>
      <c r="BS1" s="813"/>
      <c r="BT1" s="813"/>
      <c r="BU1" s="813"/>
      <c r="BV1" s="813"/>
      <c r="BW1" s="813"/>
      <c r="BX1" s="814"/>
      <c r="BY1" s="28"/>
      <c r="BZ1" s="818" t="s">
        <v>177</v>
      </c>
      <c r="CA1" s="819"/>
      <c r="CB1" s="819"/>
      <c r="CC1" s="819"/>
      <c r="CD1" s="819"/>
      <c r="CE1" s="819"/>
      <c r="CF1" s="819"/>
      <c r="CG1" s="819"/>
      <c r="CH1" s="820"/>
      <c r="CI1" s="28"/>
      <c r="CJ1" s="823" t="s">
        <v>178</v>
      </c>
      <c r="CK1" s="814"/>
      <c r="CL1" s="28"/>
      <c r="CM1" s="841" t="s">
        <v>179</v>
      </c>
      <c r="CN1" s="842"/>
      <c r="CO1" s="842"/>
      <c r="CP1" s="28"/>
      <c r="CQ1" s="793" t="s">
        <v>251</v>
      </c>
      <c r="CR1" s="28"/>
      <c r="CS1" s="793" t="s">
        <v>323</v>
      </c>
      <c r="CT1" s="28"/>
      <c r="CU1" s="818" t="s">
        <v>252</v>
      </c>
      <c r="CV1" s="819"/>
      <c r="CW1" s="819"/>
      <c r="CX1" s="819"/>
      <c r="CY1" s="819"/>
      <c r="CZ1" s="819"/>
      <c r="DA1" s="819"/>
      <c r="DB1" s="819"/>
      <c r="DC1" s="820"/>
      <c r="DD1" s="28"/>
      <c r="DE1" s="823" t="s">
        <v>180</v>
      </c>
      <c r="DF1" s="865"/>
      <c r="DG1" s="865"/>
      <c r="DH1" s="866"/>
      <c r="DI1" s="28"/>
      <c r="DJ1" s="793" t="s">
        <v>324</v>
      </c>
      <c r="DK1" s="42"/>
      <c r="DL1" s="793" t="s">
        <v>325</v>
      </c>
      <c r="DM1" s="28"/>
      <c r="DN1" s="793" t="s">
        <v>253</v>
      </c>
    </row>
    <row r="2" spans="1:118" s="29" customFormat="1" ht="18.75" customHeight="1">
      <c r="B2" s="841"/>
      <c r="C2" s="841"/>
      <c r="D2" s="841"/>
      <c r="E2" s="841"/>
      <c r="F2" s="30"/>
      <c r="G2" s="842" t="s">
        <v>181</v>
      </c>
      <c r="H2" s="842"/>
      <c r="I2" s="847" t="s">
        <v>182</v>
      </c>
      <c r="J2" s="847"/>
      <c r="K2" s="31"/>
      <c r="L2" s="842" t="s">
        <v>181</v>
      </c>
      <c r="M2" s="842"/>
      <c r="N2" s="848"/>
      <c r="O2" s="848"/>
      <c r="P2" s="848"/>
      <c r="Q2" s="848"/>
      <c r="R2" s="848"/>
      <c r="S2" s="848"/>
      <c r="T2" s="848"/>
      <c r="U2" s="847" t="s">
        <v>182</v>
      </c>
      <c r="V2" s="847"/>
      <c r="W2" s="847"/>
      <c r="X2" s="847"/>
      <c r="Y2" s="847"/>
      <c r="Z2" s="847"/>
      <c r="AA2" s="847"/>
      <c r="AB2" s="847"/>
      <c r="AC2" s="847"/>
      <c r="AD2" s="31"/>
      <c r="AE2" s="32"/>
      <c r="AF2" s="33"/>
      <c r="AG2" s="826" t="s">
        <v>254</v>
      </c>
      <c r="AH2" s="827"/>
      <c r="AI2" s="827"/>
      <c r="AJ2" s="827"/>
      <c r="AK2" s="827"/>
      <c r="AL2" s="827"/>
      <c r="AM2" s="827"/>
      <c r="AN2" s="827"/>
      <c r="AO2" s="828"/>
      <c r="AP2" s="7"/>
      <c r="AQ2" s="809"/>
      <c r="AR2" s="810"/>
      <c r="AS2" s="810"/>
      <c r="AT2" s="810"/>
      <c r="AU2" s="810"/>
      <c r="AV2" s="810"/>
      <c r="AW2" s="810"/>
      <c r="AX2" s="810"/>
      <c r="AY2" s="811"/>
      <c r="AZ2" s="7"/>
      <c r="BA2" s="809"/>
      <c r="BB2" s="810"/>
      <c r="BC2" s="810"/>
      <c r="BD2" s="810"/>
      <c r="BE2" s="810"/>
      <c r="BF2" s="810"/>
      <c r="BG2" s="810"/>
      <c r="BH2" s="810"/>
      <c r="BI2" s="811"/>
      <c r="BJ2" s="31"/>
      <c r="BK2" s="31"/>
      <c r="BL2" s="815"/>
      <c r="BM2" s="816"/>
      <c r="BN2" s="816"/>
      <c r="BO2" s="816"/>
      <c r="BP2" s="816"/>
      <c r="BQ2" s="816"/>
      <c r="BR2" s="816"/>
      <c r="BS2" s="816"/>
      <c r="BT2" s="816"/>
      <c r="BU2" s="816"/>
      <c r="BV2" s="816"/>
      <c r="BW2" s="816"/>
      <c r="BX2" s="817"/>
      <c r="BY2" s="31"/>
      <c r="BZ2" s="821"/>
      <c r="CA2" s="816"/>
      <c r="CB2" s="816"/>
      <c r="CC2" s="816"/>
      <c r="CD2" s="816"/>
      <c r="CE2" s="816"/>
      <c r="CF2" s="816"/>
      <c r="CG2" s="816"/>
      <c r="CH2" s="822"/>
      <c r="CI2" s="28"/>
      <c r="CJ2" s="824"/>
      <c r="CK2" s="825"/>
      <c r="CL2" s="28"/>
      <c r="CM2" s="843"/>
      <c r="CN2" s="843"/>
      <c r="CO2" s="843"/>
      <c r="CP2" s="31"/>
      <c r="CQ2" s="794"/>
      <c r="CR2" s="31"/>
      <c r="CS2" s="794"/>
      <c r="CT2" s="31"/>
      <c r="CU2" s="821"/>
      <c r="CV2" s="816"/>
      <c r="CW2" s="816"/>
      <c r="CX2" s="816"/>
      <c r="CY2" s="816"/>
      <c r="CZ2" s="816"/>
      <c r="DA2" s="816"/>
      <c r="DB2" s="816"/>
      <c r="DC2" s="822"/>
      <c r="DD2" s="31"/>
      <c r="DE2" s="795" t="s">
        <v>183</v>
      </c>
      <c r="DF2" s="797" t="s">
        <v>184</v>
      </c>
      <c r="DG2" s="799" t="s">
        <v>326</v>
      </c>
      <c r="DH2" s="801" t="s">
        <v>185</v>
      </c>
      <c r="DI2" s="31"/>
      <c r="DJ2" s="794"/>
      <c r="DK2" s="42"/>
      <c r="DL2" s="794"/>
      <c r="DM2" s="31"/>
      <c r="DN2" s="794"/>
    </row>
    <row r="3" spans="1:118" s="29" customFormat="1" ht="13.5" customHeight="1">
      <c r="B3" s="841"/>
      <c r="C3" s="841"/>
      <c r="D3" s="841"/>
      <c r="E3" s="841"/>
      <c r="F3" s="30"/>
      <c r="G3" s="823" t="s">
        <v>186</v>
      </c>
      <c r="H3" s="866"/>
      <c r="I3" s="823" t="s">
        <v>186</v>
      </c>
      <c r="J3" s="866"/>
      <c r="K3" s="31"/>
      <c r="L3" s="34"/>
      <c r="M3" s="28"/>
      <c r="N3" s="28"/>
      <c r="O3" s="844" t="s">
        <v>327</v>
      </c>
      <c r="P3" s="845"/>
      <c r="Q3" s="845"/>
      <c r="R3" s="845"/>
      <c r="S3" s="845"/>
      <c r="T3" s="845"/>
      <c r="U3" s="35"/>
      <c r="V3" s="31"/>
      <c r="W3" s="28"/>
      <c r="X3" s="844" t="s">
        <v>327</v>
      </c>
      <c r="Y3" s="845"/>
      <c r="Z3" s="845"/>
      <c r="AA3" s="845"/>
      <c r="AB3" s="845"/>
      <c r="AC3" s="846"/>
      <c r="AD3" s="31"/>
      <c r="AE3" s="36"/>
      <c r="AF3" s="28"/>
      <c r="AG3" s="34"/>
      <c r="AH3" s="28"/>
      <c r="AI3" s="28"/>
      <c r="AJ3" s="844" t="s">
        <v>327</v>
      </c>
      <c r="AK3" s="845"/>
      <c r="AL3" s="845"/>
      <c r="AM3" s="845"/>
      <c r="AN3" s="845"/>
      <c r="AO3" s="846"/>
      <c r="AP3" s="8"/>
      <c r="AQ3" s="9"/>
      <c r="AR3" s="10"/>
      <c r="AS3" s="837" t="s">
        <v>187</v>
      </c>
      <c r="AT3" s="838"/>
      <c r="AU3" s="838"/>
      <c r="AV3" s="838"/>
      <c r="AW3" s="838"/>
      <c r="AX3" s="838"/>
      <c r="AY3" s="839"/>
      <c r="AZ3" s="8"/>
      <c r="BA3" s="9"/>
      <c r="BB3" s="10"/>
      <c r="BC3" s="837" t="s">
        <v>187</v>
      </c>
      <c r="BD3" s="838"/>
      <c r="BE3" s="838"/>
      <c r="BF3" s="838"/>
      <c r="BG3" s="838"/>
      <c r="BH3" s="838"/>
      <c r="BI3" s="839"/>
      <c r="BJ3" s="31"/>
      <c r="BK3" s="31"/>
      <c r="BL3" s="34"/>
      <c r="BM3" s="28"/>
      <c r="BN3" s="28"/>
      <c r="BO3" s="837" t="s">
        <v>187</v>
      </c>
      <c r="BP3" s="838"/>
      <c r="BQ3" s="838"/>
      <c r="BR3" s="838"/>
      <c r="BS3" s="838"/>
      <c r="BT3" s="838"/>
      <c r="BU3" s="839"/>
      <c r="BV3" s="28"/>
      <c r="BW3" s="28"/>
      <c r="BX3" s="37"/>
      <c r="BY3" s="31"/>
      <c r="BZ3" s="36"/>
      <c r="CA3" s="28"/>
      <c r="CB3" s="837" t="s">
        <v>187</v>
      </c>
      <c r="CC3" s="838"/>
      <c r="CD3" s="838"/>
      <c r="CE3" s="838"/>
      <c r="CF3" s="838"/>
      <c r="CG3" s="838"/>
      <c r="CH3" s="840"/>
      <c r="CI3" s="28"/>
      <c r="CJ3" s="38"/>
      <c r="CK3" s="39"/>
      <c r="CL3" s="28"/>
      <c r="CM3" s="34"/>
      <c r="CN3" s="28"/>
      <c r="CO3" s="37"/>
      <c r="CP3" s="31"/>
      <c r="CQ3" s="794"/>
      <c r="CR3" s="31"/>
      <c r="CS3" s="794"/>
      <c r="CT3" s="31"/>
      <c r="CU3" s="36"/>
      <c r="CV3" s="28"/>
      <c r="CW3" s="837" t="s">
        <v>187</v>
      </c>
      <c r="CX3" s="838"/>
      <c r="CY3" s="838"/>
      <c r="CZ3" s="838"/>
      <c r="DA3" s="838"/>
      <c r="DB3" s="838"/>
      <c r="DC3" s="840"/>
      <c r="DD3" s="31"/>
      <c r="DE3" s="796"/>
      <c r="DF3" s="798"/>
      <c r="DG3" s="800"/>
      <c r="DH3" s="802"/>
      <c r="DI3" s="31"/>
      <c r="DJ3" s="794"/>
      <c r="DK3" s="42"/>
      <c r="DL3" s="794"/>
      <c r="DM3" s="31"/>
      <c r="DN3" s="794"/>
    </row>
    <row r="4" spans="1:118" s="47" customFormat="1" ht="13.5" customHeight="1">
      <c r="B4" s="841"/>
      <c r="C4" s="841"/>
      <c r="D4" s="841"/>
      <c r="E4" s="841"/>
      <c r="F4" s="30"/>
      <c r="G4" s="40"/>
      <c r="H4" s="41"/>
      <c r="I4" s="40"/>
      <c r="J4" s="41"/>
      <c r="K4" s="42"/>
      <c r="L4" s="43"/>
      <c r="M4" s="44"/>
      <c r="N4" s="44"/>
      <c r="O4" s="849" t="s">
        <v>189</v>
      </c>
      <c r="P4" s="14"/>
      <c r="Q4" s="851" t="s">
        <v>190</v>
      </c>
      <c r="R4" s="14"/>
      <c r="S4" s="853" t="s">
        <v>191</v>
      </c>
      <c r="T4" s="855"/>
      <c r="U4" s="43"/>
      <c r="V4" s="44"/>
      <c r="W4" s="44"/>
      <c r="X4" s="849" t="s">
        <v>189</v>
      </c>
      <c r="Y4" s="14"/>
      <c r="Z4" s="851" t="s">
        <v>190</v>
      </c>
      <c r="AA4" s="14"/>
      <c r="AB4" s="853" t="s">
        <v>191</v>
      </c>
      <c r="AC4" s="854"/>
      <c r="AD4" s="42"/>
      <c r="AE4" s="45"/>
      <c r="AF4" s="46"/>
      <c r="AG4" s="40"/>
      <c r="AI4" s="44"/>
      <c r="AJ4" s="849" t="s">
        <v>189</v>
      </c>
      <c r="AK4" s="14"/>
      <c r="AL4" s="851" t="s">
        <v>190</v>
      </c>
      <c r="AM4" s="14"/>
      <c r="AN4" s="853" t="s">
        <v>191</v>
      </c>
      <c r="AO4" s="854"/>
      <c r="AP4" s="8"/>
      <c r="AQ4" s="9"/>
      <c r="AR4" s="12"/>
      <c r="AS4" s="15"/>
      <c r="AT4" s="16"/>
      <c r="AU4" s="830" t="s">
        <v>327</v>
      </c>
      <c r="AV4" s="831"/>
      <c r="AW4" s="831"/>
      <c r="AX4" s="831"/>
      <c r="AY4" s="836"/>
      <c r="AZ4" s="8"/>
      <c r="BA4" s="9"/>
      <c r="BB4" s="12"/>
      <c r="BC4" s="15"/>
      <c r="BD4" s="16"/>
      <c r="BE4" s="830" t="s">
        <v>327</v>
      </c>
      <c r="BF4" s="831"/>
      <c r="BG4" s="831"/>
      <c r="BH4" s="831"/>
      <c r="BI4" s="836"/>
      <c r="BJ4" s="48"/>
      <c r="BK4" s="48"/>
      <c r="BL4" s="49"/>
      <c r="BM4" s="50"/>
      <c r="BN4" s="51"/>
      <c r="BO4" s="15"/>
      <c r="BP4" s="17"/>
      <c r="BQ4" s="830" t="s">
        <v>327</v>
      </c>
      <c r="BR4" s="831"/>
      <c r="BS4" s="831"/>
      <c r="BT4" s="831"/>
      <c r="BU4" s="836"/>
      <c r="BV4" s="52"/>
      <c r="BW4" s="42"/>
      <c r="BX4" s="829"/>
      <c r="BY4" s="48"/>
      <c r="BZ4" s="53"/>
      <c r="CA4" s="51"/>
      <c r="CB4" s="15"/>
      <c r="CC4" s="17"/>
      <c r="CD4" s="830" t="s">
        <v>327</v>
      </c>
      <c r="CE4" s="831"/>
      <c r="CF4" s="831"/>
      <c r="CG4" s="831"/>
      <c r="CH4" s="832"/>
      <c r="CI4" s="42"/>
      <c r="CJ4" s="833" t="s">
        <v>188</v>
      </c>
      <c r="CK4" s="834"/>
      <c r="CL4" s="42"/>
      <c r="CM4" s="49"/>
      <c r="CN4" s="835" t="s">
        <v>188</v>
      </c>
      <c r="CO4" s="834"/>
      <c r="CP4" s="48"/>
      <c r="CQ4" s="794"/>
      <c r="CR4" s="48"/>
      <c r="CS4" s="794"/>
      <c r="CT4" s="48"/>
      <c r="CU4" s="53"/>
      <c r="CV4" s="51"/>
      <c r="CW4" s="15"/>
      <c r="CX4" s="16"/>
      <c r="CY4" s="830" t="s">
        <v>327</v>
      </c>
      <c r="CZ4" s="831"/>
      <c r="DA4" s="831"/>
      <c r="DB4" s="831"/>
      <c r="DC4" s="832"/>
      <c r="DD4" s="48"/>
      <c r="DE4" s="796"/>
      <c r="DF4" s="798"/>
      <c r="DG4" s="800"/>
      <c r="DH4" s="802"/>
      <c r="DI4" s="48"/>
      <c r="DJ4" s="794"/>
      <c r="DK4" s="42"/>
      <c r="DL4" s="794"/>
      <c r="DM4" s="48"/>
      <c r="DN4" s="794"/>
    </row>
    <row r="5" spans="1:118" s="47" customFormat="1" ht="13.5" customHeight="1">
      <c r="B5" s="793"/>
      <c r="C5" s="793"/>
      <c r="D5" s="793"/>
      <c r="E5" s="793"/>
      <c r="F5" s="30"/>
      <c r="G5" s="43"/>
      <c r="H5" s="55" t="s">
        <v>192</v>
      </c>
      <c r="I5" s="43"/>
      <c r="J5" s="55" t="s">
        <v>192</v>
      </c>
      <c r="K5" s="56"/>
      <c r="L5" s="49"/>
      <c r="M5" s="57" t="s">
        <v>193</v>
      </c>
      <c r="N5" s="48"/>
      <c r="O5" s="850"/>
      <c r="P5" s="19"/>
      <c r="Q5" s="852"/>
      <c r="R5" s="19"/>
      <c r="S5" s="20"/>
      <c r="T5" s="18" t="s">
        <v>193</v>
      </c>
      <c r="U5" s="58"/>
      <c r="V5" s="57" t="s">
        <v>193</v>
      </c>
      <c r="W5" s="48"/>
      <c r="X5" s="850"/>
      <c r="Y5" s="19"/>
      <c r="Z5" s="852"/>
      <c r="AA5" s="19"/>
      <c r="AB5" s="20"/>
      <c r="AC5" s="21" t="s">
        <v>193</v>
      </c>
      <c r="AD5" s="31"/>
      <c r="AE5" s="53"/>
      <c r="AF5" s="59" t="s">
        <v>193</v>
      </c>
      <c r="AG5" s="60"/>
      <c r="AH5" s="57" t="s">
        <v>255</v>
      </c>
      <c r="AI5" s="48"/>
      <c r="AJ5" s="850"/>
      <c r="AK5" s="19"/>
      <c r="AL5" s="852"/>
      <c r="AM5" s="19"/>
      <c r="AN5" s="20"/>
      <c r="AO5" s="21" t="s">
        <v>193</v>
      </c>
      <c r="AP5" s="7"/>
      <c r="AQ5" s="11"/>
      <c r="AR5" s="22"/>
      <c r="AS5" s="15"/>
      <c r="AT5" s="16"/>
      <c r="AU5" s="23" t="s">
        <v>171</v>
      </c>
      <c r="AV5" s="19"/>
      <c r="AW5" s="24" t="s">
        <v>190</v>
      </c>
      <c r="AX5" s="19"/>
      <c r="AY5" s="25" t="s">
        <v>191</v>
      </c>
      <c r="AZ5" s="7"/>
      <c r="BA5" s="11"/>
      <c r="BB5" s="22"/>
      <c r="BC5" s="15"/>
      <c r="BD5" s="16"/>
      <c r="BE5" s="23" t="s">
        <v>171</v>
      </c>
      <c r="BF5" s="19"/>
      <c r="BG5" s="24" t="s">
        <v>190</v>
      </c>
      <c r="BH5" s="19"/>
      <c r="BI5" s="25" t="s">
        <v>191</v>
      </c>
      <c r="BJ5" s="48"/>
      <c r="BK5" s="48"/>
      <c r="BL5" s="43"/>
      <c r="BM5" s="54"/>
      <c r="BN5" s="56"/>
      <c r="BO5" s="61"/>
      <c r="BP5" s="62"/>
      <c r="BQ5" s="23" t="s">
        <v>171</v>
      </c>
      <c r="BR5" s="13"/>
      <c r="BS5" s="24" t="s">
        <v>190</v>
      </c>
      <c r="BT5" s="13"/>
      <c r="BU5" s="25" t="s">
        <v>191</v>
      </c>
      <c r="BV5" s="52"/>
      <c r="BW5" s="31"/>
      <c r="BX5" s="829"/>
      <c r="BY5" s="48"/>
      <c r="BZ5" s="45"/>
      <c r="CA5" s="56"/>
      <c r="CB5" s="61"/>
      <c r="CC5" s="62"/>
      <c r="CD5" s="23" t="s">
        <v>171</v>
      </c>
      <c r="CE5" s="13"/>
      <c r="CF5" s="24" t="s">
        <v>190</v>
      </c>
      <c r="CG5" s="13"/>
      <c r="CH5" s="63" t="s">
        <v>191</v>
      </c>
      <c r="CI5" s="42"/>
      <c r="CJ5" s="64" t="s">
        <v>194</v>
      </c>
      <c r="CK5" s="65" t="s">
        <v>195</v>
      </c>
      <c r="CL5" s="42"/>
      <c r="CM5" s="49"/>
      <c r="CN5" s="66" t="s">
        <v>194</v>
      </c>
      <c r="CO5" s="65" t="s">
        <v>195</v>
      </c>
      <c r="CP5" s="48"/>
      <c r="CQ5" s="794"/>
      <c r="CR5" s="48"/>
      <c r="CS5" s="794"/>
      <c r="CT5" s="48"/>
      <c r="CU5" s="45"/>
      <c r="CV5" s="56"/>
      <c r="CW5" s="61"/>
      <c r="CX5" s="67"/>
      <c r="CY5" s="23" t="s">
        <v>171</v>
      </c>
      <c r="CZ5" s="19"/>
      <c r="DA5" s="24" t="s">
        <v>190</v>
      </c>
      <c r="DB5" s="19"/>
      <c r="DC5" s="63" t="s">
        <v>191</v>
      </c>
      <c r="DD5" s="48"/>
      <c r="DE5" s="796"/>
      <c r="DF5" s="798"/>
      <c r="DG5" s="800"/>
      <c r="DH5" s="802"/>
      <c r="DI5" s="48"/>
      <c r="DJ5" s="794"/>
      <c r="DK5" s="42"/>
      <c r="DL5" s="794"/>
      <c r="DM5" s="48"/>
      <c r="DN5" s="794"/>
    </row>
    <row r="6" spans="1:118" s="47" customFormat="1" ht="13.5" customHeight="1">
      <c r="B6" s="68" t="s">
        <v>196</v>
      </c>
      <c r="C6" s="68" t="s">
        <v>197</v>
      </c>
      <c r="D6" s="68" t="s">
        <v>198</v>
      </c>
      <c r="E6" s="68" t="s">
        <v>199</v>
      </c>
      <c r="F6" s="42"/>
      <c r="G6" s="856" t="s">
        <v>200</v>
      </c>
      <c r="H6" s="856"/>
      <c r="I6" s="856" t="s">
        <v>200</v>
      </c>
      <c r="J6" s="856"/>
      <c r="K6" s="31"/>
      <c r="L6" s="857" t="s">
        <v>201</v>
      </c>
      <c r="M6" s="858"/>
      <c r="N6" s="858"/>
      <c r="O6" s="858"/>
      <c r="P6" s="858"/>
      <c r="Q6" s="858"/>
      <c r="R6" s="858"/>
      <c r="S6" s="858"/>
      <c r="T6" s="858"/>
      <c r="U6" s="859" t="s">
        <v>201</v>
      </c>
      <c r="V6" s="860"/>
      <c r="W6" s="860"/>
      <c r="X6" s="860"/>
      <c r="Y6" s="860"/>
      <c r="Z6" s="860"/>
      <c r="AA6" s="860"/>
      <c r="AB6" s="860"/>
      <c r="AC6" s="861"/>
      <c r="AD6" s="31"/>
      <c r="AE6" s="862" t="s">
        <v>202</v>
      </c>
      <c r="AF6" s="863"/>
      <c r="AG6" s="863"/>
      <c r="AH6" s="863"/>
      <c r="AI6" s="863"/>
      <c r="AJ6" s="863"/>
      <c r="AK6" s="863"/>
      <c r="AL6" s="863"/>
      <c r="AM6" s="863"/>
      <c r="AN6" s="863"/>
      <c r="AO6" s="864"/>
      <c r="AP6" s="7"/>
      <c r="AQ6" s="916" t="s">
        <v>256</v>
      </c>
      <c r="AR6" s="917"/>
      <c r="AS6" s="917"/>
      <c r="AT6" s="917"/>
      <c r="AU6" s="917"/>
      <c r="AV6" s="917"/>
      <c r="AW6" s="917"/>
      <c r="AX6" s="917"/>
      <c r="AY6" s="918"/>
      <c r="AZ6" s="7"/>
      <c r="BA6" s="916" t="s">
        <v>203</v>
      </c>
      <c r="BB6" s="917"/>
      <c r="BC6" s="917"/>
      <c r="BD6" s="917"/>
      <c r="BE6" s="917"/>
      <c r="BF6" s="917"/>
      <c r="BG6" s="917"/>
      <c r="BH6" s="917"/>
      <c r="BI6" s="918"/>
      <c r="BJ6" s="48"/>
      <c r="BK6" s="48"/>
      <c r="BL6" s="857" t="s">
        <v>204</v>
      </c>
      <c r="BM6" s="858"/>
      <c r="BN6" s="858"/>
      <c r="BO6" s="858"/>
      <c r="BP6" s="858"/>
      <c r="BQ6" s="858"/>
      <c r="BR6" s="858"/>
      <c r="BS6" s="858"/>
      <c r="BT6" s="858"/>
      <c r="BU6" s="858"/>
      <c r="BV6" s="858"/>
      <c r="BW6" s="858"/>
      <c r="BX6" s="915"/>
      <c r="BY6" s="48"/>
      <c r="BZ6" s="862" t="s">
        <v>205</v>
      </c>
      <c r="CA6" s="863"/>
      <c r="CB6" s="863"/>
      <c r="CC6" s="863"/>
      <c r="CD6" s="863"/>
      <c r="CE6" s="863"/>
      <c r="CF6" s="863"/>
      <c r="CG6" s="863"/>
      <c r="CH6" s="914"/>
      <c r="CI6" s="42"/>
      <c r="CJ6" s="857" t="s">
        <v>206</v>
      </c>
      <c r="CK6" s="915"/>
      <c r="CL6" s="42"/>
      <c r="CM6" s="857" t="s">
        <v>207</v>
      </c>
      <c r="CN6" s="858"/>
      <c r="CO6" s="915"/>
      <c r="CP6" s="48"/>
      <c r="CQ6" s="69" t="s">
        <v>208</v>
      </c>
      <c r="CR6" s="48"/>
      <c r="CS6" s="69" t="s">
        <v>209</v>
      </c>
      <c r="CT6" s="48"/>
      <c r="CU6" s="862" t="s">
        <v>210</v>
      </c>
      <c r="CV6" s="863"/>
      <c r="CW6" s="863"/>
      <c r="CX6" s="863"/>
      <c r="CY6" s="863"/>
      <c r="CZ6" s="863"/>
      <c r="DA6" s="863"/>
      <c r="DB6" s="863"/>
      <c r="DC6" s="914"/>
      <c r="DD6" s="48"/>
      <c r="DE6" s="857" t="s">
        <v>211</v>
      </c>
      <c r="DF6" s="858"/>
      <c r="DG6" s="858"/>
      <c r="DH6" s="915"/>
      <c r="DI6" s="48"/>
      <c r="DJ6" s="69" t="s">
        <v>328</v>
      </c>
      <c r="DK6" s="50"/>
      <c r="DL6" s="69" t="s">
        <v>329</v>
      </c>
      <c r="DM6" s="48"/>
      <c r="DN6" s="69" t="s">
        <v>212</v>
      </c>
    </row>
    <row r="7" spans="1:118" s="47" customFormat="1" ht="3.75" customHeight="1">
      <c r="B7" s="198"/>
      <c r="C7" s="199"/>
      <c r="D7" s="199"/>
      <c r="E7" s="199"/>
      <c r="F7" s="70"/>
      <c r="G7" s="200"/>
      <c r="H7" s="201"/>
      <c r="I7" s="202"/>
      <c r="J7" s="201"/>
      <c r="K7" s="31"/>
      <c r="L7" s="203"/>
      <c r="M7" s="204"/>
      <c r="N7" s="204"/>
      <c r="O7" s="204"/>
      <c r="P7" s="204"/>
      <c r="Q7" s="204"/>
      <c r="R7" s="204"/>
      <c r="S7" s="204"/>
      <c r="T7" s="204"/>
      <c r="U7" s="202"/>
      <c r="V7" s="204"/>
      <c r="W7" s="204"/>
      <c r="X7" s="204"/>
      <c r="Y7" s="204"/>
      <c r="Z7" s="204"/>
      <c r="AA7" s="204"/>
      <c r="AB7" s="204"/>
      <c r="AC7" s="205"/>
      <c r="AD7" s="31"/>
      <c r="AE7" s="206"/>
      <c r="AF7" s="206"/>
      <c r="AG7" s="207"/>
      <c r="AH7" s="207"/>
      <c r="AI7" s="208"/>
      <c r="AJ7" s="208"/>
      <c r="AK7" s="208"/>
      <c r="AL7" s="208"/>
      <c r="AM7" s="208"/>
      <c r="AN7" s="208"/>
      <c r="AO7" s="209"/>
      <c r="AP7" s="7"/>
      <c r="AQ7" s="26"/>
      <c r="AR7" s="26"/>
      <c r="AS7" s="131"/>
      <c r="AT7" s="130"/>
      <c r="AU7" s="131"/>
      <c r="AV7" s="130"/>
      <c r="AW7" s="131"/>
      <c r="AX7" s="130"/>
      <c r="AY7" s="131"/>
      <c r="AZ7" s="7"/>
      <c r="BA7" s="26"/>
      <c r="BB7" s="26"/>
      <c r="BC7" s="131"/>
      <c r="BD7" s="130"/>
      <c r="BE7" s="131"/>
      <c r="BF7" s="130"/>
      <c r="BG7" s="131"/>
      <c r="BH7" s="130"/>
      <c r="BI7" s="131"/>
      <c r="BJ7" s="48"/>
      <c r="BK7" s="48"/>
      <c r="BL7" s="202"/>
      <c r="BM7" s="71"/>
      <c r="BN7" s="31"/>
      <c r="BO7" s="210"/>
      <c r="BP7" s="211"/>
      <c r="BQ7" s="211"/>
      <c r="BR7" s="211"/>
      <c r="BS7" s="211"/>
      <c r="BT7" s="211"/>
      <c r="BU7" s="211"/>
      <c r="BV7" s="211"/>
      <c r="BW7" s="31"/>
      <c r="BX7" s="212"/>
      <c r="BY7" s="48"/>
      <c r="BZ7" s="213"/>
      <c r="CA7" s="31"/>
      <c r="CB7" s="72"/>
      <c r="CC7" s="72"/>
      <c r="CD7" s="72"/>
      <c r="CE7" s="72"/>
      <c r="CF7" s="72"/>
      <c r="CG7" s="72"/>
      <c r="CH7" s="72"/>
      <c r="CI7" s="54"/>
      <c r="CJ7" s="214"/>
      <c r="CK7" s="214"/>
      <c r="CL7" s="54"/>
      <c r="CM7" s="215"/>
      <c r="CN7" s="214"/>
      <c r="CO7" s="214"/>
      <c r="CP7" s="48"/>
      <c r="CQ7" s="202"/>
      <c r="CR7" s="48"/>
      <c r="CS7" s="202"/>
      <c r="CT7" s="48"/>
      <c r="CU7" s="213"/>
      <c r="CV7" s="31"/>
      <c r="CW7" s="216"/>
      <c r="CX7" s="73"/>
      <c r="CY7" s="72"/>
      <c r="CZ7" s="73"/>
      <c r="DA7" s="72"/>
      <c r="DB7" s="73"/>
      <c r="DC7" s="72"/>
      <c r="DD7" s="48"/>
      <c r="DE7" s="71"/>
      <c r="DF7" s="71"/>
      <c r="DG7" s="71"/>
      <c r="DH7" s="71"/>
      <c r="DI7" s="48"/>
      <c r="DJ7" s="71"/>
      <c r="DK7" s="71"/>
      <c r="DL7" s="71"/>
      <c r="DM7" s="48"/>
      <c r="DN7" s="202"/>
    </row>
    <row r="8" spans="1:118" s="47" customFormat="1" ht="24" customHeight="1">
      <c r="B8" s="47">
        <v>2</v>
      </c>
      <c r="C8" s="47">
        <v>3</v>
      </c>
      <c r="D8" s="47">
        <v>4</v>
      </c>
      <c r="E8" s="47">
        <v>5</v>
      </c>
      <c r="F8" s="47">
        <v>6</v>
      </c>
      <c r="G8" s="47">
        <v>7</v>
      </c>
      <c r="H8" s="47">
        <v>8</v>
      </c>
      <c r="I8" s="47">
        <v>9</v>
      </c>
      <c r="J8" s="47">
        <v>10</v>
      </c>
      <c r="K8" s="47">
        <v>11</v>
      </c>
      <c r="L8" s="47">
        <v>12</v>
      </c>
      <c r="M8" s="47">
        <v>13</v>
      </c>
      <c r="N8" s="47">
        <v>14</v>
      </c>
      <c r="O8" s="47">
        <v>15</v>
      </c>
      <c r="P8" s="47">
        <v>16</v>
      </c>
      <c r="Q8" s="47">
        <v>17</v>
      </c>
      <c r="R8" s="47">
        <v>18</v>
      </c>
      <c r="S8" s="47">
        <v>19</v>
      </c>
      <c r="T8" s="47">
        <v>20</v>
      </c>
      <c r="U8" s="47">
        <v>21</v>
      </c>
      <c r="V8" s="47">
        <v>22</v>
      </c>
      <c r="W8" s="47">
        <v>23</v>
      </c>
      <c r="X8" s="47">
        <v>24</v>
      </c>
      <c r="Y8" s="47">
        <v>25</v>
      </c>
      <c r="Z8" s="47">
        <v>26</v>
      </c>
      <c r="AA8" s="47">
        <v>27</v>
      </c>
      <c r="AB8" s="47">
        <v>28</v>
      </c>
      <c r="AC8" s="47">
        <v>29</v>
      </c>
      <c r="AD8" s="47">
        <v>30</v>
      </c>
      <c r="AE8" s="47">
        <v>31</v>
      </c>
      <c r="AF8" s="47">
        <v>32</v>
      </c>
      <c r="AG8" s="47">
        <v>33</v>
      </c>
      <c r="AH8" s="47">
        <v>34</v>
      </c>
      <c r="AI8" s="47">
        <v>35</v>
      </c>
      <c r="AJ8" s="47">
        <v>36</v>
      </c>
      <c r="AK8" s="47">
        <v>37</v>
      </c>
      <c r="AL8" s="47">
        <v>38</v>
      </c>
      <c r="AM8" s="47">
        <v>39</v>
      </c>
      <c r="AN8" s="47">
        <v>40</v>
      </c>
      <c r="AO8" s="47">
        <v>41</v>
      </c>
      <c r="AP8" s="47">
        <v>42</v>
      </c>
      <c r="AQ8" s="47">
        <v>43</v>
      </c>
      <c r="AR8" s="47">
        <v>44</v>
      </c>
      <c r="AS8" s="47">
        <v>45</v>
      </c>
      <c r="AT8" s="47">
        <v>46</v>
      </c>
      <c r="AU8" s="47">
        <v>47</v>
      </c>
      <c r="AV8" s="47">
        <v>48</v>
      </c>
      <c r="AW8" s="47">
        <v>49</v>
      </c>
      <c r="AX8" s="47">
        <v>50</v>
      </c>
      <c r="AY8" s="47">
        <v>51</v>
      </c>
      <c r="AZ8" s="47">
        <v>52</v>
      </c>
      <c r="BA8" s="47">
        <v>53</v>
      </c>
      <c r="BB8" s="47">
        <v>54</v>
      </c>
      <c r="BC8" s="47">
        <v>55</v>
      </c>
      <c r="BD8" s="47">
        <v>56</v>
      </c>
      <c r="BE8" s="47">
        <v>57</v>
      </c>
      <c r="BF8" s="47">
        <v>58</v>
      </c>
      <c r="BG8" s="47">
        <v>59</v>
      </c>
      <c r="BH8" s="47">
        <v>60</v>
      </c>
      <c r="BI8" s="47">
        <v>61</v>
      </c>
      <c r="BJ8" s="47">
        <v>62</v>
      </c>
      <c r="BK8" s="47">
        <v>63</v>
      </c>
      <c r="BL8" s="47">
        <v>64</v>
      </c>
      <c r="BM8" s="47">
        <v>65</v>
      </c>
      <c r="BN8" s="47">
        <v>66</v>
      </c>
      <c r="BO8" s="47">
        <v>67</v>
      </c>
      <c r="BP8" s="47">
        <v>68</v>
      </c>
      <c r="BQ8" s="47">
        <v>69</v>
      </c>
      <c r="BR8" s="47">
        <v>70</v>
      </c>
      <c r="BS8" s="47">
        <v>71</v>
      </c>
      <c r="BT8" s="47">
        <v>72</v>
      </c>
      <c r="BU8" s="47">
        <v>73</v>
      </c>
      <c r="BV8" s="47">
        <v>74</v>
      </c>
      <c r="BW8" s="47">
        <v>75</v>
      </c>
      <c r="BX8" s="47">
        <v>76</v>
      </c>
      <c r="BY8" s="47">
        <v>77</v>
      </c>
      <c r="BZ8" s="47">
        <v>78</v>
      </c>
      <c r="CA8" s="47">
        <v>79</v>
      </c>
      <c r="CB8" s="47">
        <v>80</v>
      </c>
      <c r="CC8" s="47">
        <v>81</v>
      </c>
      <c r="CD8" s="47">
        <v>82</v>
      </c>
      <c r="CE8" s="47">
        <v>83</v>
      </c>
      <c r="CF8" s="47">
        <v>84</v>
      </c>
      <c r="CG8" s="47">
        <v>85</v>
      </c>
      <c r="CH8" s="47">
        <v>86</v>
      </c>
      <c r="CI8" s="47">
        <v>87</v>
      </c>
      <c r="CJ8" s="47">
        <v>88</v>
      </c>
      <c r="CK8" s="47">
        <v>89</v>
      </c>
      <c r="CL8" s="47">
        <v>90</v>
      </c>
      <c r="CM8" s="47">
        <v>91</v>
      </c>
      <c r="CN8" s="47">
        <v>92</v>
      </c>
      <c r="CO8" s="47">
        <v>93</v>
      </c>
      <c r="CP8" s="47">
        <v>94</v>
      </c>
      <c r="CQ8" s="47">
        <v>95</v>
      </c>
      <c r="CR8" s="47">
        <v>96</v>
      </c>
      <c r="CS8" s="47">
        <v>97</v>
      </c>
      <c r="CT8" s="47">
        <v>98</v>
      </c>
      <c r="CU8" s="47">
        <v>99</v>
      </c>
      <c r="CV8" s="47">
        <v>100</v>
      </c>
      <c r="CW8" s="47">
        <v>101</v>
      </c>
      <c r="CX8" s="47">
        <v>102</v>
      </c>
      <c r="CY8" s="47">
        <v>103</v>
      </c>
      <c r="CZ8" s="47">
        <v>104</v>
      </c>
      <c r="DA8" s="47">
        <v>105</v>
      </c>
      <c r="DB8" s="47">
        <v>106</v>
      </c>
      <c r="DC8" s="47">
        <v>107</v>
      </c>
      <c r="DD8" s="47">
        <v>108</v>
      </c>
      <c r="DE8" s="47">
        <v>109</v>
      </c>
      <c r="DF8" s="47">
        <v>110</v>
      </c>
      <c r="DG8" s="47">
        <v>111</v>
      </c>
      <c r="DH8" s="47">
        <v>112</v>
      </c>
      <c r="DI8" s="47">
        <v>113</v>
      </c>
      <c r="DJ8" s="47">
        <v>114</v>
      </c>
      <c r="DK8" s="47">
        <v>115</v>
      </c>
      <c r="DL8" s="47">
        <v>116</v>
      </c>
      <c r="DM8" s="47">
        <v>117</v>
      </c>
      <c r="DN8" s="47">
        <v>118</v>
      </c>
    </row>
    <row r="9" spans="1:118" s="81" customFormat="1" ht="17.25" customHeight="1">
      <c r="A9" s="1004" t="s">
        <v>139</v>
      </c>
      <c r="B9" s="981" t="s">
        <v>213</v>
      </c>
      <c r="C9" s="984" t="s">
        <v>257</v>
      </c>
      <c r="D9" s="987" t="s">
        <v>220</v>
      </c>
      <c r="E9" s="1004" t="s">
        <v>258</v>
      </c>
      <c r="F9" s="74"/>
      <c r="G9" s="1006">
        <v>249690</v>
      </c>
      <c r="H9" s="1008">
        <v>345990</v>
      </c>
      <c r="I9" s="1006">
        <v>244380</v>
      </c>
      <c r="J9" s="1008">
        <v>340680</v>
      </c>
      <c r="K9" s="952" t="s">
        <v>214</v>
      </c>
      <c r="L9" s="877">
        <v>2370</v>
      </c>
      <c r="M9" s="907">
        <v>3330</v>
      </c>
      <c r="N9" s="902" t="s">
        <v>215</v>
      </c>
      <c r="O9" s="883" t="s">
        <v>216</v>
      </c>
      <c r="P9" s="883" t="s">
        <v>214</v>
      </c>
      <c r="Q9" s="905" t="s">
        <v>217</v>
      </c>
      <c r="R9" s="883" t="s">
        <v>214</v>
      </c>
      <c r="S9" s="885">
        <v>2.9</v>
      </c>
      <c r="T9" s="892">
        <v>2.8</v>
      </c>
      <c r="U9" s="877">
        <v>2320</v>
      </c>
      <c r="V9" s="907">
        <v>3280</v>
      </c>
      <c r="W9" s="902" t="s">
        <v>215</v>
      </c>
      <c r="X9" s="883" t="s">
        <v>216</v>
      </c>
      <c r="Y9" s="883" t="s">
        <v>214</v>
      </c>
      <c r="Z9" s="905" t="s">
        <v>217</v>
      </c>
      <c r="AA9" s="883" t="s">
        <v>214</v>
      </c>
      <c r="AB9" s="885">
        <v>2.8</v>
      </c>
      <c r="AC9" s="888">
        <v>2.7</v>
      </c>
      <c r="AD9" s="925" t="s">
        <v>214</v>
      </c>
      <c r="AE9" s="934">
        <v>192610</v>
      </c>
      <c r="AF9" s="936">
        <v>96300</v>
      </c>
      <c r="AG9" s="938">
        <v>1920</v>
      </c>
      <c r="AH9" s="907">
        <v>960</v>
      </c>
      <c r="AI9" s="902" t="s">
        <v>215</v>
      </c>
      <c r="AJ9" s="883" t="s">
        <v>216</v>
      </c>
      <c r="AK9" s="883" t="s">
        <v>214</v>
      </c>
      <c r="AL9" s="905" t="s">
        <v>217</v>
      </c>
      <c r="AM9" s="883" t="s">
        <v>214</v>
      </c>
      <c r="AN9" s="885">
        <v>2.5</v>
      </c>
      <c r="AO9" s="888">
        <v>2.5</v>
      </c>
      <c r="AP9" s="891" t="s">
        <v>214</v>
      </c>
      <c r="AQ9" s="895">
        <v>173350</v>
      </c>
      <c r="AR9" s="898" t="s">
        <v>214</v>
      </c>
      <c r="AS9" s="899">
        <v>1730</v>
      </c>
      <c r="AT9" s="883" t="s">
        <v>215</v>
      </c>
      <c r="AU9" s="883" t="s">
        <v>216</v>
      </c>
      <c r="AV9" s="883" t="s">
        <v>214</v>
      </c>
      <c r="AW9" s="905" t="s">
        <v>217</v>
      </c>
      <c r="AX9" s="883" t="s">
        <v>214</v>
      </c>
      <c r="AY9" s="911">
        <v>2.5</v>
      </c>
      <c r="AZ9" s="898" t="s">
        <v>214</v>
      </c>
      <c r="BA9" s="895">
        <v>19260</v>
      </c>
      <c r="BB9" s="898" t="s">
        <v>214</v>
      </c>
      <c r="BC9" s="899">
        <v>190</v>
      </c>
      <c r="BD9" s="883" t="s">
        <v>215</v>
      </c>
      <c r="BE9" s="883" t="s">
        <v>216</v>
      </c>
      <c r="BF9" s="883" t="s">
        <v>214</v>
      </c>
      <c r="BG9" s="905" t="s">
        <v>217</v>
      </c>
      <c r="BH9" s="883" t="s">
        <v>214</v>
      </c>
      <c r="BI9" s="911">
        <v>2.2999999999999998</v>
      </c>
      <c r="BJ9" s="942" t="s">
        <v>172</v>
      </c>
      <c r="BK9" s="75"/>
      <c r="BL9" s="944" t="s">
        <v>221</v>
      </c>
      <c r="BM9" s="945"/>
      <c r="BN9" s="942" t="s">
        <v>214</v>
      </c>
      <c r="BO9" s="76"/>
      <c r="BP9" s="77"/>
      <c r="BQ9" s="77"/>
      <c r="BR9" s="77"/>
      <c r="BS9" s="77"/>
      <c r="BT9" s="77"/>
      <c r="BU9" s="78"/>
      <c r="BV9" s="79"/>
      <c r="BW9" s="925" t="s">
        <v>218</v>
      </c>
      <c r="BX9" s="80"/>
      <c r="BY9" s="952" t="s">
        <v>214</v>
      </c>
      <c r="BZ9" s="1020">
        <v>50400</v>
      </c>
      <c r="CA9" s="942" t="s">
        <v>214</v>
      </c>
      <c r="CB9" s="959">
        <v>440</v>
      </c>
      <c r="CC9" s="870" t="s">
        <v>215</v>
      </c>
      <c r="CD9" s="870" t="s">
        <v>216</v>
      </c>
      <c r="CE9" s="870" t="s">
        <v>214</v>
      </c>
      <c r="CF9" s="867" t="s">
        <v>217</v>
      </c>
      <c r="CG9" s="870" t="s">
        <v>214</v>
      </c>
      <c r="CH9" s="873">
        <v>5.6</v>
      </c>
      <c r="CI9" s="876" t="s">
        <v>214</v>
      </c>
      <c r="CJ9" s="877">
        <v>3600</v>
      </c>
      <c r="CK9" s="880">
        <v>4000</v>
      </c>
      <c r="CL9" s="876" t="s">
        <v>214</v>
      </c>
      <c r="CM9" s="961" t="s">
        <v>259</v>
      </c>
      <c r="CN9" s="950">
        <v>20300</v>
      </c>
      <c r="CO9" s="880">
        <v>22600</v>
      </c>
      <c r="CP9" s="952" t="s">
        <v>219</v>
      </c>
      <c r="CQ9" s="956">
        <v>1650</v>
      </c>
      <c r="CR9" s="952" t="s">
        <v>219</v>
      </c>
      <c r="CS9" s="977" t="s">
        <v>260</v>
      </c>
      <c r="CT9" s="952" t="s">
        <v>219</v>
      </c>
      <c r="CU9" s="956">
        <v>46000</v>
      </c>
      <c r="CV9" s="952" t="s">
        <v>172</v>
      </c>
      <c r="CW9" s="959">
        <v>460</v>
      </c>
      <c r="CX9" s="953" t="s">
        <v>215</v>
      </c>
      <c r="CY9" s="870" t="s">
        <v>216</v>
      </c>
      <c r="CZ9" s="953" t="s">
        <v>214</v>
      </c>
      <c r="DA9" s="867" t="s">
        <v>217</v>
      </c>
      <c r="DB9" s="953" t="s">
        <v>214</v>
      </c>
      <c r="DC9" s="873">
        <v>0.8</v>
      </c>
      <c r="DD9" s="942" t="s">
        <v>219</v>
      </c>
      <c r="DE9" s="979" t="s">
        <v>330</v>
      </c>
      <c r="DF9" s="971" t="s">
        <v>331</v>
      </c>
      <c r="DG9" s="971" t="s">
        <v>331</v>
      </c>
      <c r="DH9" s="1022" t="s">
        <v>331</v>
      </c>
      <c r="DI9" s="942" t="s">
        <v>219</v>
      </c>
      <c r="DJ9" s="1024">
        <v>1350</v>
      </c>
      <c r="DK9" s="1026" t="s">
        <v>219</v>
      </c>
      <c r="DL9" s="1027" t="s">
        <v>309</v>
      </c>
      <c r="DM9" s="925"/>
      <c r="DN9" s="977" t="s">
        <v>332</v>
      </c>
    </row>
    <row r="10" spans="1:118" s="81" customFormat="1" ht="17.25" customHeight="1">
      <c r="A10" s="1002"/>
      <c r="B10" s="982"/>
      <c r="C10" s="985"/>
      <c r="D10" s="988"/>
      <c r="E10" s="1002"/>
      <c r="F10" s="74"/>
      <c r="G10" s="1007"/>
      <c r="H10" s="1009"/>
      <c r="I10" s="1007"/>
      <c r="J10" s="1009"/>
      <c r="K10" s="952"/>
      <c r="L10" s="878"/>
      <c r="M10" s="908"/>
      <c r="N10" s="903"/>
      <c r="O10" s="871"/>
      <c r="P10" s="871"/>
      <c r="Q10" s="868"/>
      <c r="R10" s="871"/>
      <c r="S10" s="886"/>
      <c r="T10" s="893"/>
      <c r="U10" s="878"/>
      <c r="V10" s="908"/>
      <c r="W10" s="903"/>
      <c r="X10" s="871"/>
      <c r="Y10" s="871"/>
      <c r="Z10" s="868"/>
      <c r="AA10" s="871"/>
      <c r="AB10" s="886"/>
      <c r="AC10" s="889"/>
      <c r="AD10" s="925"/>
      <c r="AE10" s="935"/>
      <c r="AF10" s="937"/>
      <c r="AG10" s="939"/>
      <c r="AH10" s="908"/>
      <c r="AI10" s="903"/>
      <c r="AJ10" s="871"/>
      <c r="AK10" s="871"/>
      <c r="AL10" s="868"/>
      <c r="AM10" s="871"/>
      <c r="AN10" s="886"/>
      <c r="AO10" s="889"/>
      <c r="AP10" s="891"/>
      <c r="AQ10" s="896"/>
      <c r="AR10" s="898"/>
      <c r="AS10" s="900"/>
      <c r="AT10" s="871"/>
      <c r="AU10" s="871"/>
      <c r="AV10" s="871"/>
      <c r="AW10" s="868"/>
      <c r="AX10" s="871"/>
      <c r="AY10" s="912"/>
      <c r="AZ10" s="898"/>
      <c r="BA10" s="896"/>
      <c r="BB10" s="898"/>
      <c r="BC10" s="900"/>
      <c r="BD10" s="871"/>
      <c r="BE10" s="871"/>
      <c r="BF10" s="871"/>
      <c r="BG10" s="868"/>
      <c r="BH10" s="871"/>
      <c r="BI10" s="912"/>
      <c r="BJ10" s="942"/>
      <c r="BK10" s="75"/>
      <c r="BL10" s="946"/>
      <c r="BM10" s="947"/>
      <c r="BN10" s="942"/>
      <c r="BO10" s="82"/>
      <c r="BP10" s="83"/>
      <c r="BQ10" s="83"/>
      <c r="BR10" s="83"/>
      <c r="BS10" s="83"/>
      <c r="BT10" s="83"/>
      <c r="BU10" s="84"/>
      <c r="BV10" s="79"/>
      <c r="BW10" s="925"/>
      <c r="BX10" s="85"/>
      <c r="BY10" s="952"/>
      <c r="BZ10" s="1013"/>
      <c r="CA10" s="942"/>
      <c r="CB10" s="960"/>
      <c r="CC10" s="871"/>
      <c r="CD10" s="871"/>
      <c r="CE10" s="871"/>
      <c r="CF10" s="868"/>
      <c r="CG10" s="871"/>
      <c r="CH10" s="874"/>
      <c r="CI10" s="876"/>
      <c r="CJ10" s="878"/>
      <c r="CK10" s="881"/>
      <c r="CL10" s="876"/>
      <c r="CM10" s="962"/>
      <c r="CN10" s="951"/>
      <c r="CO10" s="881"/>
      <c r="CP10" s="952"/>
      <c r="CQ10" s="957"/>
      <c r="CR10" s="952"/>
      <c r="CS10" s="978"/>
      <c r="CT10" s="952"/>
      <c r="CU10" s="957"/>
      <c r="CV10" s="952"/>
      <c r="CW10" s="960"/>
      <c r="CX10" s="954"/>
      <c r="CY10" s="871"/>
      <c r="CZ10" s="954"/>
      <c r="DA10" s="868"/>
      <c r="DB10" s="954"/>
      <c r="DC10" s="874"/>
      <c r="DD10" s="942"/>
      <c r="DE10" s="980"/>
      <c r="DF10" s="972"/>
      <c r="DG10" s="972"/>
      <c r="DH10" s="1023"/>
      <c r="DI10" s="942"/>
      <c r="DJ10" s="1025"/>
      <c r="DK10" s="1026"/>
      <c r="DL10" s="1028"/>
      <c r="DM10" s="925"/>
      <c r="DN10" s="978"/>
    </row>
    <row r="11" spans="1:118" s="81" customFormat="1" ht="17.45" customHeight="1">
      <c r="A11" s="1002"/>
      <c r="B11" s="982"/>
      <c r="C11" s="985"/>
      <c r="D11" s="988"/>
      <c r="E11" s="1002"/>
      <c r="F11" s="74"/>
      <c r="G11" s="1007"/>
      <c r="H11" s="1009"/>
      <c r="I11" s="1007"/>
      <c r="J11" s="1009"/>
      <c r="K11" s="952"/>
      <c r="L11" s="878"/>
      <c r="M11" s="908"/>
      <c r="N11" s="903"/>
      <c r="O11" s="871"/>
      <c r="P11" s="871"/>
      <c r="Q11" s="868"/>
      <c r="R11" s="871"/>
      <c r="S11" s="886"/>
      <c r="T11" s="893"/>
      <c r="U11" s="878"/>
      <c r="V11" s="908"/>
      <c r="W11" s="903"/>
      <c r="X11" s="871"/>
      <c r="Y11" s="871"/>
      <c r="Z11" s="868"/>
      <c r="AA11" s="871"/>
      <c r="AB11" s="886"/>
      <c r="AC11" s="889"/>
      <c r="AD11" s="925"/>
      <c r="AE11" s="935"/>
      <c r="AF11" s="937"/>
      <c r="AG11" s="939"/>
      <c r="AH11" s="908"/>
      <c r="AI11" s="903"/>
      <c r="AJ11" s="871"/>
      <c r="AK11" s="871"/>
      <c r="AL11" s="868"/>
      <c r="AM11" s="871"/>
      <c r="AN11" s="886"/>
      <c r="AO11" s="889"/>
      <c r="AP11" s="891"/>
      <c r="AQ11" s="896"/>
      <c r="AR11" s="898"/>
      <c r="AS11" s="900"/>
      <c r="AT11" s="871"/>
      <c r="AU11" s="871"/>
      <c r="AV11" s="871"/>
      <c r="AW11" s="868"/>
      <c r="AX11" s="871"/>
      <c r="AY11" s="912"/>
      <c r="AZ11" s="898"/>
      <c r="BA11" s="896"/>
      <c r="BB11" s="898"/>
      <c r="BC11" s="900"/>
      <c r="BD11" s="871"/>
      <c r="BE11" s="871"/>
      <c r="BF11" s="871"/>
      <c r="BG11" s="868"/>
      <c r="BH11" s="871"/>
      <c r="BI11" s="912"/>
      <c r="BJ11" s="942"/>
      <c r="BK11" s="75"/>
      <c r="BL11" s="86" t="s">
        <v>222</v>
      </c>
      <c r="BM11" s="87">
        <v>315300</v>
      </c>
      <c r="BN11" s="942"/>
      <c r="BO11" s="88">
        <v>3150</v>
      </c>
      <c r="BP11" s="89" t="s">
        <v>215</v>
      </c>
      <c r="BQ11" s="90" t="s">
        <v>216</v>
      </c>
      <c r="BR11" s="91" t="s">
        <v>214</v>
      </c>
      <c r="BS11" s="92" t="s">
        <v>217</v>
      </c>
      <c r="BT11" s="89" t="s">
        <v>214</v>
      </c>
      <c r="BU11" s="93">
        <v>1.8</v>
      </c>
      <c r="BV11" s="79"/>
      <c r="BW11" s="925"/>
      <c r="BX11" s="85"/>
      <c r="BY11" s="952"/>
      <c r="BZ11" s="1013"/>
      <c r="CA11" s="942"/>
      <c r="CB11" s="960"/>
      <c r="CC11" s="871"/>
      <c r="CD11" s="871"/>
      <c r="CE11" s="871"/>
      <c r="CF11" s="868"/>
      <c r="CG11" s="871"/>
      <c r="CH11" s="874"/>
      <c r="CI11" s="876"/>
      <c r="CJ11" s="878"/>
      <c r="CK11" s="881"/>
      <c r="CL11" s="876"/>
      <c r="CM11" s="962" t="s">
        <v>261</v>
      </c>
      <c r="CN11" s="951">
        <v>11200</v>
      </c>
      <c r="CO11" s="881">
        <v>12400</v>
      </c>
      <c r="CP11" s="952"/>
      <c r="CQ11" s="957"/>
      <c r="CR11" s="952"/>
      <c r="CS11" s="978"/>
      <c r="CT11" s="952"/>
      <c r="CU11" s="957"/>
      <c r="CV11" s="952"/>
      <c r="CW11" s="960"/>
      <c r="CX11" s="954"/>
      <c r="CY11" s="871"/>
      <c r="CZ11" s="954"/>
      <c r="DA11" s="868"/>
      <c r="DB11" s="954"/>
      <c r="DC11" s="874"/>
      <c r="DD11" s="942"/>
      <c r="DE11" s="980"/>
      <c r="DF11" s="972"/>
      <c r="DG11" s="972"/>
      <c r="DH11" s="1023"/>
      <c r="DI11" s="942"/>
      <c r="DJ11" s="1025"/>
      <c r="DK11" s="1026"/>
      <c r="DL11" s="1028"/>
      <c r="DM11" s="925"/>
      <c r="DN11" s="978"/>
    </row>
    <row r="12" spans="1:118" s="81" customFormat="1" ht="17.25" customHeight="1">
      <c r="A12" s="1002"/>
      <c r="B12" s="982"/>
      <c r="C12" s="985"/>
      <c r="D12" s="988"/>
      <c r="E12" s="1002"/>
      <c r="F12" s="74"/>
      <c r="G12" s="1007"/>
      <c r="H12" s="1009"/>
      <c r="I12" s="1007"/>
      <c r="J12" s="1009"/>
      <c r="K12" s="952"/>
      <c r="L12" s="1010"/>
      <c r="M12" s="1011"/>
      <c r="N12" s="904"/>
      <c r="O12" s="884"/>
      <c r="P12" s="884"/>
      <c r="Q12" s="906"/>
      <c r="R12" s="884"/>
      <c r="S12" s="887"/>
      <c r="T12" s="894"/>
      <c r="U12" s="878"/>
      <c r="V12" s="908"/>
      <c r="W12" s="904"/>
      <c r="X12" s="884"/>
      <c r="Y12" s="884"/>
      <c r="Z12" s="906"/>
      <c r="AA12" s="884"/>
      <c r="AB12" s="887"/>
      <c r="AC12" s="890"/>
      <c r="AD12" s="925"/>
      <c r="AE12" s="935"/>
      <c r="AF12" s="937"/>
      <c r="AG12" s="939"/>
      <c r="AH12" s="908"/>
      <c r="AI12" s="904"/>
      <c r="AJ12" s="884"/>
      <c r="AK12" s="884"/>
      <c r="AL12" s="906"/>
      <c r="AM12" s="884"/>
      <c r="AN12" s="887"/>
      <c r="AO12" s="890"/>
      <c r="AP12" s="891"/>
      <c r="AQ12" s="897"/>
      <c r="AR12" s="898"/>
      <c r="AS12" s="901"/>
      <c r="AT12" s="909"/>
      <c r="AU12" s="909"/>
      <c r="AV12" s="909"/>
      <c r="AW12" s="910"/>
      <c r="AX12" s="909"/>
      <c r="AY12" s="913"/>
      <c r="AZ12" s="898"/>
      <c r="BA12" s="897"/>
      <c r="BB12" s="898"/>
      <c r="BC12" s="901"/>
      <c r="BD12" s="909"/>
      <c r="BE12" s="909"/>
      <c r="BF12" s="909"/>
      <c r="BG12" s="910"/>
      <c r="BH12" s="909"/>
      <c r="BI12" s="913"/>
      <c r="BJ12" s="942"/>
      <c r="BK12" s="75"/>
      <c r="BL12" s="86" t="s">
        <v>262</v>
      </c>
      <c r="BM12" s="87">
        <v>338300</v>
      </c>
      <c r="BN12" s="942"/>
      <c r="BO12" s="88">
        <v>3380</v>
      </c>
      <c r="BP12" s="89" t="s">
        <v>215</v>
      </c>
      <c r="BQ12" s="90" t="s">
        <v>216</v>
      </c>
      <c r="BR12" s="91" t="s">
        <v>214</v>
      </c>
      <c r="BS12" s="92" t="s">
        <v>217</v>
      </c>
      <c r="BT12" s="89" t="s">
        <v>214</v>
      </c>
      <c r="BU12" s="93">
        <v>1.6</v>
      </c>
      <c r="BV12" s="79"/>
      <c r="BW12" s="925"/>
      <c r="BX12" s="85"/>
      <c r="BY12" s="952"/>
      <c r="BZ12" s="1013"/>
      <c r="CA12" s="942"/>
      <c r="CB12" s="960"/>
      <c r="CC12" s="871"/>
      <c r="CD12" s="871"/>
      <c r="CE12" s="871"/>
      <c r="CF12" s="868"/>
      <c r="CG12" s="871"/>
      <c r="CH12" s="874"/>
      <c r="CI12" s="876"/>
      <c r="CJ12" s="878"/>
      <c r="CK12" s="881"/>
      <c r="CL12" s="876"/>
      <c r="CM12" s="962"/>
      <c r="CN12" s="951"/>
      <c r="CO12" s="881"/>
      <c r="CP12" s="952"/>
      <c r="CQ12" s="957"/>
      <c r="CR12" s="952"/>
      <c r="CS12" s="978"/>
      <c r="CT12" s="952"/>
      <c r="CU12" s="957"/>
      <c r="CV12" s="952"/>
      <c r="CW12" s="960"/>
      <c r="CX12" s="954"/>
      <c r="CY12" s="871"/>
      <c r="CZ12" s="954"/>
      <c r="DA12" s="868"/>
      <c r="DB12" s="954"/>
      <c r="DC12" s="874"/>
      <c r="DD12" s="942"/>
      <c r="DE12" s="980"/>
      <c r="DF12" s="972"/>
      <c r="DG12" s="972"/>
      <c r="DH12" s="1023"/>
      <c r="DI12" s="942"/>
      <c r="DJ12" s="1025"/>
      <c r="DK12" s="1026"/>
      <c r="DL12" s="1028"/>
      <c r="DM12" s="925"/>
      <c r="DN12" s="978"/>
    </row>
    <row r="13" spans="1:118" s="81" customFormat="1" ht="17.45" customHeight="1">
      <c r="A13" s="1001" t="s">
        <v>140</v>
      </c>
      <c r="B13" s="982"/>
      <c r="C13" s="985"/>
      <c r="D13" s="988"/>
      <c r="E13" s="1001" t="s">
        <v>46</v>
      </c>
      <c r="F13" s="74"/>
      <c r="G13" s="1012">
        <v>345990</v>
      </c>
      <c r="H13" s="1014"/>
      <c r="I13" s="1012">
        <v>340680</v>
      </c>
      <c r="J13" s="1014"/>
      <c r="K13" s="952" t="s">
        <v>214</v>
      </c>
      <c r="L13" s="946">
        <v>3330</v>
      </c>
      <c r="M13" s="932"/>
      <c r="N13" s="903" t="s">
        <v>215</v>
      </c>
      <c r="O13" s="871" t="s">
        <v>216</v>
      </c>
      <c r="P13" s="871" t="s">
        <v>214</v>
      </c>
      <c r="Q13" s="868" t="s">
        <v>217</v>
      </c>
      <c r="R13" s="871" t="s">
        <v>214</v>
      </c>
      <c r="S13" s="922">
        <v>2.8</v>
      </c>
      <c r="T13" s="923"/>
      <c r="U13" s="1017">
        <v>3280</v>
      </c>
      <c r="V13" s="931"/>
      <c r="W13" s="903" t="s">
        <v>215</v>
      </c>
      <c r="X13" s="871" t="s">
        <v>216</v>
      </c>
      <c r="Y13" s="871" t="s">
        <v>214</v>
      </c>
      <c r="Z13" s="868" t="s">
        <v>217</v>
      </c>
      <c r="AA13" s="871" t="s">
        <v>214</v>
      </c>
      <c r="AB13" s="922">
        <v>2.7</v>
      </c>
      <c r="AC13" s="912"/>
      <c r="AD13" s="925" t="s">
        <v>214</v>
      </c>
      <c r="AE13" s="926">
        <v>96300</v>
      </c>
      <c r="AF13" s="928"/>
      <c r="AG13" s="940">
        <v>960</v>
      </c>
      <c r="AH13" s="931"/>
      <c r="AI13" s="903" t="s">
        <v>215</v>
      </c>
      <c r="AJ13" s="871" t="s">
        <v>216</v>
      </c>
      <c r="AK13" s="871" t="s">
        <v>214</v>
      </c>
      <c r="AL13" s="868" t="s">
        <v>217</v>
      </c>
      <c r="AM13" s="871" t="s">
        <v>214</v>
      </c>
      <c r="AN13" s="922">
        <v>2.5</v>
      </c>
      <c r="AO13" s="912"/>
      <c r="AP13" s="94"/>
      <c r="AQ13" s="94"/>
      <c r="AR13" s="94"/>
      <c r="AS13" s="94"/>
      <c r="AT13" s="94"/>
      <c r="AU13" s="94"/>
      <c r="AV13" s="94"/>
      <c r="AW13" s="94"/>
      <c r="AX13" s="94"/>
      <c r="AY13" s="95"/>
      <c r="AZ13" s="94"/>
      <c r="BA13" s="94"/>
      <c r="BB13" s="94"/>
      <c r="BC13" s="94"/>
      <c r="BD13" s="94"/>
      <c r="BE13" s="94"/>
      <c r="BF13" s="94"/>
      <c r="BG13" s="94"/>
      <c r="BH13" s="94"/>
      <c r="BI13" s="95"/>
      <c r="BJ13" s="943"/>
      <c r="BK13" s="75"/>
      <c r="BL13" s="86" t="s">
        <v>223</v>
      </c>
      <c r="BM13" s="87">
        <v>384400</v>
      </c>
      <c r="BN13" s="942"/>
      <c r="BO13" s="88">
        <v>3840</v>
      </c>
      <c r="BP13" s="89" t="s">
        <v>215</v>
      </c>
      <c r="BQ13" s="90" t="s">
        <v>216</v>
      </c>
      <c r="BR13" s="91" t="s">
        <v>214</v>
      </c>
      <c r="BS13" s="92" t="s">
        <v>217</v>
      </c>
      <c r="BT13" s="89" t="s">
        <v>214</v>
      </c>
      <c r="BU13" s="93">
        <v>1.7</v>
      </c>
      <c r="BV13" s="79"/>
      <c r="BW13" s="925"/>
      <c r="BX13" s="85"/>
      <c r="BY13" s="952"/>
      <c r="BZ13" s="1013"/>
      <c r="CA13" s="942"/>
      <c r="CB13" s="960"/>
      <c r="CC13" s="871"/>
      <c r="CD13" s="871"/>
      <c r="CE13" s="871"/>
      <c r="CF13" s="868"/>
      <c r="CG13" s="871"/>
      <c r="CH13" s="874"/>
      <c r="CI13" s="876"/>
      <c r="CJ13" s="878"/>
      <c r="CK13" s="881"/>
      <c r="CL13" s="876"/>
      <c r="CM13" s="962" t="s">
        <v>263</v>
      </c>
      <c r="CN13" s="951">
        <v>9700</v>
      </c>
      <c r="CO13" s="881">
        <v>10800</v>
      </c>
      <c r="CP13" s="952"/>
      <c r="CQ13" s="957"/>
      <c r="CR13" s="952"/>
      <c r="CS13" s="963">
        <v>0.08</v>
      </c>
      <c r="CT13" s="952"/>
      <c r="CU13" s="957"/>
      <c r="CV13" s="952"/>
      <c r="CW13" s="960"/>
      <c r="CX13" s="954"/>
      <c r="CY13" s="871"/>
      <c r="CZ13" s="954"/>
      <c r="DA13" s="868"/>
      <c r="DB13" s="954"/>
      <c r="DC13" s="874"/>
      <c r="DD13" s="942"/>
      <c r="DE13" s="1031">
        <v>0.01</v>
      </c>
      <c r="DF13" s="948">
        <v>0.03</v>
      </c>
      <c r="DG13" s="948">
        <v>0.04</v>
      </c>
      <c r="DH13" s="1029">
        <v>0.06</v>
      </c>
      <c r="DI13" s="942"/>
      <c r="DJ13" s="1025"/>
      <c r="DK13" s="1026"/>
      <c r="DL13" s="1028"/>
      <c r="DM13" s="925"/>
      <c r="DN13" s="963">
        <v>0.81</v>
      </c>
    </row>
    <row r="14" spans="1:118" s="81" customFormat="1" ht="17.45" customHeight="1">
      <c r="A14" s="1002"/>
      <c r="B14" s="982"/>
      <c r="C14" s="985"/>
      <c r="D14" s="988"/>
      <c r="E14" s="1002"/>
      <c r="F14" s="74"/>
      <c r="G14" s="1013"/>
      <c r="H14" s="1015"/>
      <c r="I14" s="1013"/>
      <c r="J14" s="1015"/>
      <c r="K14" s="952"/>
      <c r="L14" s="946"/>
      <c r="M14" s="932"/>
      <c r="N14" s="903"/>
      <c r="O14" s="871"/>
      <c r="P14" s="871"/>
      <c r="Q14" s="868"/>
      <c r="R14" s="871"/>
      <c r="S14" s="923"/>
      <c r="T14" s="923"/>
      <c r="U14" s="946"/>
      <c r="V14" s="932"/>
      <c r="W14" s="903"/>
      <c r="X14" s="871"/>
      <c r="Y14" s="871"/>
      <c r="Z14" s="868"/>
      <c r="AA14" s="871"/>
      <c r="AB14" s="923"/>
      <c r="AC14" s="912"/>
      <c r="AD14" s="925"/>
      <c r="AE14" s="927"/>
      <c r="AF14" s="929"/>
      <c r="AG14" s="941"/>
      <c r="AH14" s="932"/>
      <c r="AI14" s="903"/>
      <c r="AJ14" s="871"/>
      <c r="AK14" s="871"/>
      <c r="AL14" s="868"/>
      <c r="AM14" s="871"/>
      <c r="AN14" s="923"/>
      <c r="AO14" s="912"/>
      <c r="AP14" s="94"/>
      <c r="AQ14" s="94"/>
      <c r="AR14" s="94"/>
      <c r="AS14" s="94"/>
      <c r="AT14" s="94"/>
      <c r="AU14" s="94"/>
      <c r="AV14" s="94"/>
      <c r="AW14" s="94"/>
      <c r="AX14" s="94"/>
      <c r="AY14" s="96"/>
      <c r="AZ14" s="94"/>
      <c r="BA14" s="94"/>
      <c r="BB14" s="94"/>
      <c r="BC14" s="94"/>
      <c r="BD14" s="94"/>
      <c r="BE14" s="94"/>
      <c r="BF14" s="94"/>
      <c r="BG14" s="94"/>
      <c r="BH14" s="94"/>
      <c r="BI14" s="96"/>
      <c r="BJ14" s="943"/>
      <c r="BK14" s="75"/>
      <c r="BL14" s="86" t="s">
        <v>224</v>
      </c>
      <c r="BM14" s="87">
        <v>430500</v>
      </c>
      <c r="BN14" s="942"/>
      <c r="BO14" s="88">
        <v>4300</v>
      </c>
      <c r="BP14" s="89" t="s">
        <v>215</v>
      </c>
      <c r="BQ14" s="90" t="s">
        <v>216</v>
      </c>
      <c r="BR14" s="91" t="s">
        <v>214</v>
      </c>
      <c r="BS14" s="92" t="s">
        <v>217</v>
      </c>
      <c r="BT14" s="89" t="s">
        <v>214</v>
      </c>
      <c r="BU14" s="93">
        <v>1.8</v>
      </c>
      <c r="BV14" s="79"/>
      <c r="BW14" s="925"/>
      <c r="BX14" s="85"/>
      <c r="BY14" s="952"/>
      <c r="BZ14" s="1013"/>
      <c r="CA14" s="942"/>
      <c r="CB14" s="960"/>
      <c r="CC14" s="871"/>
      <c r="CD14" s="871"/>
      <c r="CE14" s="871"/>
      <c r="CF14" s="868"/>
      <c r="CG14" s="871"/>
      <c r="CH14" s="874"/>
      <c r="CI14" s="876"/>
      <c r="CJ14" s="878"/>
      <c r="CK14" s="881"/>
      <c r="CL14" s="876"/>
      <c r="CM14" s="962"/>
      <c r="CN14" s="951"/>
      <c r="CO14" s="881"/>
      <c r="CP14" s="952"/>
      <c r="CQ14" s="957"/>
      <c r="CR14" s="952"/>
      <c r="CS14" s="963"/>
      <c r="CT14" s="952"/>
      <c r="CU14" s="957"/>
      <c r="CV14" s="952"/>
      <c r="CW14" s="960"/>
      <c r="CX14" s="954"/>
      <c r="CY14" s="871"/>
      <c r="CZ14" s="954"/>
      <c r="DA14" s="868"/>
      <c r="DB14" s="954"/>
      <c r="DC14" s="874"/>
      <c r="DD14" s="942"/>
      <c r="DE14" s="1031"/>
      <c r="DF14" s="948"/>
      <c r="DG14" s="948"/>
      <c r="DH14" s="1029"/>
      <c r="DI14" s="942"/>
      <c r="DJ14" s="1025"/>
      <c r="DK14" s="1026"/>
      <c r="DL14" s="1028"/>
      <c r="DM14" s="925"/>
      <c r="DN14" s="963"/>
    </row>
    <row r="15" spans="1:118" s="81" customFormat="1" ht="17.45" customHeight="1">
      <c r="A15" s="1002"/>
      <c r="B15" s="982"/>
      <c r="C15" s="985"/>
      <c r="D15" s="988"/>
      <c r="E15" s="1002"/>
      <c r="F15" s="74"/>
      <c r="G15" s="1013"/>
      <c r="H15" s="1015"/>
      <c r="I15" s="1013"/>
      <c r="J15" s="1015"/>
      <c r="K15" s="952"/>
      <c r="L15" s="946"/>
      <c r="M15" s="932"/>
      <c r="N15" s="903"/>
      <c r="O15" s="871"/>
      <c r="P15" s="871"/>
      <c r="Q15" s="868"/>
      <c r="R15" s="871"/>
      <c r="S15" s="923"/>
      <c r="T15" s="923"/>
      <c r="U15" s="946"/>
      <c r="V15" s="932"/>
      <c r="W15" s="903"/>
      <c r="X15" s="871"/>
      <c r="Y15" s="871"/>
      <c r="Z15" s="868"/>
      <c r="AA15" s="871"/>
      <c r="AB15" s="923"/>
      <c r="AC15" s="912"/>
      <c r="AD15" s="925"/>
      <c r="AE15" s="927"/>
      <c r="AF15" s="929"/>
      <c r="AG15" s="941"/>
      <c r="AH15" s="932"/>
      <c r="AI15" s="903"/>
      <c r="AJ15" s="871"/>
      <c r="AK15" s="871"/>
      <c r="AL15" s="868"/>
      <c r="AM15" s="871"/>
      <c r="AN15" s="923"/>
      <c r="AO15" s="912"/>
      <c r="AP15" s="94"/>
      <c r="AQ15" s="94"/>
      <c r="AR15" s="94"/>
      <c r="AS15" s="94"/>
      <c r="AT15" s="94"/>
      <c r="AU15" s="94"/>
      <c r="AV15" s="94"/>
      <c r="AW15" s="94"/>
      <c r="AX15" s="94"/>
      <c r="AY15" s="96"/>
      <c r="AZ15" s="94"/>
      <c r="BA15" s="94"/>
      <c r="BB15" s="94"/>
      <c r="BC15" s="94"/>
      <c r="BD15" s="94"/>
      <c r="BE15" s="94"/>
      <c r="BF15" s="94"/>
      <c r="BG15" s="94"/>
      <c r="BH15" s="94"/>
      <c r="BI15" s="96"/>
      <c r="BJ15" s="943"/>
      <c r="BK15" s="75"/>
      <c r="BL15" s="86" t="s">
        <v>225</v>
      </c>
      <c r="BM15" s="87">
        <v>476500</v>
      </c>
      <c r="BN15" s="942"/>
      <c r="BO15" s="88">
        <v>4760</v>
      </c>
      <c r="BP15" s="89" t="s">
        <v>215</v>
      </c>
      <c r="BQ15" s="90" t="s">
        <v>216</v>
      </c>
      <c r="BR15" s="91" t="s">
        <v>214</v>
      </c>
      <c r="BS15" s="92" t="s">
        <v>217</v>
      </c>
      <c r="BT15" s="89" t="s">
        <v>214</v>
      </c>
      <c r="BU15" s="93">
        <v>1.9</v>
      </c>
      <c r="BV15" s="79"/>
      <c r="BW15" s="925"/>
      <c r="BX15" s="85"/>
      <c r="BY15" s="952"/>
      <c r="BZ15" s="1013"/>
      <c r="CA15" s="942"/>
      <c r="CB15" s="960"/>
      <c r="CC15" s="871"/>
      <c r="CD15" s="871"/>
      <c r="CE15" s="871"/>
      <c r="CF15" s="868"/>
      <c r="CG15" s="871"/>
      <c r="CH15" s="874"/>
      <c r="CI15" s="876"/>
      <c r="CJ15" s="878"/>
      <c r="CK15" s="881"/>
      <c r="CL15" s="876"/>
      <c r="CM15" s="962" t="s">
        <v>264</v>
      </c>
      <c r="CN15" s="951">
        <v>8700</v>
      </c>
      <c r="CO15" s="881">
        <v>9700</v>
      </c>
      <c r="CP15" s="952"/>
      <c r="CQ15" s="957"/>
      <c r="CR15" s="952"/>
      <c r="CS15" s="963"/>
      <c r="CT15" s="952"/>
      <c r="CU15" s="957"/>
      <c r="CV15" s="952"/>
      <c r="CW15" s="960"/>
      <c r="CX15" s="954"/>
      <c r="CY15" s="871"/>
      <c r="CZ15" s="954"/>
      <c r="DA15" s="868"/>
      <c r="DB15" s="954"/>
      <c r="DC15" s="874"/>
      <c r="DD15" s="942"/>
      <c r="DE15" s="1031"/>
      <c r="DF15" s="948"/>
      <c r="DG15" s="948"/>
      <c r="DH15" s="1029"/>
      <c r="DI15" s="942"/>
      <c r="DJ15" s="1025"/>
      <c r="DK15" s="1026"/>
      <c r="DL15" s="1028"/>
      <c r="DM15" s="925"/>
      <c r="DN15" s="963"/>
    </row>
    <row r="16" spans="1:118" s="81" customFormat="1" ht="17.45" customHeight="1">
      <c r="A16" s="1002"/>
      <c r="B16" s="982"/>
      <c r="C16" s="985"/>
      <c r="D16" s="988"/>
      <c r="E16" s="1002"/>
      <c r="F16" s="74"/>
      <c r="G16" s="1013"/>
      <c r="H16" s="1016"/>
      <c r="I16" s="1013"/>
      <c r="J16" s="1016"/>
      <c r="K16" s="952"/>
      <c r="L16" s="1018"/>
      <c r="M16" s="933"/>
      <c r="N16" s="919"/>
      <c r="O16" s="920"/>
      <c r="P16" s="920"/>
      <c r="Q16" s="921"/>
      <c r="R16" s="920"/>
      <c r="S16" s="924"/>
      <c r="T16" s="924"/>
      <c r="U16" s="1018"/>
      <c r="V16" s="933"/>
      <c r="W16" s="919"/>
      <c r="X16" s="920"/>
      <c r="Y16" s="920"/>
      <c r="Z16" s="921"/>
      <c r="AA16" s="920"/>
      <c r="AB16" s="924"/>
      <c r="AC16" s="913"/>
      <c r="AD16" s="925"/>
      <c r="AE16" s="927"/>
      <c r="AF16" s="930"/>
      <c r="AG16" s="941"/>
      <c r="AH16" s="933"/>
      <c r="AI16" s="919"/>
      <c r="AJ16" s="920"/>
      <c r="AK16" s="920"/>
      <c r="AL16" s="921"/>
      <c r="AM16" s="920"/>
      <c r="AN16" s="924"/>
      <c r="AO16" s="913"/>
      <c r="AP16" s="94"/>
      <c r="AQ16" s="94"/>
      <c r="AR16" s="94"/>
      <c r="AS16" s="94"/>
      <c r="AT16" s="94"/>
      <c r="AU16" s="94"/>
      <c r="AV16" s="94"/>
      <c r="AW16" s="94"/>
      <c r="AX16" s="94"/>
      <c r="AY16" s="97"/>
      <c r="AZ16" s="94"/>
      <c r="BA16" s="94"/>
      <c r="BB16" s="94"/>
      <c r="BC16" s="94"/>
      <c r="BD16" s="94"/>
      <c r="BE16" s="94"/>
      <c r="BF16" s="94"/>
      <c r="BG16" s="94"/>
      <c r="BH16" s="94"/>
      <c r="BI16" s="97"/>
      <c r="BJ16" s="943"/>
      <c r="BK16" s="75"/>
      <c r="BL16" s="86" t="s">
        <v>226</v>
      </c>
      <c r="BM16" s="87">
        <v>522600</v>
      </c>
      <c r="BN16" s="942"/>
      <c r="BO16" s="88">
        <v>5220</v>
      </c>
      <c r="BP16" s="89" t="s">
        <v>215</v>
      </c>
      <c r="BQ16" s="90" t="s">
        <v>216</v>
      </c>
      <c r="BR16" s="91" t="s">
        <v>214</v>
      </c>
      <c r="BS16" s="92" t="s">
        <v>217</v>
      </c>
      <c r="BT16" s="89" t="s">
        <v>214</v>
      </c>
      <c r="BU16" s="93">
        <v>1.7</v>
      </c>
      <c r="BV16" s="79"/>
      <c r="BW16" s="925"/>
      <c r="BX16" s="85" t="s">
        <v>228</v>
      </c>
      <c r="BY16" s="952"/>
      <c r="BZ16" s="1021"/>
      <c r="CA16" s="942"/>
      <c r="CB16" s="965"/>
      <c r="CC16" s="872"/>
      <c r="CD16" s="872"/>
      <c r="CE16" s="872"/>
      <c r="CF16" s="869"/>
      <c r="CG16" s="872"/>
      <c r="CH16" s="875"/>
      <c r="CI16" s="876"/>
      <c r="CJ16" s="879"/>
      <c r="CK16" s="882"/>
      <c r="CL16" s="876"/>
      <c r="CM16" s="1019"/>
      <c r="CN16" s="1033"/>
      <c r="CO16" s="882"/>
      <c r="CP16" s="952"/>
      <c r="CQ16" s="958"/>
      <c r="CR16" s="952"/>
      <c r="CS16" s="964"/>
      <c r="CT16" s="952"/>
      <c r="CU16" s="957"/>
      <c r="CV16" s="952"/>
      <c r="CW16" s="965"/>
      <c r="CX16" s="955"/>
      <c r="CY16" s="872"/>
      <c r="CZ16" s="955"/>
      <c r="DA16" s="869"/>
      <c r="DB16" s="955"/>
      <c r="DC16" s="875"/>
      <c r="DD16" s="942"/>
      <c r="DE16" s="1032"/>
      <c r="DF16" s="949"/>
      <c r="DG16" s="949"/>
      <c r="DH16" s="1030"/>
      <c r="DI16" s="942"/>
      <c r="DJ16" s="1025"/>
      <c r="DK16" s="1026"/>
      <c r="DL16" s="1028"/>
      <c r="DM16" s="925"/>
      <c r="DN16" s="964"/>
    </row>
    <row r="17" spans="1:118" s="81" customFormat="1" ht="17.45" customHeight="1">
      <c r="A17" s="1004" t="s">
        <v>141</v>
      </c>
      <c r="B17" s="982"/>
      <c r="C17" s="1034" t="s">
        <v>265</v>
      </c>
      <c r="D17" s="987" t="s">
        <v>220</v>
      </c>
      <c r="E17" s="1004" t="s">
        <v>258</v>
      </c>
      <c r="F17" s="74"/>
      <c r="G17" s="1006">
        <v>197670</v>
      </c>
      <c r="H17" s="1008">
        <v>293970</v>
      </c>
      <c r="I17" s="1006">
        <v>194310</v>
      </c>
      <c r="J17" s="1008">
        <v>290610</v>
      </c>
      <c r="K17" s="952" t="s">
        <v>214</v>
      </c>
      <c r="L17" s="877">
        <v>1850</v>
      </c>
      <c r="M17" s="907">
        <v>2810</v>
      </c>
      <c r="N17" s="902" t="s">
        <v>215</v>
      </c>
      <c r="O17" s="883" t="s">
        <v>216</v>
      </c>
      <c r="P17" s="883" t="s">
        <v>214</v>
      </c>
      <c r="Q17" s="905" t="s">
        <v>217</v>
      </c>
      <c r="R17" s="883" t="s">
        <v>214</v>
      </c>
      <c r="S17" s="885">
        <v>2.8</v>
      </c>
      <c r="T17" s="892">
        <v>2.7</v>
      </c>
      <c r="U17" s="877">
        <v>1820</v>
      </c>
      <c r="V17" s="907">
        <v>2780</v>
      </c>
      <c r="W17" s="902" t="s">
        <v>215</v>
      </c>
      <c r="X17" s="883" t="s">
        <v>216</v>
      </c>
      <c r="Y17" s="883" t="s">
        <v>214</v>
      </c>
      <c r="Z17" s="905" t="s">
        <v>217</v>
      </c>
      <c r="AA17" s="883" t="s">
        <v>214</v>
      </c>
      <c r="AB17" s="885">
        <v>2.7</v>
      </c>
      <c r="AC17" s="888">
        <v>2.7</v>
      </c>
      <c r="AD17" s="925" t="s">
        <v>214</v>
      </c>
      <c r="AE17" s="934">
        <v>192610</v>
      </c>
      <c r="AF17" s="936">
        <v>96300</v>
      </c>
      <c r="AG17" s="938">
        <v>1920</v>
      </c>
      <c r="AH17" s="907">
        <v>960</v>
      </c>
      <c r="AI17" s="902" t="s">
        <v>215</v>
      </c>
      <c r="AJ17" s="883" t="s">
        <v>216</v>
      </c>
      <c r="AK17" s="883" t="s">
        <v>214</v>
      </c>
      <c r="AL17" s="905" t="s">
        <v>217</v>
      </c>
      <c r="AM17" s="883" t="s">
        <v>214</v>
      </c>
      <c r="AN17" s="885">
        <v>2.5</v>
      </c>
      <c r="AO17" s="888">
        <v>2.5</v>
      </c>
      <c r="AP17" s="898" t="s">
        <v>214</v>
      </c>
      <c r="AQ17" s="895">
        <v>173350</v>
      </c>
      <c r="AR17" s="898" t="s">
        <v>214</v>
      </c>
      <c r="AS17" s="899">
        <v>1730</v>
      </c>
      <c r="AT17" s="883" t="s">
        <v>215</v>
      </c>
      <c r="AU17" s="883" t="s">
        <v>216</v>
      </c>
      <c r="AV17" s="883" t="s">
        <v>214</v>
      </c>
      <c r="AW17" s="905" t="s">
        <v>217</v>
      </c>
      <c r="AX17" s="883" t="s">
        <v>214</v>
      </c>
      <c r="AY17" s="911">
        <v>2.5</v>
      </c>
      <c r="AZ17" s="898" t="s">
        <v>214</v>
      </c>
      <c r="BA17" s="895">
        <v>19260</v>
      </c>
      <c r="BB17" s="898" t="s">
        <v>214</v>
      </c>
      <c r="BC17" s="899">
        <v>190</v>
      </c>
      <c r="BD17" s="883" t="s">
        <v>215</v>
      </c>
      <c r="BE17" s="883" t="s">
        <v>216</v>
      </c>
      <c r="BF17" s="883" t="s">
        <v>214</v>
      </c>
      <c r="BG17" s="905" t="s">
        <v>217</v>
      </c>
      <c r="BH17" s="883" t="s">
        <v>214</v>
      </c>
      <c r="BI17" s="911">
        <v>2.2999999999999998</v>
      </c>
      <c r="BJ17" s="942"/>
      <c r="BK17" s="75"/>
      <c r="BL17" s="86" t="s">
        <v>227</v>
      </c>
      <c r="BM17" s="87">
        <v>568700</v>
      </c>
      <c r="BN17" s="942"/>
      <c r="BO17" s="88">
        <v>5680</v>
      </c>
      <c r="BP17" s="89" t="s">
        <v>215</v>
      </c>
      <c r="BQ17" s="90" t="s">
        <v>216</v>
      </c>
      <c r="BR17" s="91" t="s">
        <v>214</v>
      </c>
      <c r="BS17" s="92" t="s">
        <v>217</v>
      </c>
      <c r="BT17" s="89" t="s">
        <v>214</v>
      </c>
      <c r="BU17" s="93">
        <v>1.7</v>
      </c>
      <c r="BV17" s="79"/>
      <c r="BW17" s="925"/>
      <c r="BX17" s="98" t="s">
        <v>230</v>
      </c>
      <c r="BY17" s="952" t="s">
        <v>214</v>
      </c>
      <c r="BZ17" s="1020">
        <v>33970</v>
      </c>
      <c r="CA17" s="952" t="s">
        <v>214</v>
      </c>
      <c r="CB17" s="959">
        <v>280</v>
      </c>
      <c r="CC17" s="870" t="s">
        <v>215</v>
      </c>
      <c r="CD17" s="870" t="s">
        <v>216</v>
      </c>
      <c r="CE17" s="870" t="s">
        <v>214</v>
      </c>
      <c r="CF17" s="867" t="s">
        <v>217</v>
      </c>
      <c r="CG17" s="870" t="s">
        <v>214</v>
      </c>
      <c r="CH17" s="873">
        <v>5.6</v>
      </c>
      <c r="CI17" s="876" t="s">
        <v>214</v>
      </c>
      <c r="CJ17" s="877">
        <v>2300</v>
      </c>
      <c r="CK17" s="880">
        <v>2500</v>
      </c>
      <c r="CL17" s="876" t="s">
        <v>214</v>
      </c>
      <c r="CM17" s="961" t="s">
        <v>259</v>
      </c>
      <c r="CN17" s="950">
        <v>25700</v>
      </c>
      <c r="CO17" s="880">
        <v>28600</v>
      </c>
      <c r="CP17" s="952" t="s">
        <v>219</v>
      </c>
      <c r="CQ17" s="956">
        <v>1040</v>
      </c>
      <c r="CR17" s="952" t="s">
        <v>219</v>
      </c>
      <c r="CS17" s="977" t="s">
        <v>266</v>
      </c>
      <c r="CT17" s="952" t="s">
        <v>219</v>
      </c>
      <c r="CU17" s="956">
        <v>29050</v>
      </c>
      <c r="CV17" s="952" t="s">
        <v>172</v>
      </c>
      <c r="CW17" s="959">
        <v>290</v>
      </c>
      <c r="CX17" s="953" t="s">
        <v>215</v>
      </c>
      <c r="CY17" s="870" t="s">
        <v>216</v>
      </c>
      <c r="CZ17" s="953" t="s">
        <v>214</v>
      </c>
      <c r="DA17" s="867" t="s">
        <v>217</v>
      </c>
      <c r="DB17" s="953" t="s">
        <v>214</v>
      </c>
      <c r="DC17" s="873">
        <v>0.8</v>
      </c>
      <c r="DD17" s="942" t="s">
        <v>219</v>
      </c>
      <c r="DE17" s="1039" t="s">
        <v>331</v>
      </c>
      <c r="DF17" s="971" t="s">
        <v>331</v>
      </c>
      <c r="DG17" s="971" t="s">
        <v>331</v>
      </c>
      <c r="DH17" s="1022" t="s">
        <v>331</v>
      </c>
      <c r="DI17" s="942" t="s">
        <v>219</v>
      </c>
      <c r="DJ17" s="1025"/>
      <c r="DK17" s="1026"/>
      <c r="DL17" s="1028"/>
      <c r="DM17" s="117"/>
      <c r="DN17" s="1027" t="s">
        <v>267</v>
      </c>
    </row>
    <row r="18" spans="1:118" s="81" customFormat="1" ht="17.45" customHeight="1">
      <c r="A18" s="1002"/>
      <c r="B18" s="982"/>
      <c r="C18" s="1035"/>
      <c r="D18" s="988"/>
      <c r="E18" s="1002"/>
      <c r="F18" s="74"/>
      <c r="G18" s="1007"/>
      <c r="H18" s="1009"/>
      <c r="I18" s="1007"/>
      <c r="J18" s="1009"/>
      <c r="K18" s="952"/>
      <c r="L18" s="878"/>
      <c r="M18" s="908"/>
      <c r="N18" s="903"/>
      <c r="O18" s="871"/>
      <c r="P18" s="871"/>
      <c r="Q18" s="868"/>
      <c r="R18" s="871"/>
      <c r="S18" s="886"/>
      <c r="T18" s="893"/>
      <c r="U18" s="878"/>
      <c r="V18" s="908"/>
      <c r="W18" s="903"/>
      <c r="X18" s="871"/>
      <c r="Y18" s="871"/>
      <c r="Z18" s="868"/>
      <c r="AA18" s="871"/>
      <c r="AB18" s="886"/>
      <c r="AC18" s="889"/>
      <c r="AD18" s="925"/>
      <c r="AE18" s="935"/>
      <c r="AF18" s="937"/>
      <c r="AG18" s="939"/>
      <c r="AH18" s="908"/>
      <c r="AI18" s="903"/>
      <c r="AJ18" s="871"/>
      <c r="AK18" s="871"/>
      <c r="AL18" s="868"/>
      <c r="AM18" s="871"/>
      <c r="AN18" s="886"/>
      <c r="AO18" s="889"/>
      <c r="AP18" s="898"/>
      <c r="AQ18" s="896"/>
      <c r="AR18" s="898"/>
      <c r="AS18" s="900"/>
      <c r="AT18" s="871"/>
      <c r="AU18" s="871"/>
      <c r="AV18" s="871"/>
      <c r="AW18" s="868"/>
      <c r="AX18" s="871"/>
      <c r="AY18" s="912"/>
      <c r="AZ18" s="898"/>
      <c r="BA18" s="896"/>
      <c r="BB18" s="898"/>
      <c r="BC18" s="900"/>
      <c r="BD18" s="871"/>
      <c r="BE18" s="871"/>
      <c r="BF18" s="871"/>
      <c r="BG18" s="868"/>
      <c r="BH18" s="871"/>
      <c r="BI18" s="912"/>
      <c r="BJ18" s="942"/>
      <c r="BK18" s="75"/>
      <c r="BL18" s="86" t="s">
        <v>229</v>
      </c>
      <c r="BM18" s="87">
        <v>614800</v>
      </c>
      <c r="BN18" s="942"/>
      <c r="BO18" s="88">
        <v>6140</v>
      </c>
      <c r="BP18" s="89" t="s">
        <v>215</v>
      </c>
      <c r="BQ18" s="90" t="s">
        <v>216</v>
      </c>
      <c r="BR18" s="91" t="s">
        <v>214</v>
      </c>
      <c r="BS18" s="92" t="s">
        <v>217</v>
      </c>
      <c r="BT18" s="89" t="s">
        <v>214</v>
      </c>
      <c r="BU18" s="93">
        <v>1.8</v>
      </c>
      <c r="BV18" s="79"/>
      <c r="BW18" s="925"/>
      <c r="BX18" s="85"/>
      <c r="BY18" s="952"/>
      <c r="BZ18" s="1013"/>
      <c r="CA18" s="952"/>
      <c r="CB18" s="960"/>
      <c r="CC18" s="871"/>
      <c r="CD18" s="871"/>
      <c r="CE18" s="871"/>
      <c r="CF18" s="868"/>
      <c r="CG18" s="871"/>
      <c r="CH18" s="874"/>
      <c r="CI18" s="876"/>
      <c r="CJ18" s="878"/>
      <c r="CK18" s="881"/>
      <c r="CL18" s="876"/>
      <c r="CM18" s="962"/>
      <c r="CN18" s="951"/>
      <c r="CO18" s="881"/>
      <c r="CP18" s="952"/>
      <c r="CQ18" s="957"/>
      <c r="CR18" s="952"/>
      <c r="CS18" s="978"/>
      <c r="CT18" s="952"/>
      <c r="CU18" s="957"/>
      <c r="CV18" s="952"/>
      <c r="CW18" s="960"/>
      <c r="CX18" s="954"/>
      <c r="CY18" s="871"/>
      <c r="CZ18" s="954"/>
      <c r="DA18" s="868"/>
      <c r="DB18" s="954"/>
      <c r="DC18" s="874"/>
      <c r="DD18" s="942"/>
      <c r="DE18" s="1040"/>
      <c r="DF18" s="972"/>
      <c r="DG18" s="972"/>
      <c r="DH18" s="1037"/>
      <c r="DI18" s="942"/>
      <c r="DJ18" s="1025"/>
      <c r="DK18" s="1026"/>
      <c r="DL18" s="1028"/>
      <c r="DM18" s="117"/>
      <c r="DN18" s="1038"/>
    </row>
    <row r="19" spans="1:118" s="81" customFormat="1" ht="17.45" customHeight="1">
      <c r="A19" s="1002"/>
      <c r="B19" s="982"/>
      <c r="C19" s="1035"/>
      <c r="D19" s="988"/>
      <c r="E19" s="1002"/>
      <c r="F19" s="74"/>
      <c r="G19" s="1007"/>
      <c r="H19" s="1009"/>
      <c r="I19" s="1007"/>
      <c r="J19" s="1009"/>
      <c r="K19" s="952"/>
      <c r="L19" s="878"/>
      <c r="M19" s="908"/>
      <c r="N19" s="903"/>
      <c r="O19" s="871"/>
      <c r="P19" s="871"/>
      <c r="Q19" s="868"/>
      <c r="R19" s="871"/>
      <c r="S19" s="886"/>
      <c r="T19" s="893"/>
      <c r="U19" s="878"/>
      <c r="V19" s="908"/>
      <c r="W19" s="903"/>
      <c r="X19" s="871"/>
      <c r="Y19" s="871"/>
      <c r="Z19" s="868"/>
      <c r="AA19" s="871"/>
      <c r="AB19" s="886"/>
      <c r="AC19" s="889"/>
      <c r="AD19" s="925"/>
      <c r="AE19" s="935"/>
      <c r="AF19" s="937"/>
      <c r="AG19" s="939"/>
      <c r="AH19" s="908"/>
      <c r="AI19" s="903"/>
      <c r="AJ19" s="871"/>
      <c r="AK19" s="871"/>
      <c r="AL19" s="868"/>
      <c r="AM19" s="871"/>
      <c r="AN19" s="886"/>
      <c r="AO19" s="889"/>
      <c r="AP19" s="898"/>
      <c r="AQ19" s="896"/>
      <c r="AR19" s="898"/>
      <c r="AS19" s="900"/>
      <c r="AT19" s="871"/>
      <c r="AU19" s="871"/>
      <c r="AV19" s="871"/>
      <c r="AW19" s="868"/>
      <c r="AX19" s="871"/>
      <c r="AY19" s="912"/>
      <c r="AZ19" s="898"/>
      <c r="BA19" s="896"/>
      <c r="BB19" s="898"/>
      <c r="BC19" s="900"/>
      <c r="BD19" s="871"/>
      <c r="BE19" s="871"/>
      <c r="BF19" s="871"/>
      <c r="BG19" s="868"/>
      <c r="BH19" s="871"/>
      <c r="BI19" s="912"/>
      <c r="BJ19" s="942"/>
      <c r="BK19" s="75"/>
      <c r="BL19" s="86" t="s">
        <v>231</v>
      </c>
      <c r="BM19" s="87">
        <v>660900</v>
      </c>
      <c r="BN19" s="942"/>
      <c r="BO19" s="88">
        <v>6600</v>
      </c>
      <c r="BP19" s="89" t="s">
        <v>215</v>
      </c>
      <c r="BQ19" s="90" t="s">
        <v>216</v>
      </c>
      <c r="BR19" s="91" t="s">
        <v>214</v>
      </c>
      <c r="BS19" s="92" t="s">
        <v>217</v>
      </c>
      <c r="BT19" s="89" t="s">
        <v>214</v>
      </c>
      <c r="BU19" s="93">
        <v>1.8</v>
      </c>
      <c r="BV19" s="79"/>
      <c r="BW19" s="925"/>
      <c r="BX19" s="85"/>
      <c r="BY19" s="952"/>
      <c r="BZ19" s="1013"/>
      <c r="CA19" s="952"/>
      <c r="CB19" s="960"/>
      <c r="CC19" s="871"/>
      <c r="CD19" s="871"/>
      <c r="CE19" s="871"/>
      <c r="CF19" s="868"/>
      <c r="CG19" s="871"/>
      <c r="CH19" s="874"/>
      <c r="CI19" s="876"/>
      <c r="CJ19" s="878"/>
      <c r="CK19" s="881"/>
      <c r="CL19" s="876"/>
      <c r="CM19" s="962" t="s">
        <v>261</v>
      </c>
      <c r="CN19" s="951">
        <v>14200</v>
      </c>
      <c r="CO19" s="881">
        <v>15700</v>
      </c>
      <c r="CP19" s="952"/>
      <c r="CQ19" s="957"/>
      <c r="CR19" s="952"/>
      <c r="CS19" s="978"/>
      <c r="CT19" s="952"/>
      <c r="CU19" s="957"/>
      <c r="CV19" s="952"/>
      <c r="CW19" s="960"/>
      <c r="CX19" s="954"/>
      <c r="CY19" s="871"/>
      <c r="CZ19" s="954"/>
      <c r="DA19" s="868"/>
      <c r="DB19" s="954"/>
      <c r="DC19" s="874"/>
      <c r="DD19" s="942"/>
      <c r="DE19" s="1040"/>
      <c r="DF19" s="972"/>
      <c r="DG19" s="972"/>
      <c r="DH19" s="1037"/>
      <c r="DI19" s="942"/>
      <c r="DJ19" s="1025"/>
      <c r="DK19" s="1026"/>
      <c r="DL19" s="1028"/>
      <c r="DM19" s="117"/>
      <c r="DN19" s="99" t="s">
        <v>268</v>
      </c>
    </row>
    <row r="20" spans="1:118" s="81" customFormat="1" ht="17.45" customHeight="1">
      <c r="A20" s="1002"/>
      <c r="B20" s="982"/>
      <c r="C20" s="1035"/>
      <c r="D20" s="988"/>
      <c r="E20" s="1002"/>
      <c r="F20" s="74"/>
      <c r="G20" s="1007"/>
      <c r="H20" s="1009"/>
      <c r="I20" s="1007"/>
      <c r="J20" s="1009"/>
      <c r="K20" s="952"/>
      <c r="L20" s="878"/>
      <c r="M20" s="908"/>
      <c r="N20" s="904"/>
      <c r="O20" s="884"/>
      <c r="P20" s="884"/>
      <c r="Q20" s="906"/>
      <c r="R20" s="884"/>
      <c r="S20" s="887"/>
      <c r="T20" s="894"/>
      <c r="U20" s="878"/>
      <c r="V20" s="908"/>
      <c r="W20" s="904"/>
      <c r="X20" s="884"/>
      <c r="Y20" s="884"/>
      <c r="Z20" s="906"/>
      <c r="AA20" s="884"/>
      <c r="AB20" s="887"/>
      <c r="AC20" s="890"/>
      <c r="AD20" s="925"/>
      <c r="AE20" s="935"/>
      <c r="AF20" s="937"/>
      <c r="AG20" s="939"/>
      <c r="AH20" s="908"/>
      <c r="AI20" s="904"/>
      <c r="AJ20" s="884"/>
      <c r="AK20" s="884"/>
      <c r="AL20" s="906"/>
      <c r="AM20" s="884"/>
      <c r="AN20" s="887"/>
      <c r="AO20" s="890"/>
      <c r="AP20" s="898"/>
      <c r="AQ20" s="897"/>
      <c r="AR20" s="898"/>
      <c r="AS20" s="901"/>
      <c r="AT20" s="909"/>
      <c r="AU20" s="909"/>
      <c r="AV20" s="909"/>
      <c r="AW20" s="910"/>
      <c r="AX20" s="909"/>
      <c r="AY20" s="913"/>
      <c r="AZ20" s="898"/>
      <c r="BA20" s="897"/>
      <c r="BB20" s="898"/>
      <c r="BC20" s="901"/>
      <c r="BD20" s="909"/>
      <c r="BE20" s="909"/>
      <c r="BF20" s="909"/>
      <c r="BG20" s="910"/>
      <c r="BH20" s="909"/>
      <c r="BI20" s="913"/>
      <c r="BJ20" s="942"/>
      <c r="BK20" s="75"/>
      <c r="BL20" s="86" t="s">
        <v>232</v>
      </c>
      <c r="BM20" s="87">
        <v>707000</v>
      </c>
      <c r="BN20" s="942"/>
      <c r="BO20" s="88">
        <v>7070</v>
      </c>
      <c r="BP20" s="89" t="s">
        <v>215</v>
      </c>
      <c r="BQ20" s="90" t="s">
        <v>216</v>
      </c>
      <c r="BR20" s="91" t="s">
        <v>214</v>
      </c>
      <c r="BS20" s="92" t="s">
        <v>217</v>
      </c>
      <c r="BT20" s="89" t="s">
        <v>214</v>
      </c>
      <c r="BU20" s="93">
        <v>1.7</v>
      </c>
      <c r="BV20" s="79"/>
      <c r="BW20" s="925"/>
      <c r="BX20" s="85"/>
      <c r="BY20" s="952"/>
      <c r="BZ20" s="1013"/>
      <c r="CA20" s="952"/>
      <c r="CB20" s="960"/>
      <c r="CC20" s="871"/>
      <c r="CD20" s="871"/>
      <c r="CE20" s="871"/>
      <c r="CF20" s="868"/>
      <c r="CG20" s="871"/>
      <c r="CH20" s="874"/>
      <c r="CI20" s="876"/>
      <c r="CJ20" s="878"/>
      <c r="CK20" s="881"/>
      <c r="CL20" s="876"/>
      <c r="CM20" s="962"/>
      <c r="CN20" s="951"/>
      <c r="CO20" s="881"/>
      <c r="CP20" s="952"/>
      <c r="CQ20" s="957"/>
      <c r="CR20" s="952"/>
      <c r="CS20" s="978"/>
      <c r="CT20" s="952"/>
      <c r="CU20" s="957"/>
      <c r="CV20" s="952"/>
      <c r="CW20" s="960"/>
      <c r="CX20" s="954"/>
      <c r="CY20" s="871"/>
      <c r="CZ20" s="954"/>
      <c r="DA20" s="868"/>
      <c r="DB20" s="954"/>
      <c r="DC20" s="874"/>
      <c r="DD20" s="942"/>
      <c r="DE20" s="1040"/>
      <c r="DF20" s="972"/>
      <c r="DG20" s="972"/>
      <c r="DH20" s="1037"/>
      <c r="DI20" s="942"/>
      <c r="DJ20" s="1025"/>
      <c r="DK20" s="1026"/>
      <c r="DL20" s="1028"/>
      <c r="DM20" s="117"/>
      <c r="DN20" s="217">
        <v>0.8</v>
      </c>
    </row>
    <row r="21" spans="1:118" s="81" customFormat="1" ht="17.45" customHeight="1">
      <c r="A21" s="1001" t="s">
        <v>142</v>
      </c>
      <c r="B21" s="982"/>
      <c r="C21" s="1035"/>
      <c r="D21" s="988"/>
      <c r="E21" s="1001" t="s">
        <v>46</v>
      </c>
      <c r="F21" s="74"/>
      <c r="G21" s="1012">
        <v>293970</v>
      </c>
      <c r="H21" s="1014"/>
      <c r="I21" s="1012">
        <v>290610</v>
      </c>
      <c r="J21" s="1014"/>
      <c r="K21" s="952" t="s">
        <v>214</v>
      </c>
      <c r="L21" s="1017">
        <v>2810</v>
      </c>
      <c r="M21" s="931"/>
      <c r="N21" s="903" t="s">
        <v>215</v>
      </c>
      <c r="O21" s="871" t="s">
        <v>216</v>
      </c>
      <c r="P21" s="871" t="s">
        <v>214</v>
      </c>
      <c r="Q21" s="868" t="s">
        <v>217</v>
      </c>
      <c r="R21" s="871" t="s">
        <v>214</v>
      </c>
      <c r="S21" s="922">
        <v>2.7</v>
      </c>
      <c r="T21" s="923"/>
      <c r="U21" s="1017">
        <v>2780</v>
      </c>
      <c r="V21" s="931"/>
      <c r="W21" s="903" t="s">
        <v>215</v>
      </c>
      <c r="X21" s="871" t="s">
        <v>216</v>
      </c>
      <c r="Y21" s="871" t="s">
        <v>214</v>
      </c>
      <c r="Z21" s="868" t="s">
        <v>217</v>
      </c>
      <c r="AA21" s="871" t="s">
        <v>214</v>
      </c>
      <c r="AB21" s="922">
        <v>2.7</v>
      </c>
      <c r="AC21" s="912"/>
      <c r="AD21" s="925" t="s">
        <v>214</v>
      </c>
      <c r="AE21" s="926">
        <v>96300</v>
      </c>
      <c r="AF21" s="928"/>
      <c r="AG21" s="940">
        <v>960</v>
      </c>
      <c r="AH21" s="931"/>
      <c r="AI21" s="903" t="s">
        <v>215</v>
      </c>
      <c r="AJ21" s="871" t="s">
        <v>216</v>
      </c>
      <c r="AK21" s="871" t="s">
        <v>214</v>
      </c>
      <c r="AL21" s="868" t="s">
        <v>217</v>
      </c>
      <c r="AM21" s="871" t="s">
        <v>214</v>
      </c>
      <c r="AN21" s="922">
        <v>2.5</v>
      </c>
      <c r="AO21" s="912"/>
      <c r="AP21" s="94"/>
      <c r="AQ21" s="94"/>
      <c r="AR21" s="94"/>
      <c r="AS21" s="94"/>
      <c r="AT21" s="94"/>
      <c r="AU21" s="94"/>
      <c r="AV21" s="94"/>
      <c r="AW21" s="94"/>
      <c r="AX21" s="94"/>
      <c r="AY21" s="95"/>
      <c r="AZ21" s="94"/>
      <c r="BA21" s="94"/>
      <c r="BB21" s="94"/>
      <c r="BC21" s="94"/>
      <c r="BD21" s="94"/>
      <c r="BE21" s="94"/>
      <c r="BF21" s="94"/>
      <c r="BG21" s="94"/>
      <c r="BH21" s="94"/>
      <c r="BI21" s="95"/>
      <c r="BJ21" s="943"/>
      <c r="BK21" s="75"/>
      <c r="BL21" s="86" t="s">
        <v>269</v>
      </c>
      <c r="BM21" s="87">
        <v>753000</v>
      </c>
      <c r="BN21" s="942"/>
      <c r="BO21" s="88">
        <v>7530</v>
      </c>
      <c r="BP21" s="89" t="s">
        <v>215</v>
      </c>
      <c r="BQ21" s="90" t="s">
        <v>216</v>
      </c>
      <c r="BR21" s="91" t="s">
        <v>214</v>
      </c>
      <c r="BS21" s="92" t="s">
        <v>217</v>
      </c>
      <c r="BT21" s="89" t="s">
        <v>214</v>
      </c>
      <c r="BU21" s="93">
        <v>1.8</v>
      </c>
      <c r="BV21" s="79"/>
      <c r="BW21" s="925"/>
      <c r="BX21" s="85"/>
      <c r="BY21" s="952"/>
      <c r="BZ21" s="1013"/>
      <c r="CA21" s="952"/>
      <c r="CB21" s="960"/>
      <c r="CC21" s="871"/>
      <c r="CD21" s="871"/>
      <c r="CE21" s="871"/>
      <c r="CF21" s="868"/>
      <c r="CG21" s="871"/>
      <c r="CH21" s="874"/>
      <c r="CI21" s="876"/>
      <c r="CJ21" s="878"/>
      <c r="CK21" s="881"/>
      <c r="CL21" s="876"/>
      <c r="CM21" s="962" t="s">
        <v>263</v>
      </c>
      <c r="CN21" s="951">
        <v>12300</v>
      </c>
      <c r="CO21" s="881">
        <v>13700</v>
      </c>
      <c r="CP21" s="952"/>
      <c r="CQ21" s="957"/>
      <c r="CR21" s="952"/>
      <c r="CS21" s="963">
        <v>0.08</v>
      </c>
      <c r="CT21" s="952"/>
      <c r="CU21" s="957"/>
      <c r="CV21" s="952"/>
      <c r="CW21" s="960"/>
      <c r="CX21" s="954"/>
      <c r="CY21" s="871"/>
      <c r="CZ21" s="954"/>
      <c r="DA21" s="868"/>
      <c r="DB21" s="954"/>
      <c r="DC21" s="874"/>
      <c r="DD21" s="942"/>
      <c r="DE21" s="1031">
        <v>0.01</v>
      </c>
      <c r="DF21" s="948">
        <v>0.03</v>
      </c>
      <c r="DG21" s="948">
        <v>0.04</v>
      </c>
      <c r="DH21" s="1029">
        <v>0.06</v>
      </c>
      <c r="DI21" s="942"/>
      <c r="DJ21" s="1025"/>
      <c r="DK21" s="1026"/>
      <c r="DL21" s="1028"/>
      <c r="DM21" s="117"/>
      <c r="DN21" s="99" t="s">
        <v>270</v>
      </c>
    </row>
    <row r="22" spans="1:118" s="81" customFormat="1" ht="17.45" customHeight="1">
      <c r="A22" s="1002"/>
      <c r="B22" s="982"/>
      <c r="C22" s="1035"/>
      <c r="D22" s="988"/>
      <c r="E22" s="1002"/>
      <c r="F22" s="74"/>
      <c r="G22" s="1013"/>
      <c r="H22" s="1015"/>
      <c r="I22" s="1013"/>
      <c r="J22" s="1015"/>
      <c r="K22" s="952"/>
      <c r="L22" s="946"/>
      <c r="M22" s="932"/>
      <c r="N22" s="903"/>
      <c r="O22" s="871"/>
      <c r="P22" s="871"/>
      <c r="Q22" s="868"/>
      <c r="R22" s="871"/>
      <c r="S22" s="923"/>
      <c r="T22" s="923"/>
      <c r="U22" s="946"/>
      <c r="V22" s="932"/>
      <c r="W22" s="903"/>
      <c r="X22" s="871"/>
      <c r="Y22" s="871"/>
      <c r="Z22" s="868"/>
      <c r="AA22" s="871"/>
      <c r="AB22" s="923"/>
      <c r="AC22" s="912"/>
      <c r="AD22" s="925"/>
      <c r="AE22" s="927"/>
      <c r="AF22" s="929"/>
      <c r="AG22" s="941"/>
      <c r="AH22" s="932"/>
      <c r="AI22" s="903"/>
      <c r="AJ22" s="871"/>
      <c r="AK22" s="871"/>
      <c r="AL22" s="868"/>
      <c r="AM22" s="871"/>
      <c r="AN22" s="923"/>
      <c r="AO22" s="912"/>
      <c r="AP22" s="94"/>
      <c r="AQ22" s="94"/>
      <c r="AR22" s="94"/>
      <c r="AS22" s="94"/>
      <c r="AT22" s="94"/>
      <c r="AU22" s="94"/>
      <c r="AV22" s="94"/>
      <c r="AW22" s="94"/>
      <c r="AX22" s="94"/>
      <c r="AY22" s="96"/>
      <c r="AZ22" s="94"/>
      <c r="BA22" s="94"/>
      <c r="BB22" s="94"/>
      <c r="BC22" s="94"/>
      <c r="BD22" s="94"/>
      <c r="BE22" s="94"/>
      <c r="BF22" s="94"/>
      <c r="BG22" s="94"/>
      <c r="BH22" s="94"/>
      <c r="BI22" s="96"/>
      <c r="BJ22" s="943"/>
      <c r="BK22" s="75"/>
      <c r="BL22" s="86" t="s">
        <v>233</v>
      </c>
      <c r="BM22" s="87">
        <v>799100</v>
      </c>
      <c r="BN22" s="942"/>
      <c r="BO22" s="88">
        <v>7990</v>
      </c>
      <c r="BP22" s="89" t="s">
        <v>215</v>
      </c>
      <c r="BQ22" s="90" t="s">
        <v>216</v>
      </c>
      <c r="BR22" s="91" t="s">
        <v>214</v>
      </c>
      <c r="BS22" s="92" t="s">
        <v>217</v>
      </c>
      <c r="BT22" s="89" t="s">
        <v>214</v>
      </c>
      <c r="BU22" s="93">
        <v>1.8</v>
      </c>
      <c r="BV22" s="79"/>
      <c r="BW22" s="925"/>
      <c r="BX22" s="85"/>
      <c r="BY22" s="952"/>
      <c r="BZ22" s="1013"/>
      <c r="CA22" s="952"/>
      <c r="CB22" s="960"/>
      <c r="CC22" s="871"/>
      <c r="CD22" s="871"/>
      <c r="CE22" s="871"/>
      <c r="CF22" s="868"/>
      <c r="CG22" s="871"/>
      <c r="CH22" s="874"/>
      <c r="CI22" s="876"/>
      <c r="CJ22" s="878"/>
      <c r="CK22" s="881"/>
      <c r="CL22" s="876"/>
      <c r="CM22" s="962"/>
      <c r="CN22" s="951"/>
      <c r="CO22" s="881"/>
      <c r="CP22" s="952"/>
      <c r="CQ22" s="957"/>
      <c r="CR22" s="952"/>
      <c r="CS22" s="963"/>
      <c r="CT22" s="952"/>
      <c r="CU22" s="957"/>
      <c r="CV22" s="952"/>
      <c r="CW22" s="960"/>
      <c r="CX22" s="954"/>
      <c r="CY22" s="871"/>
      <c r="CZ22" s="954"/>
      <c r="DA22" s="868"/>
      <c r="DB22" s="954"/>
      <c r="DC22" s="874"/>
      <c r="DD22" s="942"/>
      <c r="DE22" s="1031"/>
      <c r="DF22" s="948"/>
      <c r="DG22" s="948"/>
      <c r="DH22" s="1029"/>
      <c r="DI22" s="942"/>
      <c r="DJ22" s="1025"/>
      <c r="DK22" s="1026"/>
      <c r="DL22" s="1028"/>
      <c r="DM22" s="117"/>
      <c r="DN22" s="217">
        <v>0.75</v>
      </c>
    </row>
    <row r="23" spans="1:118" s="81" customFormat="1" ht="17.45" customHeight="1">
      <c r="A23" s="1002"/>
      <c r="B23" s="982"/>
      <c r="C23" s="1035"/>
      <c r="D23" s="988"/>
      <c r="E23" s="1002"/>
      <c r="F23" s="74"/>
      <c r="G23" s="1013"/>
      <c r="H23" s="1015"/>
      <c r="I23" s="1013"/>
      <c r="J23" s="1015"/>
      <c r="K23" s="952"/>
      <c r="L23" s="946"/>
      <c r="M23" s="932"/>
      <c r="N23" s="903"/>
      <c r="O23" s="871"/>
      <c r="P23" s="871"/>
      <c r="Q23" s="868"/>
      <c r="R23" s="871"/>
      <c r="S23" s="923"/>
      <c r="T23" s="923"/>
      <c r="U23" s="946"/>
      <c r="V23" s="932"/>
      <c r="W23" s="903"/>
      <c r="X23" s="871"/>
      <c r="Y23" s="871"/>
      <c r="Z23" s="868"/>
      <c r="AA23" s="871"/>
      <c r="AB23" s="923"/>
      <c r="AC23" s="912"/>
      <c r="AD23" s="925"/>
      <c r="AE23" s="927"/>
      <c r="AF23" s="929"/>
      <c r="AG23" s="941"/>
      <c r="AH23" s="932"/>
      <c r="AI23" s="903"/>
      <c r="AJ23" s="871"/>
      <c r="AK23" s="871"/>
      <c r="AL23" s="868"/>
      <c r="AM23" s="871"/>
      <c r="AN23" s="923"/>
      <c r="AO23" s="912"/>
      <c r="AP23" s="94"/>
      <c r="AQ23" s="94"/>
      <c r="AR23" s="94"/>
      <c r="AS23" s="94"/>
      <c r="AT23" s="94"/>
      <c r="AU23" s="94"/>
      <c r="AV23" s="94"/>
      <c r="AW23" s="94"/>
      <c r="AX23" s="94"/>
      <c r="AY23" s="96"/>
      <c r="AZ23" s="94"/>
      <c r="BA23" s="94"/>
      <c r="BB23" s="94"/>
      <c r="BC23" s="94"/>
      <c r="BD23" s="94"/>
      <c r="BE23" s="94"/>
      <c r="BF23" s="94"/>
      <c r="BG23" s="94"/>
      <c r="BH23" s="94"/>
      <c r="BI23" s="96"/>
      <c r="BJ23" s="943"/>
      <c r="BK23" s="75"/>
      <c r="BL23" s="86" t="s">
        <v>234</v>
      </c>
      <c r="BM23" s="87">
        <v>845200</v>
      </c>
      <c r="BN23" s="942"/>
      <c r="BO23" s="88">
        <v>8450</v>
      </c>
      <c r="BP23" s="89" t="s">
        <v>215</v>
      </c>
      <c r="BQ23" s="90" t="s">
        <v>216</v>
      </c>
      <c r="BR23" s="91" t="s">
        <v>214</v>
      </c>
      <c r="BS23" s="92" t="s">
        <v>217</v>
      </c>
      <c r="BT23" s="89" t="s">
        <v>214</v>
      </c>
      <c r="BU23" s="93">
        <v>1.8</v>
      </c>
      <c r="BV23" s="79"/>
      <c r="BW23" s="925"/>
      <c r="BX23" s="85"/>
      <c r="BY23" s="952"/>
      <c r="BZ23" s="1013"/>
      <c r="CA23" s="952"/>
      <c r="CB23" s="960"/>
      <c r="CC23" s="871"/>
      <c r="CD23" s="871"/>
      <c r="CE23" s="871"/>
      <c r="CF23" s="868"/>
      <c r="CG23" s="871"/>
      <c r="CH23" s="874"/>
      <c r="CI23" s="876"/>
      <c r="CJ23" s="878"/>
      <c r="CK23" s="881"/>
      <c r="CL23" s="876"/>
      <c r="CM23" s="962" t="s">
        <v>264</v>
      </c>
      <c r="CN23" s="951">
        <v>11000</v>
      </c>
      <c r="CO23" s="881">
        <v>12300</v>
      </c>
      <c r="CP23" s="952"/>
      <c r="CQ23" s="957"/>
      <c r="CR23" s="952"/>
      <c r="CS23" s="963"/>
      <c r="CT23" s="952"/>
      <c r="CU23" s="957"/>
      <c r="CV23" s="952"/>
      <c r="CW23" s="960"/>
      <c r="CX23" s="954"/>
      <c r="CY23" s="871"/>
      <c r="CZ23" s="954"/>
      <c r="DA23" s="868"/>
      <c r="DB23" s="954"/>
      <c r="DC23" s="874"/>
      <c r="DD23" s="942"/>
      <c r="DE23" s="1031"/>
      <c r="DF23" s="948"/>
      <c r="DG23" s="948"/>
      <c r="DH23" s="1029"/>
      <c r="DI23" s="942"/>
      <c r="DJ23" s="1025"/>
      <c r="DK23" s="1026"/>
      <c r="DL23" s="1028"/>
      <c r="DM23" s="117"/>
      <c r="DN23" s="99" t="s">
        <v>271</v>
      </c>
    </row>
    <row r="24" spans="1:118" s="81" customFormat="1" ht="17.45" customHeight="1">
      <c r="A24" s="1003"/>
      <c r="B24" s="983"/>
      <c r="C24" s="1036"/>
      <c r="D24" s="989"/>
      <c r="E24" s="1003"/>
      <c r="F24" s="74"/>
      <c r="G24" s="1013"/>
      <c r="H24" s="1016"/>
      <c r="I24" s="1013"/>
      <c r="J24" s="1016"/>
      <c r="K24" s="952"/>
      <c r="L24" s="1018"/>
      <c r="M24" s="933"/>
      <c r="N24" s="919"/>
      <c r="O24" s="920"/>
      <c r="P24" s="920"/>
      <c r="Q24" s="921"/>
      <c r="R24" s="920"/>
      <c r="S24" s="924"/>
      <c r="T24" s="924"/>
      <c r="U24" s="1018"/>
      <c r="V24" s="933"/>
      <c r="W24" s="919"/>
      <c r="X24" s="920"/>
      <c r="Y24" s="920"/>
      <c r="Z24" s="921"/>
      <c r="AA24" s="920"/>
      <c r="AB24" s="924"/>
      <c r="AC24" s="913"/>
      <c r="AD24" s="925"/>
      <c r="AE24" s="927"/>
      <c r="AF24" s="930"/>
      <c r="AG24" s="941"/>
      <c r="AH24" s="933"/>
      <c r="AI24" s="919"/>
      <c r="AJ24" s="920"/>
      <c r="AK24" s="920"/>
      <c r="AL24" s="921"/>
      <c r="AM24" s="920"/>
      <c r="AN24" s="924"/>
      <c r="AO24" s="913"/>
      <c r="AP24" s="94"/>
      <c r="AQ24" s="94"/>
      <c r="AR24" s="94"/>
      <c r="AS24" s="94"/>
      <c r="AT24" s="94"/>
      <c r="AU24" s="94"/>
      <c r="AV24" s="94"/>
      <c r="AW24" s="94"/>
      <c r="AX24" s="94"/>
      <c r="AY24" s="97"/>
      <c r="AZ24" s="94"/>
      <c r="BA24" s="94"/>
      <c r="BB24" s="94"/>
      <c r="BC24" s="94"/>
      <c r="BD24" s="94"/>
      <c r="BE24" s="94"/>
      <c r="BF24" s="94"/>
      <c r="BG24" s="94"/>
      <c r="BH24" s="94"/>
      <c r="BI24" s="96"/>
      <c r="BJ24" s="943"/>
      <c r="BK24" s="75"/>
      <c r="BL24" s="100" t="s">
        <v>235</v>
      </c>
      <c r="BM24" s="101">
        <v>891300</v>
      </c>
      <c r="BN24" s="942"/>
      <c r="BO24" s="102">
        <v>8910</v>
      </c>
      <c r="BP24" s="103" t="s">
        <v>215</v>
      </c>
      <c r="BQ24" s="104" t="s">
        <v>216</v>
      </c>
      <c r="BR24" s="105" t="s">
        <v>214</v>
      </c>
      <c r="BS24" s="106" t="s">
        <v>217</v>
      </c>
      <c r="BT24" s="103" t="s">
        <v>214</v>
      </c>
      <c r="BU24" s="107">
        <v>1.9</v>
      </c>
      <c r="BV24" s="79"/>
      <c r="BW24" s="925"/>
      <c r="BX24" s="85"/>
      <c r="BY24" s="952"/>
      <c r="BZ24" s="1021"/>
      <c r="CA24" s="952"/>
      <c r="CB24" s="965"/>
      <c r="CC24" s="872"/>
      <c r="CD24" s="872"/>
      <c r="CE24" s="872"/>
      <c r="CF24" s="869"/>
      <c r="CG24" s="872"/>
      <c r="CH24" s="875"/>
      <c r="CI24" s="876"/>
      <c r="CJ24" s="879"/>
      <c r="CK24" s="882"/>
      <c r="CL24" s="876"/>
      <c r="CM24" s="1019"/>
      <c r="CN24" s="1033"/>
      <c r="CO24" s="882"/>
      <c r="CP24" s="952"/>
      <c r="CQ24" s="958"/>
      <c r="CR24" s="952"/>
      <c r="CS24" s="964"/>
      <c r="CT24" s="952"/>
      <c r="CU24" s="957"/>
      <c r="CV24" s="952"/>
      <c r="CW24" s="965"/>
      <c r="CX24" s="955"/>
      <c r="CY24" s="872"/>
      <c r="CZ24" s="955"/>
      <c r="DA24" s="869"/>
      <c r="DB24" s="955"/>
      <c r="DC24" s="875"/>
      <c r="DD24" s="942"/>
      <c r="DE24" s="1032"/>
      <c r="DF24" s="949"/>
      <c r="DG24" s="949"/>
      <c r="DH24" s="1030"/>
      <c r="DI24" s="942"/>
      <c r="DJ24" s="1025"/>
      <c r="DK24" s="1026"/>
      <c r="DL24" s="1028"/>
      <c r="DM24" s="117"/>
      <c r="DN24" s="217">
        <v>0.7</v>
      </c>
    </row>
    <row r="25" spans="1:118" s="81" customFormat="1" ht="17.45" customHeight="1">
      <c r="A25" s="1004" t="s">
        <v>143</v>
      </c>
      <c r="B25" s="981" t="s">
        <v>236</v>
      </c>
      <c r="C25" s="984" t="s">
        <v>257</v>
      </c>
      <c r="D25" s="987" t="s">
        <v>220</v>
      </c>
      <c r="E25" s="1004" t="s">
        <v>258</v>
      </c>
      <c r="F25" s="74"/>
      <c r="G25" s="1006">
        <v>243380</v>
      </c>
      <c r="H25" s="1008">
        <v>336770</v>
      </c>
      <c r="I25" s="1006">
        <v>238070</v>
      </c>
      <c r="J25" s="1008">
        <v>331460</v>
      </c>
      <c r="K25" s="952" t="s">
        <v>214</v>
      </c>
      <c r="L25" s="877">
        <v>2310</v>
      </c>
      <c r="M25" s="907">
        <v>3240</v>
      </c>
      <c r="N25" s="902" t="s">
        <v>215</v>
      </c>
      <c r="O25" s="883" t="s">
        <v>216</v>
      </c>
      <c r="P25" s="883" t="s">
        <v>214</v>
      </c>
      <c r="Q25" s="905" t="s">
        <v>217</v>
      </c>
      <c r="R25" s="883" t="s">
        <v>214</v>
      </c>
      <c r="S25" s="885">
        <v>2.9</v>
      </c>
      <c r="T25" s="892">
        <v>2.9</v>
      </c>
      <c r="U25" s="877">
        <v>2260</v>
      </c>
      <c r="V25" s="907">
        <v>3190</v>
      </c>
      <c r="W25" s="902" t="s">
        <v>215</v>
      </c>
      <c r="X25" s="883" t="s">
        <v>216</v>
      </c>
      <c r="Y25" s="883" t="s">
        <v>214</v>
      </c>
      <c r="Z25" s="905" t="s">
        <v>217</v>
      </c>
      <c r="AA25" s="883" t="s">
        <v>214</v>
      </c>
      <c r="AB25" s="885">
        <v>2.8</v>
      </c>
      <c r="AC25" s="888">
        <v>2.8</v>
      </c>
      <c r="AD25" s="925" t="s">
        <v>214</v>
      </c>
      <c r="AE25" s="934">
        <v>186780</v>
      </c>
      <c r="AF25" s="936">
        <v>93390</v>
      </c>
      <c r="AG25" s="938">
        <v>1860</v>
      </c>
      <c r="AH25" s="907">
        <v>930</v>
      </c>
      <c r="AI25" s="902" t="s">
        <v>215</v>
      </c>
      <c r="AJ25" s="883" t="s">
        <v>216</v>
      </c>
      <c r="AK25" s="883" t="s">
        <v>214</v>
      </c>
      <c r="AL25" s="905" t="s">
        <v>217</v>
      </c>
      <c r="AM25" s="883" t="s">
        <v>214</v>
      </c>
      <c r="AN25" s="885">
        <v>2.6</v>
      </c>
      <c r="AO25" s="888">
        <v>2.6</v>
      </c>
      <c r="AP25" s="898" t="s">
        <v>214</v>
      </c>
      <c r="AQ25" s="895">
        <v>168100</v>
      </c>
      <c r="AR25" s="898" t="s">
        <v>214</v>
      </c>
      <c r="AS25" s="899">
        <v>1680</v>
      </c>
      <c r="AT25" s="883" t="s">
        <v>215</v>
      </c>
      <c r="AU25" s="883" t="s">
        <v>216</v>
      </c>
      <c r="AV25" s="883" t="s">
        <v>214</v>
      </c>
      <c r="AW25" s="905" t="s">
        <v>217</v>
      </c>
      <c r="AX25" s="883" t="s">
        <v>214</v>
      </c>
      <c r="AY25" s="911">
        <v>2.6</v>
      </c>
      <c r="AZ25" s="898" t="s">
        <v>214</v>
      </c>
      <c r="BA25" s="895">
        <v>18670</v>
      </c>
      <c r="BB25" s="898" t="s">
        <v>214</v>
      </c>
      <c r="BC25" s="899">
        <v>180</v>
      </c>
      <c r="BD25" s="883" t="s">
        <v>215</v>
      </c>
      <c r="BE25" s="883" t="s">
        <v>216</v>
      </c>
      <c r="BF25" s="883" t="s">
        <v>214</v>
      </c>
      <c r="BG25" s="905" t="s">
        <v>217</v>
      </c>
      <c r="BH25" s="883" t="s">
        <v>214</v>
      </c>
      <c r="BI25" s="911">
        <v>2.5</v>
      </c>
      <c r="BJ25" s="942" t="s">
        <v>172</v>
      </c>
      <c r="BK25" s="75"/>
      <c r="BL25" s="944" t="s">
        <v>221</v>
      </c>
      <c r="BM25" s="945"/>
      <c r="BN25" s="952" t="s">
        <v>214</v>
      </c>
      <c r="BO25" s="76"/>
      <c r="BP25" s="77"/>
      <c r="BQ25" s="77"/>
      <c r="BR25" s="77"/>
      <c r="BS25" s="77"/>
      <c r="BT25" s="77"/>
      <c r="BU25" s="78"/>
      <c r="BV25" s="108"/>
      <c r="BW25" s="925" t="s">
        <v>218</v>
      </c>
      <c r="BX25" s="80"/>
      <c r="BY25" s="952" t="s">
        <v>214</v>
      </c>
      <c r="BZ25" s="1020">
        <v>50400</v>
      </c>
      <c r="CA25" s="952" t="s">
        <v>214</v>
      </c>
      <c r="CB25" s="959">
        <v>440</v>
      </c>
      <c r="CC25" s="870" t="s">
        <v>215</v>
      </c>
      <c r="CD25" s="870" t="s">
        <v>216</v>
      </c>
      <c r="CE25" s="870" t="s">
        <v>214</v>
      </c>
      <c r="CF25" s="867" t="s">
        <v>217</v>
      </c>
      <c r="CG25" s="870" t="s">
        <v>214</v>
      </c>
      <c r="CH25" s="873">
        <v>5.6</v>
      </c>
      <c r="CI25" s="876" t="s">
        <v>214</v>
      </c>
      <c r="CJ25" s="877">
        <v>3600</v>
      </c>
      <c r="CK25" s="880">
        <v>4000</v>
      </c>
      <c r="CL25" s="876" t="s">
        <v>214</v>
      </c>
      <c r="CM25" s="961" t="s">
        <v>259</v>
      </c>
      <c r="CN25" s="950">
        <v>20300</v>
      </c>
      <c r="CO25" s="880">
        <v>22600</v>
      </c>
      <c r="CP25" s="952" t="s">
        <v>219</v>
      </c>
      <c r="CQ25" s="956">
        <v>1650</v>
      </c>
      <c r="CR25" s="952" t="s">
        <v>219</v>
      </c>
      <c r="CS25" s="977" t="s">
        <v>266</v>
      </c>
      <c r="CT25" s="952" t="s">
        <v>219</v>
      </c>
      <c r="CU25" s="956">
        <v>44260</v>
      </c>
      <c r="CV25" s="952" t="s">
        <v>172</v>
      </c>
      <c r="CW25" s="959">
        <v>440</v>
      </c>
      <c r="CX25" s="953" t="s">
        <v>215</v>
      </c>
      <c r="CY25" s="870" t="s">
        <v>216</v>
      </c>
      <c r="CZ25" s="953" t="s">
        <v>214</v>
      </c>
      <c r="DA25" s="867" t="s">
        <v>217</v>
      </c>
      <c r="DB25" s="953" t="s">
        <v>214</v>
      </c>
      <c r="DC25" s="873">
        <v>0.8</v>
      </c>
      <c r="DD25" s="942" t="s">
        <v>219</v>
      </c>
      <c r="DE25" s="979" t="s">
        <v>331</v>
      </c>
      <c r="DF25" s="971" t="s">
        <v>331</v>
      </c>
      <c r="DG25" s="971" t="s">
        <v>331</v>
      </c>
      <c r="DH25" s="1041" t="s">
        <v>331</v>
      </c>
      <c r="DI25" s="942" t="s">
        <v>219</v>
      </c>
      <c r="DJ25" s="1025"/>
      <c r="DK25" s="1026"/>
      <c r="DL25" s="1028"/>
      <c r="DM25" s="925"/>
      <c r="DN25" s="977" t="s">
        <v>332</v>
      </c>
    </row>
    <row r="26" spans="1:118" s="81" customFormat="1" ht="17.45" customHeight="1">
      <c r="A26" s="1002"/>
      <c r="B26" s="982"/>
      <c r="C26" s="985"/>
      <c r="D26" s="988"/>
      <c r="E26" s="1002"/>
      <c r="F26" s="74"/>
      <c r="G26" s="1007"/>
      <c r="H26" s="1009"/>
      <c r="I26" s="1007"/>
      <c r="J26" s="1009"/>
      <c r="K26" s="952"/>
      <c r="L26" s="878"/>
      <c r="M26" s="908"/>
      <c r="N26" s="903"/>
      <c r="O26" s="871"/>
      <c r="P26" s="871"/>
      <c r="Q26" s="868"/>
      <c r="R26" s="871"/>
      <c r="S26" s="886"/>
      <c r="T26" s="893"/>
      <c r="U26" s="878"/>
      <c r="V26" s="908"/>
      <c r="W26" s="903"/>
      <c r="X26" s="871"/>
      <c r="Y26" s="871"/>
      <c r="Z26" s="868"/>
      <c r="AA26" s="871"/>
      <c r="AB26" s="886"/>
      <c r="AC26" s="889"/>
      <c r="AD26" s="925"/>
      <c r="AE26" s="935"/>
      <c r="AF26" s="937"/>
      <c r="AG26" s="939"/>
      <c r="AH26" s="908"/>
      <c r="AI26" s="903"/>
      <c r="AJ26" s="871"/>
      <c r="AK26" s="871"/>
      <c r="AL26" s="868"/>
      <c r="AM26" s="871"/>
      <c r="AN26" s="886"/>
      <c r="AO26" s="889"/>
      <c r="AP26" s="898"/>
      <c r="AQ26" s="896"/>
      <c r="AR26" s="898"/>
      <c r="AS26" s="900"/>
      <c r="AT26" s="871"/>
      <c r="AU26" s="871"/>
      <c r="AV26" s="871"/>
      <c r="AW26" s="868"/>
      <c r="AX26" s="871"/>
      <c r="AY26" s="912"/>
      <c r="AZ26" s="898"/>
      <c r="BA26" s="896"/>
      <c r="BB26" s="898"/>
      <c r="BC26" s="900"/>
      <c r="BD26" s="871"/>
      <c r="BE26" s="871"/>
      <c r="BF26" s="871"/>
      <c r="BG26" s="868"/>
      <c r="BH26" s="871"/>
      <c r="BI26" s="912"/>
      <c r="BJ26" s="942"/>
      <c r="BK26" s="75"/>
      <c r="BL26" s="946"/>
      <c r="BM26" s="947"/>
      <c r="BN26" s="952"/>
      <c r="BO26" s="82"/>
      <c r="BP26" s="83"/>
      <c r="BQ26" s="83"/>
      <c r="BR26" s="83"/>
      <c r="BS26" s="83"/>
      <c r="BT26" s="83"/>
      <c r="BU26" s="84"/>
      <c r="BV26" s="108"/>
      <c r="BW26" s="925"/>
      <c r="BX26" s="85"/>
      <c r="BY26" s="952"/>
      <c r="BZ26" s="1013"/>
      <c r="CA26" s="952"/>
      <c r="CB26" s="960"/>
      <c r="CC26" s="871"/>
      <c r="CD26" s="871"/>
      <c r="CE26" s="871"/>
      <c r="CF26" s="868"/>
      <c r="CG26" s="871"/>
      <c r="CH26" s="874"/>
      <c r="CI26" s="876"/>
      <c r="CJ26" s="878"/>
      <c r="CK26" s="881"/>
      <c r="CL26" s="876"/>
      <c r="CM26" s="962"/>
      <c r="CN26" s="951"/>
      <c r="CO26" s="881"/>
      <c r="CP26" s="952"/>
      <c r="CQ26" s="957"/>
      <c r="CR26" s="952"/>
      <c r="CS26" s="978"/>
      <c r="CT26" s="952"/>
      <c r="CU26" s="957"/>
      <c r="CV26" s="952"/>
      <c r="CW26" s="960"/>
      <c r="CX26" s="954"/>
      <c r="CY26" s="871"/>
      <c r="CZ26" s="954"/>
      <c r="DA26" s="868"/>
      <c r="DB26" s="954"/>
      <c r="DC26" s="874"/>
      <c r="DD26" s="942"/>
      <c r="DE26" s="980"/>
      <c r="DF26" s="972"/>
      <c r="DG26" s="972"/>
      <c r="DH26" s="1042"/>
      <c r="DI26" s="942"/>
      <c r="DJ26" s="1025"/>
      <c r="DK26" s="1026"/>
      <c r="DL26" s="1028"/>
      <c r="DM26" s="925"/>
      <c r="DN26" s="978"/>
    </row>
    <row r="27" spans="1:118" s="81" customFormat="1" ht="17.45" customHeight="1">
      <c r="A27" s="1002"/>
      <c r="B27" s="982"/>
      <c r="C27" s="985"/>
      <c r="D27" s="988"/>
      <c r="E27" s="1002"/>
      <c r="F27" s="74"/>
      <c r="G27" s="1007"/>
      <c r="H27" s="1009"/>
      <c r="I27" s="1007"/>
      <c r="J27" s="1009"/>
      <c r="K27" s="952"/>
      <c r="L27" s="878"/>
      <c r="M27" s="908"/>
      <c r="N27" s="903"/>
      <c r="O27" s="871"/>
      <c r="P27" s="871"/>
      <c r="Q27" s="868"/>
      <c r="R27" s="871"/>
      <c r="S27" s="886"/>
      <c r="T27" s="893"/>
      <c r="U27" s="878"/>
      <c r="V27" s="908"/>
      <c r="W27" s="903"/>
      <c r="X27" s="871"/>
      <c r="Y27" s="871"/>
      <c r="Z27" s="868"/>
      <c r="AA27" s="871"/>
      <c r="AB27" s="886"/>
      <c r="AC27" s="889"/>
      <c r="AD27" s="925"/>
      <c r="AE27" s="935"/>
      <c r="AF27" s="937"/>
      <c r="AG27" s="939"/>
      <c r="AH27" s="908"/>
      <c r="AI27" s="903"/>
      <c r="AJ27" s="871"/>
      <c r="AK27" s="871"/>
      <c r="AL27" s="868"/>
      <c r="AM27" s="871"/>
      <c r="AN27" s="886"/>
      <c r="AO27" s="889"/>
      <c r="AP27" s="898"/>
      <c r="AQ27" s="896"/>
      <c r="AR27" s="898"/>
      <c r="AS27" s="900"/>
      <c r="AT27" s="871"/>
      <c r="AU27" s="871"/>
      <c r="AV27" s="871"/>
      <c r="AW27" s="868"/>
      <c r="AX27" s="871"/>
      <c r="AY27" s="912"/>
      <c r="AZ27" s="898"/>
      <c r="BA27" s="896"/>
      <c r="BB27" s="898"/>
      <c r="BC27" s="900"/>
      <c r="BD27" s="871"/>
      <c r="BE27" s="871"/>
      <c r="BF27" s="871"/>
      <c r="BG27" s="868"/>
      <c r="BH27" s="871"/>
      <c r="BI27" s="912"/>
      <c r="BJ27" s="942"/>
      <c r="BK27" s="75"/>
      <c r="BL27" s="86" t="s">
        <v>222</v>
      </c>
      <c r="BM27" s="87">
        <v>307000</v>
      </c>
      <c r="BN27" s="952"/>
      <c r="BO27" s="88">
        <v>3070</v>
      </c>
      <c r="BP27" s="89" t="s">
        <v>215</v>
      </c>
      <c r="BQ27" s="90" t="s">
        <v>216</v>
      </c>
      <c r="BR27" s="91" t="s">
        <v>214</v>
      </c>
      <c r="BS27" s="92" t="s">
        <v>217</v>
      </c>
      <c r="BT27" s="89" t="s">
        <v>214</v>
      </c>
      <c r="BU27" s="93">
        <v>1.8</v>
      </c>
      <c r="BV27" s="108"/>
      <c r="BW27" s="925"/>
      <c r="BX27" s="85"/>
      <c r="BY27" s="952"/>
      <c r="BZ27" s="1013"/>
      <c r="CA27" s="952"/>
      <c r="CB27" s="960"/>
      <c r="CC27" s="871"/>
      <c r="CD27" s="871"/>
      <c r="CE27" s="871"/>
      <c r="CF27" s="868"/>
      <c r="CG27" s="871"/>
      <c r="CH27" s="874"/>
      <c r="CI27" s="876"/>
      <c r="CJ27" s="878"/>
      <c r="CK27" s="881"/>
      <c r="CL27" s="876"/>
      <c r="CM27" s="962" t="s">
        <v>261</v>
      </c>
      <c r="CN27" s="951">
        <v>11200</v>
      </c>
      <c r="CO27" s="881">
        <v>12400</v>
      </c>
      <c r="CP27" s="952"/>
      <c r="CQ27" s="957"/>
      <c r="CR27" s="952"/>
      <c r="CS27" s="978"/>
      <c r="CT27" s="952"/>
      <c r="CU27" s="957"/>
      <c r="CV27" s="952"/>
      <c r="CW27" s="960"/>
      <c r="CX27" s="954"/>
      <c r="CY27" s="871"/>
      <c r="CZ27" s="954"/>
      <c r="DA27" s="868"/>
      <c r="DB27" s="954"/>
      <c r="DC27" s="874"/>
      <c r="DD27" s="942"/>
      <c r="DE27" s="980"/>
      <c r="DF27" s="972"/>
      <c r="DG27" s="972"/>
      <c r="DH27" s="1042"/>
      <c r="DI27" s="942"/>
      <c r="DJ27" s="1025"/>
      <c r="DK27" s="1026"/>
      <c r="DL27" s="1028"/>
      <c r="DM27" s="925"/>
      <c r="DN27" s="978"/>
    </row>
    <row r="28" spans="1:118" s="81" customFormat="1" ht="17.45" customHeight="1">
      <c r="A28" s="1005"/>
      <c r="B28" s="982"/>
      <c r="C28" s="985"/>
      <c r="D28" s="988"/>
      <c r="E28" s="1002"/>
      <c r="F28" s="74"/>
      <c r="G28" s="1007"/>
      <c r="H28" s="1009"/>
      <c r="I28" s="1007"/>
      <c r="J28" s="1009"/>
      <c r="K28" s="952"/>
      <c r="L28" s="878"/>
      <c r="M28" s="908"/>
      <c r="N28" s="904"/>
      <c r="O28" s="884"/>
      <c r="P28" s="884"/>
      <c r="Q28" s="906"/>
      <c r="R28" s="884"/>
      <c r="S28" s="887"/>
      <c r="T28" s="894"/>
      <c r="U28" s="878"/>
      <c r="V28" s="908"/>
      <c r="W28" s="904"/>
      <c r="X28" s="884"/>
      <c r="Y28" s="884"/>
      <c r="Z28" s="906"/>
      <c r="AA28" s="884"/>
      <c r="AB28" s="887"/>
      <c r="AC28" s="890"/>
      <c r="AD28" s="925"/>
      <c r="AE28" s="935"/>
      <c r="AF28" s="937"/>
      <c r="AG28" s="939"/>
      <c r="AH28" s="908"/>
      <c r="AI28" s="904"/>
      <c r="AJ28" s="884"/>
      <c r="AK28" s="884"/>
      <c r="AL28" s="906"/>
      <c r="AM28" s="884"/>
      <c r="AN28" s="887"/>
      <c r="AO28" s="890"/>
      <c r="AP28" s="898"/>
      <c r="AQ28" s="897"/>
      <c r="AR28" s="898"/>
      <c r="AS28" s="901"/>
      <c r="AT28" s="909"/>
      <c r="AU28" s="909"/>
      <c r="AV28" s="909"/>
      <c r="AW28" s="910"/>
      <c r="AX28" s="909"/>
      <c r="AY28" s="913"/>
      <c r="AZ28" s="898"/>
      <c r="BA28" s="897"/>
      <c r="BB28" s="898"/>
      <c r="BC28" s="901"/>
      <c r="BD28" s="909"/>
      <c r="BE28" s="909"/>
      <c r="BF28" s="909"/>
      <c r="BG28" s="910"/>
      <c r="BH28" s="909"/>
      <c r="BI28" s="913"/>
      <c r="BJ28" s="942"/>
      <c r="BK28" s="75"/>
      <c r="BL28" s="86" t="s">
        <v>262</v>
      </c>
      <c r="BM28" s="87">
        <v>329100</v>
      </c>
      <c r="BN28" s="952"/>
      <c r="BO28" s="88">
        <v>3290</v>
      </c>
      <c r="BP28" s="89" t="s">
        <v>215</v>
      </c>
      <c r="BQ28" s="90" t="s">
        <v>216</v>
      </c>
      <c r="BR28" s="91" t="s">
        <v>214</v>
      </c>
      <c r="BS28" s="92" t="s">
        <v>217</v>
      </c>
      <c r="BT28" s="89" t="s">
        <v>214</v>
      </c>
      <c r="BU28" s="93">
        <v>1.7</v>
      </c>
      <c r="BV28" s="108"/>
      <c r="BW28" s="925"/>
      <c r="BX28" s="85"/>
      <c r="BY28" s="952"/>
      <c r="BZ28" s="1013"/>
      <c r="CA28" s="952"/>
      <c r="CB28" s="960"/>
      <c r="CC28" s="871"/>
      <c r="CD28" s="871"/>
      <c r="CE28" s="871"/>
      <c r="CF28" s="868"/>
      <c r="CG28" s="871"/>
      <c r="CH28" s="874"/>
      <c r="CI28" s="876"/>
      <c r="CJ28" s="878"/>
      <c r="CK28" s="881"/>
      <c r="CL28" s="876"/>
      <c r="CM28" s="962"/>
      <c r="CN28" s="951"/>
      <c r="CO28" s="881"/>
      <c r="CP28" s="952"/>
      <c r="CQ28" s="957"/>
      <c r="CR28" s="952"/>
      <c r="CS28" s="978"/>
      <c r="CT28" s="952"/>
      <c r="CU28" s="957"/>
      <c r="CV28" s="952"/>
      <c r="CW28" s="960"/>
      <c r="CX28" s="954"/>
      <c r="CY28" s="871"/>
      <c r="CZ28" s="954"/>
      <c r="DA28" s="868"/>
      <c r="DB28" s="954"/>
      <c r="DC28" s="874"/>
      <c r="DD28" s="942"/>
      <c r="DE28" s="980"/>
      <c r="DF28" s="972"/>
      <c r="DG28" s="972"/>
      <c r="DH28" s="1042"/>
      <c r="DI28" s="942"/>
      <c r="DJ28" s="1025"/>
      <c r="DK28" s="1026"/>
      <c r="DL28" s="1028"/>
      <c r="DM28" s="925"/>
      <c r="DN28" s="978"/>
    </row>
    <row r="29" spans="1:118" s="81" customFormat="1" ht="17.45" customHeight="1">
      <c r="A29" s="1001" t="s">
        <v>144</v>
      </c>
      <c r="B29" s="982"/>
      <c r="C29" s="985"/>
      <c r="D29" s="988"/>
      <c r="E29" s="1001" t="s">
        <v>46</v>
      </c>
      <c r="F29" s="74"/>
      <c r="G29" s="1012">
        <v>336770</v>
      </c>
      <c r="H29" s="1014"/>
      <c r="I29" s="1012">
        <v>331460</v>
      </c>
      <c r="J29" s="1014"/>
      <c r="K29" s="952" t="s">
        <v>214</v>
      </c>
      <c r="L29" s="1017">
        <v>3240</v>
      </c>
      <c r="M29" s="931"/>
      <c r="N29" s="903" t="s">
        <v>215</v>
      </c>
      <c r="O29" s="871" t="s">
        <v>216</v>
      </c>
      <c r="P29" s="871" t="s">
        <v>214</v>
      </c>
      <c r="Q29" s="868" t="s">
        <v>217</v>
      </c>
      <c r="R29" s="871" t="s">
        <v>214</v>
      </c>
      <c r="S29" s="922">
        <v>2.9</v>
      </c>
      <c r="T29" s="923"/>
      <c r="U29" s="1017">
        <v>3190</v>
      </c>
      <c r="V29" s="931"/>
      <c r="W29" s="903" t="s">
        <v>215</v>
      </c>
      <c r="X29" s="871" t="s">
        <v>216</v>
      </c>
      <c r="Y29" s="871" t="s">
        <v>214</v>
      </c>
      <c r="Z29" s="868" t="s">
        <v>217</v>
      </c>
      <c r="AA29" s="871" t="s">
        <v>214</v>
      </c>
      <c r="AB29" s="922">
        <v>2.8</v>
      </c>
      <c r="AC29" s="912"/>
      <c r="AD29" s="925" t="s">
        <v>214</v>
      </c>
      <c r="AE29" s="926">
        <v>93390</v>
      </c>
      <c r="AF29" s="928"/>
      <c r="AG29" s="940">
        <v>930</v>
      </c>
      <c r="AH29" s="931"/>
      <c r="AI29" s="903" t="s">
        <v>215</v>
      </c>
      <c r="AJ29" s="871" t="s">
        <v>216</v>
      </c>
      <c r="AK29" s="871" t="s">
        <v>214</v>
      </c>
      <c r="AL29" s="868" t="s">
        <v>217</v>
      </c>
      <c r="AM29" s="871" t="s">
        <v>214</v>
      </c>
      <c r="AN29" s="922">
        <v>2.6</v>
      </c>
      <c r="AO29" s="912"/>
      <c r="AP29" s="94"/>
      <c r="AQ29" s="94"/>
      <c r="AR29" s="94"/>
      <c r="AS29" s="94"/>
      <c r="AT29" s="94"/>
      <c r="AU29" s="94"/>
      <c r="AV29" s="94"/>
      <c r="AW29" s="94"/>
      <c r="AX29" s="94"/>
      <c r="AY29" s="95"/>
      <c r="AZ29" s="94"/>
      <c r="BA29" s="94"/>
      <c r="BB29" s="94"/>
      <c r="BC29" s="94"/>
      <c r="BD29" s="94"/>
      <c r="BE29" s="94"/>
      <c r="BF29" s="94"/>
      <c r="BG29" s="94"/>
      <c r="BH29" s="94"/>
      <c r="BI29" s="109"/>
      <c r="BJ29" s="943"/>
      <c r="BK29" s="75"/>
      <c r="BL29" s="86" t="s">
        <v>223</v>
      </c>
      <c r="BM29" s="87">
        <v>373500</v>
      </c>
      <c r="BN29" s="952"/>
      <c r="BO29" s="88">
        <v>3730</v>
      </c>
      <c r="BP29" s="89" t="s">
        <v>215</v>
      </c>
      <c r="BQ29" s="90" t="s">
        <v>216</v>
      </c>
      <c r="BR29" s="91" t="s">
        <v>214</v>
      </c>
      <c r="BS29" s="92" t="s">
        <v>217</v>
      </c>
      <c r="BT29" s="89" t="s">
        <v>214</v>
      </c>
      <c r="BU29" s="93">
        <v>1.8</v>
      </c>
      <c r="BV29" s="108"/>
      <c r="BW29" s="925"/>
      <c r="BX29" s="85"/>
      <c r="BY29" s="952"/>
      <c r="BZ29" s="1013"/>
      <c r="CA29" s="952"/>
      <c r="CB29" s="960"/>
      <c r="CC29" s="871"/>
      <c r="CD29" s="871"/>
      <c r="CE29" s="871"/>
      <c r="CF29" s="868"/>
      <c r="CG29" s="871"/>
      <c r="CH29" s="874"/>
      <c r="CI29" s="876"/>
      <c r="CJ29" s="878"/>
      <c r="CK29" s="881"/>
      <c r="CL29" s="876"/>
      <c r="CM29" s="962" t="s">
        <v>263</v>
      </c>
      <c r="CN29" s="951">
        <v>9700</v>
      </c>
      <c r="CO29" s="881">
        <v>10800</v>
      </c>
      <c r="CP29" s="952"/>
      <c r="CQ29" s="957"/>
      <c r="CR29" s="952"/>
      <c r="CS29" s="963">
        <v>0.08</v>
      </c>
      <c r="CT29" s="952"/>
      <c r="CU29" s="957"/>
      <c r="CV29" s="952"/>
      <c r="CW29" s="960"/>
      <c r="CX29" s="954"/>
      <c r="CY29" s="871"/>
      <c r="CZ29" s="954"/>
      <c r="DA29" s="868"/>
      <c r="DB29" s="954"/>
      <c r="DC29" s="874"/>
      <c r="DD29" s="942"/>
      <c r="DE29" s="1031">
        <v>0.01</v>
      </c>
      <c r="DF29" s="948">
        <v>0.03</v>
      </c>
      <c r="DG29" s="948">
        <v>0.04</v>
      </c>
      <c r="DH29" s="1029">
        <v>0.06</v>
      </c>
      <c r="DI29" s="942"/>
      <c r="DJ29" s="1025"/>
      <c r="DK29" s="1026"/>
      <c r="DL29" s="1028"/>
      <c r="DM29" s="925"/>
      <c r="DN29" s="963">
        <v>0.81</v>
      </c>
    </row>
    <row r="30" spans="1:118" s="81" customFormat="1" ht="17.45" customHeight="1">
      <c r="A30" s="1002"/>
      <c r="B30" s="982"/>
      <c r="C30" s="985"/>
      <c r="D30" s="988"/>
      <c r="E30" s="1002"/>
      <c r="F30" s="74"/>
      <c r="G30" s="1013"/>
      <c r="H30" s="1015"/>
      <c r="I30" s="1013"/>
      <c r="J30" s="1015"/>
      <c r="K30" s="952"/>
      <c r="L30" s="946"/>
      <c r="M30" s="932"/>
      <c r="N30" s="903"/>
      <c r="O30" s="871"/>
      <c r="P30" s="871"/>
      <c r="Q30" s="868"/>
      <c r="R30" s="871"/>
      <c r="S30" s="923"/>
      <c r="T30" s="923"/>
      <c r="U30" s="946"/>
      <c r="V30" s="932"/>
      <c r="W30" s="903"/>
      <c r="X30" s="871"/>
      <c r="Y30" s="871"/>
      <c r="Z30" s="868"/>
      <c r="AA30" s="871"/>
      <c r="AB30" s="923"/>
      <c r="AC30" s="912"/>
      <c r="AD30" s="925"/>
      <c r="AE30" s="927"/>
      <c r="AF30" s="929"/>
      <c r="AG30" s="941"/>
      <c r="AH30" s="932"/>
      <c r="AI30" s="903"/>
      <c r="AJ30" s="871"/>
      <c r="AK30" s="871"/>
      <c r="AL30" s="868"/>
      <c r="AM30" s="871"/>
      <c r="AN30" s="923"/>
      <c r="AO30" s="912"/>
      <c r="AP30" s="94"/>
      <c r="AQ30" s="94"/>
      <c r="AR30" s="94"/>
      <c r="AS30" s="94"/>
      <c r="AT30" s="94"/>
      <c r="AU30" s="94"/>
      <c r="AV30" s="94"/>
      <c r="AW30" s="94"/>
      <c r="AX30" s="94"/>
      <c r="AY30" s="96"/>
      <c r="AZ30" s="94"/>
      <c r="BA30" s="94"/>
      <c r="BB30" s="94"/>
      <c r="BC30" s="94"/>
      <c r="BD30" s="94"/>
      <c r="BE30" s="94"/>
      <c r="BF30" s="94"/>
      <c r="BG30" s="94"/>
      <c r="BH30" s="94"/>
      <c r="BI30" s="94"/>
      <c r="BJ30" s="943"/>
      <c r="BK30" s="75"/>
      <c r="BL30" s="86" t="s">
        <v>224</v>
      </c>
      <c r="BM30" s="87">
        <v>417800</v>
      </c>
      <c r="BN30" s="952"/>
      <c r="BO30" s="88">
        <v>4170</v>
      </c>
      <c r="BP30" s="89" t="s">
        <v>215</v>
      </c>
      <c r="BQ30" s="90" t="s">
        <v>216</v>
      </c>
      <c r="BR30" s="91" t="s">
        <v>214</v>
      </c>
      <c r="BS30" s="92" t="s">
        <v>217</v>
      </c>
      <c r="BT30" s="89" t="s">
        <v>214</v>
      </c>
      <c r="BU30" s="93">
        <v>1.9</v>
      </c>
      <c r="BV30" s="108"/>
      <c r="BW30" s="925"/>
      <c r="BX30" s="85"/>
      <c r="BY30" s="952"/>
      <c r="BZ30" s="1013"/>
      <c r="CA30" s="952"/>
      <c r="CB30" s="960"/>
      <c r="CC30" s="871"/>
      <c r="CD30" s="871"/>
      <c r="CE30" s="871"/>
      <c r="CF30" s="868"/>
      <c r="CG30" s="871"/>
      <c r="CH30" s="874"/>
      <c r="CI30" s="876"/>
      <c r="CJ30" s="878"/>
      <c r="CK30" s="881"/>
      <c r="CL30" s="876"/>
      <c r="CM30" s="962"/>
      <c r="CN30" s="951"/>
      <c r="CO30" s="881"/>
      <c r="CP30" s="952"/>
      <c r="CQ30" s="957"/>
      <c r="CR30" s="952"/>
      <c r="CS30" s="963"/>
      <c r="CT30" s="952"/>
      <c r="CU30" s="957"/>
      <c r="CV30" s="952"/>
      <c r="CW30" s="960"/>
      <c r="CX30" s="954"/>
      <c r="CY30" s="871"/>
      <c r="CZ30" s="954"/>
      <c r="DA30" s="868"/>
      <c r="DB30" s="954"/>
      <c r="DC30" s="874"/>
      <c r="DD30" s="942"/>
      <c r="DE30" s="1031"/>
      <c r="DF30" s="948"/>
      <c r="DG30" s="948"/>
      <c r="DH30" s="1029"/>
      <c r="DI30" s="942"/>
      <c r="DJ30" s="1025"/>
      <c r="DK30" s="1026"/>
      <c r="DL30" s="1028"/>
      <c r="DM30" s="925"/>
      <c r="DN30" s="963"/>
    </row>
    <row r="31" spans="1:118" s="81" customFormat="1" ht="17.45" customHeight="1">
      <c r="A31" s="1002"/>
      <c r="B31" s="982"/>
      <c r="C31" s="985"/>
      <c r="D31" s="988"/>
      <c r="E31" s="1002"/>
      <c r="F31" s="74"/>
      <c r="G31" s="1013"/>
      <c r="H31" s="1015"/>
      <c r="I31" s="1013"/>
      <c r="J31" s="1015"/>
      <c r="K31" s="952"/>
      <c r="L31" s="946"/>
      <c r="M31" s="932"/>
      <c r="N31" s="903"/>
      <c r="O31" s="871"/>
      <c r="P31" s="871"/>
      <c r="Q31" s="868"/>
      <c r="R31" s="871"/>
      <c r="S31" s="923"/>
      <c r="T31" s="923"/>
      <c r="U31" s="946"/>
      <c r="V31" s="932"/>
      <c r="W31" s="903"/>
      <c r="X31" s="871"/>
      <c r="Y31" s="871"/>
      <c r="Z31" s="868"/>
      <c r="AA31" s="871"/>
      <c r="AB31" s="923"/>
      <c r="AC31" s="912"/>
      <c r="AD31" s="925"/>
      <c r="AE31" s="927"/>
      <c r="AF31" s="929"/>
      <c r="AG31" s="941"/>
      <c r="AH31" s="932"/>
      <c r="AI31" s="903"/>
      <c r="AJ31" s="871"/>
      <c r="AK31" s="871"/>
      <c r="AL31" s="868"/>
      <c r="AM31" s="871"/>
      <c r="AN31" s="923"/>
      <c r="AO31" s="912"/>
      <c r="AP31" s="94"/>
      <c r="AQ31" s="94"/>
      <c r="AR31" s="94"/>
      <c r="AS31" s="94"/>
      <c r="AT31" s="94"/>
      <c r="AU31" s="94"/>
      <c r="AV31" s="94"/>
      <c r="AW31" s="94"/>
      <c r="AX31" s="94"/>
      <c r="AY31" s="96"/>
      <c r="AZ31" s="94"/>
      <c r="BA31" s="94"/>
      <c r="BB31" s="94"/>
      <c r="BC31" s="94"/>
      <c r="BD31" s="94"/>
      <c r="BE31" s="94"/>
      <c r="BF31" s="94"/>
      <c r="BG31" s="94"/>
      <c r="BH31" s="94"/>
      <c r="BI31" s="94"/>
      <c r="BJ31" s="943"/>
      <c r="BK31" s="75"/>
      <c r="BL31" s="86" t="s">
        <v>225</v>
      </c>
      <c r="BM31" s="87">
        <v>462100</v>
      </c>
      <c r="BN31" s="952"/>
      <c r="BO31" s="88">
        <v>4620</v>
      </c>
      <c r="BP31" s="89" t="s">
        <v>215</v>
      </c>
      <c r="BQ31" s="90" t="s">
        <v>216</v>
      </c>
      <c r="BR31" s="91" t="s">
        <v>214</v>
      </c>
      <c r="BS31" s="92" t="s">
        <v>217</v>
      </c>
      <c r="BT31" s="89" t="s">
        <v>214</v>
      </c>
      <c r="BU31" s="93">
        <v>1.9</v>
      </c>
      <c r="BV31" s="108"/>
      <c r="BW31" s="925"/>
      <c r="BX31" s="85"/>
      <c r="BY31" s="952"/>
      <c r="BZ31" s="1013"/>
      <c r="CA31" s="952"/>
      <c r="CB31" s="960"/>
      <c r="CC31" s="871"/>
      <c r="CD31" s="871"/>
      <c r="CE31" s="871"/>
      <c r="CF31" s="868"/>
      <c r="CG31" s="871"/>
      <c r="CH31" s="874"/>
      <c r="CI31" s="876"/>
      <c r="CJ31" s="878"/>
      <c r="CK31" s="881"/>
      <c r="CL31" s="876"/>
      <c r="CM31" s="962" t="s">
        <v>264</v>
      </c>
      <c r="CN31" s="951">
        <v>8700</v>
      </c>
      <c r="CO31" s="881">
        <v>9700</v>
      </c>
      <c r="CP31" s="952"/>
      <c r="CQ31" s="957"/>
      <c r="CR31" s="952"/>
      <c r="CS31" s="963"/>
      <c r="CT31" s="952"/>
      <c r="CU31" s="957"/>
      <c r="CV31" s="952"/>
      <c r="CW31" s="960"/>
      <c r="CX31" s="954"/>
      <c r="CY31" s="871"/>
      <c r="CZ31" s="954"/>
      <c r="DA31" s="868"/>
      <c r="DB31" s="954"/>
      <c r="DC31" s="874"/>
      <c r="DD31" s="942"/>
      <c r="DE31" s="1031"/>
      <c r="DF31" s="948"/>
      <c r="DG31" s="948"/>
      <c r="DH31" s="1029"/>
      <c r="DI31" s="942"/>
      <c r="DJ31" s="1025"/>
      <c r="DK31" s="1026"/>
      <c r="DL31" s="1028"/>
      <c r="DM31" s="925"/>
      <c r="DN31" s="963"/>
    </row>
    <row r="32" spans="1:118" s="81" customFormat="1" ht="17.45" customHeight="1">
      <c r="A32" s="1002"/>
      <c r="B32" s="982"/>
      <c r="C32" s="985"/>
      <c r="D32" s="988"/>
      <c r="E32" s="1002"/>
      <c r="F32" s="74"/>
      <c r="G32" s="1013"/>
      <c r="H32" s="1016"/>
      <c r="I32" s="1013"/>
      <c r="J32" s="1016"/>
      <c r="K32" s="952"/>
      <c r="L32" s="1018"/>
      <c r="M32" s="933"/>
      <c r="N32" s="919"/>
      <c r="O32" s="920"/>
      <c r="P32" s="920"/>
      <c r="Q32" s="921"/>
      <c r="R32" s="920"/>
      <c r="S32" s="924"/>
      <c r="T32" s="924"/>
      <c r="U32" s="1018"/>
      <c r="V32" s="933"/>
      <c r="W32" s="919"/>
      <c r="X32" s="920"/>
      <c r="Y32" s="920"/>
      <c r="Z32" s="921"/>
      <c r="AA32" s="920"/>
      <c r="AB32" s="924"/>
      <c r="AC32" s="913"/>
      <c r="AD32" s="925"/>
      <c r="AE32" s="927"/>
      <c r="AF32" s="930"/>
      <c r="AG32" s="941"/>
      <c r="AH32" s="933"/>
      <c r="AI32" s="919"/>
      <c r="AJ32" s="920"/>
      <c r="AK32" s="920"/>
      <c r="AL32" s="921"/>
      <c r="AM32" s="920"/>
      <c r="AN32" s="924"/>
      <c r="AO32" s="913"/>
      <c r="AP32" s="94"/>
      <c r="AQ32" s="94"/>
      <c r="AR32" s="94"/>
      <c r="AS32" s="94"/>
      <c r="AT32" s="94"/>
      <c r="AU32" s="94"/>
      <c r="AV32" s="94"/>
      <c r="AW32" s="94"/>
      <c r="AX32" s="94"/>
      <c r="AY32" s="97"/>
      <c r="AZ32" s="94"/>
      <c r="BA32" s="94"/>
      <c r="BB32" s="94"/>
      <c r="BC32" s="94"/>
      <c r="BD32" s="94"/>
      <c r="BE32" s="94"/>
      <c r="BF32" s="94"/>
      <c r="BG32" s="94"/>
      <c r="BH32" s="94"/>
      <c r="BI32" s="94"/>
      <c r="BJ32" s="943"/>
      <c r="BK32" s="75"/>
      <c r="BL32" s="86" t="s">
        <v>226</v>
      </c>
      <c r="BM32" s="87">
        <v>506500</v>
      </c>
      <c r="BN32" s="952"/>
      <c r="BO32" s="88">
        <v>5060</v>
      </c>
      <c r="BP32" s="89" t="s">
        <v>215</v>
      </c>
      <c r="BQ32" s="90" t="s">
        <v>216</v>
      </c>
      <c r="BR32" s="91" t="s">
        <v>214</v>
      </c>
      <c r="BS32" s="92" t="s">
        <v>217</v>
      </c>
      <c r="BT32" s="89" t="s">
        <v>214</v>
      </c>
      <c r="BU32" s="93">
        <v>1.7</v>
      </c>
      <c r="BV32" s="108"/>
      <c r="BW32" s="925"/>
      <c r="BX32" s="85" t="s">
        <v>228</v>
      </c>
      <c r="BY32" s="952"/>
      <c r="BZ32" s="1021"/>
      <c r="CA32" s="952"/>
      <c r="CB32" s="965"/>
      <c r="CC32" s="872"/>
      <c r="CD32" s="872"/>
      <c r="CE32" s="872"/>
      <c r="CF32" s="869"/>
      <c r="CG32" s="872"/>
      <c r="CH32" s="875"/>
      <c r="CI32" s="876"/>
      <c r="CJ32" s="879"/>
      <c r="CK32" s="882"/>
      <c r="CL32" s="876"/>
      <c r="CM32" s="1019"/>
      <c r="CN32" s="1033"/>
      <c r="CO32" s="882"/>
      <c r="CP32" s="952"/>
      <c r="CQ32" s="958"/>
      <c r="CR32" s="952"/>
      <c r="CS32" s="964"/>
      <c r="CT32" s="952"/>
      <c r="CU32" s="957"/>
      <c r="CV32" s="952"/>
      <c r="CW32" s="965"/>
      <c r="CX32" s="955"/>
      <c r="CY32" s="872"/>
      <c r="CZ32" s="955"/>
      <c r="DA32" s="869"/>
      <c r="DB32" s="955"/>
      <c r="DC32" s="875"/>
      <c r="DD32" s="942"/>
      <c r="DE32" s="1032"/>
      <c r="DF32" s="949"/>
      <c r="DG32" s="949"/>
      <c r="DH32" s="1030"/>
      <c r="DI32" s="942"/>
      <c r="DJ32" s="1025"/>
      <c r="DK32" s="1026"/>
      <c r="DL32" s="1028"/>
      <c r="DM32" s="925"/>
      <c r="DN32" s="964"/>
    </row>
    <row r="33" spans="1:118" s="81" customFormat="1" ht="17.45" customHeight="1">
      <c r="A33" s="1004" t="s">
        <v>145</v>
      </c>
      <c r="B33" s="982"/>
      <c r="C33" s="1034" t="s">
        <v>265</v>
      </c>
      <c r="D33" s="987" t="s">
        <v>220</v>
      </c>
      <c r="E33" s="1004" t="s">
        <v>258</v>
      </c>
      <c r="F33" s="74"/>
      <c r="G33" s="1006">
        <v>192600</v>
      </c>
      <c r="H33" s="1008">
        <v>285990</v>
      </c>
      <c r="I33" s="1006">
        <v>189250</v>
      </c>
      <c r="J33" s="1008">
        <v>282640</v>
      </c>
      <c r="K33" s="952" t="s">
        <v>214</v>
      </c>
      <c r="L33" s="877">
        <v>1800</v>
      </c>
      <c r="M33" s="907">
        <v>2730</v>
      </c>
      <c r="N33" s="902" t="s">
        <v>215</v>
      </c>
      <c r="O33" s="883" t="s">
        <v>216</v>
      </c>
      <c r="P33" s="883" t="s">
        <v>214</v>
      </c>
      <c r="Q33" s="905" t="s">
        <v>217</v>
      </c>
      <c r="R33" s="883" t="s">
        <v>214</v>
      </c>
      <c r="S33" s="885">
        <v>2.9</v>
      </c>
      <c r="T33" s="892">
        <v>2.8</v>
      </c>
      <c r="U33" s="877">
        <v>1770</v>
      </c>
      <c r="V33" s="907">
        <v>2700</v>
      </c>
      <c r="W33" s="902" t="s">
        <v>215</v>
      </c>
      <c r="X33" s="883" t="s">
        <v>216</v>
      </c>
      <c r="Y33" s="883" t="s">
        <v>214</v>
      </c>
      <c r="Z33" s="905" t="s">
        <v>217</v>
      </c>
      <c r="AA33" s="883" t="s">
        <v>214</v>
      </c>
      <c r="AB33" s="885">
        <v>2.8</v>
      </c>
      <c r="AC33" s="888">
        <v>2.7</v>
      </c>
      <c r="AD33" s="925" t="s">
        <v>214</v>
      </c>
      <c r="AE33" s="934">
        <v>186780</v>
      </c>
      <c r="AF33" s="936">
        <v>93390</v>
      </c>
      <c r="AG33" s="938">
        <v>1860</v>
      </c>
      <c r="AH33" s="907">
        <v>930</v>
      </c>
      <c r="AI33" s="902" t="s">
        <v>215</v>
      </c>
      <c r="AJ33" s="883" t="s">
        <v>216</v>
      </c>
      <c r="AK33" s="883" t="s">
        <v>214</v>
      </c>
      <c r="AL33" s="905" t="s">
        <v>217</v>
      </c>
      <c r="AM33" s="883" t="s">
        <v>214</v>
      </c>
      <c r="AN33" s="885">
        <v>2.6</v>
      </c>
      <c r="AO33" s="888">
        <v>2.6</v>
      </c>
      <c r="AP33" s="898" t="s">
        <v>214</v>
      </c>
      <c r="AQ33" s="895">
        <v>168100</v>
      </c>
      <c r="AR33" s="898" t="s">
        <v>214</v>
      </c>
      <c r="AS33" s="899">
        <v>1680</v>
      </c>
      <c r="AT33" s="883" t="s">
        <v>215</v>
      </c>
      <c r="AU33" s="883" t="s">
        <v>216</v>
      </c>
      <c r="AV33" s="883" t="s">
        <v>214</v>
      </c>
      <c r="AW33" s="905" t="s">
        <v>217</v>
      </c>
      <c r="AX33" s="883" t="s">
        <v>214</v>
      </c>
      <c r="AY33" s="911">
        <v>2.6</v>
      </c>
      <c r="AZ33" s="898" t="s">
        <v>214</v>
      </c>
      <c r="BA33" s="895">
        <v>18670</v>
      </c>
      <c r="BB33" s="898" t="s">
        <v>214</v>
      </c>
      <c r="BC33" s="899">
        <v>180</v>
      </c>
      <c r="BD33" s="883" t="s">
        <v>215</v>
      </c>
      <c r="BE33" s="883" t="s">
        <v>216</v>
      </c>
      <c r="BF33" s="883" t="s">
        <v>214</v>
      </c>
      <c r="BG33" s="905" t="s">
        <v>217</v>
      </c>
      <c r="BH33" s="883" t="s">
        <v>214</v>
      </c>
      <c r="BI33" s="911">
        <v>2.5</v>
      </c>
      <c r="BJ33" s="942"/>
      <c r="BK33" s="75"/>
      <c r="BL33" s="86" t="s">
        <v>227</v>
      </c>
      <c r="BM33" s="87">
        <v>550800</v>
      </c>
      <c r="BN33" s="952"/>
      <c r="BO33" s="88">
        <v>5500</v>
      </c>
      <c r="BP33" s="89" t="s">
        <v>215</v>
      </c>
      <c r="BQ33" s="90" t="s">
        <v>216</v>
      </c>
      <c r="BR33" s="91" t="s">
        <v>214</v>
      </c>
      <c r="BS33" s="92" t="s">
        <v>217</v>
      </c>
      <c r="BT33" s="89" t="s">
        <v>214</v>
      </c>
      <c r="BU33" s="93">
        <v>1.8</v>
      </c>
      <c r="BV33" s="108"/>
      <c r="BW33" s="925"/>
      <c r="BX33" s="98" t="s">
        <v>230</v>
      </c>
      <c r="BY33" s="952" t="s">
        <v>214</v>
      </c>
      <c r="BZ33" s="1020">
        <v>33970</v>
      </c>
      <c r="CA33" s="952" t="s">
        <v>214</v>
      </c>
      <c r="CB33" s="959">
        <v>280</v>
      </c>
      <c r="CC33" s="870" t="s">
        <v>215</v>
      </c>
      <c r="CD33" s="870" t="s">
        <v>216</v>
      </c>
      <c r="CE33" s="870" t="s">
        <v>214</v>
      </c>
      <c r="CF33" s="867" t="s">
        <v>217</v>
      </c>
      <c r="CG33" s="870" t="s">
        <v>214</v>
      </c>
      <c r="CH33" s="873">
        <v>5.6</v>
      </c>
      <c r="CI33" s="876" t="s">
        <v>214</v>
      </c>
      <c r="CJ33" s="877">
        <v>2300</v>
      </c>
      <c r="CK33" s="880">
        <v>2500</v>
      </c>
      <c r="CL33" s="876" t="s">
        <v>214</v>
      </c>
      <c r="CM33" s="961" t="s">
        <v>259</v>
      </c>
      <c r="CN33" s="950">
        <v>25700</v>
      </c>
      <c r="CO33" s="880">
        <v>28600</v>
      </c>
      <c r="CP33" s="952" t="s">
        <v>219</v>
      </c>
      <c r="CQ33" s="956">
        <v>1040</v>
      </c>
      <c r="CR33" s="952" t="s">
        <v>219</v>
      </c>
      <c r="CS33" s="977" t="s">
        <v>266</v>
      </c>
      <c r="CT33" s="952" t="s">
        <v>219</v>
      </c>
      <c r="CU33" s="956">
        <v>27950</v>
      </c>
      <c r="CV33" s="952" t="s">
        <v>172</v>
      </c>
      <c r="CW33" s="959">
        <v>270</v>
      </c>
      <c r="CX33" s="953" t="s">
        <v>215</v>
      </c>
      <c r="CY33" s="870" t="s">
        <v>216</v>
      </c>
      <c r="CZ33" s="953" t="s">
        <v>214</v>
      </c>
      <c r="DA33" s="867" t="s">
        <v>217</v>
      </c>
      <c r="DB33" s="953" t="s">
        <v>214</v>
      </c>
      <c r="DC33" s="873">
        <v>0.9</v>
      </c>
      <c r="DD33" s="942" t="s">
        <v>219</v>
      </c>
      <c r="DE33" s="979" t="s">
        <v>331</v>
      </c>
      <c r="DF33" s="971" t="s">
        <v>331</v>
      </c>
      <c r="DG33" s="971" t="s">
        <v>331</v>
      </c>
      <c r="DH33" s="1041" t="s">
        <v>331</v>
      </c>
      <c r="DI33" s="942" t="s">
        <v>219</v>
      </c>
      <c r="DJ33" s="1025"/>
      <c r="DK33" s="1026"/>
      <c r="DL33" s="1028"/>
      <c r="DM33" s="117"/>
      <c r="DN33" s="1027" t="s">
        <v>267</v>
      </c>
    </row>
    <row r="34" spans="1:118" s="81" customFormat="1" ht="17.45" customHeight="1">
      <c r="A34" s="1002"/>
      <c r="B34" s="982"/>
      <c r="C34" s="1035"/>
      <c r="D34" s="988"/>
      <c r="E34" s="1002"/>
      <c r="F34" s="74"/>
      <c r="G34" s="1007"/>
      <c r="H34" s="1009"/>
      <c r="I34" s="1007"/>
      <c r="J34" s="1009"/>
      <c r="K34" s="952"/>
      <c r="L34" s="878"/>
      <c r="M34" s="908"/>
      <c r="N34" s="903"/>
      <c r="O34" s="871"/>
      <c r="P34" s="871"/>
      <c r="Q34" s="868"/>
      <c r="R34" s="871"/>
      <c r="S34" s="886"/>
      <c r="T34" s="893"/>
      <c r="U34" s="878"/>
      <c r="V34" s="908"/>
      <c r="W34" s="903"/>
      <c r="X34" s="871"/>
      <c r="Y34" s="871"/>
      <c r="Z34" s="868"/>
      <c r="AA34" s="871"/>
      <c r="AB34" s="886"/>
      <c r="AC34" s="889"/>
      <c r="AD34" s="925"/>
      <c r="AE34" s="935"/>
      <c r="AF34" s="937"/>
      <c r="AG34" s="939"/>
      <c r="AH34" s="908"/>
      <c r="AI34" s="903"/>
      <c r="AJ34" s="871"/>
      <c r="AK34" s="871"/>
      <c r="AL34" s="868"/>
      <c r="AM34" s="871"/>
      <c r="AN34" s="886"/>
      <c r="AO34" s="889"/>
      <c r="AP34" s="898"/>
      <c r="AQ34" s="896"/>
      <c r="AR34" s="898"/>
      <c r="AS34" s="900"/>
      <c r="AT34" s="871"/>
      <c r="AU34" s="871"/>
      <c r="AV34" s="871"/>
      <c r="AW34" s="868"/>
      <c r="AX34" s="871"/>
      <c r="AY34" s="912"/>
      <c r="AZ34" s="898"/>
      <c r="BA34" s="896"/>
      <c r="BB34" s="898"/>
      <c r="BC34" s="900"/>
      <c r="BD34" s="871"/>
      <c r="BE34" s="871"/>
      <c r="BF34" s="871"/>
      <c r="BG34" s="868"/>
      <c r="BH34" s="871"/>
      <c r="BI34" s="912"/>
      <c r="BJ34" s="942"/>
      <c r="BK34" s="75"/>
      <c r="BL34" s="86" t="s">
        <v>229</v>
      </c>
      <c r="BM34" s="87">
        <v>595100</v>
      </c>
      <c r="BN34" s="952"/>
      <c r="BO34" s="88">
        <v>5950</v>
      </c>
      <c r="BP34" s="89" t="s">
        <v>215</v>
      </c>
      <c r="BQ34" s="90" t="s">
        <v>216</v>
      </c>
      <c r="BR34" s="91" t="s">
        <v>214</v>
      </c>
      <c r="BS34" s="92" t="s">
        <v>217</v>
      </c>
      <c r="BT34" s="89" t="s">
        <v>214</v>
      </c>
      <c r="BU34" s="93">
        <v>1.9</v>
      </c>
      <c r="BV34" s="108"/>
      <c r="BW34" s="925"/>
      <c r="BX34" s="85"/>
      <c r="BY34" s="952"/>
      <c r="BZ34" s="1013"/>
      <c r="CA34" s="952"/>
      <c r="CB34" s="960"/>
      <c r="CC34" s="871"/>
      <c r="CD34" s="871"/>
      <c r="CE34" s="871"/>
      <c r="CF34" s="868"/>
      <c r="CG34" s="871"/>
      <c r="CH34" s="874"/>
      <c r="CI34" s="876"/>
      <c r="CJ34" s="878"/>
      <c r="CK34" s="881"/>
      <c r="CL34" s="876"/>
      <c r="CM34" s="962"/>
      <c r="CN34" s="951"/>
      <c r="CO34" s="881"/>
      <c r="CP34" s="952"/>
      <c r="CQ34" s="957"/>
      <c r="CR34" s="952"/>
      <c r="CS34" s="978"/>
      <c r="CT34" s="952"/>
      <c r="CU34" s="957"/>
      <c r="CV34" s="952"/>
      <c r="CW34" s="960"/>
      <c r="CX34" s="954"/>
      <c r="CY34" s="871"/>
      <c r="CZ34" s="954"/>
      <c r="DA34" s="868"/>
      <c r="DB34" s="954"/>
      <c r="DC34" s="874"/>
      <c r="DD34" s="942"/>
      <c r="DE34" s="980"/>
      <c r="DF34" s="972"/>
      <c r="DG34" s="972"/>
      <c r="DH34" s="1042"/>
      <c r="DI34" s="942"/>
      <c r="DJ34" s="1025"/>
      <c r="DK34" s="1026"/>
      <c r="DL34" s="1028"/>
      <c r="DM34" s="117"/>
      <c r="DN34" s="1038"/>
    </row>
    <row r="35" spans="1:118" s="81" customFormat="1" ht="17.45" customHeight="1">
      <c r="A35" s="1002"/>
      <c r="B35" s="982"/>
      <c r="C35" s="1035"/>
      <c r="D35" s="988"/>
      <c r="E35" s="1002"/>
      <c r="F35" s="74"/>
      <c r="G35" s="1007"/>
      <c r="H35" s="1009"/>
      <c r="I35" s="1007"/>
      <c r="J35" s="1009"/>
      <c r="K35" s="952"/>
      <c r="L35" s="878"/>
      <c r="M35" s="908"/>
      <c r="N35" s="903"/>
      <c r="O35" s="871"/>
      <c r="P35" s="871"/>
      <c r="Q35" s="868"/>
      <c r="R35" s="871"/>
      <c r="S35" s="886"/>
      <c r="T35" s="893"/>
      <c r="U35" s="878"/>
      <c r="V35" s="908"/>
      <c r="W35" s="903"/>
      <c r="X35" s="871"/>
      <c r="Y35" s="871"/>
      <c r="Z35" s="868"/>
      <c r="AA35" s="871"/>
      <c r="AB35" s="886"/>
      <c r="AC35" s="889"/>
      <c r="AD35" s="925"/>
      <c r="AE35" s="935"/>
      <c r="AF35" s="937"/>
      <c r="AG35" s="939"/>
      <c r="AH35" s="908"/>
      <c r="AI35" s="903"/>
      <c r="AJ35" s="871"/>
      <c r="AK35" s="871"/>
      <c r="AL35" s="868"/>
      <c r="AM35" s="871"/>
      <c r="AN35" s="886"/>
      <c r="AO35" s="889"/>
      <c r="AP35" s="898"/>
      <c r="AQ35" s="896"/>
      <c r="AR35" s="898"/>
      <c r="AS35" s="900"/>
      <c r="AT35" s="871"/>
      <c r="AU35" s="871"/>
      <c r="AV35" s="871"/>
      <c r="AW35" s="868"/>
      <c r="AX35" s="871"/>
      <c r="AY35" s="912"/>
      <c r="AZ35" s="898"/>
      <c r="BA35" s="896"/>
      <c r="BB35" s="898"/>
      <c r="BC35" s="900"/>
      <c r="BD35" s="871"/>
      <c r="BE35" s="871"/>
      <c r="BF35" s="871"/>
      <c r="BG35" s="868"/>
      <c r="BH35" s="871"/>
      <c r="BI35" s="912"/>
      <c r="BJ35" s="942"/>
      <c r="BK35" s="75"/>
      <c r="BL35" s="86" t="s">
        <v>231</v>
      </c>
      <c r="BM35" s="87">
        <v>639500</v>
      </c>
      <c r="BN35" s="952"/>
      <c r="BO35" s="88">
        <v>6390</v>
      </c>
      <c r="BP35" s="89" t="s">
        <v>215</v>
      </c>
      <c r="BQ35" s="90" t="s">
        <v>216</v>
      </c>
      <c r="BR35" s="91" t="s">
        <v>214</v>
      </c>
      <c r="BS35" s="92" t="s">
        <v>217</v>
      </c>
      <c r="BT35" s="89" t="s">
        <v>214</v>
      </c>
      <c r="BU35" s="93">
        <v>1.9</v>
      </c>
      <c r="BV35" s="108"/>
      <c r="BW35" s="925"/>
      <c r="BX35" s="85"/>
      <c r="BY35" s="952"/>
      <c r="BZ35" s="1013"/>
      <c r="CA35" s="952"/>
      <c r="CB35" s="960"/>
      <c r="CC35" s="871"/>
      <c r="CD35" s="871"/>
      <c r="CE35" s="871"/>
      <c r="CF35" s="868"/>
      <c r="CG35" s="871"/>
      <c r="CH35" s="874"/>
      <c r="CI35" s="876"/>
      <c r="CJ35" s="878"/>
      <c r="CK35" s="881"/>
      <c r="CL35" s="876"/>
      <c r="CM35" s="962" t="s">
        <v>261</v>
      </c>
      <c r="CN35" s="951">
        <v>14200</v>
      </c>
      <c r="CO35" s="881">
        <v>15700</v>
      </c>
      <c r="CP35" s="952"/>
      <c r="CQ35" s="957"/>
      <c r="CR35" s="952"/>
      <c r="CS35" s="978"/>
      <c r="CT35" s="952"/>
      <c r="CU35" s="957"/>
      <c r="CV35" s="952"/>
      <c r="CW35" s="960"/>
      <c r="CX35" s="954"/>
      <c r="CY35" s="871"/>
      <c r="CZ35" s="954"/>
      <c r="DA35" s="868"/>
      <c r="DB35" s="954"/>
      <c r="DC35" s="874"/>
      <c r="DD35" s="942"/>
      <c r="DE35" s="980"/>
      <c r="DF35" s="972"/>
      <c r="DG35" s="972"/>
      <c r="DH35" s="1042"/>
      <c r="DI35" s="942"/>
      <c r="DJ35" s="1025"/>
      <c r="DK35" s="1026"/>
      <c r="DL35" s="1028"/>
      <c r="DM35" s="117"/>
      <c r="DN35" s="99" t="s">
        <v>268</v>
      </c>
    </row>
    <row r="36" spans="1:118" s="81" customFormat="1" ht="17.45" customHeight="1">
      <c r="A36" s="1002"/>
      <c r="B36" s="982"/>
      <c r="C36" s="1035"/>
      <c r="D36" s="988"/>
      <c r="E36" s="1002"/>
      <c r="F36" s="74"/>
      <c r="G36" s="1007"/>
      <c r="H36" s="1009"/>
      <c r="I36" s="1007"/>
      <c r="J36" s="1009"/>
      <c r="K36" s="952"/>
      <c r="L36" s="878"/>
      <c r="M36" s="908"/>
      <c r="N36" s="904"/>
      <c r="O36" s="884"/>
      <c r="P36" s="884"/>
      <c r="Q36" s="906"/>
      <c r="R36" s="884"/>
      <c r="S36" s="887"/>
      <c r="T36" s="894"/>
      <c r="U36" s="878"/>
      <c r="V36" s="908"/>
      <c r="W36" s="904"/>
      <c r="X36" s="884"/>
      <c r="Y36" s="884"/>
      <c r="Z36" s="906"/>
      <c r="AA36" s="884"/>
      <c r="AB36" s="887"/>
      <c r="AC36" s="890"/>
      <c r="AD36" s="925"/>
      <c r="AE36" s="935"/>
      <c r="AF36" s="937"/>
      <c r="AG36" s="939"/>
      <c r="AH36" s="908"/>
      <c r="AI36" s="904"/>
      <c r="AJ36" s="884"/>
      <c r="AK36" s="884"/>
      <c r="AL36" s="906"/>
      <c r="AM36" s="884"/>
      <c r="AN36" s="887"/>
      <c r="AO36" s="890"/>
      <c r="AP36" s="898"/>
      <c r="AQ36" s="897"/>
      <c r="AR36" s="898"/>
      <c r="AS36" s="901"/>
      <c r="AT36" s="909"/>
      <c r="AU36" s="909"/>
      <c r="AV36" s="909"/>
      <c r="AW36" s="910"/>
      <c r="AX36" s="909"/>
      <c r="AY36" s="913"/>
      <c r="AZ36" s="898"/>
      <c r="BA36" s="897"/>
      <c r="BB36" s="898"/>
      <c r="BC36" s="901"/>
      <c r="BD36" s="909"/>
      <c r="BE36" s="909"/>
      <c r="BF36" s="909"/>
      <c r="BG36" s="910"/>
      <c r="BH36" s="909"/>
      <c r="BI36" s="913"/>
      <c r="BJ36" s="942"/>
      <c r="BK36" s="75"/>
      <c r="BL36" s="86" t="s">
        <v>232</v>
      </c>
      <c r="BM36" s="87">
        <v>683800</v>
      </c>
      <c r="BN36" s="952"/>
      <c r="BO36" s="88">
        <v>6830</v>
      </c>
      <c r="BP36" s="89" t="s">
        <v>215</v>
      </c>
      <c r="BQ36" s="90" t="s">
        <v>216</v>
      </c>
      <c r="BR36" s="91" t="s">
        <v>214</v>
      </c>
      <c r="BS36" s="92" t="s">
        <v>217</v>
      </c>
      <c r="BT36" s="89" t="s">
        <v>214</v>
      </c>
      <c r="BU36" s="93">
        <v>1.8</v>
      </c>
      <c r="BV36" s="108"/>
      <c r="BW36" s="925"/>
      <c r="BX36" s="85"/>
      <c r="BY36" s="952"/>
      <c r="BZ36" s="1013"/>
      <c r="CA36" s="952"/>
      <c r="CB36" s="960"/>
      <c r="CC36" s="871"/>
      <c r="CD36" s="871"/>
      <c r="CE36" s="871"/>
      <c r="CF36" s="868"/>
      <c r="CG36" s="871"/>
      <c r="CH36" s="874"/>
      <c r="CI36" s="876"/>
      <c r="CJ36" s="878"/>
      <c r="CK36" s="881"/>
      <c r="CL36" s="876"/>
      <c r="CM36" s="962"/>
      <c r="CN36" s="951"/>
      <c r="CO36" s="881"/>
      <c r="CP36" s="952"/>
      <c r="CQ36" s="957"/>
      <c r="CR36" s="952"/>
      <c r="CS36" s="978"/>
      <c r="CT36" s="952"/>
      <c r="CU36" s="957"/>
      <c r="CV36" s="952"/>
      <c r="CW36" s="960"/>
      <c r="CX36" s="954"/>
      <c r="CY36" s="871"/>
      <c r="CZ36" s="954"/>
      <c r="DA36" s="868"/>
      <c r="DB36" s="954"/>
      <c r="DC36" s="874"/>
      <c r="DD36" s="942"/>
      <c r="DE36" s="980"/>
      <c r="DF36" s="972"/>
      <c r="DG36" s="972"/>
      <c r="DH36" s="1042"/>
      <c r="DI36" s="942"/>
      <c r="DJ36" s="1025"/>
      <c r="DK36" s="1026"/>
      <c r="DL36" s="1028"/>
      <c r="DM36" s="117"/>
      <c r="DN36" s="217">
        <v>0.8</v>
      </c>
    </row>
    <row r="37" spans="1:118" s="81" customFormat="1" ht="17.45" customHeight="1">
      <c r="A37" s="1001" t="s">
        <v>146</v>
      </c>
      <c r="B37" s="982"/>
      <c r="C37" s="1035"/>
      <c r="D37" s="988"/>
      <c r="E37" s="1001" t="s">
        <v>46</v>
      </c>
      <c r="F37" s="74"/>
      <c r="G37" s="1012">
        <v>285990</v>
      </c>
      <c r="H37" s="1014"/>
      <c r="I37" s="1012">
        <v>282640</v>
      </c>
      <c r="J37" s="1014"/>
      <c r="K37" s="952" t="s">
        <v>214</v>
      </c>
      <c r="L37" s="1017">
        <v>2730</v>
      </c>
      <c r="M37" s="931"/>
      <c r="N37" s="903" t="s">
        <v>215</v>
      </c>
      <c r="O37" s="871" t="s">
        <v>216</v>
      </c>
      <c r="P37" s="871" t="s">
        <v>214</v>
      </c>
      <c r="Q37" s="868" t="s">
        <v>217</v>
      </c>
      <c r="R37" s="871" t="s">
        <v>214</v>
      </c>
      <c r="S37" s="922">
        <v>2.8</v>
      </c>
      <c r="T37" s="923"/>
      <c r="U37" s="1017">
        <v>2700</v>
      </c>
      <c r="V37" s="931"/>
      <c r="W37" s="903" t="s">
        <v>215</v>
      </c>
      <c r="X37" s="871" t="s">
        <v>216</v>
      </c>
      <c r="Y37" s="871" t="s">
        <v>214</v>
      </c>
      <c r="Z37" s="868" t="s">
        <v>217</v>
      </c>
      <c r="AA37" s="871" t="s">
        <v>214</v>
      </c>
      <c r="AB37" s="922">
        <v>2.7</v>
      </c>
      <c r="AC37" s="912"/>
      <c r="AD37" s="925" t="s">
        <v>214</v>
      </c>
      <c r="AE37" s="926">
        <v>93390</v>
      </c>
      <c r="AF37" s="928"/>
      <c r="AG37" s="940">
        <v>930</v>
      </c>
      <c r="AH37" s="931"/>
      <c r="AI37" s="903" t="s">
        <v>215</v>
      </c>
      <c r="AJ37" s="871" t="s">
        <v>216</v>
      </c>
      <c r="AK37" s="871" t="s">
        <v>214</v>
      </c>
      <c r="AL37" s="868" t="s">
        <v>217</v>
      </c>
      <c r="AM37" s="871" t="s">
        <v>214</v>
      </c>
      <c r="AN37" s="922">
        <v>2.6</v>
      </c>
      <c r="AO37" s="912"/>
      <c r="AP37" s="94"/>
      <c r="AQ37" s="94"/>
      <c r="AR37" s="94"/>
      <c r="AS37" s="94"/>
      <c r="AT37" s="94"/>
      <c r="AU37" s="94"/>
      <c r="AV37" s="94"/>
      <c r="AW37" s="94"/>
      <c r="AX37" s="94"/>
      <c r="AY37" s="95"/>
      <c r="AZ37" s="94"/>
      <c r="BA37" s="94"/>
      <c r="BB37" s="94"/>
      <c r="BC37" s="94"/>
      <c r="BD37" s="94"/>
      <c r="BE37" s="94"/>
      <c r="BF37" s="94"/>
      <c r="BG37" s="94"/>
      <c r="BH37" s="94"/>
      <c r="BI37" s="94"/>
      <c r="BJ37" s="943"/>
      <c r="BK37" s="75"/>
      <c r="BL37" s="86" t="s">
        <v>269</v>
      </c>
      <c r="BM37" s="87">
        <v>728100</v>
      </c>
      <c r="BN37" s="952"/>
      <c r="BO37" s="88">
        <v>7280</v>
      </c>
      <c r="BP37" s="89" t="s">
        <v>215</v>
      </c>
      <c r="BQ37" s="90" t="s">
        <v>216</v>
      </c>
      <c r="BR37" s="91" t="s">
        <v>214</v>
      </c>
      <c r="BS37" s="92" t="s">
        <v>217</v>
      </c>
      <c r="BT37" s="89" t="s">
        <v>214</v>
      </c>
      <c r="BU37" s="93">
        <v>1.8</v>
      </c>
      <c r="BV37" s="108"/>
      <c r="BW37" s="925"/>
      <c r="BX37" s="85"/>
      <c r="BY37" s="952"/>
      <c r="BZ37" s="1013"/>
      <c r="CA37" s="952"/>
      <c r="CB37" s="960"/>
      <c r="CC37" s="871"/>
      <c r="CD37" s="871"/>
      <c r="CE37" s="871"/>
      <c r="CF37" s="868"/>
      <c r="CG37" s="871"/>
      <c r="CH37" s="874"/>
      <c r="CI37" s="876"/>
      <c r="CJ37" s="878"/>
      <c r="CK37" s="881"/>
      <c r="CL37" s="876"/>
      <c r="CM37" s="962" t="s">
        <v>263</v>
      </c>
      <c r="CN37" s="951">
        <v>12300</v>
      </c>
      <c r="CO37" s="881">
        <v>13700</v>
      </c>
      <c r="CP37" s="952"/>
      <c r="CQ37" s="957"/>
      <c r="CR37" s="952"/>
      <c r="CS37" s="963">
        <v>0.08</v>
      </c>
      <c r="CT37" s="952"/>
      <c r="CU37" s="957"/>
      <c r="CV37" s="952"/>
      <c r="CW37" s="960"/>
      <c r="CX37" s="954"/>
      <c r="CY37" s="871"/>
      <c r="CZ37" s="954"/>
      <c r="DA37" s="868"/>
      <c r="DB37" s="954"/>
      <c r="DC37" s="874"/>
      <c r="DD37" s="942"/>
      <c r="DE37" s="1031">
        <v>0.01</v>
      </c>
      <c r="DF37" s="948">
        <v>0.03</v>
      </c>
      <c r="DG37" s="948">
        <v>0.04</v>
      </c>
      <c r="DH37" s="1029">
        <v>0.06</v>
      </c>
      <c r="DI37" s="942"/>
      <c r="DJ37" s="1025"/>
      <c r="DK37" s="1026"/>
      <c r="DL37" s="1028"/>
      <c r="DM37" s="117"/>
      <c r="DN37" s="99" t="s">
        <v>270</v>
      </c>
    </row>
    <row r="38" spans="1:118" s="81" customFormat="1" ht="17.45" customHeight="1">
      <c r="A38" s="1002"/>
      <c r="B38" s="982"/>
      <c r="C38" s="1035"/>
      <c r="D38" s="988"/>
      <c r="E38" s="1002"/>
      <c r="F38" s="74"/>
      <c r="G38" s="1013"/>
      <c r="H38" s="1015"/>
      <c r="I38" s="1013"/>
      <c r="J38" s="1015"/>
      <c r="K38" s="952"/>
      <c r="L38" s="946"/>
      <c r="M38" s="932"/>
      <c r="N38" s="903"/>
      <c r="O38" s="871"/>
      <c r="P38" s="871"/>
      <c r="Q38" s="868"/>
      <c r="R38" s="871"/>
      <c r="S38" s="923"/>
      <c r="T38" s="923"/>
      <c r="U38" s="946"/>
      <c r="V38" s="932"/>
      <c r="W38" s="903"/>
      <c r="X38" s="871"/>
      <c r="Y38" s="871"/>
      <c r="Z38" s="868"/>
      <c r="AA38" s="871"/>
      <c r="AB38" s="923"/>
      <c r="AC38" s="912"/>
      <c r="AD38" s="925"/>
      <c r="AE38" s="927"/>
      <c r="AF38" s="929"/>
      <c r="AG38" s="941"/>
      <c r="AH38" s="932"/>
      <c r="AI38" s="903"/>
      <c r="AJ38" s="871"/>
      <c r="AK38" s="871"/>
      <c r="AL38" s="868"/>
      <c r="AM38" s="871"/>
      <c r="AN38" s="923"/>
      <c r="AO38" s="912"/>
      <c r="AP38" s="94"/>
      <c r="AQ38" s="94"/>
      <c r="AR38" s="94"/>
      <c r="AS38" s="94"/>
      <c r="AT38" s="94"/>
      <c r="AU38" s="94"/>
      <c r="AV38" s="94"/>
      <c r="AW38" s="94"/>
      <c r="AX38" s="94"/>
      <c r="AY38" s="96"/>
      <c r="AZ38" s="94"/>
      <c r="BA38" s="94"/>
      <c r="BB38" s="94"/>
      <c r="BC38" s="94"/>
      <c r="BD38" s="94"/>
      <c r="BE38" s="94"/>
      <c r="BF38" s="94"/>
      <c r="BG38" s="94"/>
      <c r="BH38" s="94"/>
      <c r="BI38" s="94"/>
      <c r="BJ38" s="943"/>
      <c r="BK38" s="75"/>
      <c r="BL38" s="86" t="s">
        <v>233</v>
      </c>
      <c r="BM38" s="87">
        <v>772500</v>
      </c>
      <c r="BN38" s="952"/>
      <c r="BO38" s="88">
        <v>7720</v>
      </c>
      <c r="BP38" s="89" t="s">
        <v>215</v>
      </c>
      <c r="BQ38" s="90" t="s">
        <v>216</v>
      </c>
      <c r="BR38" s="91" t="s">
        <v>214</v>
      </c>
      <c r="BS38" s="92" t="s">
        <v>217</v>
      </c>
      <c r="BT38" s="89" t="s">
        <v>214</v>
      </c>
      <c r="BU38" s="93">
        <v>1.9</v>
      </c>
      <c r="BV38" s="108"/>
      <c r="BW38" s="925"/>
      <c r="BX38" s="85"/>
      <c r="BY38" s="952"/>
      <c r="BZ38" s="1013"/>
      <c r="CA38" s="952"/>
      <c r="CB38" s="960"/>
      <c r="CC38" s="871"/>
      <c r="CD38" s="871"/>
      <c r="CE38" s="871"/>
      <c r="CF38" s="868"/>
      <c r="CG38" s="871"/>
      <c r="CH38" s="874"/>
      <c r="CI38" s="876"/>
      <c r="CJ38" s="878"/>
      <c r="CK38" s="881"/>
      <c r="CL38" s="876"/>
      <c r="CM38" s="962"/>
      <c r="CN38" s="951"/>
      <c r="CO38" s="881"/>
      <c r="CP38" s="952"/>
      <c r="CQ38" s="957"/>
      <c r="CR38" s="952"/>
      <c r="CS38" s="963"/>
      <c r="CT38" s="952"/>
      <c r="CU38" s="957"/>
      <c r="CV38" s="952"/>
      <c r="CW38" s="960"/>
      <c r="CX38" s="954"/>
      <c r="CY38" s="871"/>
      <c r="CZ38" s="954"/>
      <c r="DA38" s="868"/>
      <c r="DB38" s="954"/>
      <c r="DC38" s="874"/>
      <c r="DD38" s="942"/>
      <c r="DE38" s="1031"/>
      <c r="DF38" s="948"/>
      <c r="DG38" s="948"/>
      <c r="DH38" s="1029"/>
      <c r="DI38" s="942"/>
      <c r="DJ38" s="1025"/>
      <c r="DK38" s="1026"/>
      <c r="DL38" s="1028"/>
      <c r="DM38" s="117"/>
      <c r="DN38" s="217">
        <v>0.75</v>
      </c>
    </row>
    <row r="39" spans="1:118" s="81" customFormat="1" ht="17.45" customHeight="1">
      <c r="A39" s="1002"/>
      <c r="B39" s="982"/>
      <c r="C39" s="1035"/>
      <c r="D39" s="988"/>
      <c r="E39" s="1002"/>
      <c r="F39" s="74"/>
      <c r="G39" s="1013"/>
      <c r="H39" s="1015"/>
      <c r="I39" s="1013"/>
      <c r="J39" s="1015"/>
      <c r="K39" s="952"/>
      <c r="L39" s="946"/>
      <c r="M39" s="932"/>
      <c r="N39" s="903"/>
      <c r="O39" s="871"/>
      <c r="P39" s="871"/>
      <c r="Q39" s="868"/>
      <c r="R39" s="871"/>
      <c r="S39" s="923"/>
      <c r="T39" s="923"/>
      <c r="U39" s="946"/>
      <c r="V39" s="932"/>
      <c r="W39" s="903"/>
      <c r="X39" s="871"/>
      <c r="Y39" s="871"/>
      <c r="Z39" s="868"/>
      <c r="AA39" s="871"/>
      <c r="AB39" s="923"/>
      <c r="AC39" s="912"/>
      <c r="AD39" s="925"/>
      <c r="AE39" s="927"/>
      <c r="AF39" s="929"/>
      <c r="AG39" s="941"/>
      <c r="AH39" s="932"/>
      <c r="AI39" s="903"/>
      <c r="AJ39" s="871"/>
      <c r="AK39" s="871"/>
      <c r="AL39" s="868"/>
      <c r="AM39" s="871"/>
      <c r="AN39" s="923"/>
      <c r="AO39" s="912"/>
      <c r="AP39" s="94"/>
      <c r="AQ39" s="94"/>
      <c r="AR39" s="94"/>
      <c r="AS39" s="94"/>
      <c r="AT39" s="94"/>
      <c r="AU39" s="94"/>
      <c r="AV39" s="94"/>
      <c r="AW39" s="94"/>
      <c r="AX39" s="94"/>
      <c r="AY39" s="96"/>
      <c r="AZ39" s="94"/>
      <c r="BA39" s="94"/>
      <c r="BB39" s="94"/>
      <c r="BC39" s="94"/>
      <c r="BD39" s="94"/>
      <c r="BE39" s="94"/>
      <c r="BF39" s="94"/>
      <c r="BG39" s="94"/>
      <c r="BH39" s="94"/>
      <c r="BI39" s="94"/>
      <c r="BJ39" s="943"/>
      <c r="BK39" s="75"/>
      <c r="BL39" s="86" t="s">
        <v>234</v>
      </c>
      <c r="BM39" s="87">
        <v>816800</v>
      </c>
      <c r="BN39" s="952"/>
      <c r="BO39" s="88">
        <v>8160</v>
      </c>
      <c r="BP39" s="89" t="s">
        <v>215</v>
      </c>
      <c r="BQ39" s="90" t="s">
        <v>216</v>
      </c>
      <c r="BR39" s="91" t="s">
        <v>214</v>
      </c>
      <c r="BS39" s="92" t="s">
        <v>217</v>
      </c>
      <c r="BT39" s="89" t="s">
        <v>214</v>
      </c>
      <c r="BU39" s="93">
        <v>1.9</v>
      </c>
      <c r="BV39" s="108"/>
      <c r="BW39" s="925"/>
      <c r="BX39" s="85"/>
      <c r="BY39" s="952"/>
      <c r="BZ39" s="1013"/>
      <c r="CA39" s="952"/>
      <c r="CB39" s="960"/>
      <c r="CC39" s="871"/>
      <c r="CD39" s="871"/>
      <c r="CE39" s="871"/>
      <c r="CF39" s="868"/>
      <c r="CG39" s="871"/>
      <c r="CH39" s="874"/>
      <c r="CI39" s="876"/>
      <c r="CJ39" s="878"/>
      <c r="CK39" s="881"/>
      <c r="CL39" s="876"/>
      <c r="CM39" s="962" t="s">
        <v>264</v>
      </c>
      <c r="CN39" s="951">
        <v>11000</v>
      </c>
      <c r="CO39" s="881">
        <v>12300</v>
      </c>
      <c r="CP39" s="952"/>
      <c r="CQ39" s="957"/>
      <c r="CR39" s="952"/>
      <c r="CS39" s="963"/>
      <c r="CT39" s="952"/>
      <c r="CU39" s="957"/>
      <c r="CV39" s="952"/>
      <c r="CW39" s="960"/>
      <c r="CX39" s="954"/>
      <c r="CY39" s="871"/>
      <c r="CZ39" s="954"/>
      <c r="DA39" s="868"/>
      <c r="DB39" s="954"/>
      <c r="DC39" s="874"/>
      <c r="DD39" s="942"/>
      <c r="DE39" s="1031"/>
      <c r="DF39" s="948"/>
      <c r="DG39" s="948"/>
      <c r="DH39" s="1029"/>
      <c r="DI39" s="942"/>
      <c r="DJ39" s="1025"/>
      <c r="DK39" s="1026"/>
      <c r="DL39" s="1028"/>
      <c r="DM39" s="117"/>
      <c r="DN39" s="99" t="s">
        <v>271</v>
      </c>
    </row>
    <row r="40" spans="1:118" s="81" customFormat="1" ht="17.45" customHeight="1">
      <c r="A40" s="1003"/>
      <c r="B40" s="983"/>
      <c r="C40" s="1036"/>
      <c r="D40" s="989"/>
      <c r="E40" s="1003"/>
      <c r="F40" s="74"/>
      <c r="G40" s="1013"/>
      <c r="H40" s="1016"/>
      <c r="I40" s="1013"/>
      <c r="J40" s="1016"/>
      <c r="K40" s="952"/>
      <c r="L40" s="1018"/>
      <c r="M40" s="933"/>
      <c r="N40" s="919"/>
      <c r="O40" s="920"/>
      <c r="P40" s="920"/>
      <c r="Q40" s="921"/>
      <c r="R40" s="920"/>
      <c r="S40" s="924"/>
      <c r="T40" s="924"/>
      <c r="U40" s="1018"/>
      <c r="V40" s="933"/>
      <c r="W40" s="919"/>
      <c r="X40" s="920"/>
      <c r="Y40" s="920"/>
      <c r="Z40" s="921"/>
      <c r="AA40" s="920"/>
      <c r="AB40" s="924"/>
      <c r="AC40" s="913"/>
      <c r="AD40" s="925"/>
      <c r="AE40" s="927"/>
      <c r="AF40" s="930"/>
      <c r="AG40" s="941"/>
      <c r="AH40" s="933"/>
      <c r="AI40" s="919"/>
      <c r="AJ40" s="920"/>
      <c r="AK40" s="920"/>
      <c r="AL40" s="921"/>
      <c r="AM40" s="920"/>
      <c r="AN40" s="924"/>
      <c r="AO40" s="913"/>
      <c r="AP40" s="94"/>
      <c r="AQ40" s="94"/>
      <c r="AR40" s="94"/>
      <c r="AS40" s="94"/>
      <c r="AT40" s="94"/>
      <c r="AU40" s="94"/>
      <c r="AV40" s="94"/>
      <c r="AW40" s="94"/>
      <c r="AX40" s="94"/>
      <c r="AY40" s="97"/>
      <c r="AZ40" s="94"/>
      <c r="BA40" s="94"/>
      <c r="BB40" s="94"/>
      <c r="BC40" s="94"/>
      <c r="BD40" s="94"/>
      <c r="BE40" s="94"/>
      <c r="BF40" s="94"/>
      <c r="BG40" s="94"/>
      <c r="BH40" s="94"/>
      <c r="BI40" s="94"/>
      <c r="BJ40" s="943"/>
      <c r="BK40" s="75"/>
      <c r="BL40" s="100" t="s">
        <v>235</v>
      </c>
      <c r="BM40" s="101">
        <v>861100</v>
      </c>
      <c r="BN40" s="952"/>
      <c r="BO40" s="102">
        <v>8610</v>
      </c>
      <c r="BP40" s="103" t="s">
        <v>215</v>
      </c>
      <c r="BQ40" s="104" t="s">
        <v>216</v>
      </c>
      <c r="BR40" s="105" t="s">
        <v>214</v>
      </c>
      <c r="BS40" s="106" t="s">
        <v>217</v>
      </c>
      <c r="BT40" s="103" t="s">
        <v>214</v>
      </c>
      <c r="BU40" s="93">
        <v>1.9</v>
      </c>
      <c r="BV40" s="108"/>
      <c r="BW40" s="925"/>
      <c r="BX40" s="85"/>
      <c r="BY40" s="952"/>
      <c r="BZ40" s="1021"/>
      <c r="CA40" s="952"/>
      <c r="CB40" s="965"/>
      <c r="CC40" s="872"/>
      <c r="CD40" s="872"/>
      <c r="CE40" s="872"/>
      <c r="CF40" s="869"/>
      <c r="CG40" s="872"/>
      <c r="CH40" s="875"/>
      <c r="CI40" s="876"/>
      <c r="CJ40" s="879"/>
      <c r="CK40" s="882"/>
      <c r="CL40" s="876"/>
      <c r="CM40" s="1019"/>
      <c r="CN40" s="1033"/>
      <c r="CO40" s="882"/>
      <c r="CP40" s="952"/>
      <c r="CQ40" s="958"/>
      <c r="CR40" s="952"/>
      <c r="CS40" s="964"/>
      <c r="CT40" s="952"/>
      <c r="CU40" s="957"/>
      <c r="CV40" s="952"/>
      <c r="CW40" s="965"/>
      <c r="CX40" s="955"/>
      <c r="CY40" s="872"/>
      <c r="CZ40" s="955"/>
      <c r="DA40" s="869"/>
      <c r="DB40" s="955"/>
      <c r="DC40" s="875"/>
      <c r="DD40" s="942"/>
      <c r="DE40" s="1032"/>
      <c r="DF40" s="949"/>
      <c r="DG40" s="949"/>
      <c r="DH40" s="1030"/>
      <c r="DI40" s="942"/>
      <c r="DJ40" s="1025"/>
      <c r="DK40" s="1026"/>
      <c r="DL40" s="1028"/>
      <c r="DM40" s="117"/>
      <c r="DN40" s="217">
        <v>0.7</v>
      </c>
    </row>
    <row r="41" spans="1:118" s="81" customFormat="1" ht="17.45" customHeight="1">
      <c r="A41" s="1004" t="s">
        <v>147</v>
      </c>
      <c r="B41" s="981" t="s">
        <v>237</v>
      </c>
      <c r="C41" s="984" t="s">
        <v>257</v>
      </c>
      <c r="D41" s="987" t="s">
        <v>220</v>
      </c>
      <c r="E41" s="1004" t="s">
        <v>258</v>
      </c>
      <c r="F41" s="74"/>
      <c r="G41" s="1006">
        <v>241800</v>
      </c>
      <c r="H41" s="1008">
        <v>334460</v>
      </c>
      <c r="I41" s="1006">
        <v>236490</v>
      </c>
      <c r="J41" s="1008">
        <v>329150</v>
      </c>
      <c r="K41" s="952" t="s">
        <v>214</v>
      </c>
      <c r="L41" s="877">
        <v>2290</v>
      </c>
      <c r="M41" s="907">
        <v>3210</v>
      </c>
      <c r="N41" s="902" t="s">
        <v>215</v>
      </c>
      <c r="O41" s="883" t="s">
        <v>216</v>
      </c>
      <c r="P41" s="883" t="s">
        <v>214</v>
      </c>
      <c r="Q41" s="905" t="s">
        <v>217</v>
      </c>
      <c r="R41" s="883" t="s">
        <v>214</v>
      </c>
      <c r="S41" s="885">
        <v>3</v>
      </c>
      <c r="T41" s="892">
        <v>2.9</v>
      </c>
      <c r="U41" s="877">
        <v>2240</v>
      </c>
      <c r="V41" s="907">
        <v>3160</v>
      </c>
      <c r="W41" s="902" t="s">
        <v>215</v>
      </c>
      <c r="X41" s="883" t="s">
        <v>216</v>
      </c>
      <c r="Y41" s="883" t="s">
        <v>214</v>
      </c>
      <c r="Z41" s="905" t="s">
        <v>217</v>
      </c>
      <c r="AA41" s="883" t="s">
        <v>214</v>
      </c>
      <c r="AB41" s="885">
        <v>2.9</v>
      </c>
      <c r="AC41" s="888">
        <v>2.8</v>
      </c>
      <c r="AD41" s="925" t="s">
        <v>214</v>
      </c>
      <c r="AE41" s="934">
        <v>185320</v>
      </c>
      <c r="AF41" s="936">
        <v>92660</v>
      </c>
      <c r="AG41" s="938">
        <v>1850</v>
      </c>
      <c r="AH41" s="907">
        <v>920</v>
      </c>
      <c r="AI41" s="902" t="s">
        <v>215</v>
      </c>
      <c r="AJ41" s="883" t="s">
        <v>216</v>
      </c>
      <c r="AK41" s="883" t="s">
        <v>214</v>
      </c>
      <c r="AL41" s="905" t="s">
        <v>217</v>
      </c>
      <c r="AM41" s="883" t="s">
        <v>214</v>
      </c>
      <c r="AN41" s="885">
        <v>2.6</v>
      </c>
      <c r="AO41" s="888">
        <v>2.6</v>
      </c>
      <c r="AP41" s="898" t="s">
        <v>214</v>
      </c>
      <c r="AQ41" s="895">
        <v>166790</v>
      </c>
      <c r="AR41" s="898" t="s">
        <v>214</v>
      </c>
      <c r="AS41" s="899">
        <v>1660</v>
      </c>
      <c r="AT41" s="883" t="s">
        <v>215</v>
      </c>
      <c r="AU41" s="883" t="s">
        <v>216</v>
      </c>
      <c r="AV41" s="883" t="s">
        <v>214</v>
      </c>
      <c r="AW41" s="905" t="s">
        <v>217</v>
      </c>
      <c r="AX41" s="883" t="s">
        <v>214</v>
      </c>
      <c r="AY41" s="911">
        <v>2.6</v>
      </c>
      <c r="AZ41" s="898" t="s">
        <v>214</v>
      </c>
      <c r="BA41" s="895">
        <v>18530</v>
      </c>
      <c r="BB41" s="898" t="s">
        <v>214</v>
      </c>
      <c r="BC41" s="899">
        <v>180</v>
      </c>
      <c r="BD41" s="883" t="s">
        <v>215</v>
      </c>
      <c r="BE41" s="883" t="s">
        <v>216</v>
      </c>
      <c r="BF41" s="883" t="s">
        <v>214</v>
      </c>
      <c r="BG41" s="905" t="s">
        <v>217</v>
      </c>
      <c r="BH41" s="883" t="s">
        <v>214</v>
      </c>
      <c r="BI41" s="911">
        <v>2.5</v>
      </c>
      <c r="BJ41" s="942" t="s">
        <v>172</v>
      </c>
      <c r="BK41" s="75"/>
      <c r="BL41" s="944" t="s">
        <v>221</v>
      </c>
      <c r="BM41" s="945"/>
      <c r="BN41" s="952" t="s">
        <v>214</v>
      </c>
      <c r="BO41" s="76"/>
      <c r="BP41" s="77"/>
      <c r="BQ41" s="77"/>
      <c r="BR41" s="77"/>
      <c r="BS41" s="77"/>
      <c r="BT41" s="77"/>
      <c r="BU41" s="78"/>
      <c r="BV41" s="108"/>
      <c r="BW41" s="925" t="s">
        <v>218</v>
      </c>
      <c r="BX41" s="80"/>
      <c r="BY41" s="952" t="s">
        <v>214</v>
      </c>
      <c r="BZ41" s="1020">
        <v>50400</v>
      </c>
      <c r="CA41" s="952" t="s">
        <v>214</v>
      </c>
      <c r="CB41" s="959">
        <v>440</v>
      </c>
      <c r="CC41" s="870" t="s">
        <v>215</v>
      </c>
      <c r="CD41" s="870" t="s">
        <v>216</v>
      </c>
      <c r="CE41" s="870" t="s">
        <v>214</v>
      </c>
      <c r="CF41" s="867" t="s">
        <v>217</v>
      </c>
      <c r="CG41" s="870" t="s">
        <v>214</v>
      </c>
      <c r="CH41" s="873">
        <v>5.6</v>
      </c>
      <c r="CI41" s="876" t="s">
        <v>214</v>
      </c>
      <c r="CJ41" s="877">
        <v>3600</v>
      </c>
      <c r="CK41" s="880">
        <v>4000</v>
      </c>
      <c r="CL41" s="876" t="s">
        <v>214</v>
      </c>
      <c r="CM41" s="961" t="s">
        <v>259</v>
      </c>
      <c r="CN41" s="950">
        <v>20300</v>
      </c>
      <c r="CO41" s="880">
        <v>22600</v>
      </c>
      <c r="CP41" s="952" t="s">
        <v>219</v>
      </c>
      <c r="CQ41" s="956">
        <v>1650</v>
      </c>
      <c r="CR41" s="952" t="s">
        <v>219</v>
      </c>
      <c r="CS41" s="977" t="s">
        <v>266</v>
      </c>
      <c r="CT41" s="952" t="s">
        <v>219</v>
      </c>
      <c r="CU41" s="956">
        <v>43830</v>
      </c>
      <c r="CV41" s="952" t="s">
        <v>172</v>
      </c>
      <c r="CW41" s="959">
        <v>430</v>
      </c>
      <c r="CX41" s="953" t="s">
        <v>215</v>
      </c>
      <c r="CY41" s="870" t="s">
        <v>216</v>
      </c>
      <c r="CZ41" s="953" t="s">
        <v>214</v>
      </c>
      <c r="DA41" s="867" t="s">
        <v>217</v>
      </c>
      <c r="DB41" s="953" t="s">
        <v>214</v>
      </c>
      <c r="DC41" s="873">
        <v>0.9</v>
      </c>
      <c r="DD41" s="942" t="s">
        <v>219</v>
      </c>
      <c r="DE41" s="979" t="s">
        <v>331</v>
      </c>
      <c r="DF41" s="971" t="s">
        <v>331</v>
      </c>
      <c r="DG41" s="971" t="s">
        <v>331</v>
      </c>
      <c r="DH41" s="1041" t="s">
        <v>331</v>
      </c>
      <c r="DI41" s="942" t="s">
        <v>219</v>
      </c>
      <c r="DJ41" s="1025"/>
      <c r="DK41" s="1026"/>
      <c r="DL41" s="1028"/>
      <c r="DM41" s="925"/>
      <c r="DN41" s="977" t="s">
        <v>332</v>
      </c>
    </row>
    <row r="42" spans="1:118" s="81" customFormat="1" ht="17.45" customHeight="1">
      <c r="A42" s="1002"/>
      <c r="B42" s="982"/>
      <c r="C42" s="985"/>
      <c r="D42" s="988"/>
      <c r="E42" s="1002"/>
      <c r="F42" s="74"/>
      <c r="G42" s="1007"/>
      <c r="H42" s="1009"/>
      <c r="I42" s="1007"/>
      <c r="J42" s="1009"/>
      <c r="K42" s="952"/>
      <c r="L42" s="878"/>
      <c r="M42" s="908"/>
      <c r="N42" s="903"/>
      <c r="O42" s="871"/>
      <c r="P42" s="871"/>
      <c r="Q42" s="868"/>
      <c r="R42" s="871"/>
      <c r="S42" s="886"/>
      <c r="T42" s="893"/>
      <c r="U42" s="878"/>
      <c r="V42" s="908"/>
      <c r="W42" s="903"/>
      <c r="X42" s="871"/>
      <c r="Y42" s="871"/>
      <c r="Z42" s="868"/>
      <c r="AA42" s="871"/>
      <c r="AB42" s="886"/>
      <c r="AC42" s="889"/>
      <c r="AD42" s="925"/>
      <c r="AE42" s="935"/>
      <c r="AF42" s="937"/>
      <c r="AG42" s="939"/>
      <c r="AH42" s="908"/>
      <c r="AI42" s="903"/>
      <c r="AJ42" s="871"/>
      <c r="AK42" s="871"/>
      <c r="AL42" s="868"/>
      <c r="AM42" s="871"/>
      <c r="AN42" s="886"/>
      <c r="AO42" s="889"/>
      <c r="AP42" s="898"/>
      <c r="AQ42" s="896"/>
      <c r="AR42" s="898"/>
      <c r="AS42" s="900"/>
      <c r="AT42" s="871"/>
      <c r="AU42" s="871"/>
      <c r="AV42" s="871"/>
      <c r="AW42" s="868"/>
      <c r="AX42" s="871"/>
      <c r="AY42" s="912"/>
      <c r="AZ42" s="898"/>
      <c r="BA42" s="896"/>
      <c r="BB42" s="898"/>
      <c r="BC42" s="900"/>
      <c r="BD42" s="871"/>
      <c r="BE42" s="871"/>
      <c r="BF42" s="871"/>
      <c r="BG42" s="868"/>
      <c r="BH42" s="871"/>
      <c r="BI42" s="912"/>
      <c r="BJ42" s="942"/>
      <c r="BK42" s="75"/>
      <c r="BL42" s="946"/>
      <c r="BM42" s="947"/>
      <c r="BN42" s="952"/>
      <c r="BO42" s="82"/>
      <c r="BP42" s="83"/>
      <c r="BQ42" s="83"/>
      <c r="BR42" s="83"/>
      <c r="BS42" s="83"/>
      <c r="BT42" s="83"/>
      <c r="BU42" s="84"/>
      <c r="BV42" s="108"/>
      <c r="BW42" s="925"/>
      <c r="BX42" s="85"/>
      <c r="BY42" s="952"/>
      <c r="BZ42" s="1013"/>
      <c r="CA42" s="952"/>
      <c r="CB42" s="960"/>
      <c r="CC42" s="871"/>
      <c r="CD42" s="871"/>
      <c r="CE42" s="871"/>
      <c r="CF42" s="868"/>
      <c r="CG42" s="871"/>
      <c r="CH42" s="874"/>
      <c r="CI42" s="876"/>
      <c r="CJ42" s="878"/>
      <c r="CK42" s="881"/>
      <c r="CL42" s="876"/>
      <c r="CM42" s="962"/>
      <c r="CN42" s="951"/>
      <c r="CO42" s="881"/>
      <c r="CP42" s="952"/>
      <c r="CQ42" s="957"/>
      <c r="CR42" s="952"/>
      <c r="CS42" s="978"/>
      <c r="CT42" s="952"/>
      <c r="CU42" s="957"/>
      <c r="CV42" s="952"/>
      <c r="CW42" s="960"/>
      <c r="CX42" s="954"/>
      <c r="CY42" s="871"/>
      <c r="CZ42" s="954"/>
      <c r="DA42" s="868"/>
      <c r="DB42" s="954"/>
      <c r="DC42" s="874"/>
      <c r="DD42" s="942"/>
      <c r="DE42" s="980"/>
      <c r="DF42" s="972"/>
      <c r="DG42" s="972"/>
      <c r="DH42" s="1042"/>
      <c r="DI42" s="942"/>
      <c r="DJ42" s="1025"/>
      <c r="DK42" s="1026"/>
      <c r="DL42" s="1028"/>
      <c r="DM42" s="925"/>
      <c r="DN42" s="978"/>
    </row>
    <row r="43" spans="1:118" s="81" customFormat="1" ht="17.45" customHeight="1">
      <c r="A43" s="1002"/>
      <c r="B43" s="982"/>
      <c r="C43" s="985"/>
      <c r="D43" s="988"/>
      <c r="E43" s="1002"/>
      <c r="F43" s="74"/>
      <c r="G43" s="1007"/>
      <c r="H43" s="1009"/>
      <c r="I43" s="1007"/>
      <c r="J43" s="1009"/>
      <c r="K43" s="952"/>
      <c r="L43" s="878"/>
      <c r="M43" s="908"/>
      <c r="N43" s="903"/>
      <c r="O43" s="871"/>
      <c r="P43" s="871"/>
      <c r="Q43" s="868"/>
      <c r="R43" s="871"/>
      <c r="S43" s="886"/>
      <c r="T43" s="893"/>
      <c r="U43" s="878"/>
      <c r="V43" s="908"/>
      <c r="W43" s="903"/>
      <c r="X43" s="871"/>
      <c r="Y43" s="871"/>
      <c r="Z43" s="868"/>
      <c r="AA43" s="871"/>
      <c r="AB43" s="886"/>
      <c r="AC43" s="889"/>
      <c r="AD43" s="925"/>
      <c r="AE43" s="935"/>
      <c r="AF43" s="937"/>
      <c r="AG43" s="939"/>
      <c r="AH43" s="908"/>
      <c r="AI43" s="903"/>
      <c r="AJ43" s="871"/>
      <c r="AK43" s="871"/>
      <c r="AL43" s="868"/>
      <c r="AM43" s="871"/>
      <c r="AN43" s="886"/>
      <c r="AO43" s="889"/>
      <c r="AP43" s="898"/>
      <c r="AQ43" s="896"/>
      <c r="AR43" s="898"/>
      <c r="AS43" s="900"/>
      <c r="AT43" s="871"/>
      <c r="AU43" s="871"/>
      <c r="AV43" s="871"/>
      <c r="AW43" s="868"/>
      <c r="AX43" s="871"/>
      <c r="AY43" s="912"/>
      <c r="AZ43" s="898"/>
      <c r="BA43" s="896"/>
      <c r="BB43" s="898"/>
      <c r="BC43" s="900"/>
      <c r="BD43" s="871"/>
      <c r="BE43" s="871"/>
      <c r="BF43" s="871"/>
      <c r="BG43" s="868"/>
      <c r="BH43" s="871"/>
      <c r="BI43" s="912"/>
      <c r="BJ43" s="942"/>
      <c r="BK43" s="75"/>
      <c r="BL43" s="86" t="s">
        <v>222</v>
      </c>
      <c r="BM43" s="87">
        <v>304900</v>
      </c>
      <c r="BN43" s="952"/>
      <c r="BO43" s="88">
        <v>3040</v>
      </c>
      <c r="BP43" s="89" t="s">
        <v>215</v>
      </c>
      <c r="BQ43" s="90" t="s">
        <v>216</v>
      </c>
      <c r="BR43" s="91" t="s">
        <v>214</v>
      </c>
      <c r="BS43" s="92" t="s">
        <v>217</v>
      </c>
      <c r="BT43" s="89" t="s">
        <v>214</v>
      </c>
      <c r="BU43" s="93">
        <v>1.8</v>
      </c>
      <c r="BV43" s="108"/>
      <c r="BW43" s="925"/>
      <c r="BX43" s="85"/>
      <c r="BY43" s="952"/>
      <c r="BZ43" s="1013"/>
      <c r="CA43" s="952"/>
      <c r="CB43" s="960"/>
      <c r="CC43" s="871"/>
      <c r="CD43" s="871"/>
      <c r="CE43" s="871"/>
      <c r="CF43" s="868"/>
      <c r="CG43" s="871"/>
      <c r="CH43" s="874"/>
      <c r="CI43" s="876"/>
      <c r="CJ43" s="878"/>
      <c r="CK43" s="881"/>
      <c r="CL43" s="876"/>
      <c r="CM43" s="962" t="s">
        <v>261</v>
      </c>
      <c r="CN43" s="951">
        <v>11200</v>
      </c>
      <c r="CO43" s="881">
        <v>12400</v>
      </c>
      <c r="CP43" s="952"/>
      <c r="CQ43" s="957"/>
      <c r="CR43" s="952"/>
      <c r="CS43" s="978"/>
      <c r="CT43" s="952"/>
      <c r="CU43" s="957"/>
      <c r="CV43" s="952"/>
      <c r="CW43" s="960"/>
      <c r="CX43" s="954"/>
      <c r="CY43" s="871"/>
      <c r="CZ43" s="954"/>
      <c r="DA43" s="868"/>
      <c r="DB43" s="954"/>
      <c r="DC43" s="874"/>
      <c r="DD43" s="942"/>
      <c r="DE43" s="980"/>
      <c r="DF43" s="972"/>
      <c r="DG43" s="972"/>
      <c r="DH43" s="1042"/>
      <c r="DI43" s="942"/>
      <c r="DJ43" s="1025"/>
      <c r="DK43" s="1026"/>
      <c r="DL43" s="1028"/>
      <c r="DM43" s="925"/>
      <c r="DN43" s="978"/>
    </row>
    <row r="44" spans="1:118" s="81" customFormat="1" ht="17.45" customHeight="1">
      <c r="A44" s="1002"/>
      <c r="B44" s="982"/>
      <c r="C44" s="985"/>
      <c r="D44" s="988"/>
      <c r="E44" s="1002"/>
      <c r="F44" s="74"/>
      <c r="G44" s="1007"/>
      <c r="H44" s="1009"/>
      <c r="I44" s="1007"/>
      <c r="J44" s="1009"/>
      <c r="K44" s="952"/>
      <c r="L44" s="878"/>
      <c r="M44" s="908"/>
      <c r="N44" s="904"/>
      <c r="O44" s="884"/>
      <c r="P44" s="884"/>
      <c r="Q44" s="906"/>
      <c r="R44" s="884"/>
      <c r="S44" s="887"/>
      <c r="T44" s="894"/>
      <c r="U44" s="878"/>
      <c r="V44" s="908"/>
      <c r="W44" s="904"/>
      <c r="X44" s="884"/>
      <c r="Y44" s="884"/>
      <c r="Z44" s="906"/>
      <c r="AA44" s="884"/>
      <c r="AB44" s="887"/>
      <c r="AC44" s="890"/>
      <c r="AD44" s="925"/>
      <c r="AE44" s="935"/>
      <c r="AF44" s="937"/>
      <c r="AG44" s="939"/>
      <c r="AH44" s="908"/>
      <c r="AI44" s="904"/>
      <c r="AJ44" s="884"/>
      <c r="AK44" s="884"/>
      <c r="AL44" s="906"/>
      <c r="AM44" s="884"/>
      <c r="AN44" s="887"/>
      <c r="AO44" s="890"/>
      <c r="AP44" s="898"/>
      <c r="AQ44" s="897"/>
      <c r="AR44" s="898"/>
      <c r="AS44" s="901"/>
      <c r="AT44" s="909"/>
      <c r="AU44" s="909"/>
      <c r="AV44" s="909"/>
      <c r="AW44" s="910"/>
      <c r="AX44" s="909"/>
      <c r="AY44" s="913"/>
      <c r="AZ44" s="898"/>
      <c r="BA44" s="897"/>
      <c r="BB44" s="898"/>
      <c r="BC44" s="901"/>
      <c r="BD44" s="909"/>
      <c r="BE44" s="909"/>
      <c r="BF44" s="909"/>
      <c r="BG44" s="910"/>
      <c r="BH44" s="909"/>
      <c r="BI44" s="913"/>
      <c r="BJ44" s="942"/>
      <c r="BK44" s="75"/>
      <c r="BL44" s="86" t="s">
        <v>262</v>
      </c>
      <c r="BM44" s="87">
        <v>327000</v>
      </c>
      <c r="BN44" s="952"/>
      <c r="BO44" s="88">
        <v>3270</v>
      </c>
      <c r="BP44" s="89" t="s">
        <v>215</v>
      </c>
      <c r="BQ44" s="90" t="s">
        <v>216</v>
      </c>
      <c r="BR44" s="91" t="s">
        <v>214</v>
      </c>
      <c r="BS44" s="92" t="s">
        <v>217</v>
      </c>
      <c r="BT44" s="89" t="s">
        <v>214</v>
      </c>
      <c r="BU44" s="93">
        <v>1.7</v>
      </c>
      <c r="BV44" s="108"/>
      <c r="BW44" s="925"/>
      <c r="BX44" s="85"/>
      <c r="BY44" s="952"/>
      <c r="BZ44" s="1013"/>
      <c r="CA44" s="952"/>
      <c r="CB44" s="960"/>
      <c r="CC44" s="871"/>
      <c r="CD44" s="871"/>
      <c r="CE44" s="871"/>
      <c r="CF44" s="868"/>
      <c r="CG44" s="871"/>
      <c r="CH44" s="874"/>
      <c r="CI44" s="876"/>
      <c r="CJ44" s="878"/>
      <c r="CK44" s="881"/>
      <c r="CL44" s="876"/>
      <c r="CM44" s="962"/>
      <c r="CN44" s="951"/>
      <c r="CO44" s="881"/>
      <c r="CP44" s="952"/>
      <c r="CQ44" s="957"/>
      <c r="CR44" s="952"/>
      <c r="CS44" s="978"/>
      <c r="CT44" s="952"/>
      <c r="CU44" s="957"/>
      <c r="CV44" s="952"/>
      <c r="CW44" s="960"/>
      <c r="CX44" s="954"/>
      <c r="CY44" s="871"/>
      <c r="CZ44" s="954"/>
      <c r="DA44" s="868"/>
      <c r="DB44" s="954"/>
      <c r="DC44" s="874"/>
      <c r="DD44" s="942"/>
      <c r="DE44" s="980"/>
      <c r="DF44" s="972"/>
      <c r="DG44" s="972"/>
      <c r="DH44" s="1042"/>
      <c r="DI44" s="942"/>
      <c r="DJ44" s="1025"/>
      <c r="DK44" s="1026"/>
      <c r="DL44" s="1028"/>
      <c r="DM44" s="925"/>
      <c r="DN44" s="978"/>
    </row>
    <row r="45" spans="1:118" s="81" customFormat="1" ht="17.45" customHeight="1">
      <c r="A45" s="1001" t="s">
        <v>148</v>
      </c>
      <c r="B45" s="982"/>
      <c r="C45" s="985"/>
      <c r="D45" s="988"/>
      <c r="E45" s="1001" t="s">
        <v>46</v>
      </c>
      <c r="F45" s="74"/>
      <c r="G45" s="1012">
        <v>334460</v>
      </c>
      <c r="H45" s="1014"/>
      <c r="I45" s="1012">
        <v>329150</v>
      </c>
      <c r="J45" s="1014"/>
      <c r="K45" s="952" t="s">
        <v>214</v>
      </c>
      <c r="L45" s="1017">
        <v>3210</v>
      </c>
      <c r="M45" s="931"/>
      <c r="N45" s="903" t="s">
        <v>215</v>
      </c>
      <c r="O45" s="871" t="s">
        <v>216</v>
      </c>
      <c r="P45" s="871" t="s">
        <v>214</v>
      </c>
      <c r="Q45" s="868" t="s">
        <v>217</v>
      </c>
      <c r="R45" s="871" t="s">
        <v>214</v>
      </c>
      <c r="S45" s="922">
        <v>2.9</v>
      </c>
      <c r="T45" s="923"/>
      <c r="U45" s="1017">
        <v>3160</v>
      </c>
      <c r="V45" s="931"/>
      <c r="W45" s="903" t="s">
        <v>215</v>
      </c>
      <c r="X45" s="871" t="s">
        <v>216</v>
      </c>
      <c r="Y45" s="871" t="s">
        <v>214</v>
      </c>
      <c r="Z45" s="868" t="s">
        <v>217</v>
      </c>
      <c r="AA45" s="871" t="s">
        <v>214</v>
      </c>
      <c r="AB45" s="922">
        <v>2.8</v>
      </c>
      <c r="AC45" s="912"/>
      <c r="AD45" s="925" t="s">
        <v>214</v>
      </c>
      <c r="AE45" s="926">
        <v>92660</v>
      </c>
      <c r="AF45" s="928"/>
      <c r="AG45" s="940">
        <v>920</v>
      </c>
      <c r="AH45" s="931"/>
      <c r="AI45" s="903" t="s">
        <v>215</v>
      </c>
      <c r="AJ45" s="871" t="s">
        <v>216</v>
      </c>
      <c r="AK45" s="871" t="s">
        <v>214</v>
      </c>
      <c r="AL45" s="868" t="s">
        <v>217</v>
      </c>
      <c r="AM45" s="871" t="s">
        <v>214</v>
      </c>
      <c r="AN45" s="922">
        <v>2.6</v>
      </c>
      <c r="AO45" s="912"/>
      <c r="AP45" s="94"/>
      <c r="AQ45" s="94"/>
      <c r="AR45" s="94"/>
      <c r="AS45" s="94"/>
      <c r="AT45" s="94"/>
      <c r="AU45" s="94"/>
      <c r="AV45" s="94"/>
      <c r="AW45" s="94"/>
      <c r="AX45" s="94"/>
      <c r="AY45" s="95"/>
      <c r="AZ45" s="94"/>
      <c r="BA45" s="94"/>
      <c r="BB45" s="94"/>
      <c r="BC45" s="94"/>
      <c r="BD45" s="94"/>
      <c r="BE45" s="94"/>
      <c r="BF45" s="94"/>
      <c r="BG45" s="94"/>
      <c r="BH45" s="94"/>
      <c r="BI45" s="94"/>
      <c r="BJ45" s="943"/>
      <c r="BK45" s="75"/>
      <c r="BL45" s="86" t="s">
        <v>223</v>
      </c>
      <c r="BM45" s="87">
        <v>371400</v>
      </c>
      <c r="BN45" s="952"/>
      <c r="BO45" s="88">
        <v>3710</v>
      </c>
      <c r="BP45" s="89" t="s">
        <v>215</v>
      </c>
      <c r="BQ45" s="90" t="s">
        <v>216</v>
      </c>
      <c r="BR45" s="91" t="s">
        <v>214</v>
      </c>
      <c r="BS45" s="92" t="s">
        <v>217</v>
      </c>
      <c r="BT45" s="89" t="s">
        <v>214</v>
      </c>
      <c r="BU45" s="93">
        <v>1.8</v>
      </c>
      <c r="BV45" s="108"/>
      <c r="BW45" s="925"/>
      <c r="BX45" s="85"/>
      <c r="BY45" s="952"/>
      <c r="BZ45" s="1013"/>
      <c r="CA45" s="952"/>
      <c r="CB45" s="960"/>
      <c r="CC45" s="871"/>
      <c r="CD45" s="871"/>
      <c r="CE45" s="871"/>
      <c r="CF45" s="868"/>
      <c r="CG45" s="871"/>
      <c r="CH45" s="874"/>
      <c r="CI45" s="876"/>
      <c r="CJ45" s="878"/>
      <c r="CK45" s="881"/>
      <c r="CL45" s="876"/>
      <c r="CM45" s="962" t="s">
        <v>263</v>
      </c>
      <c r="CN45" s="951">
        <v>9700</v>
      </c>
      <c r="CO45" s="881">
        <v>10800</v>
      </c>
      <c r="CP45" s="952"/>
      <c r="CQ45" s="957"/>
      <c r="CR45" s="952"/>
      <c r="CS45" s="963">
        <v>0.08</v>
      </c>
      <c r="CT45" s="952"/>
      <c r="CU45" s="957"/>
      <c r="CV45" s="952"/>
      <c r="CW45" s="960"/>
      <c r="CX45" s="954"/>
      <c r="CY45" s="871"/>
      <c r="CZ45" s="954"/>
      <c r="DA45" s="868"/>
      <c r="DB45" s="954"/>
      <c r="DC45" s="874"/>
      <c r="DD45" s="942"/>
      <c r="DE45" s="1031">
        <v>0.01</v>
      </c>
      <c r="DF45" s="948">
        <v>0.03</v>
      </c>
      <c r="DG45" s="948">
        <v>0.04</v>
      </c>
      <c r="DH45" s="1029">
        <v>0.06</v>
      </c>
      <c r="DI45" s="942"/>
      <c r="DJ45" s="1025"/>
      <c r="DK45" s="1026"/>
      <c r="DL45" s="1028"/>
      <c r="DM45" s="925"/>
      <c r="DN45" s="963">
        <v>0.81</v>
      </c>
    </row>
    <row r="46" spans="1:118" s="81" customFormat="1" ht="17.45" customHeight="1">
      <c r="A46" s="1002"/>
      <c r="B46" s="982"/>
      <c r="C46" s="985"/>
      <c r="D46" s="988"/>
      <c r="E46" s="1002"/>
      <c r="F46" s="74"/>
      <c r="G46" s="1013"/>
      <c r="H46" s="1015"/>
      <c r="I46" s="1013"/>
      <c r="J46" s="1015"/>
      <c r="K46" s="952"/>
      <c r="L46" s="946"/>
      <c r="M46" s="932"/>
      <c r="N46" s="903"/>
      <c r="O46" s="871"/>
      <c r="P46" s="871"/>
      <c r="Q46" s="868"/>
      <c r="R46" s="871"/>
      <c r="S46" s="923"/>
      <c r="T46" s="923"/>
      <c r="U46" s="946"/>
      <c r="V46" s="932"/>
      <c r="W46" s="903"/>
      <c r="X46" s="871"/>
      <c r="Y46" s="871"/>
      <c r="Z46" s="868"/>
      <c r="AA46" s="871"/>
      <c r="AB46" s="923"/>
      <c r="AC46" s="912"/>
      <c r="AD46" s="925"/>
      <c r="AE46" s="927"/>
      <c r="AF46" s="929"/>
      <c r="AG46" s="941"/>
      <c r="AH46" s="932"/>
      <c r="AI46" s="903"/>
      <c r="AJ46" s="871"/>
      <c r="AK46" s="871"/>
      <c r="AL46" s="868"/>
      <c r="AM46" s="871"/>
      <c r="AN46" s="923"/>
      <c r="AO46" s="912"/>
      <c r="AP46" s="94"/>
      <c r="AQ46" s="94"/>
      <c r="AR46" s="94"/>
      <c r="AS46" s="94"/>
      <c r="AT46" s="94"/>
      <c r="AU46" s="94"/>
      <c r="AV46" s="94"/>
      <c r="AW46" s="94"/>
      <c r="AX46" s="94"/>
      <c r="AY46" s="96"/>
      <c r="AZ46" s="94"/>
      <c r="BA46" s="94"/>
      <c r="BB46" s="94"/>
      <c r="BC46" s="94"/>
      <c r="BD46" s="94"/>
      <c r="BE46" s="94"/>
      <c r="BF46" s="94"/>
      <c r="BG46" s="94"/>
      <c r="BH46" s="94"/>
      <c r="BI46" s="94"/>
      <c r="BJ46" s="943"/>
      <c r="BK46" s="75"/>
      <c r="BL46" s="86" t="s">
        <v>224</v>
      </c>
      <c r="BM46" s="87">
        <v>415700</v>
      </c>
      <c r="BN46" s="952"/>
      <c r="BO46" s="88">
        <v>4150</v>
      </c>
      <c r="BP46" s="89" t="s">
        <v>215</v>
      </c>
      <c r="BQ46" s="90" t="s">
        <v>216</v>
      </c>
      <c r="BR46" s="91" t="s">
        <v>214</v>
      </c>
      <c r="BS46" s="92" t="s">
        <v>217</v>
      </c>
      <c r="BT46" s="89" t="s">
        <v>214</v>
      </c>
      <c r="BU46" s="93">
        <v>1.9</v>
      </c>
      <c r="BV46" s="108"/>
      <c r="BW46" s="925"/>
      <c r="BX46" s="85"/>
      <c r="BY46" s="952"/>
      <c r="BZ46" s="1013"/>
      <c r="CA46" s="952"/>
      <c r="CB46" s="960"/>
      <c r="CC46" s="871"/>
      <c r="CD46" s="871"/>
      <c r="CE46" s="871"/>
      <c r="CF46" s="868"/>
      <c r="CG46" s="871"/>
      <c r="CH46" s="874"/>
      <c r="CI46" s="876"/>
      <c r="CJ46" s="878"/>
      <c r="CK46" s="881"/>
      <c r="CL46" s="876"/>
      <c r="CM46" s="962"/>
      <c r="CN46" s="951"/>
      <c r="CO46" s="881"/>
      <c r="CP46" s="952"/>
      <c r="CQ46" s="957"/>
      <c r="CR46" s="952"/>
      <c r="CS46" s="963"/>
      <c r="CT46" s="952"/>
      <c r="CU46" s="957"/>
      <c r="CV46" s="952"/>
      <c r="CW46" s="960"/>
      <c r="CX46" s="954"/>
      <c r="CY46" s="871"/>
      <c r="CZ46" s="954"/>
      <c r="DA46" s="868"/>
      <c r="DB46" s="954"/>
      <c r="DC46" s="874"/>
      <c r="DD46" s="942"/>
      <c r="DE46" s="1031"/>
      <c r="DF46" s="948"/>
      <c r="DG46" s="948"/>
      <c r="DH46" s="1029"/>
      <c r="DI46" s="942"/>
      <c r="DJ46" s="1025"/>
      <c r="DK46" s="1026"/>
      <c r="DL46" s="1028"/>
      <c r="DM46" s="925"/>
      <c r="DN46" s="963"/>
    </row>
    <row r="47" spans="1:118" s="81" customFormat="1" ht="17.45" customHeight="1">
      <c r="A47" s="1002"/>
      <c r="B47" s="982"/>
      <c r="C47" s="985"/>
      <c r="D47" s="988"/>
      <c r="E47" s="1002"/>
      <c r="F47" s="74"/>
      <c r="G47" s="1013"/>
      <c r="H47" s="1015"/>
      <c r="I47" s="1013"/>
      <c r="J47" s="1015"/>
      <c r="K47" s="952"/>
      <c r="L47" s="946"/>
      <c r="M47" s="932"/>
      <c r="N47" s="903"/>
      <c r="O47" s="871"/>
      <c r="P47" s="871"/>
      <c r="Q47" s="868"/>
      <c r="R47" s="871"/>
      <c r="S47" s="923"/>
      <c r="T47" s="923"/>
      <c r="U47" s="946"/>
      <c r="V47" s="932"/>
      <c r="W47" s="903"/>
      <c r="X47" s="871"/>
      <c r="Y47" s="871"/>
      <c r="Z47" s="868"/>
      <c r="AA47" s="871"/>
      <c r="AB47" s="923"/>
      <c r="AC47" s="912"/>
      <c r="AD47" s="925"/>
      <c r="AE47" s="927"/>
      <c r="AF47" s="929"/>
      <c r="AG47" s="941"/>
      <c r="AH47" s="932"/>
      <c r="AI47" s="903"/>
      <c r="AJ47" s="871"/>
      <c r="AK47" s="871"/>
      <c r="AL47" s="868"/>
      <c r="AM47" s="871"/>
      <c r="AN47" s="923"/>
      <c r="AO47" s="912"/>
      <c r="AP47" s="94"/>
      <c r="AQ47" s="94"/>
      <c r="AR47" s="94"/>
      <c r="AS47" s="94"/>
      <c r="AT47" s="94"/>
      <c r="AU47" s="94"/>
      <c r="AV47" s="94"/>
      <c r="AW47" s="94"/>
      <c r="AX47" s="94"/>
      <c r="AY47" s="96"/>
      <c r="AZ47" s="94"/>
      <c r="BA47" s="94"/>
      <c r="BB47" s="94"/>
      <c r="BC47" s="94"/>
      <c r="BD47" s="94"/>
      <c r="BE47" s="94"/>
      <c r="BF47" s="94"/>
      <c r="BG47" s="94"/>
      <c r="BH47" s="94"/>
      <c r="BI47" s="94"/>
      <c r="BJ47" s="943"/>
      <c r="BK47" s="75"/>
      <c r="BL47" s="86" t="s">
        <v>225</v>
      </c>
      <c r="BM47" s="87">
        <v>460000</v>
      </c>
      <c r="BN47" s="952"/>
      <c r="BO47" s="88">
        <v>4600</v>
      </c>
      <c r="BP47" s="89" t="s">
        <v>215</v>
      </c>
      <c r="BQ47" s="90" t="s">
        <v>216</v>
      </c>
      <c r="BR47" s="91" t="s">
        <v>214</v>
      </c>
      <c r="BS47" s="92" t="s">
        <v>217</v>
      </c>
      <c r="BT47" s="89" t="s">
        <v>214</v>
      </c>
      <c r="BU47" s="93">
        <v>1.9</v>
      </c>
      <c r="BV47" s="108"/>
      <c r="BW47" s="925"/>
      <c r="BX47" s="85"/>
      <c r="BY47" s="952"/>
      <c r="BZ47" s="1013"/>
      <c r="CA47" s="952"/>
      <c r="CB47" s="960"/>
      <c r="CC47" s="871"/>
      <c r="CD47" s="871"/>
      <c r="CE47" s="871"/>
      <c r="CF47" s="868"/>
      <c r="CG47" s="871"/>
      <c r="CH47" s="874"/>
      <c r="CI47" s="876"/>
      <c r="CJ47" s="878"/>
      <c r="CK47" s="881"/>
      <c r="CL47" s="876"/>
      <c r="CM47" s="962" t="s">
        <v>264</v>
      </c>
      <c r="CN47" s="951">
        <v>8700</v>
      </c>
      <c r="CO47" s="881">
        <v>9700</v>
      </c>
      <c r="CP47" s="952"/>
      <c r="CQ47" s="957"/>
      <c r="CR47" s="952"/>
      <c r="CS47" s="963"/>
      <c r="CT47" s="952"/>
      <c r="CU47" s="957"/>
      <c r="CV47" s="952"/>
      <c r="CW47" s="960"/>
      <c r="CX47" s="954"/>
      <c r="CY47" s="871"/>
      <c r="CZ47" s="954"/>
      <c r="DA47" s="868"/>
      <c r="DB47" s="954"/>
      <c r="DC47" s="874"/>
      <c r="DD47" s="942"/>
      <c r="DE47" s="1031"/>
      <c r="DF47" s="948"/>
      <c r="DG47" s="948"/>
      <c r="DH47" s="1029"/>
      <c r="DI47" s="942"/>
      <c r="DJ47" s="1025"/>
      <c r="DK47" s="1026"/>
      <c r="DL47" s="1028"/>
      <c r="DM47" s="925"/>
      <c r="DN47" s="963"/>
    </row>
    <row r="48" spans="1:118" s="81" customFormat="1" ht="17.45" customHeight="1">
      <c r="A48" s="1002"/>
      <c r="B48" s="982"/>
      <c r="C48" s="985"/>
      <c r="D48" s="988"/>
      <c r="E48" s="1002"/>
      <c r="F48" s="74"/>
      <c r="G48" s="1013"/>
      <c r="H48" s="1016"/>
      <c r="I48" s="1013"/>
      <c r="J48" s="1016"/>
      <c r="K48" s="952"/>
      <c r="L48" s="1018"/>
      <c r="M48" s="933"/>
      <c r="N48" s="919"/>
      <c r="O48" s="920"/>
      <c r="P48" s="920"/>
      <c r="Q48" s="921"/>
      <c r="R48" s="920"/>
      <c r="S48" s="924"/>
      <c r="T48" s="924"/>
      <c r="U48" s="1018"/>
      <c r="V48" s="933"/>
      <c r="W48" s="919"/>
      <c r="X48" s="920"/>
      <c r="Y48" s="920"/>
      <c r="Z48" s="921"/>
      <c r="AA48" s="920"/>
      <c r="AB48" s="924"/>
      <c r="AC48" s="913"/>
      <c r="AD48" s="925"/>
      <c r="AE48" s="927"/>
      <c r="AF48" s="930"/>
      <c r="AG48" s="941"/>
      <c r="AH48" s="933"/>
      <c r="AI48" s="919"/>
      <c r="AJ48" s="920"/>
      <c r="AK48" s="920"/>
      <c r="AL48" s="921"/>
      <c r="AM48" s="920"/>
      <c r="AN48" s="924"/>
      <c r="AO48" s="913"/>
      <c r="AP48" s="94"/>
      <c r="AQ48" s="94"/>
      <c r="AR48" s="94"/>
      <c r="AS48" s="94"/>
      <c r="AT48" s="94"/>
      <c r="AU48" s="94"/>
      <c r="AV48" s="94"/>
      <c r="AW48" s="94"/>
      <c r="AX48" s="94"/>
      <c r="AY48" s="97"/>
      <c r="AZ48" s="94"/>
      <c r="BA48" s="94"/>
      <c r="BB48" s="94"/>
      <c r="BC48" s="94"/>
      <c r="BD48" s="94"/>
      <c r="BE48" s="94"/>
      <c r="BF48" s="94"/>
      <c r="BG48" s="94"/>
      <c r="BH48" s="94"/>
      <c r="BI48" s="94"/>
      <c r="BJ48" s="943"/>
      <c r="BK48" s="75"/>
      <c r="BL48" s="86" t="s">
        <v>226</v>
      </c>
      <c r="BM48" s="87">
        <v>504400</v>
      </c>
      <c r="BN48" s="952"/>
      <c r="BO48" s="88">
        <v>5040</v>
      </c>
      <c r="BP48" s="89" t="s">
        <v>215</v>
      </c>
      <c r="BQ48" s="90" t="s">
        <v>216</v>
      </c>
      <c r="BR48" s="91" t="s">
        <v>214</v>
      </c>
      <c r="BS48" s="92" t="s">
        <v>217</v>
      </c>
      <c r="BT48" s="89" t="s">
        <v>214</v>
      </c>
      <c r="BU48" s="93">
        <v>1.8</v>
      </c>
      <c r="BV48" s="108"/>
      <c r="BW48" s="925"/>
      <c r="BX48" s="85" t="s">
        <v>228</v>
      </c>
      <c r="BY48" s="952"/>
      <c r="BZ48" s="1021"/>
      <c r="CA48" s="952"/>
      <c r="CB48" s="965"/>
      <c r="CC48" s="872"/>
      <c r="CD48" s="872"/>
      <c r="CE48" s="872"/>
      <c r="CF48" s="869"/>
      <c r="CG48" s="872"/>
      <c r="CH48" s="875"/>
      <c r="CI48" s="876"/>
      <c r="CJ48" s="879"/>
      <c r="CK48" s="882"/>
      <c r="CL48" s="876"/>
      <c r="CM48" s="1019"/>
      <c r="CN48" s="1033"/>
      <c r="CO48" s="882"/>
      <c r="CP48" s="952"/>
      <c r="CQ48" s="958"/>
      <c r="CR48" s="952"/>
      <c r="CS48" s="964"/>
      <c r="CT48" s="952"/>
      <c r="CU48" s="957"/>
      <c r="CV48" s="952"/>
      <c r="CW48" s="965"/>
      <c r="CX48" s="955"/>
      <c r="CY48" s="872"/>
      <c r="CZ48" s="955"/>
      <c r="DA48" s="869"/>
      <c r="DB48" s="955"/>
      <c r="DC48" s="875"/>
      <c r="DD48" s="942"/>
      <c r="DE48" s="1032"/>
      <c r="DF48" s="949"/>
      <c r="DG48" s="949"/>
      <c r="DH48" s="1030"/>
      <c r="DI48" s="942"/>
      <c r="DJ48" s="1025"/>
      <c r="DK48" s="1026"/>
      <c r="DL48" s="1028"/>
      <c r="DM48" s="925"/>
      <c r="DN48" s="964"/>
    </row>
    <row r="49" spans="1:118" s="81" customFormat="1" ht="17.45" customHeight="1">
      <c r="A49" s="1004" t="s">
        <v>149</v>
      </c>
      <c r="B49" s="982"/>
      <c r="C49" s="1034" t="s">
        <v>265</v>
      </c>
      <c r="D49" s="987" t="s">
        <v>220</v>
      </c>
      <c r="E49" s="1004" t="s">
        <v>258</v>
      </c>
      <c r="F49" s="74"/>
      <c r="G49" s="1006">
        <v>191340</v>
      </c>
      <c r="H49" s="1008">
        <v>284000</v>
      </c>
      <c r="I49" s="1006">
        <v>187980</v>
      </c>
      <c r="J49" s="1008">
        <v>280640</v>
      </c>
      <c r="K49" s="952" t="s">
        <v>214</v>
      </c>
      <c r="L49" s="877">
        <v>1790</v>
      </c>
      <c r="M49" s="907">
        <v>2710</v>
      </c>
      <c r="N49" s="902" t="s">
        <v>215</v>
      </c>
      <c r="O49" s="883" t="s">
        <v>216</v>
      </c>
      <c r="P49" s="883" t="s">
        <v>214</v>
      </c>
      <c r="Q49" s="905" t="s">
        <v>217</v>
      </c>
      <c r="R49" s="883" t="s">
        <v>214</v>
      </c>
      <c r="S49" s="885">
        <v>2.9</v>
      </c>
      <c r="T49" s="892">
        <v>2.8</v>
      </c>
      <c r="U49" s="877">
        <v>1760</v>
      </c>
      <c r="V49" s="907">
        <v>2680</v>
      </c>
      <c r="W49" s="902" t="s">
        <v>215</v>
      </c>
      <c r="X49" s="883" t="s">
        <v>216</v>
      </c>
      <c r="Y49" s="883" t="s">
        <v>214</v>
      </c>
      <c r="Z49" s="905" t="s">
        <v>217</v>
      </c>
      <c r="AA49" s="883" t="s">
        <v>214</v>
      </c>
      <c r="AB49" s="885">
        <v>2.8</v>
      </c>
      <c r="AC49" s="888">
        <v>2.8</v>
      </c>
      <c r="AD49" s="925" t="s">
        <v>214</v>
      </c>
      <c r="AE49" s="934">
        <v>185320</v>
      </c>
      <c r="AF49" s="936">
        <v>92660</v>
      </c>
      <c r="AG49" s="938">
        <v>1850</v>
      </c>
      <c r="AH49" s="907">
        <v>920</v>
      </c>
      <c r="AI49" s="902" t="s">
        <v>215</v>
      </c>
      <c r="AJ49" s="883" t="s">
        <v>216</v>
      </c>
      <c r="AK49" s="883" t="s">
        <v>214</v>
      </c>
      <c r="AL49" s="905" t="s">
        <v>217</v>
      </c>
      <c r="AM49" s="883" t="s">
        <v>214</v>
      </c>
      <c r="AN49" s="885">
        <v>2.6</v>
      </c>
      <c r="AO49" s="888">
        <v>2.6</v>
      </c>
      <c r="AP49" s="898" t="s">
        <v>214</v>
      </c>
      <c r="AQ49" s="895">
        <v>166790</v>
      </c>
      <c r="AR49" s="898" t="s">
        <v>214</v>
      </c>
      <c r="AS49" s="899">
        <v>1660</v>
      </c>
      <c r="AT49" s="883" t="s">
        <v>215</v>
      </c>
      <c r="AU49" s="883" t="s">
        <v>216</v>
      </c>
      <c r="AV49" s="883" t="s">
        <v>214</v>
      </c>
      <c r="AW49" s="905" t="s">
        <v>217</v>
      </c>
      <c r="AX49" s="883" t="s">
        <v>214</v>
      </c>
      <c r="AY49" s="911">
        <v>2.6</v>
      </c>
      <c r="AZ49" s="898" t="s">
        <v>214</v>
      </c>
      <c r="BA49" s="895">
        <v>18530</v>
      </c>
      <c r="BB49" s="898" t="s">
        <v>214</v>
      </c>
      <c r="BC49" s="899">
        <v>180</v>
      </c>
      <c r="BD49" s="883" t="s">
        <v>215</v>
      </c>
      <c r="BE49" s="883" t="s">
        <v>216</v>
      </c>
      <c r="BF49" s="883" t="s">
        <v>214</v>
      </c>
      <c r="BG49" s="905" t="s">
        <v>217</v>
      </c>
      <c r="BH49" s="883" t="s">
        <v>214</v>
      </c>
      <c r="BI49" s="911">
        <v>2.5</v>
      </c>
      <c r="BJ49" s="942"/>
      <c r="BK49" s="75"/>
      <c r="BL49" s="86" t="s">
        <v>227</v>
      </c>
      <c r="BM49" s="87">
        <v>548700</v>
      </c>
      <c r="BN49" s="952"/>
      <c r="BO49" s="88">
        <v>5480</v>
      </c>
      <c r="BP49" s="89" t="s">
        <v>215</v>
      </c>
      <c r="BQ49" s="90" t="s">
        <v>216</v>
      </c>
      <c r="BR49" s="91" t="s">
        <v>214</v>
      </c>
      <c r="BS49" s="92" t="s">
        <v>217</v>
      </c>
      <c r="BT49" s="89" t="s">
        <v>214</v>
      </c>
      <c r="BU49" s="93">
        <v>1.8</v>
      </c>
      <c r="BV49" s="108"/>
      <c r="BW49" s="925"/>
      <c r="BX49" s="98" t="s">
        <v>230</v>
      </c>
      <c r="BY49" s="952" t="s">
        <v>214</v>
      </c>
      <c r="BZ49" s="1020">
        <v>33970</v>
      </c>
      <c r="CA49" s="952" t="s">
        <v>214</v>
      </c>
      <c r="CB49" s="959">
        <v>280</v>
      </c>
      <c r="CC49" s="870" t="s">
        <v>215</v>
      </c>
      <c r="CD49" s="870" t="s">
        <v>216</v>
      </c>
      <c r="CE49" s="870" t="s">
        <v>214</v>
      </c>
      <c r="CF49" s="867" t="s">
        <v>217</v>
      </c>
      <c r="CG49" s="870" t="s">
        <v>214</v>
      </c>
      <c r="CH49" s="873">
        <v>5.6</v>
      </c>
      <c r="CI49" s="876" t="s">
        <v>214</v>
      </c>
      <c r="CJ49" s="877">
        <v>2300</v>
      </c>
      <c r="CK49" s="880">
        <v>2500</v>
      </c>
      <c r="CL49" s="876" t="s">
        <v>214</v>
      </c>
      <c r="CM49" s="961" t="s">
        <v>259</v>
      </c>
      <c r="CN49" s="950">
        <v>25700</v>
      </c>
      <c r="CO49" s="880">
        <v>28600</v>
      </c>
      <c r="CP49" s="952" t="s">
        <v>219</v>
      </c>
      <c r="CQ49" s="956">
        <v>1040</v>
      </c>
      <c r="CR49" s="952" t="s">
        <v>219</v>
      </c>
      <c r="CS49" s="977" t="s">
        <v>266</v>
      </c>
      <c r="CT49" s="952" t="s">
        <v>219</v>
      </c>
      <c r="CU49" s="956">
        <v>27680</v>
      </c>
      <c r="CV49" s="952" t="s">
        <v>172</v>
      </c>
      <c r="CW49" s="959">
        <v>270</v>
      </c>
      <c r="CX49" s="953" t="s">
        <v>215</v>
      </c>
      <c r="CY49" s="870" t="s">
        <v>216</v>
      </c>
      <c r="CZ49" s="953" t="s">
        <v>214</v>
      </c>
      <c r="DA49" s="867" t="s">
        <v>217</v>
      </c>
      <c r="DB49" s="953" t="s">
        <v>214</v>
      </c>
      <c r="DC49" s="873">
        <v>0.9</v>
      </c>
      <c r="DD49" s="942" t="s">
        <v>219</v>
      </c>
      <c r="DE49" s="979" t="s">
        <v>331</v>
      </c>
      <c r="DF49" s="971" t="s">
        <v>331</v>
      </c>
      <c r="DG49" s="971" t="s">
        <v>331</v>
      </c>
      <c r="DH49" s="1041" t="s">
        <v>331</v>
      </c>
      <c r="DI49" s="942" t="s">
        <v>219</v>
      </c>
      <c r="DJ49" s="1025"/>
      <c r="DK49" s="1026"/>
      <c r="DL49" s="1028"/>
      <c r="DM49" s="117"/>
      <c r="DN49" s="1027" t="s">
        <v>267</v>
      </c>
    </row>
    <row r="50" spans="1:118" s="81" customFormat="1" ht="17.45" customHeight="1">
      <c r="A50" s="1002"/>
      <c r="B50" s="982"/>
      <c r="C50" s="1035"/>
      <c r="D50" s="988"/>
      <c r="E50" s="1002"/>
      <c r="F50" s="74"/>
      <c r="G50" s="1007"/>
      <c r="H50" s="1009"/>
      <c r="I50" s="1007"/>
      <c r="J50" s="1009"/>
      <c r="K50" s="952"/>
      <c r="L50" s="878"/>
      <c r="M50" s="908"/>
      <c r="N50" s="903"/>
      <c r="O50" s="871"/>
      <c r="P50" s="871"/>
      <c r="Q50" s="868"/>
      <c r="R50" s="871"/>
      <c r="S50" s="886"/>
      <c r="T50" s="893"/>
      <c r="U50" s="878"/>
      <c r="V50" s="908"/>
      <c r="W50" s="903"/>
      <c r="X50" s="871"/>
      <c r="Y50" s="871"/>
      <c r="Z50" s="868"/>
      <c r="AA50" s="871"/>
      <c r="AB50" s="886"/>
      <c r="AC50" s="889"/>
      <c r="AD50" s="925"/>
      <c r="AE50" s="935"/>
      <c r="AF50" s="937"/>
      <c r="AG50" s="939"/>
      <c r="AH50" s="908"/>
      <c r="AI50" s="903"/>
      <c r="AJ50" s="871"/>
      <c r="AK50" s="871"/>
      <c r="AL50" s="868"/>
      <c r="AM50" s="871"/>
      <c r="AN50" s="886"/>
      <c r="AO50" s="889"/>
      <c r="AP50" s="898"/>
      <c r="AQ50" s="896"/>
      <c r="AR50" s="898"/>
      <c r="AS50" s="900"/>
      <c r="AT50" s="871"/>
      <c r="AU50" s="871"/>
      <c r="AV50" s="871"/>
      <c r="AW50" s="868"/>
      <c r="AX50" s="871"/>
      <c r="AY50" s="912"/>
      <c r="AZ50" s="898"/>
      <c r="BA50" s="896"/>
      <c r="BB50" s="898"/>
      <c r="BC50" s="900"/>
      <c r="BD50" s="871"/>
      <c r="BE50" s="871"/>
      <c r="BF50" s="871"/>
      <c r="BG50" s="868"/>
      <c r="BH50" s="871"/>
      <c r="BI50" s="912"/>
      <c r="BJ50" s="942"/>
      <c r="BK50" s="75"/>
      <c r="BL50" s="86" t="s">
        <v>229</v>
      </c>
      <c r="BM50" s="87">
        <v>593000</v>
      </c>
      <c r="BN50" s="952"/>
      <c r="BO50" s="88">
        <v>5930</v>
      </c>
      <c r="BP50" s="89" t="s">
        <v>215</v>
      </c>
      <c r="BQ50" s="90" t="s">
        <v>216</v>
      </c>
      <c r="BR50" s="91" t="s">
        <v>214</v>
      </c>
      <c r="BS50" s="92" t="s">
        <v>217</v>
      </c>
      <c r="BT50" s="89" t="s">
        <v>214</v>
      </c>
      <c r="BU50" s="93">
        <v>1.9</v>
      </c>
      <c r="BV50" s="108"/>
      <c r="BW50" s="925"/>
      <c r="BX50" s="85"/>
      <c r="BY50" s="952"/>
      <c r="BZ50" s="1013"/>
      <c r="CA50" s="952"/>
      <c r="CB50" s="960"/>
      <c r="CC50" s="871"/>
      <c r="CD50" s="871"/>
      <c r="CE50" s="871"/>
      <c r="CF50" s="868"/>
      <c r="CG50" s="871"/>
      <c r="CH50" s="874"/>
      <c r="CI50" s="876"/>
      <c r="CJ50" s="878"/>
      <c r="CK50" s="881"/>
      <c r="CL50" s="876"/>
      <c r="CM50" s="962"/>
      <c r="CN50" s="951"/>
      <c r="CO50" s="881"/>
      <c r="CP50" s="952"/>
      <c r="CQ50" s="957"/>
      <c r="CR50" s="952"/>
      <c r="CS50" s="978"/>
      <c r="CT50" s="952"/>
      <c r="CU50" s="957"/>
      <c r="CV50" s="952"/>
      <c r="CW50" s="960"/>
      <c r="CX50" s="954"/>
      <c r="CY50" s="871"/>
      <c r="CZ50" s="954"/>
      <c r="DA50" s="868"/>
      <c r="DB50" s="954"/>
      <c r="DC50" s="874"/>
      <c r="DD50" s="942"/>
      <c r="DE50" s="980"/>
      <c r="DF50" s="972"/>
      <c r="DG50" s="972"/>
      <c r="DH50" s="1042"/>
      <c r="DI50" s="942"/>
      <c r="DJ50" s="1025"/>
      <c r="DK50" s="1026"/>
      <c r="DL50" s="1028"/>
      <c r="DM50" s="117"/>
      <c r="DN50" s="1038"/>
    </row>
    <row r="51" spans="1:118" s="81" customFormat="1" ht="17.45" customHeight="1">
      <c r="A51" s="1002"/>
      <c r="B51" s="982"/>
      <c r="C51" s="1035"/>
      <c r="D51" s="988"/>
      <c r="E51" s="1002"/>
      <c r="F51" s="74"/>
      <c r="G51" s="1007"/>
      <c r="H51" s="1009"/>
      <c r="I51" s="1007"/>
      <c r="J51" s="1009"/>
      <c r="K51" s="952"/>
      <c r="L51" s="878"/>
      <c r="M51" s="908"/>
      <c r="N51" s="903"/>
      <c r="O51" s="871"/>
      <c r="P51" s="871"/>
      <c r="Q51" s="868"/>
      <c r="R51" s="871"/>
      <c r="S51" s="886"/>
      <c r="T51" s="893"/>
      <c r="U51" s="878"/>
      <c r="V51" s="908"/>
      <c r="W51" s="903"/>
      <c r="X51" s="871"/>
      <c r="Y51" s="871"/>
      <c r="Z51" s="868"/>
      <c r="AA51" s="871"/>
      <c r="AB51" s="886"/>
      <c r="AC51" s="889"/>
      <c r="AD51" s="925"/>
      <c r="AE51" s="935"/>
      <c r="AF51" s="937"/>
      <c r="AG51" s="939"/>
      <c r="AH51" s="908"/>
      <c r="AI51" s="903"/>
      <c r="AJ51" s="871"/>
      <c r="AK51" s="871"/>
      <c r="AL51" s="868"/>
      <c r="AM51" s="871"/>
      <c r="AN51" s="886"/>
      <c r="AO51" s="889"/>
      <c r="AP51" s="898"/>
      <c r="AQ51" s="896"/>
      <c r="AR51" s="898"/>
      <c r="AS51" s="900"/>
      <c r="AT51" s="871"/>
      <c r="AU51" s="871"/>
      <c r="AV51" s="871"/>
      <c r="AW51" s="868"/>
      <c r="AX51" s="871"/>
      <c r="AY51" s="912"/>
      <c r="AZ51" s="898"/>
      <c r="BA51" s="896"/>
      <c r="BB51" s="898"/>
      <c r="BC51" s="900"/>
      <c r="BD51" s="871"/>
      <c r="BE51" s="871"/>
      <c r="BF51" s="871"/>
      <c r="BG51" s="868"/>
      <c r="BH51" s="871"/>
      <c r="BI51" s="912"/>
      <c r="BJ51" s="942"/>
      <c r="BK51" s="75"/>
      <c r="BL51" s="86" t="s">
        <v>231</v>
      </c>
      <c r="BM51" s="87">
        <v>637400</v>
      </c>
      <c r="BN51" s="952"/>
      <c r="BO51" s="88">
        <v>6370</v>
      </c>
      <c r="BP51" s="89" t="s">
        <v>215</v>
      </c>
      <c r="BQ51" s="90" t="s">
        <v>216</v>
      </c>
      <c r="BR51" s="91" t="s">
        <v>214</v>
      </c>
      <c r="BS51" s="92" t="s">
        <v>217</v>
      </c>
      <c r="BT51" s="89" t="s">
        <v>214</v>
      </c>
      <c r="BU51" s="93">
        <v>1.9</v>
      </c>
      <c r="BV51" s="108"/>
      <c r="BW51" s="925"/>
      <c r="BX51" s="85"/>
      <c r="BY51" s="952"/>
      <c r="BZ51" s="1013"/>
      <c r="CA51" s="952"/>
      <c r="CB51" s="960"/>
      <c r="CC51" s="871"/>
      <c r="CD51" s="871"/>
      <c r="CE51" s="871"/>
      <c r="CF51" s="868"/>
      <c r="CG51" s="871"/>
      <c r="CH51" s="874"/>
      <c r="CI51" s="876"/>
      <c r="CJ51" s="878"/>
      <c r="CK51" s="881"/>
      <c r="CL51" s="876"/>
      <c r="CM51" s="962" t="s">
        <v>261</v>
      </c>
      <c r="CN51" s="951">
        <v>14200</v>
      </c>
      <c r="CO51" s="881">
        <v>15700</v>
      </c>
      <c r="CP51" s="952"/>
      <c r="CQ51" s="957"/>
      <c r="CR51" s="952"/>
      <c r="CS51" s="978"/>
      <c r="CT51" s="952"/>
      <c r="CU51" s="957"/>
      <c r="CV51" s="952"/>
      <c r="CW51" s="960"/>
      <c r="CX51" s="954"/>
      <c r="CY51" s="871"/>
      <c r="CZ51" s="954"/>
      <c r="DA51" s="868"/>
      <c r="DB51" s="954"/>
      <c r="DC51" s="874"/>
      <c r="DD51" s="942"/>
      <c r="DE51" s="980"/>
      <c r="DF51" s="972"/>
      <c r="DG51" s="972"/>
      <c r="DH51" s="1042"/>
      <c r="DI51" s="942"/>
      <c r="DJ51" s="1025"/>
      <c r="DK51" s="1026"/>
      <c r="DL51" s="1028"/>
      <c r="DM51" s="117"/>
      <c r="DN51" s="99" t="s">
        <v>268</v>
      </c>
    </row>
    <row r="52" spans="1:118" s="81" customFormat="1" ht="17.45" customHeight="1">
      <c r="A52" s="1002"/>
      <c r="B52" s="982"/>
      <c r="C52" s="1035"/>
      <c r="D52" s="988"/>
      <c r="E52" s="1002"/>
      <c r="F52" s="74"/>
      <c r="G52" s="1007"/>
      <c r="H52" s="1009"/>
      <c r="I52" s="1007"/>
      <c r="J52" s="1009"/>
      <c r="K52" s="952"/>
      <c r="L52" s="878"/>
      <c r="M52" s="908"/>
      <c r="N52" s="904"/>
      <c r="O52" s="884"/>
      <c r="P52" s="884"/>
      <c r="Q52" s="906"/>
      <c r="R52" s="884"/>
      <c r="S52" s="887"/>
      <c r="T52" s="894"/>
      <c r="U52" s="878"/>
      <c r="V52" s="908"/>
      <c r="W52" s="904"/>
      <c r="X52" s="884"/>
      <c r="Y52" s="884"/>
      <c r="Z52" s="906"/>
      <c r="AA52" s="884"/>
      <c r="AB52" s="887"/>
      <c r="AC52" s="890"/>
      <c r="AD52" s="925"/>
      <c r="AE52" s="935"/>
      <c r="AF52" s="937"/>
      <c r="AG52" s="939"/>
      <c r="AH52" s="908"/>
      <c r="AI52" s="904"/>
      <c r="AJ52" s="884"/>
      <c r="AK52" s="884"/>
      <c r="AL52" s="906"/>
      <c r="AM52" s="884"/>
      <c r="AN52" s="887"/>
      <c r="AO52" s="890"/>
      <c r="AP52" s="898"/>
      <c r="AQ52" s="897"/>
      <c r="AR52" s="898"/>
      <c r="AS52" s="901"/>
      <c r="AT52" s="909"/>
      <c r="AU52" s="909"/>
      <c r="AV52" s="909"/>
      <c r="AW52" s="910"/>
      <c r="AX52" s="909"/>
      <c r="AY52" s="913"/>
      <c r="AZ52" s="898"/>
      <c r="BA52" s="897"/>
      <c r="BB52" s="898"/>
      <c r="BC52" s="901"/>
      <c r="BD52" s="909"/>
      <c r="BE52" s="909"/>
      <c r="BF52" s="909"/>
      <c r="BG52" s="910"/>
      <c r="BH52" s="909"/>
      <c r="BI52" s="913"/>
      <c r="BJ52" s="942"/>
      <c r="BK52" s="75"/>
      <c r="BL52" s="86" t="s">
        <v>232</v>
      </c>
      <c r="BM52" s="87">
        <v>681700</v>
      </c>
      <c r="BN52" s="952"/>
      <c r="BO52" s="88">
        <v>6810</v>
      </c>
      <c r="BP52" s="89" t="s">
        <v>215</v>
      </c>
      <c r="BQ52" s="90" t="s">
        <v>216</v>
      </c>
      <c r="BR52" s="91" t="s">
        <v>214</v>
      </c>
      <c r="BS52" s="92" t="s">
        <v>217</v>
      </c>
      <c r="BT52" s="89" t="s">
        <v>214</v>
      </c>
      <c r="BU52" s="93">
        <v>1.8</v>
      </c>
      <c r="BV52" s="108"/>
      <c r="BW52" s="925"/>
      <c r="BX52" s="85"/>
      <c r="BY52" s="952"/>
      <c r="BZ52" s="1013"/>
      <c r="CA52" s="952"/>
      <c r="CB52" s="960"/>
      <c r="CC52" s="871"/>
      <c r="CD52" s="871"/>
      <c r="CE52" s="871"/>
      <c r="CF52" s="868"/>
      <c r="CG52" s="871"/>
      <c r="CH52" s="874"/>
      <c r="CI52" s="876"/>
      <c r="CJ52" s="878"/>
      <c r="CK52" s="881"/>
      <c r="CL52" s="876"/>
      <c r="CM52" s="962"/>
      <c r="CN52" s="951"/>
      <c r="CO52" s="881"/>
      <c r="CP52" s="952"/>
      <c r="CQ52" s="957"/>
      <c r="CR52" s="952"/>
      <c r="CS52" s="978"/>
      <c r="CT52" s="952"/>
      <c r="CU52" s="957"/>
      <c r="CV52" s="952"/>
      <c r="CW52" s="960"/>
      <c r="CX52" s="954"/>
      <c r="CY52" s="871"/>
      <c r="CZ52" s="954"/>
      <c r="DA52" s="868"/>
      <c r="DB52" s="954"/>
      <c r="DC52" s="874"/>
      <c r="DD52" s="942"/>
      <c r="DE52" s="980"/>
      <c r="DF52" s="972"/>
      <c r="DG52" s="972"/>
      <c r="DH52" s="1042"/>
      <c r="DI52" s="942"/>
      <c r="DJ52" s="1025"/>
      <c r="DK52" s="1026"/>
      <c r="DL52" s="1028"/>
      <c r="DM52" s="117"/>
      <c r="DN52" s="217">
        <v>0.8</v>
      </c>
    </row>
    <row r="53" spans="1:118" s="81" customFormat="1" ht="17.45" customHeight="1">
      <c r="A53" s="1001" t="s">
        <v>150</v>
      </c>
      <c r="B53" s="982"/>
      <c r="C53" s="1035"/>
      <c r="D53" s="988"/>
      <c r="E53" s="1001" t="s">
        <v>46</v>
      </c>
      <c r="F53" s="74"/>
      <c r="G53" s="1012">
        <v>284000</v>
      </c>
      <c r="H53" s="1014"/>
      <c r="I53" s="1012">
        <v>280640</v>
      </c>
      <c r="J53" s="1014"/>
      <c r="K53" s="952" t="s">
        <v>214</v>
      </c>
      <c r="L53" s="1017">
        <v>2710</v>
      </c>
      <c r="M53" s="931"/>
      <c r="N53" s="903" t="s">
        <v>215</v>
      </c>
      <c r="O53" s="871" t="s">
        <v>216</v>
      </c>
      <c r="P53" s="871" t="s">
        <v>214</v>
      </c>
      <c r="Q53" s="868" t="s">
        <v>217</v>
      </c>
      <c r="R53" s="871" t="s">
        <v>214</v>
      </c>
      <c r="S53" s="922">
        <v>2.8</v>
      </c>
      <c r="T53" s="923"/>
      <c r="U53" s="1017">
        <v>2680</v>
      </c>
      <c r="V53" s="931"/>
      <c r="W53" s="903" t="s">
        <v>215</v>
      </c>
      <c r="X53" s="871" t="s">
        <v>216</v>
      </c>
      <c r="Y53" s="871" t="s">
        <v>214</v>
      </c>
      <c r="Z53" s="868" t="s">
        <v>217</v>
      </c>
      <c r="AA53" s="871" t="s">
        <v>214</v>
      </c>
      <c r="AB53" s="922">
        <v>2.8</v>
      </c>
      <c r="AC53" s="912"/>
      <c r="AD53" s="925" t="s">
        <v>214</v>
      </c>
      <c r="AE53" s="926">
        <v>92660</v>
      </c>
      <c r="AF53" s="928"/>
      <c r="AG53" s="940">
        <v>920</v>
      </c>
      <c r="AH53" s="931"/>
      <c r="AI53" s="903" t="s">
        <v>215</v>
      </c>
      <c r="AJ53" s="871" t="s">
        <v>216</v>
      </c>
      <c r="AK53" s="871" t="s">
        <v>214</v>
      </c>
      <c r="AL53" s="868" t="s">
        <v>217</v>
      </c>
      <c r="AM53" s="871" t="s">
        <v>214</v>
      </c>
      <c r="AN53" s="922">
        <v>2.6</v>
      </c>
      <c r="AO53" s="912"/>
      <c r="AP53" s="94"/>
      <c r="AQ53" s="94"/>
      <c r="AR53" s="94"/>
      <c r="AS53" s="94"/>
      <c r="AT53" s="94"/>
      <c r="AU53" s="94"/>
      <c r="AV53" s="94"/>
      <c r="AW53" s="94"/>
      <c r="AX53" s="94"/>
      <c r="AY53" s="95"/>
      <c r="AZ53" s="94"/>
      <c r="BA53" s="94"/>
      <c r="BB53" s="94"/>
      <c r="BC53" s="94"/>
      <c r="BD53" s="94"/>
      <c r="BE53" s="94"/>
      <c r="BF53" s="94"/>
      <c r="BG53" s="94"/>
      <c r="BH53" s="94"/>
      <c r="BI53" s="94"/>
      <c r="BJ53" s="943"/>
      <c r="BK53" s="75"/>
      <c r="BL53" s="86" t="s">
        <v>269</v>
      </c>
      <c r="BM53" s="87">
        <v>726000</v>
      </c>
      <c r="BN53" s="952"/>
      <c r="BO53" s="88">
        <v>7260</v>
      </c>
      <c r="BP53" s="89" t="s">
        <v>215</v>
      </c>
      <c r="BQ53" s="90" t="s">
        <v>216</v>
      </c>
      <c r="BR53" s="91" t="s">
        <v>214</v>
      </c>
      <c r="BS53" s="92" t="s">
        <v>217</v>
      </c>
      <c r="BT53" s="89" t="s">
        <v>214</v>
      </c>
      <c r="BU53" s="93">
        <v>1.8</v>
      </c>
      <c r="BV53" s="108"/>
      <c r="BW53" s="925"/>
      <c r="BX53" s="85"/>
      <c r="BY53" s="952"/>
      <c r="BZ53" s="1013"/>
      <c r="CA53" s="952"/>
      <c r="CB53" s="960"/>
      <c r="CC53" s="871"/>
      <c r="CD53" s="871"/>
      <c r="CE53" s="871"/>
      <c r="CF53" s="868"/>
      <c r="CG53" s="871"/>
      <c r="CH53" s="874"/>
      <c r="CI53" s="876"/>
      <c r="CJ53" s="878"/>
      <c r="CK53" s="881"/>
      <c r="CL53" s="876"/>
      <c r="CM53" s="962" t="s">
        <v>263</v>
      </c>
      <c r="CN53" s="951">
        <v>12300</v>
      </c>
      <c r="CO53" s="881">
        <v>13700</v>
      </c>
      <c r="CP53" s="952"/>
      <c r="CQ53" s="957"/>
      <c r="CR53" s="952"/>
      <c r="CS53" s="963">
        <v>0.08</v>
      </c>
      <c r="CT53" s="952"/>
      <c r="CU53" s="957"/>
      <c r="CV53" s="952"/>
      <c r="CW53" s="960"/>
      <c r="CX53" s="954"/>
      <c r="CY53" s="871"/>
      <c r="CZ53" s="954"/>
      <c r="DA53" s="868"/>
      <c r="DB53" s="954"/>
      <c r="DC53" s="874"/>
      <c r="DD53" s="942"/>
      <c r="DE53" s="1031">
        <v>0.01</v>
      </c>
      <c r="DF53" s="948">
        <v>0.03</v>
      </c>
      <c r="DG53" s="948">
        <v>0.04</v>
      </c>
      <c r="DH53" s="1029">
        <v>0.06</v>
      </c>
      <c r="DI53" s="942"/>
      <c r="DJ53" s="1025"/>
      <c r="DK53" s="1026"/>
      <c r="DL53" s="1028"/>
      <c r="DM53" s="117"/>
      <c r="DN53" s="99" t="s">
        <v>270</v>
      </c>
    </row>
    <row r="54" spans="1:118" s="81" customFormat="1" ht="17.45" customHeight="1">
      <c r="A54" s="1002"/>
      <c r="B54" s="982"/>
      <c r="C54" s="1035"/>
      <c r="D54" s="988"/>
      <c r="E54" s="1002"/>
      <c r="F54" s="74"/>
      <c r="G54" s="1013"/>
      <c r="H54" s="1015"/>
      <c r="I54" s="1013"/>
      <c r="J54" s="1015"/>
      <c r="K54" s="952"/>
      <c r="L54" s="946"/>
      <c r="M54" s="932"/>
      <c r="N54" s="903"/>
      <c r="O54" s="871"/>
      <c r="P54" s="871"/>
      <c r="Q54" s="868"/>
      <c r="R54" s="871"/>
      <c r="S54" s="923"/>
      <c r="T54" s="923"/>
      <c r="U54" s="946"/>
      <c r="V54" s="932"/>
      <c r="W54" s="903"/>
      <c r="X54" s="871"/>
      <c r="Y54" s="871"/>
      <c r="Z54" s="868"/>
      <c r="AA54" s="871"/>
      <c r="AB54" s="923"/>
      <c r="AC54" s="912"/>
      <c r="AD54" s="925"/>
      <c r="AE54" s="927"/>
      <c r="AF54" s="929"/>
      <c r="AG54" s="941"/>
      <c r="AH54" s="932"/>
      <c r="AI54" s="903"/>
      <c r="AJ54" s="871"/>
      <c r="AK54" s="871"/>
      <c r="AL54" s="868"/>
      <c r="AM54" s="871"/>
      <c r="AN54" s="923"/>
      <c r="AO54" s="912"/>
      <c r="AP54" s="94"/>
      <c r="AQ54" s="94"/>
      <c r="AR54" s="94"/>
      <c r="AS54" s="94"/>
      <c r="AT54" s="94"/>
      <c r="AU54" s="94"/>
      <c r="AV54" s="94"/>
      <c r="AW54" s="94"/>
      <c r="AX54" s="94"/>
      <c r="AY54" s="96"/>
      <c r="AZ54" s="94"/>
      <c r="BA54" s="94"/>
      <c r="BB54" s="94"/>
      <c r="BC54" s="94"/>
      <c r="BD54" s="94"/>
      <c r="BE54" s="94"/>
      <c r="BF54" s="94"/>
      <c r="BG54" s="94"/>
      <c r="BH54" s="94"/>
      <c r="BI54" s="94"/>
      <c r="BJ54" s="943"/>
      <c r="BK54" s="75"/>
      <c r="BL54" s="86" t="s">
        <v>233</v>
      </c>
      <c r="BM54" s="87">
        <v>770400</v>
      </c>
      <c r="BN54" s="952"/>
      <c r="BO54" s="88">
        <v>7700</v>
      </c>
      <c r="BP54" s="89" t="s">
        <v>215</v>
      </c>
      <c r="BQ54" s="90" t="s">
        <v>216</v>
      </c>
      <c r="BR54" s="91" t="s">
        <v>214</v>
      </c>
      <c r="BS54" s="92" t="s">
        <v>217</v>
      </c>
      <c r="BT54" s="89" t="s">
        <v>214</v>
      </c>
      <c r="BU54" s="93">
        <v>1.9</v>
      </c>
      <c r="BV54" s="108"/>
      <c r="BW54" s="925"/>
      <c r="BX54" s="85"/>
      <c r="BY54" s="952"/>
      <c r="BZ54" s="1013"/>
      <c r="CA54" s="952"/>
      <c r="CB54" s="960"/>
      <c r="CC54" s="871"/>
      <c r="CD54" s="871"/>
      <c r="CE54" s="871"/>
      <c r="CF54" s="868"/>
      <c r="CG54" s="871"/>
      <c r="CH54" s="874"/>
      <c r="CI54" s="876"/>
      <c r="CJ54" s="878"/>
      <c r="CK54" s="881"/>
      <c r="CL54" s="876"/>
      <c r="CM54" s="962"/>
      <c r="CN54" s="951"/>
      <c r="CO54" s="881"/>
      <c r="CP54" s="952"/>
      <c r="CQ54" s="957"/>
      <c r="CR54" s="952"/>
      <c r="CS54" s="963"/>
      <c r="CT54" s="952"/>
      <c r="CU54" s="957"/>
      <c r="CV54" s="952"/>
      <c r="CW54" s="960"/>
      <c r="CX54" s="954"/>
      <c r="CY54" s="871"/>
      <c r="CZ54" s="954"/>
      <c r="DA54" s="868"/>
      <c r="DB54" s="954"/>
      <c r="DC54" s="874"/>
      <c r="DD54" s="942"/>
      <c r="DE54" s="1031"/>
      <c r="DF54" s="948"/>
      <c r="DG54" s="948"/>
      <c r="DH54" s="1029"/>
      <c r="DI54" s="942"/>
      <c r="DJ54" s="1025"/>
      <c r="DK54" s="1026"/>
      <c r="DL54" s="1028"/>
      <c r="DM54" s="117"/>
      <c r="DN54" s="217">
        <v>0.75</v>
      </c>
    </row>
    <row r="55" spans="1:118" s="81" customFormat="1" ht="17.45" customHeight="1">
      <c r="A55" s="1002"/>
      <c r="B55" s="982"/>
      <c r="C55" s="1035"/>
      <c r="D55" s="988"/>
      <c r="E55" s="1002"/>
      <c r="F55" s="74"/>
      <c r="G55" s="1013"/>
      <c r="H55" s="1015"/>
      <c r="I55" s="1013"/>
      <c r="J55" s="1015"/>
      <c r="K55" s="952"/>
      <c r="L55" s="946"/>
      <c r="M55" s="932"/>
      <c r="N55" s="903"/>
      <c r="O55" s="871"/>
      <c r="P55" s="871"/>
      <c r="Q55" s="868"/>
      <c r="R55" s="871"/>
      <c r="S55" s="923"/>
      <c r="T55" s="923"/>
      <c r="U55" s="946"/>
      <c r="V55" s="932"/>
      <c r="W55" s="903"/>
      <c r="X55" s="871"/>
      <c r="Y55" s="871"/>
      <c r="Z55" s="868"/>
      <c r="AA55" s="871"/>
      <c r="AB55" s="923"/>
      <c r="AC55" s="912"/>
      <c r="AD55" s="925"/>
      <c r="AE55" s="927"/>
      <c r="AF55" s="929"/>
      <c r="AG55" s="941"/>
      <c r="AH55" s="932"/>
      <c r="AI55" s="903"/>
      <c r="AJ55" s="871"/>
      <c r="AK55" s="871"/>
      <c r="AL55" s="868"/>
      <c r="AM55" s="871"/>
      <c r="AN55" s="923"/>
      <c r="AO55" s="912"/>
      <c r="AP55" s="94"/>
      <c r="AQ55" s="94"/>
      <c r="AR55" s="94"/>
      <c r="AS55" s="94"/>
      <c r="AT55" s="94"/>
      <c r="AU55" s="94"/>
      <c r="AV55" s="94"/>
      <c r="AW55" s="94"/>
      <c r="AX55" s="94"/>
      <c r="AY55" s="96"/>
      <c r="AZ55" s="94"/>
      <c r="BA55" s="94"/>
      <c r="BB55" s="94"/>
      <c r="BC55" s="94"/>
      <c r="BD55" s="94"/>
      <c r="BE55" s="94"/>
      <c r="BF55" s="94"/>
      <c r="BG55" s="94"/>
      <c r="BH55" s="94"/>
      <c r="BI55" s="94"/>
      <c r="BJ55" s="943"/>
      <c r="BK55" s="75"/>
      <c r="BL55" s="86" t="s">
        <v>234</v>
      </c>
      <c r="BM55" s="87">
        <v>814700</v>
      </c>
      <c r="BN55" s="952"/>
      <c r="BO55" s="88">
        <v>8140</v>
      </c>
      <c r="BP55" s="89" t="s">
        <v>215</v>
      </c>
      <c r="BQ55" s="90" t="s">
        <v>216</v>
      </c>
      <c r="BR55" s="91" t="s">
        <v>214</v>
      </c>
      <c r="BS55" s="92" t="s">
        <v>217</v>
      </c>
      <c r="BT55" s="89" t="s">
        <v>214</v>
      </c>
      <c r="BU55" s="93">
        <v>1.9</v>
      </c>
      <c r="BV55" s="108"/>
      <c r="BW55" s="925"/>
      <c r="BX55" s="85"/>
      <c r="BY55" s="952"/>
      <c r="BZ55" s="1013"/>
      <c r="CA55" s="952"/>
      <c r="CB55" s="960"/>
      <c r="CC55" s="871"/>
      <c r="CD55" s="871"/>
      <c r="CE55" s="871"/>
      <c r="CF55" s="868"/>
      <c r="CG55" s="871"/>
      <c r="CH55" s="874"/>
      <c r="CI55" s="876"/>
      <c r="CJ55" s="878"/>
      <c r="CK55" s="881"/>
      <c r="CL55" s="876"/>
      <c r="CM55" s="962" t="s">
        <v>264</v>
      </c>
      <c r="CN55" s="951">
        <v>11000</v>
      </c>
      <c r="CO55" s="881">
        <v>12300</v>
      </c>
      <c r="CP55" s="952"/>
      <c r="CQ55" s="957"/>
      <c r="CR55" s="952"/>
      <c r="CS55" s="963"/>
      <c r="CT55" s="952"/>
      <c r="CU55" s="957"/>
      <c r="CV55" s="952"/>
      <c r="CW55" s="960"/>
      <c r="CX55" s="954"/>
      <c r="CY55" s="871"/>
      <c r="CZ55" s="954"/>
      <c r="DA55" s="868"/>
      <c r="DB55" s="954"/>
      <c r="DC55" s="874"/>
      <c r="DD55" s="942"/>
      <c r="DE55" s="1031"/>
      <c r="DF55" s="948"/>
      <c r="DG55" s="948"/>
      <c r="DH55" s="1029"/>
      <c r="DI55" s="942"/>
      <c r="DJ55" s="1025"/>
      <c r="DK55" s="1026"/>
      <c r="DL55" s="1028"/>
      <c r="DM55" s="117"/>
      <c r="DN55" s="99" t="s">
        <v>271</v>
      </c>
    </row>
    <row r="56" spans="1:118" s="81" customFormat="1" ht="17.45" customHeight="1">
      <c r="A56" s="1003"/>
      <c r="B56" s="983"/>
      <c r="C56" s="1036"/>
      <c r="D56" s="989"/>
      <c r="E56" s="1003"/>
      <c r="F56" s="74"/>
      <c r="G56" s="1013"/>
      <c r="H56" s="1016"/>
      <c r="I56" s="1013"/>
      <c r="J56" s="1016"/>
      <c r="K56" s="952"/>
      <c r="L56" s="1018"/>
      <c r="M56" s="933"/>
      <c r="N56" s="919"/>
      <c r="O56" s="920"/>
      <c r="P56" s="920"/>
      <c r="Q56" s="921"/>
      <c r="R56" s="920"/>
      <c r="S56" s="924"/>
      <c r="T56" s="924"/>
      <c r="U56" s="1018"/>
      <c r="V56" s="933"/>
      <c r="W56" s="919"/>
      <c r="X56" s="920"/>
      <c r="Y56" s="920"/>
      <c r="Z56" s="921"/>
      <c r="AA56" s="920"/>
      <c r="AB56" s="924"/>
      <c r="AC56" s="913"/>
      <c r="AD56" s="925"/>
      <c r="AE56" s="927"/>
      <c r="AF56" s="930"/>
      <c r="AG56" s="941"/>
      <c r="AH56" s="933"/>
      <c r="AI56" s="919"/>
      <c r="AJ56" s="920"/>
      <c r="AK56" s="920"/>
      <c r="AL56" s="921"/>
      <c r="AM56" s="920"/>
      <c r="AN56" s="924"/>
      <c r="AO56" s="913"/>
      <c r="AP56" s="94"/>
      <c r="AQ56" s="94"/>
      <c r="AR56" s="94"/>
      <c r="AS56" s="94"/>
      <c r="AT56" s="94"/>
      <c r="AU56" s="94"/>
      <c r="AV56" s="94"/>
      <c r="AW56" s="94"/>
      <c r="AX56" s="94"/>
      <c r="AY56" s="97"/>
      <c r="AZ56" s="94"/>
      <c r="BA56" s="94"/>
      <c r="BB56" s="94"/>
      <c r="BC56" s="94"/>
      <c r="BD56" s="94"/>
      <c r="BE56" s="94"/>
      <c r="BF56" s="94"/>
      <c r="BG56" s="94"/>
      <c r="BH56" s="94"/>
      <c r="BI56" s="94"/>
      <c r="BJ56" s="943"/>
      <c r="BK56" s="75"/>
      <c r="BL56" s="100" t="s">
        <v>235</v>
      </c>
      <c r="BM56" s="101">
        <v>859000</v>
      </c>
      <c r="BN56" s="952"/>
      <c r="BO56" s="88">
        <v>8590</v>
      </c>
      <c r="BP56" s="89" t="s">
        <v>215</v>
      </c>
      <c r="BQ56" s="90" t="s">
        <v>216</v>
      </c>
      <c r="BR56" s="91" t="s">
        <v>214</v>
      </c>
      <c r="BS56" s="92" t="s">
        <v>217</v>
      </c>
      <c r="BT56" s="89" t="s">
        <v>214</v>
      </c>
      <c r="BU56" s="93">
        <v>1.9</v>
      </c>
      <c r="BV56" s="108"/>
      <c r="BW56" s="925"/>
      <c r="BX56" s="85"/>
      <c r="BY56" s="952"/>
      <c r="BZ56" s="1021"/>
      <c r="CA56" s="952"/>
      <c r="CB56" s="965"/>
      <c r="CC56" s="872"/>
      <c r="CD56" s="872"/>
      <c r="CE56" s="872"/>
      <c r="CF56" s="869"/>
      <c r="CG56" s="872"/>
      <c r="CH56" s="875"/>
      <c r="CI56" s="876"/>
      <c r="CJ56" s="879"/>
      <c r="CK56" s="882"/>
      <c r="CL56" s="876"/>
      <c r="CM56" s="1019"/>
      <c r="CN56" s="1033"/>
      <c r="CO56" s="882"/>
      <c r="CP56" s="952"/>
      <c r="CQ56" s="958"/>
      <c r="CR56" s="952"/>
      <c r="CS56" s="964"/>
      <c r="CT56" s="952"/>
      <c r="CU56" s="957"/>
      <c r="CV56" s="952"/>
      <c r="CW56" s="965"/>
      <c r="CX56" s="955"/>
      <c r="CY56" s="872"/>
      <c r="CZ56" s="955"/>
      <c r="DA56" s="869"/>
      <c r="DB56" s="955"/>
      <c r="DC56" s="875"/>
      <c r="DD56" s="942"/>
      <c r="DE56" s="1032"/>
      <c r="DF56" s="949"/>
      <c r="DG56" s="949"/>
      <c r="DH56" s="1030"/>
      <c r="DI56" s="942"/>
      <c r="DJ56" s="1025"/>
      <c r="DK56" s="1026"/>
      <c r="DL56" s="1028"/>
      <c r="DM56" s="117"/>
      <c r="DN56" s="217">
        <v>0.7</v>
      </c>
    </row>
    <row r="57" spans="1:118" s="81" customFormat="1" ht="17.45" customHeight="1">
      <c r="A57" s="1004" t="s">
        <v>151</v>
      </c>
      <c r="B57" s="981" t="s">
        <v>238</v>
      </c>
      <c r="C57" s="984" t="s">
        <v>257</v>
      </c>
      <c r="D57" s="987" t="s">
        <v>220</v>
      </c>
      <c r="E57" s="1004" t="s">
        <v>258</v>
      </c>
      <c r="F57" s="74"/>
      <c r="G57" s="1006">
        <v>237070</v>
      </c>
      <c r="H57" s="1008">
        <v>327540</v>
      </c>
      <c r="I57" s="1006">
        <v>231760</v>
      </c>
      <c r="J57" s="1008">
        <v>322230</v>
      </c>
      <c r="K57" s="952" t="s">
        <v>214</v>
      </c>
      <c r="L57" s="877">
        <v>2250</v>
      </c>
      <c r="M57" s="907">
        <v>3150</v>
      </c>
      <c r="N57" s="902" t="s">
        <v>215</v>
      </c>
      <c r="O57" s="883" t="s">
        <v>216</v>
      </c>
      <c r="P57" s="883" t="s">
        <v>214</v>
      </c>
      <c r="Q57" s="905" t="s">
        <v>217</v>
      </c>
      <c r="R57" s="883" t="s">
        <v>214</v>
      </c>
      <c r="S57" s="885">
        <v>3</v>
      </c>
      <c r="T57" s="892">
        <v>2.9</v>
      </c>
      <c r="U57" s="877">
        <v>2190</v>
      </c>
      <c r="V57" s="907">
        <v>3090</v>
      </c>
      <c r="W57" s="902" t="s">
        <v>215</v>
      </c>
      <c r="X57" s="883" t="s">
        <v>216</v>
      </c>
      <c r="Y57" s="883" t="s">
        <v>214</v>
      </c>
      <c r="Z57" s="905" t="s">
        <v>217</v>
      </c>
      <c r="AA57" s="883" t="s">
        <v>214</v>
      </c>
      <c r="AB57" s="885">
        <v>2.9</v>
      </c>
      <c r="AC57" s="888">
        <v>2.9</v>
      </c>
      <c r="AD57" s="925" t="s">
        <v>214</v>
      </c>
      <c r="AE57" s="934">
        <v>180950</v>
      </c>
      <c r="AF57" s="936">
        <v>90470</v>
      </c>
      <c r="AG57" s="938">
        <v>1800</v>
      </c>
      <c r="AH57" s="907">
        <v>900</v>
      </c>
      <c r="AI57" s="902" t="s">
        <v>215</v>
      </c>
      <c r="AJ57" s="883" t="s">
        <v>216</v>
      </c>
      <c r="AK57" s="883" t="s">
        <v>214</v>
      </c>
      <c r="AL57" s="905" t="s">
        <v>217</v>
      </c>
      <c r="AM57" s="883" t="s">
        <v>214</v>
      </c>
      <c r="AN57" s="885">
        <v>2.6</v>
      </c>
      <c r="AO57" s="888">
        <v>2.7</v>
      </c>
      <c r="AP57" s="898" t="s">
        <v>214</v>
      </c>
      <c r="AQ57" s="895">
        <v>162850</v>
      </c>
      <c r="AR57" s="898" t="s">
        <v>214</v>
      </c>
      <c r="AS57" s="899">
        <v>1620</v>
      </c>
      <c r="AT57" s="883" t="s">
        <v>215</v>
      </c>
      <c r="AU57" s="883" t="s">
        <v>216</v>
      </c>
      <c r="AV57" s="883" t="s">
        <v>214</v>
      </c>
      <c r="AW57" s="905" t="s">
        <v>217</v>
      </c>
      <c r="AX57" s="883" t="s">
        <v>214</v>
      </c>
      <c r="AY57" s="911">
        <v>2.7</v>
      </c>
      <c r="AZ57" s="898" t="s">
        <v>214</v>
      </c>
      <c r="BA57" s="895">
        <v>18090</v>
      </c>
      <c r="BB57" s="898" t="s">
        <v>214</v>
      </c>
      <c r="BC57" s="899">
        <v>180</v>
      </c>
      <c r="BD57" s="883" t="s">
        <v>215</v>
      </c>
      <c r="BE57" s="883" t="s">
        <v>216</v>
      </c>
      <c r="BF57" s="883" t="s">
        <v>214</v>
      </c>
      <c r="BG57" s="905" t="s">
        <v>217</v>
      </c>
      <c r="BH57" s="883" t="s">
        <v>214</v>
      </c>
      <c r="BI57" s="911">
        <v>2.5</v>
      </c>
      <c r="BJ57" s="942" t="s">
        <v>172</v>
      </c>
      <c r="BK57" s="75"/>
      <c r="BL57" s="944" t="s">
        <v>221</v>
      </c>
      <c r="BM57" s="945"/>
      <c r="BN57" s="952" t="s">
        <v>214</v>
      </c>
      <c r="BO57" s="110"/>
      <c r="BP57" s="111"/>
      <c r="BQ57" s="111"/>
      <c r="BR57" s="111"/>
      <c r="BS57" s="111"/>
      <c r="BT57" s="111"/>
      <c r="BU57" s="112"/>
      <c r="BV57" s="108"/>
      <c r="BW57" s="925" t="s">
        <v>218</v>
      </c>
      <c r="BX57" s="80"/>
      <c r="BY57" s="952" t="s">
        <v>214</v>
      </c>
      <c r="BZ57" s="1020">
        <v>50400</v>
      </c>
      <c r="CA57" s="952" t="s">
        <v>214</v>
      </c>
      <c r="CB57" s="959">
        <v>440</v>
      </c>
      <c r="CC57" s="870" t="s">
        <v>215</v>
      </c>
      <c r="CD57" s="870" t="s">
        <v>216</v>
      </c>
      <c r="CE57" s="870" t="s">
        <v>214</v>
      </c>
      <c r="CF57" s="867" t="s">
        <v>217</v>
      </c>
      <c r="CG57" s="870" t="s">
        <v>214</v>
      </c>
      <c r="CH57" s="873">
        <v>5.6</v>
      </c>
      <c r="CI57" s="876" t="s">
        <v>214</v>
      </c>
      <c r="CJ57" s="877">
        <v>3600</v>
      </c>
      <c r="CK57" s="880">
        <v>4000</v>
      </c>
      <c r="CL57" s="876" t="s">
        <v>214</v>
      </c>
      <c r="CM57" s="961" t="s">
        <v>259</v>
      </c>
      <c r="CN57" s="950">
        <v>20300</v>
      </c>
      <c r="CO57" s="880">
        <v>22600</v>
      </c>
      <c r="CP57" s="952" t="s">
        <v>219</v>
      </c>
      <c r="CQ57" s="956">
        <v>1650</v>
      </c>
      <c r="CR57" s="952" t="s">
        <v>219</v>
      </c>
      <c r="CS57" s="977" t="s">
        <v>266</v>
      </c>
      <c r="CT57" s="952" t="s">
        <v>219</v>
      </c>
      <c r="CU57" s="956">
        <v>42530</v>
      </c>
      <c r="CV57" s="952" t="s">
        <v>172</v>
      </c>
      <c r="CW57" s="959">
        <v>420</v>
      </c>
      <c r="CX57" s="953" t="s">
        <v>215</v>
      </c>
      <c r="CY57" s="870" t="s">
        <v>216</v>
      </c>
      <c r="CZ57" s="953" t="s">
        <v>214</v>
      </c>
      <c r="DA57" s="867" t="s">
        <v>217</v>
      </c>
      <c r="DB57" s="953" t="s">
        <v>214</v>
      </c>
      <c r="DC57" s="873">
        <v>0.9</v>
      </c>
      <c r="DD57" s="942" t="s">
        <v>219</v>
      </c>
      <c r="DE57" s="979" t="s">
        <v>331</v>
      </c>
      <c r="DF57" s="971" t="s">
        <v>331</v>
      </c>
      <c r="DG57" s="971" t="s">
        <v>331</v>
      </c>
      <c r="DH57" s="1041" t="s">
        <v>331</v>
      </c>
      <c r="DI57" s="942" t="s">
        <v>219</v>
      </c>
      <c r="DJ57" s="1025"/>
      <c r="DK57" s="1026"/>
      <c r="DL57" s="1028"/>
      <c r="DM57" s="925"/>
      <c r="DN57" s="977" t="s">
        <v>332</v>
      </c>
    </row>
    <row r="58" spans="1:118" s="81" customFormat="1" ht="17.45" customHeight="1">
      <c r="A58" s="1002"/>
      <c r="B58" s="982"/>
      <c r="C58" s="985"/>
      <c r="D58" s="988"/>
      <c r="E58" s="1002"/>
      <c r="F58" s="74"/>
      <c r="G58" s="1007"/>
      <c r="H58" s="1009"/>
      <c r="I58" s="1007"/>
      <c r="J58" s="1009"/>
      <c r="K58" s="952"/>
      <c r="L58" s="878"/>
      <c r="M58" s="908"/>
      <c r="N58" s="903"/>
      <c r="O58" s="871"/>
      <c r="P58" s="871"/>
      <c r="Q58" s="868"/>
      <c r="R58" s="871"/>
      <c r="S58" s="886"/>
      <c r="T58" s="893"/>
      <c r="U58" s="878"/>
      <c r="V58" s="908"/>
      <c r="W58" s="903"/>
      <c r="X58" s="871"/>
      <c r="Y58" s="871"/>
      <c r="Z58" s="868"/>
      <c r="AA58" s="871"/>
      <c r="AB58" s="886"/>
      <c r="AC58" s="889"/>
      <c r="AD58" s="925"/>
      <c r="AE58" s="935"/>
      <c r="AF58" s="937"/>
      <c r="AG58" s="939"/>
      <c r="AH58" s="908"/>
      <c r="AI58" s="903"/>
      <c r="AJ58" s="871"/>
      <c r="AK58" s="871"/>
      <c r="AL58" s="868"/>
      <c r="AM58" s="871"/>
      <c r="AN58" s="886"/>
      <c r="AO58" s="889"/>
      <c r="AP58" s="898"/>
      <c r="AQ58" s="896"/>
      <c r="AR58" s="898"/>
      <c r="AS58" s="900"/>
      <c r="AT58" s="871"/>
      <c r="AU58" s="871"/>
      <c r="AV58" s="871"/>
      <c r="AW58" s="868"/>
      <c r="AX58" s="871"/>
      <c r="AY58" s="912"/>
      <c r="AZ58" s="898"/>
      <c r="BA58" s="896"/>
      <c r="BB58" s="898"/>
      <c r="BC58" s="900"/>
      <c r="BD58" s="871"/>
      <c r="BE58" s="871"/>
      <c r="BF58" s="871"/>
      <c r="BG58" s="868"/>
      <c r="BH58" s="871"/>
      <c r="BI58" s="912"/>
      <c r="BJ58" s="942"/>
      <c r="BK58" s="75"/>
      <c r="BL58" s="946"/>
      <c r="BM58" s="947"/>
      <c r="BN58" s="952"/>
      <c r="BO58" s="113"/>
      <c r="BP58" s="83"/>
      <c r="BQ58" s="83"/>
      <c r="BR58" s="83"/>
      <c r="BS58" s="83"/>
      <c r="BT58" s="83"/>
      <c r="BU58" s="114"/>
      <c r="BV58" s="108"/>
      <c r="BW58" s="925"/>
      <c r="BX58" s="85"/>
      <c r="BY58" s="952"/>
      <c r="BZ58" s="1013"/>
      <c r="CA58" s="952"/>
      <c r="CB58" s="960"/>
      <c r="CC58" s="871"/>
      <c r="CD58" s="871"/>
      <c r="CE58" s="871"/>
      <c r="CF58" s="868"/>
      <c r="CG58" s="871"/>
      <c r="CH58" s="874"/>
      <c r="CI58" s="876"/>
      <c r="CJ58" s="878"/>
      <c r="CK58" s="881"/>
      <c r="CL58" s="876"/>
      <c r="CM58" s="962"/>
      <c r="CN58" s="951"/>
      <c r="CO58" s="881"/>
      <c r="CP58" s="952"/>
      <c r="CQ58" s="957"/>
      <c r="CR58" s="952"/>
      <c r="CS58" s="978"/>
      <c r="CT58" s="952"/>
      <c r="CU58" s="957"/>
      <c r="CV58" s="952"/>
      <c r="CW58" s="960"/>
      <c r="CX58" s="954"/>
      <c r="CY58" s="871"/>
      <c r="CZ58" s="954"/>
      <c r="DA58" s="868"/>
      <c r="DB58" s="954"/>
      <c r="DC58" s="874"/>
      <c r="DD58" s="942"/>
      <c r="DE58" s="980"/>
      <c r="DF58" s="972"/>
      <c r="DG58" s="972"/>
      <c r="DH58" s="1042"/>
      <c r="DI58" s="942"/>
      <c r="DJ58" s="1025"/>
      <c r="DK58" s="1026"/>
      <c r="DL58" s="1028"/>
      <c r="DM58" s="925"/>
      <c r="DN58" s="978"/>
    </row>
    <row r="59" spans="1:118" s="81" customFormat="1" ht="17.45" customHeight="1">
      <c r="A59" s="1002"/>
      <c r="B59" s="982"/>
      <c r="C59" s="985"/>
      <c r="D59" s="988"/>
      <c r="E59" s="1002"/>
      <c r="F59" s="74"/>
      <c r="G59" s="1007"/>
      <c r="H59" s="1009"/>
      <c r="I59" s="1007"/>
      <c r="J59" s="1009"/>
      <c r="K59" s="952"/>
      <c r="L59" s="878"/>
      <c r="M59" s="908"/>
      <c r="N59" s="903"/>
      <c r="O59" s="871"/>
      <c r="P59" s="871"/>
      <c r="Q59" s="868"/>
      <c r="R59" s="871"/>
      <c r="S59" s="886"/>
      <c r="T59" s="893"/>
      <c r="U59" s="878"/>
      <c r="V59" s="908"/>
      <c r="W59" s="903"/>
      <c r="X59" s="871"/>
      <c r="Y59" s="871"/>
      <c r="Z59" s="868"/>
      <c r="AA59" s="871"/>
      <c r="AB59" s="886"/>
      <c r="AC59" s="889"/>
      <c r="AD59" s="925"/>
      <c r="AE59" s="935"/>
      <c r="AF59" s="937"/>
      <c r="AG59" s="939"/>
      <c r="AH59" s="908"/>
      <c r="AI59" s="903"/>
      <c r="AJ59" s="871"/>
      <c r="AK59" s="871"/>
      <c r="AL59" s="868"/>
      <c r="AM59" s="871"/>
      <c r="AN59" s="886"/>
      <c r="AO59" s="889"/>
      <c r="AP59" s="898"/>
      <c r="AQ59" s="896"/>
      <c r="AR59" s="898"/>
      <c r="AS59" s="900"/>
      <c r="AT59" s="871"/>
      <c r="AU59" s="871"/>
      <c r="AV59" s="871"/>
      <c r="AW59" s="868"/>
      <c r="AX59" s="871"/>
      <c r="AY59" s="912"/>
      <c r="AZ59" s="898"/>
      <c r="BA59" s="896"/>
      <c r="BB59" s="898"/>
      <c r="BC59" s="900"/>
      <c r="BD59" s="871"/>
      <c r="BE59" s="871"/>
      <c r="BF59" s="871"/>
      <c r="BG59" s="868"/>
      <c r="BH59" s="871"/>
      <c r="BI59" s="912"/>
      <c r="BJ59" s="942"/>
      <c r="BK59" s="75"/>
      <c r="BL59" s="86" t="s">
        <v>222</v>
      </c>
      <c r="BM59" s="87">
        <v>298600</v>
      </c>
      <c r="BN59" s="952"/>
      <c r="BO59" s="115">
        <v>2980</v>
      </c>
      <c r="BP59" s="89" t="s">
        <v>215</v>
      </c>
      <c r="BQ59" s="90" t="s">
        <v>216</v>
      </c>
      <c r="BR59" s="91" t="s">
        <v>214</v>
      </c>
      <c r="BS59" s="92" t="s">
        <v>217</v>
      </c>
      <c r="BT59" s="89" t="s">
        <v>214</v>
      </c>
      <c r="BU59" s="116">
        <v>1.9</v>
      </c>
      <c r="BV59" s="108"/>
      <c r="BW59" s="925"/>
      <c r="BX59" s="85"/>
      <c r="BY59" s="952"/>
      <c r="BZ59" s="1013"/>
      <c r="CA59" s="952"/>
      <c r="CB59" s="960"/>
      <c r="CC59" s="871"/>
      <c r="CD59" s="871"/>
      <c r="CE59" s="871"/>
      <c r="CF59" s="868"/>
      <c r="CG59" s="871"/>
      <c r="CH59" s="874"/>
      <c r="CI59" s="876"/>
      <c r="CJ59" s="878"/>
      <c r="CK59" s="881"/>
      <c r="CL59" s="876"/>
      <c r="CM59" s="962" t="s">
        <v>261</v>
      </c>
      <c r="CN59" s="951">
        <v>11200</v>
      </c>
      <c r="CO59" s="881">
        <v>12400</v>
      </c>
      <c r="CP59" s="952"/>
      <c r="CQ59" s="957"/>
      <c r="CR59" s="952"/>
      <c r="CS59" s="978"/>
      <c r="CT59" s="952"/>
      <c r="CU59" s="957"/>
      <c r="CV59" s="952"/>
      <c r="CW59" s="960"/>
      <c r="CX59" s="954"/>
      <c r="CY59" s="871"/>
      <c r="CZ59" s="954"/>
      <c r="DA59" s="868"/>
      <c r="DB59" s="954"/>
      <c r="DC59" s="874"/>
      <c r="DD59" s="942"/>
      <c r="DE59" s="980"/>
      <c r="DF59" s="972"/>
      <c r="DG59" s="972"/>
      <c r="DH59" s="1042"/>
      <c r="DI59" s="942"/>
      <c r="DJ59" s="1025"/>
      <c r="DK59" s="1026"/>
      <c r="DL59" s="1028"/>
      <c r="DM59" s="925"/>
      <c r="DN59" s="978"/>
    </row>
    <row r="60" spans="1:118" s="81" customFormat="1" ht="17.45" customHeight="1">
      <c r="A60" s="1002"/>
      <c r="B60" s="982"/>
      <c r="C60" s="985"/>
      <c r="D60" s="988"/>
      <c r="E60" s="1002"/>
      <c r="F60" s="74"/>
      <c r="G60" s="1007"/>
      <c r="H60" s="1009"/>
      <c r="I60" s="1007"/>
      <c r="J60" s="1009"/>
      <c r="K60" s="952"/>
      <c r="L60" s="878"/>
      <c r="M60" s="908"/>
      <c r="N60" s="904"/>
      <c r="O60" s="884"/>
      <c r="P60" s="884"/>
      <c r="Q60" s="906"/>
      <c r="R60" s="884"/>
      <c r="S60" s="887"/>
      <c r="T60" s="894"/>
      <c r="U60" s="878"/>
      <c r="V60" s="908"/>
      <c r="W60" s="904"/>
      <c r="X60" s="884"/>
      <c r="Y60" s="884"/>
      <c r="Z60" s="906"/>
      <c r="AA60" s="884"/>
      <c r="AB60" s="887"/>
      <c r="AC60" s="890"/>
      <c r="AD60" s="925"/>
      <c r="AE60" s="935"/>
      <c r="AF60" s="937"/>
      <c r="AG60" s="939"/>
      <c r="AH60" s="908"/>
      <c r="AI60" s="904"/>
      <c r="AJ60" s="884"/>
      <c r="AK60" s="884"/>
      <c r="AL60" s="906"/>
      <c r="AM60" s="884"/>
      <c r="AN60" s="887"/>
      <c r="AO60" s="890"/>
      <c r="AP60" s="898"/>
      <c r="AQ60" s="897"/>
      <c r="AR60" s="898"/>
      <c r="AS60" s="901"/>
      <c r="AT60" s="909"/>
      <c r="AU60" s="909"/>
      <c r="AV60" s="909"/>
      <c r="AW60" s="910"/>
      <c r="AX60" s="909"/>
      <c r="AY60" s="913"/>
      <c r="AZ60" s="898"/>
      <c r="BA60" s="897"/>
      <c r="BB60" s="898"/>
      <c r="BC60" s="901"/>
      <c r="BD60" s="909"/>
      <c r="BE60" s="909"/>
      <c r="BF60" s="909"/>
      <c r="BG60" s="910"/>
      <c r="BH60" s="909"/>
      <c r="BI60" s="913"/>
      <c r="BJ60" s="942"/>
      <c r="BK60" s="75"/>
      <c r="BL60" s="86" t="s">
        <v>262</v>
      </c>
      <c r="BM60" s="87">
        <v>320100</v>
      </c>
      <c r="BN60" s="952"/>
      <c r="BO60" s="115">
        <v>3200</v>
      </c>
      <c r="BP60" s="89" t="s">
        <v>215</v>
      </c>
      <c r="BQ60" s="90" t="s">
        <v>216</v>
      </c>
      <c r="BR60" s="91" t="s">
        <v>214</v>
      </c>
      <c r="BS60" s="92" t="s">
        <v>217</v>
      </c>
      <c r="BT60" s="89" t="s">
        <v>214</v>
      </c>
      <c r="BU60" s="116">
        <v>1.7</v>
      </c>
      <c r="BV60" s="108"/>
      <c r="BW60" s="925"/>
      <c r="BX60" s="85"/>
      <c r="BY60" s="952"/>
      <c r="BZ60" s="1013"/>
      <c r="CA60" s="952"/>
      <c r="CB60" s="960"/>
      <c r="CC60" s="871"/>
      <c r="CD60" s="871"/>
      <c r="CE60" s="871"/>
      <c r="CF60" s="868"/>
      <c r="CG60" s="871"/>
      <c r="CH60" s="874"/>
      <c r="CI60" s="876"/>
      <c r="CJ60" s="878"/>
      <c r="CK60" s="881"/>
      <c r="CL60" s="876"/>
      <c r="CM60" s="962"/>
      <c r="CN60" s="951"/>
      <c r="CO60" s="881"/>
      <c r="CP60" s="952"/>
      <c r="CQ60" s="957"/>
      <c r="CR60" s="952"/>
      <c r="CS60" s="978"/>
      <c r="CT60" s="952"/>
      <c r="CU60" s="957"/>
      <c r="CV60" s="952"/>
      <c r="CW60" s="960"/>
      <c r="CX60" s="954"/>
      <c r="CY60" s="871"/>
      <c r="CZ60" s="954"/>
      <c r="DA60" s="868"/>
      <c r="DB60" s="954"/>
      <c r="DC60" s="874"/>
      <c r="DD60" s="942"/>
      <c r="DE60" s="980"/>
      <c r="DF60" s="972"/>
      <c r="DG60" s="972"/>
      <c r="DH60" s="1042"/>
      <c r="DI60" s="942"/>
      <c r="DJ60" s="1025"/>
      <c r="DK60" s="1026"/>
      <c r="DL60" s="1028"/>
      <c r="DM60" s="925"/>
      <c r="DN60" s="978"/>
    </row>
    <row r="61" spans="1:118" s="81" customFormat="1" ht="17.45" customHeight="1">
      <c r="A61" s="1001" t="s">
        <v>152</v>
      </c>
      <c r="B61" s="982"/>
      <c r="C61" s="985"/>
      <c r="D61" s="988"/>
      <c r="E61" s="1001" t="s">
        <v>46</v>
      </c>
      <c r="F61" s="74"/>
      <c r="G61" s="1012">
        <v>327540</v>
      </c>
      <c r="H61" s="1014"/>
      <c r="I61" s="1012">
        <v>322230</v>
      </c>
      <c r="J61" s="1014"/>
      <c r="K61" s="952" t="s">
        <v>214</v>
      </c>
      <c r="L61" s="1017">
        <v>3150</v>
      </c>
      <c r="M61" s="931"/>
      <c r="N61" s="903" t="s">
        <v>215</v>
      </c>
      <c r="O61" s="871" t="s">
        <v>216</v>
      </c>
      <c r="P61" s="871" t="s">
        <v>214</v>
      </c>
      <c r="Q61" s="868" t="s">
        <v>217</v>
      </c>
      <c r="R61" s="871" t="s">
        <v>214</v>
      </c>
      <c r="S61" s="922">
        <v>2.9</v>
      </c>
      <c r="T61" s="923"/>
      <c r="U61" s="1017">
        <v>3090</v>
      </c>
      <c r="V61" s="931"/>
      <c r="W61" s="903" t="s">
        <v>215</v>
      </c>
      <c r="X61" s="871" t="s">
        <v>216</v>
      </c>
      <c r="Y61" s="871" t="s">
        <v>214</v>
      </c>
      <c r="Z61" s="868" t="s">
        <v>217</v>
      </c>
      <c r="AA61" s="871" t="s">
        <v>214</v>
      </c>
      <c r="AB61" s="922">
        <v>2.9</v>
      </c>
      <c r="AC61" s="912"/>
      <c r="AD61" s="925" t="s">
        <v>214</v>
      </c>
      <c r="AE61" s="926">
        <v>90470</v>
      </c>
      <c r="AF61" s="928"/>
      <c r="AG61" s="940">
        <v>900</v>
      </c>
      <c r="AH61" s="931"/>
      <c r="AI61" s="903" t="s">
        <v>215</v>
      </c>
      <c r="AJ61" s="871" t="s">
        <v>216</v>
      </c>
      <c r="AK61" s="871" t="s">
        <v>214</v>
      </c>
      <c r="AL61" s="868" t="s">
        <v>217</v>
      </c>
      <c r="AM61" s="871" t="s">
        <v>214</v>
      </c>
      <c r="AN61" s="922">
        <v>2.7</v>
      </c>
      <c r="AO61" s="912"/>
      <c r="AP61" s="94"/>
      <c r="AQ61" s="94"/>
      <c r="AR61" s="94"/>
      <c r="AS61" s="94"/>
      <c r="AT61" s="94"/>
      <c r="AU61" s="94"/>
      <c r="AV61" s="94"/>
      <c r="AW61" s="94"/>
      <c r="AX61" s="94"/>
      <c r="AY61" s="95"/>
      <c r="AZ61" s="94"/>
      <c r="BA61" s="94"/>
      <c r="BB61" s="94"/>
      <c r="BC61" s="94"/>
      <c r="BD61" s="94"/>
      <c r="BE61" s="94"/>
      <c r="BF61" s="94"/>
      <c r="BG61" s="94"/>
      <c r="BH61" s="94"/>
      <c r="BI61" s="94"/>
      <c r="BJ61" s="943"/>
      <c r="BK61" s="75"/>
      <c r="BL61" s="86" t="s">
        <v>223</v>
      </c>
      <c r="BM61" s="87">
        <v>363300</v>
      </c>
      <c r="BN61" s="952"/>
      <c r="BO61" s="115">
        <v>3630</v>
      </c>
      <c r="BP61" s="89" t="s">
        <v>215</v>
      </c>
      <c r="BQ61" s="90" t="s">
        <v>216</v>
      </c>
      <c r="BR61" s="91" t="s">
        <v>214</v>
      </c>
      <c r="BS61" s="92" t="s">
        <v>217</v>
      </c>
      <c r="BT61" s="89" t="s">
        <v>214</v>
      </c>
      <c r="BU61" s="116">
        <v>1.8</v>
      </c>
      <c r="BV61" s="108"/>
      <c r="BW61" s="925"/>
      <c r="BX61" s="85"/>
      <c r="BY61" s="952"/>
      <c r="BZ61" s="1013"/>
      <c r="CA61" s="952"/>
      <c r="CB61" s="960"/>
      <c r="CC61" s="871"/>
      <c r="CD61" s="871"/>
      <c r="CE61" s="871"/>
      <c r="CF61" s="868"/>
      <c r="CG61" s="871"/>
      <c r="CH61" s="874"/>
      <c r="CI61" s="876"/>
      <c r="CJ61" s="878"/>
      <c r="CK61" s="881"/>
      <c r="CL61" s="876"/>
      <c r="CM61" s="962" t="s">
        <v>263</v>
      </c>
      <c r="CN61" s="951">
        <v>9700</v>
      </c>
      <c r="CO61" s="881">
        <v>10800</v>
      </c>
      <c r="CP61" s="952"/>
      <c r="CQ61" s="957"/>
      <c r="CR61" s="952"/>
      <c r="CS61" s="963">
        <v>0.08</v>
      </c>
      <c r="CT61" s="952"/>
      <c r="CU61" s="957"/>
      <c r="CV61" s="952"/>
      <c r="CW61" s="960"/>
      <c r="CX61" s="954"/>
      <c r="CY61" s="871"/>
      <c r="CZ61" s="954"/>
      <c r="DA61" s="868"/>
      <c r="DB61" s="954"/>
      <c r="DC61" s="874"/>
      <c r="DD61" s="942"/>
      <c r="DE61" s="1031">
        <v>0.01</v>
      </c>
      <c r="DF61" s="948">
        <v>0.03</v>
      </c>
      <c r="DG61" s="948">
        <v>0.04</v>
      </c>
      <c r="DH61" s="1029">
        <v>0.06</v>
      </c>
      <c r="DI61" s="942"/>
      <c r="DJ61" s="1025"/>
      <c r="DK61" s="1026"/>
      <c r="DL61" s="1028"/>
      <c r="DM61" s="925"/>
      <c r="DN61" s="963">
        <v>0.81</v>
      </c>
    </row>
    <row r="62" spans="1:118" s="81" customFormat="1" ht="17.45" customHeight="1">
      <c r="A62" s="1002"/>
      <c r="B62" s="982"/>
      <c r="C62" s="985"/>
      <c r="D62" s="988"/>
      <c r="E62" s="1002"/>
      <c r="F62" s="74"/>
      <c r="G62" s="1013"/>
      <c r="H62" s="1015"/>
      <c r="I62" s="1013"/>
      <c r="J62" s="1015"/>
      <c r="K62" s="952"/>
      <c r="L62" s="946"/>
      <c r="M62" s="932"/>
      <c r="N62" s="903"/>
      <c r="O62" s="871"/>
      <c r="P62" s="871"/>
      <c r="Q62" s="868"/>
      <c r="R62" s="871"/>
      <c r="S62" s="923"/>
      <c r="T62" s="923"/>
      <c r="U62" s="946"/>
      <c r="V62" s="932"/>
      <c r="W62" s="903"/>
      <c r="X62" s="871"/>
      <c r="Y62" s="871"/>
      <c r="Z62" s="868"/>
      <c r="AA62" s="871"/>
      <c r="AB62" s="923"/>
      <c r="AC62" s="912"/>
      <c r="AD62" s="925"/>
      <c r="AE62" s="927"/>
      <c r="AF62" s="929"/>
      <c r="AG62" s="941"/>
      <c r="AH62" s="932"/>
      <c r="AI62" s="903"/>
      <c r="AJ62" s="871"/>
      <c r="AK62" s="871"/>
      <c r="AL62" s="868"/>
      <c r="AM62" s="871"/>
      <c r="AN62" s="923"/>
      <c r="AO62" s="912"/>
      <c r="AP62" s="94"/>
      <c r="AQ62" s="94"/>
      <c r="AR62" s="94"/>
      <c r="AS62" s="94"/>
      <c r="AT62" s="94"/>
      <c r="AU62" s="94"/>
      <c r="AV62" s="94"/>
      <c r="AW62" s="94"/>
      <c r="AX62" s="94"/>
      <c r="AY62" s="96"/>
      <c r="AZ62" s="94"/>
      <c r="BA62" s="94"/>
      <c r="BB62" s="94"/>
      <c r="BC62" s="94"/>
      <c r="BD62" s="94"/>
      <c r="BE62" s="94"/>
      <c r="BF62" s="94"/>
      <c r="BG62" s="94"/>
      <c r="BH62" s="94"/>
      <c r="BI62" s="94"/>
      <c r="BJ62" s="943"/>
      <c r="BK62" s="75"/>
      <c r="BL62" s="86" t="s">
        <v>224</v>
      </c>
      <c r="BM62" s="87">
        <v>406500</v>
      </c>
      <c r="BN62" s="952"/>
      <c r="BO62" s="115">
        <v>4060</v>
      </c>
      <c r="BP62" s="89" t="s">
        <v>215</v>
      </c>
      <c r="BQ62" s="90" t="s">
        <v>216</v>
      </c>
      <c r="BR62" s="91" t="s">
        <v>214</v>
      </c>
      <c r="BS62" s="92" t="s">
        <v>217</v>
      </c>
      <c r="BT62" s="89" t="s">
        <v>214</v>
      </c>
      <c r="BU62" s="116">
        <v>1.9</v>
      </c>
      <c r="BV62" s="108"/>
      <c r="BW62" s="925"/>
      <c r="BX62" s="85"/>
      <c r="BY62" s="952"/>
      <c r="BZ62" s="1013"/>
      <c r="CA62" s="952"/>
      <c r="CB62" s="960"/>
      <c r="CC62" s="871"/>
      <c r="CD62" s="871"/>
      <c r="CE62" s="871"/>
      <c r="CF62" s="868"/>
      <c r="CG62" s="871"/>
      <c r="CH62" s="874"/>
      <c r="CI62" s="876"/>
      <c r="CJ62" s="878"/>
      <c r="CK62" s="881"/>
      <c r="CL62" s="876"/>
      <c r="CM62" s="962"/>
      <c r="CN62" s="951"/>
      <c r="CO62" s="881"/>
      <c r="CP62" s="952"/>
      <c r="CQ62" s="957"/>
      <c r="CR62" s="952"/>
      <c r="CS62" s="963"/>
      <c r="CT62" s="952"/>
      <c r="CU62" s="957"/>
      <c r="CV62" s="952"/>
      <c r="CW62" s="960"/>
      <c r="CX62" s="954"/>
      <c r="CY62" s="871"/>
      <c r="CZ62" s="954"/>
      <c r="DA62" s="868"/>
      <c r="DB62" s="954"/>
      <c r="DC62" s="874"/>
      <c r="DD62" s="942"/>
      <c r="DE62" s="1031"/>
      <c r="DF62" s="948"/>
      <c r="DG62" s="948"/>
      <c r="DH62" s="1029"/>
      <c r="DI62" s="942"/>
      <c r="DJ62" s="1025"/>
      <c r="DK62" s="1026"/>
      <c r="DL62" s="1028"/>
      <c r="DM62" s="925"/>
      <c r="DN62" s="963"/>
    </row>
    <row r="63" spans="1:118" s="81" customFormat="1" ht="17.45" customHeight="1">
      <c r="A63" s="1002"/>
      <c r="B63" s="982"/>
      <c r="C63" s="985"/>
      <c r="D63" s="988"/>
      <c r="E63" s="1002"/>
      <c r="F63" s="74"/>
      <c r="G63" s="1013"/>
      <c r="H63" s="1015"/>
      <c r="I63" s="1013"/>
      <c r="J63" s="1015"/>
      <c r="K63" s="952"/>
      <c r="L63" s="946"/>
      <c r="M63" s="932"/>
      <c r="N63" s="903"/>
      <c r="O63" s="871"/>
      <c r="P63" s="871"/>
      <c r="Q63" s="868"/>
      <c r="R63" s="871"/>
      <c r="S63" s="923"/>
      <c r="T63" s="923"/>
      <c r="U63" s="946"/>
      <c r="V63" s="932"/>
      <c r="W63" s="903"/>
      <c r="X63" s="871"/>
      <c r="Y63" s="871"/>
      <c r="Z63" s="868"/>
      <c r="AA63" s="871"/>
      <c r="AB63" s="923"/>
      <c r="AC63" s="912"/>
      <c r="AD63" s="925"/>
      <c r="AE63" s="927"/>
      <c r="AF63" s="929"/>
      <c r="AG63" s="941"/>
      <c r="AH63" s="932"/>
      <c r="AI63" s="903"/>
      <c r="AJ63" s="871"/>
      <c r="AK63" s="871"/>
      <c r="AL63" s="868"/>
      <c r="AM63" s="871"/>
      <c r="AN63" s="923"/>
      <c r="AO63" s="912"/>
      <c r="AP63" s="94"/>
      <c r="AQ63" s="94"/>
      <c r="AR63" s="94"/>
      <c r="AS63" s="94"/>
      <c r="AT63" s="94"/>
      <c r="AU63" s="94"/>
      <c r="AV63" s="94"/>
      <c r="AW63" s="94"/>
      <c r="AX63" s="94"/>
      <c r="AY63" s="96"/>
      <c r="AZ63" s="94"/>
      <c r="BA63" s="94"/>
      <c r="BB63" s="94"/>
      <c r="BC63" s="94"/>
      <c r="BD63" s="94"/>
      <c r="BE63" s="94"/>
      <c r="BF63" s="94"/>
      <c r="BG63" s="94"/>
      <c r="BH63" s="94"/>
      <c r="BI63" s="94"/>
      <c r="BJ63" s="943"/>
      <c r="BK63" s="75"/>
      <c r="BL63" s="86" t="s">
        <v>225</v>
      </c>
      <c r="BM63" s="87">
        <v>449600</v>
      </c>
      <c r="BN63" s="952"/>
      <c r="BO63" s="115">
        <v>4490</v>
      </c>
      <c r="BP63" s="89" t="s">
        <v>215</v>
      </c>
      <c r="BQ63" s="90" t="s">
        <v>216</v>
      </c>
      <c r="BR63" s="91" t="s">
        <v>214</v>
      </c>
      <c r="BS63" s="92" t="s">
        <v>217</v>
      </c>
      <c r="BT63" s="89" t="s">
        <v>214</v>
      </c>
      <c r="BU63" s="116">
        <v>2</v>
      </c>
      <c r="BV63" s="108"/>
      <c r="BW63" s="925"/>
      <c r="BX63" s="85"/>
      <c r="BY63" s="952"/>
      <c r="BZ63" s="1013"/>
      <c r="CA63" s="952"/>
      <c r="CB63" s="960"/>
      <c r="CC63" s="871"/>
      <c r="CD63" s="871"/>
      <c r="CE63" s="871"/>
      <c r="CF63" s="868"/>
      <c r="CG63" s="871"/>
      <c r="CH63" s="874"/>
      <c r="CI63" s="876"/>
      <c r="CJ63" s="878"/>
      <c r="CK63" s="881"/>
      <c r="CL63" s="876"/>
      <c r="CM63" s="962" t="s">
        <v>264</v>
      </c>
      <c r="CN63" s="951">
        <v>8700</v>
      </c>
      <c r="CO63" s="881">
        <v>9700</v>
      </c>
      <c r="CP63" s="952"/>
      <c r="CQ63" s="957"/>
      <c r="CR63" s="952"/>
      <c r="CS63" s="963"/>
      <c r="CT63" s="952"/>
      <c r="CU63" s="957"/>
      <c r="CV63" s="952"/>
      <c r="CW63" s="960"/>
      <c r="CX63" s="954"/>
      <c r="CY63" s="871"/>
      <c r="CZ63" s="954"/>
      <c r="DA63" s="868"/>
      <c r="DB63" s="954"/>
      <c r="DC63" s="874"/>
      <c r="DD63" s="942"/>
      <c r="DE63" s="1031"/>
      <c r="DF63" s="948"/>
      <c r="DG63" s="948"/>
      <c r="DH63" s="1029"/>
      <c r="DI63" s="942"/>
      <c r="DJ63" s="1025"/>
      <c r="DK63" s="1026"/>
      <c r="DL63" s="1028"/>
      <c r="DM63" s="925"/>
      <c r="DN63" s="963"/>
    </row>
    <row r="64" spans="1:118" s="81" customFormat="1" ht="17.45" customHeight="1">
      <c r="A64" s="1002"/>
      <c r="B64" s="982"/>
      <c r="C64" s="985"/>
      <c r="D64" s="988"/>
      <c r="E64" s="1002"/>
      <c r="F64" s="74"/>
      <c r="G64" s="1013"/>
      <c r="H64" s="1015"/>
      <c r="I64" s="1013"/>
      <c r="J64" s="1015"/>
      <c r="K64" s="952"/>
      <c r="L64" s="946"/>
      <c r="M64" s="932"/>
      <c r="N64" s="903"/>
      <c r="O64" s="871"/>
      <c r="P64" s="871"/>
      <c r="Q64" s="868"/>
      <c r="R64" s="871"/>
      <c r="S64" s="923"/>
      <c r="T64" s="924"/>
      <c r="U64" s="946"/>
      <c r="V64" s="932"/>
      <c r="W64" s="903"/>
      <c r="X64" s="871"/>
      <c r="Y64" s="871"/>
      <c r="Z64" s="868"/>
      <c r="AA64" s="871"/>
      <c r="AB64" s="923"/>
      <c r="AC64" s="913"/>
      <c r="AD64" s="925"/>
      <c r="AE64" s="927"/>
      <c r="AF64" s="929"/>
      <c r="AG64" s="941"/>
      <c r="AH64" s="932"/>
      <c r="AI64" s="903"/>
      <c r="AJ64" s="871"/>
      <c r="AK64" s="871"/>
      <c r="AL64" s="868"/>
      <c r="AM64" s="871"/>
      <c r="AN64" s="923"/>
      <c r="AO64" s="913"/>
      <c r="AP64" s="94"/>
      <c r="AQ64" s="94"/>
      <c r="AR64" s="94"/>
      <c r="AS64" s="94"/>
      <c r="AT64" s="94"/>
      <c r="AU64" s="94"/>
      <c r="AV64" s="94"/>
      <c r="AW64" s="94"/>
      <c r="AX64" s="94"/>
      <c r="AY64" s="97"/>
      <c r="AZ64" s="94"/>
      <c r="BA64" s="94"/>
      <c r="BB64" s="94"/>
      <c r="BC64" s="94"/>
      <c r="BD64" s="94"/>
      <c r="BE64" s="94"/>
      <c r="BF64" s="94"/>
      <c r="BG64" s="94"/>
      <c r="BH64" s="94"/>
      <c r="BI64" s="94"/>
      <c r="BJ64" s="943"/>
      <c r="BK64" s="75"/>
      <c r="BL64" s="86" t="s">
        <v>226</v>
      </c>
      <c r="BM64" s="87">
        <v>492800</v>
      </c>
      <c r="BN64" s="952"/>
      <c r="BO64" s="115">
        <v>4920</v>
      </c>
      <c r="BP64" s="89" t="s">
        <v>215</v>
      </c>
      <c r="BQ64" s="90" t="s">
        <v>216</v>
      </c>
      <c r="BR64" s="91" t="s">
        <v>214</v>
      </c>
      <c r="BS64" s="92" t="s">
        <v>217</v>
      </c>
      <c r="BT64" s="89" t="s">
        <v>214</v>
      </c>
      <c r="BU64" s="116">
        <v>1.8</v>
      </c>
      <c r="BV64" s="108"/>
      <c r="BW64" s="925"/>
      <c r="BX64" s="85" t="s">
        <v>228</v>
      </c>
      <c r="BY64" s="952"/>
      <c r="BZ64" s="1021"/>
      <c r="CA64" s="952"/>
      <c r="CB64" s="960"/>
      <c r="CC64" s="871"/>
      <c r="CD64" s="871"/>
      <c r="CE64" s="871"/>
      <c r="CF64" s="868"/>
      <c r="CG64" s="871"/>
      <c r="CH64" s="874"/>
      <c r="CI64" s="876"/>
      <c r="CJ64" s="879"/>
      <c r="CK64" s="882"/>
      <c r="CL64" s="876"/>
      <c r="CM64" s="1019"/>
      <c r="CN64" s="1033"/>
      <c r="CO64" s="882"/>
      <c r="CP64" s="952"/>
      <c r="CQ64" s="958"/>
      <c r="CR64" s="952"/>
      <c r="CS64" s="964"/>
      <c r="CT64" s="952"/>
      <c r="CU64" s="957"/>
      <c r="CV64" s="952"/>
      <c r="CW64" s="960"/>
      <c r="CX64" s="954"/>
      <c r="CY64" s="871"/>
      <c r="CZ64" s="954"/>
      <c r="DA64" s="868"/>
      <c r="DB64" s="954"/>
      <c r="DC64" s="874"/>
      <c r="DD64" s="942"/>
      <c r="DE64" s="1032"/>
      <c r="DF64" s="949"/>
      <c r="DG64" s="949"/>
      <c r="DH64" s="1030"/>
      <c r="DI64" s="942"/>
      <c r="DJ64" s="1025"/>
      <c r="DK64" s="1026"/>
      <c r="DL64" s="1028"/>
      <c r="DM64" s="925"/>
      <c r="DN64" s="964"/>
    </row>
    <row r="65" spans="1:118" s="81" customFormat="1" ht="17.45" customHeight="1">
      <c r="A65" s="1004" t="s">
        <v>153</v>
      </c>
      <c r="B65" s="982"/>
      <c r="C65" s="1034" t="s">
        <v>265</v>
      </c>
      <c r="D65" s="987" t="s">
        <v>220</v>
      </c>
      <c r="E65" s="1004" t="s">
        <v>258</v>
      </c>
      <c r="F65" s="74"/>
      <c r="G65" s="1006">
        <v>187540</v>
      </c>
      <c r="H65" s="1008">
        <v>278010</v>
      </c>
      <c r="I65" s="1006">
        <v>184180</v>
      </c>
      <c r="J65" s="1008">
        <v>274650</v>
      </c>
      <c r="K65" s="943" t="s">
        <v>214</v>
      </c>
      <c r="L65" s="877">
        <v>1750</v>
      </c>
      <c r="M65" s="907">
        <v>2650</v>
      </c>
      <c r="N65" s="902" t="s">
        <v>215</v>
      </c>
      <c r="O65" s="883" t="s">
        <v>216</v>
      </c>
      <c r="P65" s="883" t="s">
        <v>214</v>
      </c>
      <c r="Q65" s="905" t="s">
        <v>217</v>
      </c>
      <c r="R65" s="883" t="s">
        <v>214</v>
      </c>
      <c r="S65" s="885">
        <v>3</v>
      </c>
      <c r="T65" s="892">
        <v>2.9</v>
      </c>
      <c r="U65" s="877">
        <v>1720</v>
      </c>
      <c r="V65" s="907">
        <v>2620</v>
      </c>
      <c r="W65" s="902" t="s">
        <v>215</v>
      </c>
      <c r="X65" s="883" t="s">
        <v>216</v>
      </c>
      <c r="Y65" s="883" t="s">
        <v>214</v>
      </c>
      <c r="Z65" s="905" t="s">
        <v>217</v>
      </c>
      <c r="AA65" s="883" t="s">
        <v>214</v>
      </c>
      <c r="AB65" s="885">
        <v>2.9</v>
      </c>
      <c r="AC65" s="888">
        <v>2.8</v>
      </c>
      <c r="AD65" s="943" t="s">
        <v>214</v>
      </c>
      <c r="AE65" s="934">
        <v>180950</v>
      </c>
      <c r="AF65" s="936">
        <v>90470</v>
      </c>
      <c r="AG65" s="938">
        <v>1800</v>
      </c>
      <c r="AH65" s="907">
        <v>900</v>
      </c>
      <c r="AI65" s="902" t="s">
        <v>215</v>
      </c>
      <c r="AJ65" s="883" t="s">
        <v>216</v>
      </c>
      <c r="AK65" s="883" t="s">
        <v>214</v>
      </c>
      <c r="AL65" s="905" t="s">
        <v>217</v>
      </c>
      <c r="AM65" s="883" t="s">
        <v>214</v>
      </c>
      <c r="AN65" s="885">
        <v>2.6</v>
      </c>
      <c r="AO65" s="888">
        <v>2.7</v>
      </c>
      <c r="AP65" s="891" t="s">
        <v>214</v>
      </c>
      <c r="AQ65" s="895">
        <v>162850</v>
      </c>
      <c r="AR65" s="898" t="s">
        <v>214</v>
      </c>
      <c r="AS65" s="899">
        <v>1620</v>
      </c>
      <c r="AT65" s="883" t="s">
        <v>215</v>
      </c>
      <c r="AU65" s="883" t="s">
        <v>216</v>
      </c>
      <c r="AV65" s="883" t="s">
        <v>214</v>
      </c>
      <c r="AW65" s="905" t="s">
        <v>217</v>
      </c>
      <c r="AX65" s="883" t="s">
        <v>214</v>
      </c>
      <c r="AY65" s="911">
        <v>2.7</v>
      </c>
      <c r="AZ65" s="898" t="s">
        <v>214</v>
      </c>
      <c r="BA65" s="895">
        <v>18090</v>
      </c>
      <c r="BB65" s="898" t="s">
        <v>214</v>
      </c>
      <c r="BC65" s="899">
        <v>180</v>
      </c>
      <c r="BD65" s="883" t="s">
        <v>215</v>
      </c>
      <c r="BE65" s="883" t="s">
        <v>216</v>
      </c>
      <c r="BF65" s="883" t="s">
        <v>214</v>
      </c>
      <c r="BG65" s="905" t="s">
        <v>217</v>
      </c>
      <c r="BH65" s="883" t="s">
        <v>214</v>
      </c>
      <c r="BI65" s="911">
        <v>2.5</v>
      </c>
      <c r="BJ65" s="942"/>
      <c r="BK65" s="75"/>
      <c r="BL65" s="86" t="s">
        <v>227</v>
      </c>
      <c r="BM65" s="87">
        <v>536000</v>
      </c>
      <c r="BN65" s="952"/>
      <c r="BO65" s="115">
        <v>5360</v>
      </c>
      <c r="BP65" s="89" t="s">
        <v>215</v>
      </c>
      <c r="BQ65" s="90" t="s">
        <v>216</v>
      </c>
      <c r="BR65" s="91" t="s">
        <v>214</v>
      </c>
      <c r="BS65" s="92" t="s">
        <v>217</v>
      </c>
      <c r="BT65" s="89" t="s">
        <v>214</v>
      </c>
      <c r="BU65" s="116">
        <v>1.9</v>
      </c>
      <c r="BV65" s="108"/>
      <c r="BW65" s="925"/>
      <c r="BX65" s="98" t="s">
        <v>230</v>
      </c>
      <c r="BY65" s="942" t="s">
        <v>214</v>
      </c>
      <c r="BZ65" s="956">
        <v>33970</v>
      </c>
      <c r="CA65" s="943" t="s">
        <v>214</v>
      </c>
      <c r="CB65" s="1043">
        <v>280</v>
      </c>
      <c r="CC65" s="883" t="s">
        <v>215</v>
      </c>
      <c r="CD65" s="883" t="s">
        <v>216</v>
      </c>
      <c r="CE65" s="883" t="s">
        <v>214</v>
      </c>
      <c r="CF65" s="905" t="s">
        <v>217</v>
      </c>
      <c r="CG65" s="883" t="s">
        <v>214</v>
      </c>
      <c r="CH65" s="911">
        <v>5.6</v>
      </c>
      <c r="CI65" s="968" t="s">
        <v>214</v>
      </c>
      <c r="CJ65" s="877">
        <v>2300</v>
      </c>
      <c r="CK65" s="880">
        <v>2500</v>
      </c>
      <c r="CL65" s="969" t="s">
        <v>214</v>
      </c>
      <c r="CM65" s="961" t="s">
        <v>259</v>
      </c>
      <c r="CN65" s="950">
        <v>25700</v>
      </c>
      <c r="CO65" s="880">
        <v>28600</v>
      </c>
      <c r="CP65" s="942" t="s">
        <v>219</v>
      </c>
      <c r="CQ65" s="956">
        <v>1040</v>
      </c>
      <c r="CR65" s="925" t="s">
        <v>219</v>
      </c>
      <c r="CS65" s="977" t="s">
        <v>266</v>
      </c>
      <c r="CT65" s="942" t="s">
        <v>219</v>
      </c>
      <c r="CU65" s="956">
        <v>26860</v>
      </c>
      <c r="CV65" s="943" t="s">
        <v>172</v>
      </c>
      <c r="CW65" s="1043">
        <v>260</v>
      </c>
      <c r="CX65" s="967" t="s">
        <v>215</v>
      </c>
      <c r="CY65" s="883" t="s">
        <v>216</v>
      </c>
      <c r="CZ65" s="967" t="s">
        <v>214</v>
      </c>
      <c r="DA65" s="905" t="s">
        <v>217</v>
      </c>
      <c r="DB65" s="967" t="s">
        <v>214</v>
      </c>
      <c r="DC65" s="911">
        <v>0.9</v>
      </c>
      <c r="DD65" s="943" t="s">
        <v>219</v>
      </c>
      <c r="DE65" s="979" t="s">
        <v>331</v>
      </c>
      <c r="DF65" s="971" t="s">
        <v>331</v>
      </c>
      <c r="DG65" s="971" t="s">
        <v>331</v>
      </c>
      <c r="DH65" s="1041" t="s">
        <v>331</v>
      </c>
      <c r="DI65" s="943" t="s">
        <v>219</v>
      </c>
      <c r="DJ65" s="1025"/>
      <c r="DK65" s="1026"/>
      <c r="DL65" s="1028"/>
      <c r="DM65" s="117"/>
      <c r="DN65" s="1027" t="s">
        <v>267</v>
      </c>
    </row>
    <row r="66" spans="1:118" s="81" customFormat="1" ht="17.45" customHeight="1">
      <c r="A66" s="1002"/>
      <c r="B66" s="982"/>
      <c r="C66" s="1035"/>
      <c r="D66" s="988"/>
      <c r="E66" s="1002"/>
      <c r="F66" s="74"/>
      <c r="G66" s="1007"/>
      <c r="H66" s="1009"/>
      <c r="I66" s="1007"/>
      <c r="J66" s="1009"/>
      <c r="K66" s="943"/>
      <c r="L66" s="878"/>
      <c r="M66" s="908"/>
      <c r="N66" s="903"/>
      <c r="O66" s="871"/>
      <c r="P66" s="871"/>
      <c r="Q66" s="868"/>
      <c r="R66" s="871"/>
      <c r="S66" s="886"/>
      <c r="T66" s="893"/>
      <c r="U66" s="878"/>
      <c r="V66" s="908"/>
      <c r="W66" s="903"/>
      <c r="X66" s="871"/>
      <c r="Y66" s="871"/>
      <c r="Z66" s="868"/>
      <c r="AA66" s="871"/>
      <c r="AB66" s="886"/>
      <c r="AC66" s="889"/>
      <c r="AD66" s="943"/>
      <c r="AE66" s="935"/>
      <c r="AF66" s="937"/>
      <c r="AG66" s="939"/>
      <c r="AH66" s="908"/>
      <c r="AI66" s="903"/>
      <c r="AJ66" s="871"/>
      <c r="AK66" s="871"/>
      <c r="AL66" s="868"/>
      <c r="AM66" s="871"/>
      <c r="AN66" s="886"/>
      <c r="AO66" s="889"/>
      <c r="AP66" s="891"/>
      <c r="AQ66" s="896"/>
      <c r="AR66" s="898"/>
      <c r="AS66" s="900"/>
      <c r="AT66" s="871"/>
      <c r="AU66" s="871"/>
      <c r="AV66" s="871"/>
      <c r="AW66" s="868"/>
      <c r="AX66" s="871"/>
      <c r="AY66" s="912"/>
      <c r="AZ66" s="898"/>
      <c r="BA66" s="896"/>
      <c r="BB66" s="898"/>
      <c r="BC66" s="900"/>
      <c r="BD66" s="871"/>
      <c r="BE66" s="871"/>
      <c r="BF66" s="871"/>
      <c r="BG66" s="868"/>
      <c r="BH66" s="871"/>
      <c r="BI66" s="912"/>
      <c r="BJ66" s="942"/>
      <c r="BK66" s="75"/>
      <c r="BL66" s="86" t="s">
        <v>229</v>
      </c>
      <c r="BM66" s="87">
        <v>579100</v>
      </c>
      <c r="BN66" s="952"/>
      <c r="BO66" s="115">
        <v>5790</v>
      </c>
      <c r="BP66" s="89" t="s">
        <v>215</v>
      </c>
      <c r="BQ66" s="90" t="s">
        <v>216</v>
      </c>
      <c r="BR66" s="91" t="s">
        <v>214</v>
      </c>
      <c r="BS66" s="92" t="s">
        <v>217</v>
      </c>
      <c r="BT66" s="89" t="s">
        <v>214</v>
      </c>
      <c r="BU66" s="116">
        <v>1.9</v>
      </c>
      <c r="BV66" s="108"/>
      <c r="BW66" s="925"/>
      <c r="BX66" s="85"/>
      <c r="BY66" s="942"/>
      <c r="BZ66" s="957"/>
      <c r="CA66" s="943"/>
      <c r="CB66" s="1044"/>
      <c r="CC66" s="871"/>
      <c r="CD66" s="871"/>
      <c r="CE66" s="871"/>
      <c r="CF66" s="868"/>
      <c r="CG66" s="871"/>
      <c r="CH66" s="912"/>
      <c r="CI66" s="968"/>
      <c r="CJ66" s="878"/>
      <c r="CK66" s="881"/>
      <c r="CL66" s="969"/>
      <c r="CM66" s="962"/>
      <c r="CN66" s="951"/>
      <c r="CO66" s="881"/>
      <c r="CP66" s="942"/>
      <c r="CQ66" s="957"/>
      <c r="CR66" s="925"/>
      <c r="CS66" s="978"/>
      <c r="CT66" s="942"/>
      <c r="CU66" s="957"/>
      <c r="CV66" s="943"/>
      <c r="CW66" s="1044"/>
      <c r="CX66" s="954"/>
      <c r="CY66" s="871"/>
      <c r="CZ66" s="954"/>
      <c r="DA66" s="868"/>
      <c r="DB66" s="954"/>
      <c r="DC66" s="912"/>
      <c r="DD66" s="943"/>
      <c r="DE66" s="980"/>
      <c r="DF66" s="972"/>
      <c r="DG66" s="972"/>
      <c r="DH66" s="1042"/>
      <c r="DI66" s="943"/>
      <c r="DJ66" s="1025"/>
      <c r="DK66" s="1026"/>
      <c r="DL66" s="1028"/>
      <c r="DM66" s="117"/>
      <c r="DN66" s="1038"/>
    </row>
    <row r="67" spans="1:118" s="81" customFormat="1" ht="17.45" customHeight="1">
      <c r="A67" s="1002"/>
      <c r="B67" s="982"/>
      <c r="C67" s="1035"/>
      <c r="D67" s="988"/>
      <c r="E67" s="1002"/>
      <c r="F67" s="74"/>
      <c r="G67" s="1007"/>
      <c r="H67" s="1009"/>
      <c r="I67" s="1007"/>
      <c r="J67" s="1009"/>
      <c r="K67" s="943"/>
      <c r="L67" s="878"/>
      <c r="M67" s="908"/>
      <c r="N67" s="903"/>
      <c r="O67" s="871"/>
      <c r="P67" s="871"/>
      <c r="Q67" s="868"/>
      <c r="R67" s="871"/>
      <c r="S67" s="886"/>
      <c r="T67" s="893"/>
      <c r="U67" s="878"/>
      <c r="V67" s="908"/>
      <c r="W67" s="903"/>
      <c r="X67" s="871"/>
      <c r="Y67" s="871"/>
      <c r="Z67" s="868"/>
      <c r="AA67" s="871"/>
      <c r="AB67" s="886"/>
      <c r="AC67" s="889"/>
      <c r="AD67" s="943"/>
      <c r="AE67" s="935"/>
      <c r="AF67" s="937"/>
      <c r="AG67" s="939"/>
      <c r="AH67" s="908"/>
      <c r="AI67" s="903"/>
      <c r="AJ67" s="871"/>
      <c r="AK67" s="871"/>
      <c r="AL67" s="868"/>
      <c r="AM67" s="871"/>
      <c r="AN67" s="886"/>
      <c r="AO67" s="889"/>
      <c r="AP67" s="891"/>
      <c r="AQ67" s="896"/>
      <c r="AR67" s="898"/>
      <c r="AS67" s="900"/>
      <c r="AT67" s="871"/>
      <c r="AU67" s="871"/>
      <c r="AV67" s="871"/>
      <c r="AW67" s="868"/>
      <c r="AX67" s="871"/>
      <c r="AY67" s="912"/>
      <c r="AZ67" s="898"/>
      <c r="BA67" s="896"/>
      <c r="BB67" s="898"/>
      <c r="BC67" s="900"/>
      <c r="BD67" s="871"/>
      <c r="BE67" s="871"/>
      <c r="BF67" s="871"/>
      <c r="BG67" s="868"/>
      <c r="BH67" s="871"/>
      <c r="BI67" s="912"/>
      <c r="BJ67" s="942"/>
      <c r="BK67" s="75"/>
      <c r="BL67" s="86" t="s">
        <v>231</v>
      </c>
      <c r="BM67" s="87">
        <v>622300</v>
      </c>
      <c r="BN67" s="952"/>
      <c r="BO67" s="115">
        <v>6220</v>
      </c>
      <c r="BP67" s="89" t="s">
        <v>215</v>
      </c>
      <c r="BQ67" s="90" t="s">
        <v>216</v>
      </c>
      <c r="BR67" s="91" t="s">
        <v>214</v>
      </c>
      <c r="BS67" s="92" t="s">
        <v>217</v>
      </c>
      <c r="BT67" s="89" t="s">
        <v>214</v>
      </c>
      <c r="BU67" s="116">
        <v>2</v>
      </c>
      <c r="BV67" s="108"/>
      <c r="BW67" s="925"/>
      <c r="BX67" s="85"/>
      <c r="BY67" s="942"/>
      <c r="BZ67" s="957"/>
      <c r="CA67" s="943"/>
      <c r="CB67" s="1044"/>
      <c r="CC67" s="871"/>
      <c r="CD67" s="871"/>
      <c r="CE67" s="871"/>
      <c r="CF67" s="868"/>
      <c r="CG67" s="871"/>
      <c r="CH67" s="912"/>
      <c r="CI67" s="968"/>
      <c r="CJ67" s="878"/>
      <c r="CK67" s="881"/>
      <c r="CL67" s="969"/>
      <c r="CM67" s="962" t="s">
        <v>261</v>
      </c>
      <c r="CN67" s="951">
        <v>14200</v>
      </c>
      <c r="CO67" s="881">
        <v>15700</v>
      </c>
      <c r="CP67" s="942"/>
      <c r="CQ67" s="957"/>
      <c r="CR67" s="925"/>
      <c r="CS67" s="978"/>
      <c r="CT67" s="942"/>
      <c r="CU67" s="957"/>
      <c r="CV67" s="943"/>
      <c r="CW67" s="1044"/>
      <c r="CX67" s="954"/>
      <c r="CY67" s="871"/>
      <c r="CZ67" s="954"/>
      <c r="DA67" s="868"/>
      <c r="DB67" s="954"/>
      <c r="DC67" s="912"/>
      <c r="DD67" s="943"/>
      <c r="DE67" s="980"/>
      <c r="DF67" s="972"/>
      <c r="DG67" s="972"/>
      <c r="DH67" s="1042"/>
      <c r="DI67" s="943"/>
      <c r="DJ67" s="1025"/>
      <c r="DK67" s="1026"/>
      <c r="DL67" s="1028"/>
      <c r="DM67" s="117"/>
      <c r="DN67" s="99" t="s">
        <v>268</v>
      </c>
    </row>
    <row r="68" spans="1:118" s="81" customFormat="1" ht="17.45" customHeight="1">
      <c r="A68" s="1002"/>
      <c r="B68" s="982"/>
      <c r="C68" s="1035"/>
      <c r="D68" s="988"/>
      <c r="E68" s="1002"/>
      <c r="F68" s="74"/>
      <c r="G68" s="1007"/>
      <c r="H68" s="1009"/>
      <c r="I68" s="1007"/>
      <c r="J68" s="1009"/>
      <c r="K68" s="943"/>
      <c r="L68" s="878"/>
      <c r="M68" s="908"/>
      <c r="N68" s="904"/>
      <c r="O68" s="884"/>
      <c r="P68" s="884"/>
      <c r="Q68" s="906"/>
      <c r="R68" s="884"/>
      <c r="S68" s="887"/>
      <c r="T68" s="894"/>
      <c r="U68" s="878"/>
      <c r="V68" s="908"/>
      <c r="W68" s="904"/>
      <c r="X68" s="884"/>
      <c r="Y68" s="884"/>
      <c r="Z68" s="906"/>
      <c r="AA68" s="884"/>
      <c r="AB68" s="887"/>
      <c r="AC68" s="890"/>
      <c r="AD68" s="943"/>
      <c r="AE68" s="935"/>
      <c r="AF68" s="937"/>
      <c r="AG68" s="939"/>
      <c r="AH68" s="908"/>
      <c r="AI68" s="904"/>
      <c r="AJ68" s="884"/>
      <c r="AK68" s="884"/>
      <c r="AL68" s="906"/>
      <c r="AM68" s="884"/>
      <c r="AN68" s="887"/>
      <c r="AO68" s="890"/>
      <c r="AP68" s="891"/>
      <c r="AQ68" s="897"/>
      <c r="AR68" s="898"/>
      <c r="AS68" s="901"/>
      <c r="AT68" s="909"/>
      <c r="AU68" s="909"/>
      <c r="AV68" s="909"/>
      <c r="AW68" s="910"/>
      <c r="AX68" s="909"/>
      <c r="AY68" s="913"/>
      <c r="AZ68" s="898"/>
      <c r="BA68" s="897"/>
      <c r="BB68" s="898"/>
      <c r="BC68" s="901"/>
      <c r="BD68" s="909"/>
      <c r="BE68" s="909"/>
      <c r="BF68" s="909"/>
      <c r="BG68" s="910"/>
      <c r="BH68" s="909"/>
      <c r="BI68" s="913"/>
      <c r="BJ68" s="942"/>
      <c r="BK68" s="75"/>
      <c r="BL68" s="86" t="s">
        <v>232</v>
      </c>
      <c r="BM68" s="87">
        <v>665500</v>
      </c>
      <c r="BN68" s="952"/>
      <c r="BO68" s="115">
        <v>6650</v>
      </c>
      <c r="BP68" s="89" t="s">
        <v>215</v>
      </c>
      <c r="BQ68" s="90" t="s">
        <v>216</v>
      </c>
      <c r="BR68" s="91" t="s">
        <v>214</v>
      </c>
      <c r="BS68" s="92" t="s">
        <v>217</v>
      </c>
      <c r="BT68" s="89" t="s">
        <v>214</v>
      </c>
      <c r="BU68" s="116">
        <v>1.8</v>
      </c>
      <c r="BV68" s="108"/>
      <c r="BW68" s="925"/>
      <c r="BX68" s="85"/>
      <c r="BY68" s="942"/>
      <c r="BZ68" s="957"/>
      <c r="CA68" s="943"/>
      <c r="CB68" s="1044"/>
      <c r="CC68" s="871"/>
      <c r="CD68" s="871"/>
      <c r="CE68" s="871"/>
      <c r="CF68" s="868"/>
      <c r="CG68" s="871"/>
      <c r="CH68" s="912"/>
      <c r="CI68" s="968"/>
      <c r="CJ68" s="878"/>
      <c r="CK68" s="881"/>
      <c r="CL68" s="969"/>
      <c r="CM68" s="962"/>
      <c r="CN68" s="951"/>
      <c r="CO68" s="881"/>
      <c r="CP68" s="942"/>
      <c r="CQ68" s="957"/>
      <c r="CR68" s="925"/>
      <c r="CS68" s="978"/>
      <c r="CT68" s="942"/>
      <c r="CU68" s="957"/>
      <c r="CV68" s="943"/>
      <c r="CW68" s="1044"/>
      <c r="CX68" s="954"/>
      <c r="CY68" s="871"/>
      <c r="CZ68" s="954"/>
      <c r="DA68" s="868"/>
      <c r="DB68" s="954"/>
      <c r="DC68" s="912"/>
      <c r="DD68" s="943"/>
      <c r="DE68" s="980"/>
      <c r="DF68" s="972"/>
      <c r="DG68" s="972"/>
      <c r="DH68" s="1042"/>
      <c r="DI68" s="943"/>
      <c r="DJ68" s="1025"/>
      <c r="DK68" s="1026"/>
      <c r="DL68" s="1028"/>
      <c r="DM68" s="117"/>
      <c r="DN68" s="217">
        <v>0.8</v>
      </c>
    </row>
    <row r="69" spans="1:118" s="81" customFormat="1" ht="17.45" customHeight="1">
      <c r="A69" s="1001" t="s">
        <v>154</v>
      </c>
      <c r="B69" s="982"/>
      <c r="C69" s="1035"/>
      <c r="D69" s="988"/>
      <c r="E69" s="1001" t="s">
        <v>46</v>
      </c>
      <c r="F69" s="74"/>
      <c r="G69" s="1012">
        <v>278010</v>
      </c>
      <c r="H69" s="1014"/>
      <c r="I69" s="1012">
        <v>274650</v>
      </c>
      <c r="J69" s="1014"/>
      <c r="K69" s="943" t="s">
        <v>214</v>
      </c>
      <c r="L69" s="1017">
        <v>2650</v>
      </c>
      <c r="M69" s="931"/>
      <c r="N69" s="903" t="s">
        <v>215</v>
      </c>
      <c r="O69" s="871" t="s">
        <v>216</v>
      </c>
      <c r="P69" s="871" t="s">
        <v>214</v>
      </c>
      <c r="Q69" s="868" t="s">
        <v>217</v>
      </c>
      <c r="R69" s="871" t="s">
        <v>214</v>
      </c>
      <c r="S69" s="922">
        <v>2.9</v>
      </c>
      <c r="T69" s="923"/>
      <c r="U69" s="1017">
        <v>2620</v>
      </c>
      <c r="V69" s="931"/>
      <c r="W69" s="903" t="s">
        <v>215</v>
      </c>
      <c r="X69" s="871" t="s">
        <v>216</v>
      </c>
      <c r="Y69" s="871" t="s">
        <v>214</v>
      </c>
      <c r="Z69" s="868" t="s">
        <v>217</v>
      </c>
      <c r="AA69" s="871" t="s">
        <v>214</v>
      </c>
      <c r="AB69" s="922">
        <v>2.8</v>
      </c>
      <c r="AC69" s="912"/>
      <c r="AD69" s="943" t="s">
        <v>214</v>
      </c>
      <c r="AE69" s="926">
        <v>90470</v>
      </c>
      <c r="AF69" s="928"/>
      <c r="AG69" s="940">
        <v>900</v>
      </c>
      <c r="AH69" s="931"/>
      <c r="AI69" s="903" t="s">
        <v>215</v>
      </c>
      <c r="AJ69" s="871" t="s">
        <v>216</v>
      </c>
      <c r="AK69" s="871" t="s">
        <v>214</v>
      </c>
      <c r="AL69" s="868" t="s">
        <v>217</v>
      </c>
      <c r="AM69" s="871" t="s">
        <v>214</v>
      </c>
      <c r="AN69" s="922">
        <v>2.7</v>
      </c>
      <c r="AO69" s="912"/>
      <c r="AP69" s="96"/>
      <c r="AQ69" s="96"/>
      <c r="AR69" s="96"/>
      <c r="AS69" s="96"/>
      <c r="AT69" s="96"/>
      <c r="AU69" s="96"/>
      <c r="AV69" s="96"/>
      <c r="AW69" s="96"/>
      <c r="AX69" s="96"/>
      <c r="AY69" s="96"/>
      <c r="AZ69" s="96"/>
      <c r="BA69" s="96"/>
      <c r="BB69" s="96"/>
      <c r="BC69" s="96"/>
      <c r="BD69" s="96"/>
      <c r="BE69" s="96"/>
      <c r="BF69" s="96"/>
      <c r="BG69" s="96"/>
      <c r="BH69" s="96"/>
      <c r="BI69" s="96"/>
      <c r="BJ69" s="943"/>
      <c r="BK69" s="75"/>
      <c r="BL69" s="86" t="s">
        <v>269</v>
      </c>
      <c r="BM69" s="87">
        <v>708600</v>
      </c>
      <c r="BN69" s="952"/>
      <c r="BO69" s="115">
        <v>7080</v>
      </c>
      <c r="BP69" s="89" t="s">
        <v>215</v>
      </c>
      <c r="BQ69" s="90" t="s">
        <v>216</v>
      </c>
      <c r="BR69" s="91" t="s">
        <v>214</v>
      </c>
      <c r="BS69" s="92" t="s">
        <v>217</v>
      </c>
      <c r="BT69" s="89" t="s">
        <v>214</v>
      </c>
      <c r="BU69" s="116">
        <v>1.9</v>
      </c>
      <c r="BV69" s="108"/>
      <c r="BW69" s="925"/>
      <c r="BX69" s="85"/>
      <c r="BY69" s="942"/>
      <c r="BZ69" s="957"/>
      <c r="CA69" s="943"/>
      <c r="CB69" s="1044"/>
      <c r="CC69" s="871"/>
      <c r="CD69" s="871"/>
      <c r="CE69" s="871"/>
      <c r="CF69" s="868"/>
      <c r="CG69" s="871"/>
      <c r="CH69" s="912"/>
      <c r="CI69" s="968"/>
      <c r="CJ69" s="878"/>
      <c r="CK69" s="881"/>
      <c r="CL69" s="969"/>
      <c r="CM69" s="962" t="s">
        <v>263</v>
      </c>
      <c r="CN69" s="951">
        <v>12300</v>
      </c>
      <c r="CO69" s="881">
        <v>13700</v>
      </c>
      <c r="CP69" s="942"/>
      <c r="CQ69" s="957"/>
      <c r="CR69" s="943"/>
      <c r="CS69" s="963">
        <v>0.08</v>
      </c>
      <c r="CT69" s="943"/>
      <c r="CU69" s="957"/>
      <c r="CV69" s="943"/>
      <c r="CW69" s="1044"/>
      <c r="CX69" s="954"/>
      <c r="CY69" s="871"/>
      <c r="CZ69" s="954"/>
      <c r="DA69" s="868"/>
      <c r="DB69" s="954"/>
      <c r="DC69" s="912"/>
      <c r="DD69" s="943"/>
      <c r="DE69" s="1031">
        <v>0.02</v>
      </c>
      <c r="DF69" s="948">
        <v>0.03</v>
      </c>
      <c r="DG69" s="948">
        <v>0.05</v>
      </c>
      <c r="DH69" s="1029">
        <v>0.06</v>
      </c>
      <c r="DI69" s="943"/>
      <c r="DJ69" s="1025"/>
      <c r="DK69" s="1026"/>
      <c r="DL69" s="1028"/>
      <c r="DM69" s="117"/>
      <c r="DN69" s="99" t="s">
        <v>270</v>
      </c>
    </row>
    <row r="70" spans="1:118" s="81" customFormat="1" ht="17.45" customHeight="1">
      <c r="A70" s="1002"/>
      <c r="B70" s="982"/>
      <c r="C70" s="1035"/>
      <c r="D70" s="988"/>
      <c r="E70" s="1002"/>
      <c r="F70" s="74"/>
      <c r="G70" s="1013"/>
      <c r="H70" s="1015"/>
      <c r="I70" s="1013"/>
      <c r="J70" s="1015"/>
      <c r="K70" s="943"/>
      <c r="L70" s="946"/>
      <c r="M70" s="932"/>
      <c r="N70" s="903"/>
      <c r="O70" s="871"/>
      <c r="P70" s="871"/>
      <c r="Q70" s="868"/>
      <c r="R70" s="871"/>
      <c r="S70" s="923"/>
      <c r="T70" s="923"/>
      <c r="U70" s="946"/>
      <c r="V70" s="932"/>
      <c r="W70" s="903"/>
      <c r="X70" s="871"/>
      <c r="Y70" s="871"/>
      <c r="Z70" s="868"/>
      <c r="AA70" s="871"/>
      <c r="AB70" s="923"/>
      <c r="AC70" s="912"/>
      <c r="AD70" s="943"/>
      <c r="AE70" s="927"/>
      <c r="AF70" s="929"/>
      <c r="AG70" s="941"/>
      <c r="AH70" s="932"/>
      <c r="AI70" s="903"/>
      <c r="AJ70" s="871"/>
      <c r="AK70" s="871"/>
      <c r="AL70" s="868"/>
      <c r="AM70" s="871"/>
      <c r="AN70" s="923"/>
      <c r="AO70" s="912"/>
      <c r="AP70" s="96"/>
      <c r="AQ70" s="96"/>
      <c r="AR70" s="96"/>
      <c r="AS70" s="96"/>
      <c r="AT70" s="96"/>
      <c r="AU70" s="96"/>
      <c r="AV70" s="96"/>
      <c r="AW70" s="96"/>
      <c r="AX70" s="96"/>
      <c r="AY70" s="96"/>
      <c r="AZ70" s="96"/>
      <c r="BA70" s="96"/>
      <c r="BB70" s="96"/>
      <c r="BC70" s="96"/>
      <c r="BD70" s="96"/>
      <c r="BE70" s="96"/>
      <c r="BF70" s="96"/>
      <c r="BG70" s="96"/>
      <c r="BH70" s="96"/>
      <c r="BI70" s="96"/>
      <c r="BJ70" s="943"/>
      <c r="BK70" s="75"/>
      <c r="BL70" s="86" t="s">
        <v>233</v>
      </c>
      <c r="BM70" s="87">
        <v>751800</v>
      </c>
      <c r="BN70" s="952"/>
      <c r="BO70" s="115">
        <v>7510</v>
      </c>
      <c r="BP70" s="89" t="s">
        <v>215</v>
      </c>
      <c r="BQ70" s="90" t="s">
        <v>216</v>
      </c>
      <c r="BR70" s="91" t="s">
        <v>214</v>
      </c>
      <c r="BS70" s="92" t="s">
        <v>217</v>
      </c>
      <c r="BT70" s="89" t="s">
        <v>214</v>
      </c>
      <c r="BU70" s="116">
        <v>1.9</v>
      </c>
      <c r="BV70" s="108"/>
      <c r="BW70" s="925"/>
      <c r="BX70" s="85"/>
      <c r="BY70" s="942"/>
      <c r="BZ70" s="957"/>
      <c r="CA70" s="943"/>
      <c r="CB70" s="1044"/>
      <c r="CC70" s="871"/>
      <c r="CD70" s="871"/>
      <c r="CE70" s="871"/>
      <c r="CF70" s="868"/>
      <c r="CG70" s="871"/>
      <c r="CH70" s="912"/>
      <c r="CI70" s="968"/>
      <c r="CJ70" s="878"/>
      <c r="CK70" s="881"/>
      <c r="CL70" s="969"/>
      <c r="CM70" s="962"/>
      <c r="CN70" s="951"/>
      <c r="CO70" s="881"/>
      <c r="CP70" s="942"/>
      <c r="CQ70" s="957"/>
      <c r="CR70" s="943"/>
      <c r="CS70" s="963"/>
      <c r="CT70" s="943"/>
      <c r="CU70" s="957"/>
      <c r="CV70" s="943"/>
      <c r="CW70" s="1044"/>
      <c r="CX70" s="954"/>
      <c r="CY70" s="871"/>
      <c r="CZ70" s="954"/>
      <c r="DA70" s="868"/>
      <c r="DB70" s="954"/>
      <c r="DC70" s="912"/>
      <c r="DD70" s="943"/>
      <c r="DE70" s="1031"/>
      <c r="DF70" s="948"/>
      <c r="DG70" s="948"/>
      <c r="DH70" s="1029"/>
      <c r="DI70" s="943"/>
      <c r="DJ70" s="1025"/>
      <c r="DK70" s="1026"/>
      <c r="DL70" s="1028"/>
      <c r="DM70" s="117"/>
      <c r="DN70" s="217">
        <v>0.75</v>
      </c>
    </row>
    <row r="71" spans="1:118" s="81" customFormat="1" ht="17.45" customHeight="1">
      <c r="A71" s="1002"/>
      <c r="B71" s="982"/>
      <c r="C71" s="1035"/>
      <c r="D71" s="988"/>
      <c r="E71" s="1002"/>
      <c r="F71" s="74"/>
      <c r="G71" s="1013"/>
      <c r="H71" s="1015"/>
      <c r="I71" s="1013"/>
      <c r="J71" s="1015"/>
      <c r="K71" s="943"/>
      <c r="L71" s="946"/>
      <c r="M71" s="932"/>
      <c r="N71" s="903"/>
      <c r="O71" s="871"/>
      <c r="P71" s="871"/>
      <c r="Q71" s="868"/>
      <c r="R71" s="871"/>
      <c r="S71" s="923"/>
      <c r="T71" s="923"/>
      <c r="U71" s="946"/>
      <c r="V71" s="932"/>
      <c r="W71" s="903"/>
      <c r="X71" s="871"/>
      <c r="Y71" s="871"/>
      <c r="Z71" s="868"/>
      <c r="AA71" s="871"/>
      <c r="AB71" s="923"/>
      <c r="AC71" s="912"/>
      <c r="AD71" s="943"/>
      <c r="AE71" s="927"/>
      <c r="AF71" s="929"/>
      <c r="AG71" s="941"/>
      <c r="AH71" s="932"/>
      <c r="AI71" s="903"/>
      <c r="AJ71" s="871"/>
      <c r="AK71" s="871"/>
      <c r="AL71" s="868"/>
      <c r="AM71" s="871"/>
      <c r="AN71" s="923"/>
      <c r="AO71" s="912"/>
      <c r="AP71" s="96"/>
      <c r="AQ71" s="96"/>
      <c r="AR71" s="96"/>
      <c r="AS71" s="96"/>
      <c r="AT71" s="96"/>
      <c r="AU71" s="96"/>
      <c r="AV71" s="96"/>
      <c r="AW71" s="96"/>
      <c r="AX71" s="96"/>
      <c r="AY71" s="96"/>
      <c r="AZ71" s="96"/>
      <c r="BA71" s="96"/>
      <c r="BB71" s="96"/>
      <c r="BC71" s="96"/>
      <c r="BD71" s="96"/>
      <c r="BE71" s="96"/>
      <c r="BF71" s="96"/>
      <c r="BG71" s="96"/>
      <c r="BH71" s="96"/>
      <c r="BI71" s="96"/>
      <c r="BJ71" s="943"/>
      <c r="BK71" s="75"/>
      <c r="BL71" s="86" t="s">
        <v>234</v>
      </c>
      <c r="BM71" s="87">
        <v>795000</v>
      </c>
      <c r="BN71" s="952"/>
      <c r="BO71" s="115">
        <v>7950</v>
      </c>
      <c r="BP71" s="89" t="s">
        <v>215</v>
      </c>
      <c r="BQ71" s="90" t="s">
        <v>216</v>
      </c>
      <c r="BR71" s="91" t="s">
        <v>214</v>
      </c>
      <c r="BS71" s="92" t="s">
        <v>217</v>
      </c>
      <c r="BT71" s="89" t="s">
        <v>214</v>
      </c>
      <c r="BU71" s="116">
        <v>1.9</v>
      </c>
      <c r="BV71" s="108"/>
      <c r="BW71" s="925"/>
      <c r="BX71" s="85"/>
      <c r="BY71" s="942"/>
      <c r="BZ71" s="957"/>
      <c r="CA71" s="943"/>
      <c r="CB71" s="1044"/>
      <c r="CC71" s="871"/>
      <c r="CD71" s="871"/>
      <c r="CE71" s="871"/>
      <c r="CF71" s="868"/>
      <c r="CG71" s="871"/>
      <c r="CH71" s="912"/>
      <c r="CI71" s="968"/>
      <c r="CJ71" s="878"/>
      <c r="CK71" s="881"/>
      <c r="CL71" s="968"/>
      <c r="CM71" s="962" t="s">
        <v>264</v>
      </c>
      <c r="CN71" s="951">
        <v>11000</v>
      </c>
      <c r="CO71" s="881">
        <v>12300</v>
      </c>
      <c r="CP71" s="943"/>
      <c r="CQ71" s="957"/>
      <c r="CR71" s="943"/>
      <c r="CS71" s="963"/>
      <c r="CT71" s="943"/>
      <c r="CU71" s="957"/>
      <c r="CV71" s="943"/>
      <c r="CW71" s="1044"/>
      <c r="CX71" s="954"/>
      <c r="CY71" s="871"/>
      <c r="CZ71" s="954"/>
      <c r="DA71" s="868"/>
      <c r="DB71" s="954"/>
      <c r="DC71" s="912"/>
      <c r="DD71" s="943"/>
      <c r="DE71" s="1031"/>
      <c r="DF71" s="948"/>
      <c r="DG71" s="948"/>
      <c r="DH71" s="1029"/>
      <c r="DI71" s="943"/>
      <c r="DJ71" s="1025"/>
      <c r="DK71" s="1026"/>
      <c r="DL71" s="1028"/>
      <c r="DM71" s="117"/>
      <c r="DN71" s="99" t="s">
        <v>271</v>
      </c>
    </row>
    <row r="72" spans="1:118" s="81" customFormat="1" ht="17.45" customHeight="1">
      <c r="A72" s="1003"/>
      <c r="B72" s="983"/>
      <c r="C72" s="1036"/>
      <c r="D72" s="989"/>
      <c r="E72" s="1003"/>
      <c r="F72" s="74"/>
      <c r="G72" s="1021"/>
      <c r="H72" s="1016"/>
      <c r="I72" s="1021"/>
      <c r="J72" s="1016"/>
      <c r="K72" s="943"/>
      <c r="L72" s="1018"/>
      <c r="M72" s="933"/>
      <c r="N72" s="1046"/>
      <c r="O72" s="909"/>
      <c r="P72" s="909"/>
      <c r="Q72" s="910"/>
      <c r="R72" s="909"/>
      <c r="S72" s="924"/>
      <c r="T72" s="924"/>
      <c r="U72" s="1018"/>
      <c r="V72" s="933"/>
      <c r="W72" s="1046"/>
      <c r="X72" s="909"/>
      <c r="Y72" s="909"/>
      <c r="Z72" s="910"/>
      <c r="AA72" s="909"/>
      <c r="AB72" s="924"/>
      <c r="AC72" s="913"/>
      <c r="AD72" s="943"/>
      <c r="AE72" s="1047"/>
      <c r="AF72" s="930"/>
      <c r="AG72" s="1048"/>
      <c r="AH72" s="933"/>
      <c r="AI72" s="1046"/>
      <c r="AJ72" s="909"/>
      <c r="AK72" s="909"/>
      <c r="AL72" s="910"/>
      <c r="AM72" s="909"/>
      <c r="AN72" s="924"/>
      <c r="AO72" s="913"/>
      <c r="AP72" s="96"/>
      <c r="AQ72" s="96"/>
      <c r="AR72" s="96"/>
      <c r="AS72" s="96"/>
      <c r="AT72" s="96"/>
      <c r="AU72" s="96"/>
      <c r="AV72" s="96"/>
      <c r="AW72" s="96"/>
      <c r="AX72" s="96"/>
      <c r="AY72" s="96"/>
      <c r="AZ72" s="96"/>
      <c r="BA72" s="96"/>
      <c r="BB72" s="96"/>
      <c r="BC72" s="96"/>
      <c r="BD72" s="96"/>
      <c r="BE72" s="96"/>
      <c r="BF72" s="96"/>
      <c r="BG72" s="96"/>
      <c r="BH72" s="96"/>
      <c r="BI72" s="96"/>
      <c r="BJ72" s="943"/>
      <c r="BK72" s="75"/>
      <c r="BL72" s="100" t="s">
        <v>235</v>
      </c>
      <c r="BM72" s="101">
        <v>838100</v>
      </c>
      <c r="BN72" s="942"/>
      <c r="BO72" s="118">
        <v>8380</v>
      </c>
      <c r="BP72" s="119" t="s">
        <v>215</v>
      </c>
      <c r="BQ72" s="120" t="s">
        <v>216</v>
      </c>
      <c r="BR72" s="121" t="s">
        <v>214</v>
      </c>
      <c r="BS72" s="122" t="s">
        <v>217</v>
      </c>
      <c r="BT72" s="119" t="s">
        <v>214</v>
      </c>
      <c r="BU72" s="123">
        <v>2</v>
      </c>
      <c r="BV72" s="79"/>
      <c r="BW72" s="943"/>
      <c r="BX72" s="124"/>
      <c r="BY72" s="943"/>
      <c r="BZ72" s="958"/>
      <c r="CA72" s="943"/>
      <c r="CB72" s="1045"/>
      <c r="CC72" s="909"/>
      <c r="CD72" s="909"/>
      <c r="CE72" s="909"/>
      <c r="CF72" s="910"/>
      <c r="CG72" s="909"/>
      <c r="CH72" s="913"/>
      <c r="CI72" s="968"/>
      <c r="CJ72" s="879"/>
      <c r="CK72" s="882"/>
      <c r="CL72" s="968"/>
      <c r="CM72" s="1019"/>
      <c r="CN72" s="1033"/>
      <c r="CO72" s="882"/>
      <c r="CP72" s="943"/>
      <c r="CQ72" s="958"/>
      <c r="CR72" s="943"/>
      <c r="CS72" s="964"/>
      <c r="CT72" s="943"/>
      <c r="CU72" s="958"/>
      <c r="CV72" s="943"/>
      <c r="CW72" s="1045"/>
      <c r="CX72" s="970"/>
      <c r="CY72" s="909"/>
      <c r="CZ72" s="970"/>
      <c r="DA72" s="910"/>
      <c r="DB72" s="970"/>
      <c r="DC72" s="913"/>
      <c r="DD72" s="943"/>
      <c r="DE72" s="1032"/>
      <c r="DF72" s="949"/>
      <c r="DG72" s="949"/>
      <c r="DH72" s="1030"/>
      <c r="DI72" s="943"/>
      <c r="DJ72" s="1025"/>
      <c r="DK72" s="1026"/>
      <c r="DL72" s="1028"/>
      <c r="DM72" s="117"/>
      <c r="DN72" s="217">
        <v>0.7</v>
      </c>
    </row>
    <row r="73" spans="1:118" s="81" customFormat="1" ht="17.45" customHeight="1">
      <c r="A73" s="1004" t="s">
        <v>155</v>
      </c>
      <c r="B73" s="981" t="s">
        <v>239</v>
      </c>
      <c r="C73" s="984" t="s">
        <v>257</v>
      </c>
      <c r="D73" s="987" t="s">
        <v>220</v>
      </c>
      <c r="E73" s="1004" t="s">
        <v>258</v>
      </c>
      <c r="F73" s="74"/>
      <c r="G73" s="1007">
        <v>233920</v>
      </c>
      <c r="H73" s="1009">
        <v>322930</v>
      </c>
      <c r="I73" s="1007">
        <v>228600</v>
      </c>
      <c r="J73" s="1009">
        <v>317610</v>
      </c>
      <c r="K73" s="952" t="s">
        <v>214</v>
      </c>
      <c r="L73" s="878">
        <v>2220</v>
      </c>
      <c r="M73" s="908">
        <v>3110</v>
      </c>
      <c r="N73" s="903" t="s">
        <v>215</v>
      </c>
      <c r="O73" s="871" t="s">
        <v>216</v>
      </c>
      <c r="P73" s="871" t="s">
        <v>214</v>
      </c>
      <c r="Q73" s="868" t="s">
        <v>217</v>
      </c>
      <c r="R73" s="871" t="s">
        <v>214</v>
      </c>
      <c r="S73" s="886">
        <v>3.1</v>
      </c>
      <c r="T73" s="892">
        <v>3</v>
      </c>
      <c r="U73" s="878">
        <v>2160</v>
      </c>
      <c r="V73" s="908">
        <v>3050</v>
      </c>
      <c r="W73" s="903" t="s">
        <v>215</v>
      </c>
      <c r="X73" s="871" t="s">
        <v>216</v>
      </c>
      <c r="Y73" s="871" t="s">
        <v>214</v>
      </c>
      <c r="Z73" s="868" t="s">
        <v>217</v>
      </c>
      <c r="AA73" s="871" t="s">
        <v>214</v>
      </c>
      <c r="AB73" s="886">
        <v>3</v>
      </c>
      <c r="AC73" s="888">
        <v>2.9</v>
      </c>
      <c r="AD73" s="925" t="s">
        <v>214</v>
      </c>
      <c r="AE73" s="935">
        <v>178030</v>
      </c>
      <c r="AF73" s="937">
        <v>89010</v>
      </c>
      <c r="AG73" s="939">
        <v>1780</v>
      </c>
      <c r="AH73" s="908">
        <v>890</v>
      </c>
      <c r="AI73" s="903" t="s">
        <v>215</v>
      </c>
      <c r="AJ73" s="871" t="s">
        <v>216</v>
      </c>
      <c r="AK73" s="871" t="s">
        <v>214</v>
      </c>
      <c r="AL73" s="868" t="s">
        <v>217</v>
      </c>
      <c r="AM73" s="871" t="s">
        <v>214</v>
      </c>
      <c r="AN73" s="886">
        <v>2.7</v>
      </c>
      <c r="AO73" s="888">
        <v>2.7</v>
      </c>
      <c r="AP73" s="898" t="s">
        <v>214</v>
      </c>
      <c r="AQ73" s="895">
        <v>160230</v>
      </c>
      <c r="AR73" s="898" t="s">
        <v>214</v>
      </c>
      <c r="AS73" s="899">
        <v>1600</v>
      </c>
      <c r="AT73" s="883" t="s">
        <v>215</v>
      </c>
      <c r="AU73" s="883" t="s">
        <v>216</v>
      </c>
      <c r="AV73" s="883" t="s">
        <v>214</v>
      </c>
      <c r="AW73" s="905" t="s">
        <v>217</v>
      </c>
      <c r="AX73" s="883" t="s">
        <v>214</v>
      </c>
      <c r="AY73" s="911">
        <v>2.7</v>
      </c>
      <c r="AZ73" s="898" t="s">
        <v>214</v>
      </c>
      <c r="BA73" s="895">
        <v>17800</v>
      </c>
      <c r="BB73" s="898" t="s">
        <v>214</v>
      </c>
      <c r="BC73" s="899">
        <v>170</v>
      </c>
      <c r="BD73" s="883" t="s">
        <v>215</v>
      </c>
      <c r="BE73" s="883" t="s">
        <v>216</v>
      </c>
      <c r="BF73" s="883" t="s">
        <v>214</v>
      </c>
      <c r="BG73" s="905" t="s">
        <v>217</v>
      </c>
      <c r="BH73" s="883" t="s">
        <v>214</v>
      </c>
      <c r="BI73" s="911">
        <v>2.6</v>
      </c>
      <c r="BJ73" s="942" t="s">
        <v>172</v>
      </c>
      <c r="BK73" s="75"/>
      <c r="BL73" s="944" t="s">
        <v>221</v>
      </c>
      <c r="BM73" s="945"/>
      <c r="BN73" s="952" t="s">
        <v>214</v>
      </c>
      <c r="BO73" s="113"/>
      <c r="BP73" s="83"/>
      <c r="BQ73" s="83"/>
      <c r="BR73" s="83"/>
      <c r="BS73" s="83"/>
      <c r="BT73" s="83"/>
      <c r="BU73" s="114"/>
      <c r="BV73" s="108"/>
      <c r="BW73" s="925" t="s">
        <v>218</v>
      </c>
      <c r="BX73" s="85"/>
      <c r="BY73" s="952" t="s">
        <v>214</v>
      </c>
      <c r="BZ73" s="1013">
        <v>50400</v>
      </c>
      <c r="CA73" s="942" t="s">
        <v>214</v>
      </c>
      <c r="CB73" s="966">
        <v>440</v>
      </c>
      <c r="CC73" s="883" t="s">
        <v>215</v>
      </c>
      <c r="CD73" s="883" t="s">
        <v>216</v>
      </c>
      <c r="CE73" s="883" t="s">
        <v>214</v>
      </c>
      <c r="CF73" s="905" t="s">
        <v>217</v>
      </c>
      <c r="CG73" s="883" t="s">
        <v>214</v>
      </c>
      <c r="CH73" s="1049">
        <v>5.6</v>
      </c>
      <c r="CI73" s="876" t="s">
        <v>214</v>
      </c>
      <c r="CJ73" s="878">
        <v>3600</v>
      </c>
      <c r="CK73" s="881">
        <v>4000</v>
      </c>
      <c r="CL73" s="876" t="s">
        <v>214</v>
      </c>
      <c r="CM73" s="962" t="s">
        <v>259</v>
      </c>
      <c r="CN73" s="951">
        <v>20300</v>
      </c>
      <c r="CO73" s="881">
        <v>22600</v>
      </c>
      <c r="CP73" s="952" t="s">
        <v>219</v>
      </c>
      <c r="CQ73" s="957">
        <v>1650</v>
      </c>
      <c r="CR73" s="952" t="s">
        <v>219</v>
      </c>
      <c r="CS73" s="978" t="s">
        <v>266</v>
      </c>
      <c r="CT73" s="952" t="s">
        <v>219</v>
      </c>
      <c r="CU73" s="957">
        <v>41660</v>
      </c>
      <c r="CV73" s="942" t="s">
        <v>172</v>
      </c>
      <c r="CW73" s="966">
        <v>410</v>
      </c>
      <c r="CX73" s="967" t="s">
        <v>215</v>
      </c>
      <c r="CY73" s="883" t="s">
        <v>216</v>
      </c>
      <c r="CZ73" s="967" t="s">
        <v>214</v>
      </c>
      <c r="DA73" s="905" t="s">
        <v>217</v>
      </c>
      <c r="DB73" s="967" t="s">
        <v>214</v>
      </c>
      <c r="DC73" s="1049">
        <v>0.9</v>
      </c>
      <c r="DD73" s="942" t="s">
        <v>219</v>
      </c>
      <c r="DE73" s="979" t="s">
        <v>331</v>
      </c>
      <c r="DF73" s="971" t="s">
        <v>331</v>
      </c>
      <c r="DG73" s="971" t="s">
        <v>331</v>
      </c>
      <c r="DH73" s="1041" t="s">
        <v>331</v>
      </c>
      <c r="DI73" s="942" t="s">
        <v>219</v>
      </c>
      <c r="DJ73" s="1025">
        <v>1350</v>
      </c>
      <c r="DK73" s="1026" t="s">
        <v>219</v>
      </c>
      <c r="DL73" s="1027" t="s">
        <v>310</v>
      </c>
      <c r="DM73" s="925"/>
      <c r="DN73" s="978" t="s">
        <v>332</v>
      </c>
    </row>
    <row r="74" spans="1:118" s="81" customFormat="1" ht="17.45" customHeight="1">
      <c r="A74" s="1002"/>
      <c r="B74" s="982"/>
      <c r="C74" s="985"/>
      <c r="D74" s="988"/>
      <c r="E74" s="1002"/>
      <c r="F74" s="74"/>
      <c r="G74" s="1007"/>
      <c r="H74" s="1009"/>
      <c r="I74" s="1007"/>
      <c r="J74" s="1009"/>
      <c r="K74" s="952"/>
      <c r="L74" s="878"/>
      <c r="M74" s="908"/>
      <c r="N74" s="903"/>
      <c r="O74" s="871"/>
      <c r="P74" s="871"/>
      <c r="Q74" s="868"/>
      <c r="R74" s="871"/>
      <c r="S74" s="886"/>
      <c r="T74" s="893"/>
      <c r="U74" s="878"/>
      <c r="V74" s="908"/>
      <c r="W74" s="903"/>
      <c r="X74" s="871"/>
      <c r="Y74" s="871"/>
      <c r="Z74" s="868"/>
      <c r="AA74" s="871"/>
      <c r="AB74" s="886"/>
      <c r="AC74" s="889"/>
      <c r="AD74" s="925"/>
      <c r="AE74" s="935"/>
      <c r="AF74" s="937"/>
      <c r="AG74" s="939"/>
      <c r="AH74" s="908"/>
      <c r="AI74" s="903"/>
      <c r="AJ74" s="871"/>
      <c r="AK74" s="871"/>
      <c r="AL74" s="868"/>
      <c r="AM74" s="871"/>
      <c r="AN74" s="886"/>
      <c r="AO74" s="889"/>
      <c r="AP74" s="898"/>
      <c r="AQ74" s="896"/>
      <c r="AR74" s="898"/>
      <c r="AS74" s="900"/>
      <c r="AT74" s="871"/>
      <c r="AU74" s="871"/>
      <c r="AV74" s="871"/>
      <c r="AW74" s="868"/>
      <c r="AX74" s="871"/>
      <c r="AY74" s="912"/>
      <c r="AZ74" s="898"/>
      <c r="BA74" s="896"/>
      <c r="BB74" s="898"/>
      <c r="BC74" s="900"/>
      <c r="BD74" s="871"/>
      <c r="BE74" s="871"/>
      <c r="BF74" s="871"/>
      <c r="BG74" s="868"/>
      <c r="BH74" s="871"/>
      <c r="BI74" s="912"/>
      <c r="BJ74" s="942"/>
      <c r="BK74" s="75"/>
      <c r="BL74" s="946"/>
      <c r="BM74" s="947"/>
      <c r="BN74" s="952"/>
      <c r="BO74" s="113"/>
      <c r="BP74" s="83"/>
      <c r="BQ74" s="83"/>
      <c r="BR74" s="83"/>
      <c r="BS74" s="83"/>
      <c r="BT74" s="83"/>
      <c r="BU74" s="114"/>
      <c r="BV74" s="108"/>
      <c r="BW74" s="925"/>
      <c r="BX74" s="85"/>
      <c r="BY74" s="952"/>
      <c r="BZ74" s="1013"/>
      <c r="CA74" s="942"/>
      <c r="CB74" s="960"/>
      <c r="CC74" s="871"/>
      <c r="CD74" s="871"/>
      <c r="CE74" s="871"/>
      <c r="CF74" s="868"/>
      <c r="CG74" s="871"/>
      <c r="CH74" s="874"/>
      <c r="CI74" s="876"/>
      <c r="CJ74" s="878"/>
      <c r="CK74" s="881"/>
      <c r="CL74" s="876"/>
      <c r="CM74" s="962"/>
      <c r="CN74" s="951"/>
      <c r="CO74" s="881"/>
      <c r="CP74" s="952"/>
      <c r="CQ74" s="957"/>
      <c r="CR74" s="952"/>
      <c r="CS74" s="978"/>
      <c r="CT74" s="952"/>
      <c r="CU74" s="957"/>
      <c r="CV74" s="942"/>
      <c r="CW74" s="960"/>
      <c r="CX74" s="954"/>
      <c r="CY74" s="871"/>
      <c r="CZ74" s="954"/>
      <c r="DA74" s="868"/>
      <c r="DB74" s="954"/>
      <c r="DC74" s="874"/>
      <c r="DD74" s="942"/>
      <c r="DE74" s="980"/>
      <c r="DF74" s="972"/>
      <c r="DG74" s="972"/>
      <c r="DH74" s="1042"/>
      <c r="DI74" s="942"/>
      <c r="DJ74" s="1025"/>
      <c r="DK74" s="1026"/>
      <c r="DL74" s="1028"/>
      <c r="DM74" s="925"/>
      <c r="DN74" s="978"/>
    </row>
    <row r="75" spans="1:118" s="81" customFormat="1" ht="17.45" customHeight="1">
      <c r="A75" s="1002"/>
      <c r="B75" s="982"/>
      <c r="C75" s="985"/>
      <c r="D75" s="988"/>
      <c r="E75" s="1002"/>
      <c r="F75" s="74"/>
      <c r="G75" s="1007"/>
      <c r="H75" s="1009"/>
      <c r="I75" s="1007"/>
      <c r="J75" s="1009"/>
      <c r="K75" s="952"/>
      <c r="L75" s="878"/>
      <c r="M75" s="908"/>
      <c r="N75" s="903"/>
      <c r="O75" s="871"/>
      <c r="P75" s="871"/>
      <c r="Q75" s="868"/>
      <c r="R75" s="871"/>
      <c r="S75" s="886"/>
      <c r="T75" s="893"/>
      <c r="U75" s="878"/>
      <c r="V75" s="908"/>
      <c r="W75" s="903"/>
      <c r="X75" s="871"/>
      <c r="Y75" s="871"/>
      <c r="Z75" s="868"/>
      <c r="AA75" s="871"/>
      <c r="AB75" s="886"/>
      <c r="AC75" s="889"/>
      <c r="AD75" s="925"/>
      <c r="AE75" s="935"/>
      <c r="AF75" s="937"/>
      <c r="AG75" s="939"/>
      <c r="AH75" s="908"/>
      <c r="AI75" s="903"/>
      <c r="AJ75" s="871"/>
      <c r="AK75" s="871"/>
      <c r="AL75" s="868"/>
      <c r="AM75" s="871"/>
      <c r="AN75" s="886"/>
      <c r="AO75" s="889"/>
      <c r="AP75" s="898"/>
      <c r="AQ75" s="896"/>
      <c r="AR75" s="898"/>
      <c r="AS75" s="900"/>
      <c r="AT75" s="871"/>
      <c r="AU75" s="871"/>
      <c r="AV75" s="871"/>
      <c r="AW75" s="868"/>
      <c r="AX75" s="871"/>
      <c r="AY75" s="912"/>
      <c r="AZ75" s="898"/>
      <c r="BA75" s="896"/>
      <c r="BB75" s="898"/>
      <c r="BC75" s="900"/>
      <c r="BD75" s="871"/>
      <c r="BE75" s="871"/>
      <c r="BF75" s="871"/>
      <c r="BG75" s="868"/>
      <c r="BH75" s="871"/>
      <c r="BI75" s="912"/>
      <c r="BJ75" s="942"/>
      <c r="BK75" s="75"/>
      <c r="BL75" s="86" t="s">
        <v>222</v>
      </c>
      <c r="BM75" s="87">
        <v>294500</v>
      </c>
      <c r="BN75" s="952"/>
      <c r="BO75" s="115">
        <v>2940</v>
      </c>
      <c r="BP75" s="89" t="s">
        <v>215</v>
      </c>
      <c r="BQ75" s="90" t="s">
        <v>216</v>
      </c>
      <c r="BR75" s="91" t="s">
        <v>214</v>
      </c>
      <c r="BS75" s="92" t="s">
        <v>217</v>
      </c>
      <c r="BT75" s="89" t="s">
        <v>214</v>
      </c>
      <c r="BU75" s="116">
        <v>1.9</v>
      </c>
      <c r="BV75" s="108"/>
      <c r="BW75" s="925"/>
      <c r="BX75" s="85"/>
      <c r="BY75" s="952"/>
      <c r="BZ75" s="1013"/>
      <c r="CA75" s="942"/>
      <c r="CB75" s="960"/>
      <c r="CC75" s="871"/>
      <c r="CD75" s="871"/>
      <c r="CE75" s="871"/>
      <c r="CF75" s="868"/>
      <c r="CG75" s="871"/>
      <c r="CH75" s="874"/>
      <c r="CI75" s="876"/>
      <c r="CJ75" s="878"/>
      <c r="CK75" s="881"/>
      <c r="CL75" s="876"/>
      <c r="CM75" s="962" t="s">
        <v>261</v>
      </c>
      <c r="CN75" s="951">
        <v>11200</v>
      </c>
      <c r="CO75" s="881">
        <v>12400</v>
      </c>
      <c r="CP75" s="952"/>
      <c r="CQ75" s="957"/>
      <c r="CR75" s="952"/>
      <c r="CS75" s="978"/>
      <c r="CT75" s="952"/>
      <c r="CU75" s="957"/>
      <c r="CV75" s="942"/>
      <c r="CW75" s="960"/>
      <c r="CX75" s="954"/>
      <c r="CY75" s="871"/>
      <c r="CZ75" s="954"/>
      <c r="DA75" s="868"/>
      <c r="DB75" s="954"/>
      <c r="DC75" s="874"/>
      <c r="DD75" s="942"/>
      <c r="DE75" s="980"/>
      <c r="DF75" s="972"/>
      <c r="DG75" s="972"/>
      <c r="DH75" s="1042"/>
      <c r="DI75" s="942"/>
      <c r="DJ75" s="1025"/>
      <c r="DK75" s="1026"/>
      <c r="DL75" s="1028"/>
      <c r="DM75" s="925"/>
      <c r="DN75" s="978"/>
    </row>
    <row r="76" spans="1:118" s="81" customFormat="1" ht="17.45" customHeight="1">
      <c r="A76" s="1002"/>
      <c r="B76" s="982"/>
      <c r="C76" s="985"/>
      <c r="D76" s="988"/>
      <c r="E76" s="1002"/>
      <c r="F76" s="74"/>
      <c r="G76" s="1007"/>
      <c r="H76" s="1009"/>
      <c r="I76" s="1007"/>
      <c r="J76" s="1009"/>
      <c r="K76" s="952"/>
      <c r="L76" s="878"/>
      <c r="M76" s="908"/>
      <c r="N76" s="904"/>
      <c r="O76" s="884"/>
      <c r="P76" s="884"/>
      <c r="Q76" s="906"/>
      <c r="R76" s="884"/>
      <c r="S76" s="887"/>
      <c r="T76" s="894"/>
      <c r="U76" s="878"/>
      <c r="V76" s="908"/>
      <c r="W76" s="904"/>
      <c r="X76" s="884"/>
      <c r="Y76" s="884"/>
      <c r="Z76" s="906"/>
      <c r="AA76" s="884"/>
      <c r="AB76" s="887"/>
      <c r="AC76" s="890"/>
      <c r="AD76" s="925"/>
      <c r="AE76" s="935"/>
      <c r="AF76" s="937"/>
      <c r="AG76" s="939"/>
      <c r="AH76" s="908"/>
      <c r="AI76" s="904"/>
      <c r="AJ76" s="884"/>
      <c r="AK76" s="884"/>
      <c r="AL76" s="906"/>
      <c r="AM76" s="884"/>
      <c r="AN76" s="887"/>
      <c r="AO76" s="890"/>
      <c r="AP76" s="898"/>
      <c r="AQ76" s="897"/>
      <c r="AR76" s="898"/>
      <c r="AS76" s="901"/>
      <c r="AT76" s="909"/>
      <c r="AU76" s="909"/>
      <c r="AV76" s="909"/>
      <c r="AW76" s="910"/>
      <c r="AX76" s="909"/>
      <c r="AY76" s="913"/>
      <c r="AZ76" s="898"/>
      <c r="BA76" s="897"/>
      <c r="BB76" s="898"/>
      <c r="BC76" s="901"/>
      <c r="BD76" s="909"/>
      <c r="BE76" s="909"/>
      <c r="BF76" s="909"/>
      <c r="BG76" s="910"/>
      <c r="BH76" s="909"/>
      <c r="BI76" s="913"/>
      <c r="BJ76" s="942"/>
      <c r="BK76" s="75"/>
      <c r="BL76" s="86" t="s">
        <v>262</v>
      </c>
      <c r="BM76" s="87">
        <v>315700</v>
      </c>
      <c r="BN76" s="952"/>
      <c r="BO76" s="115">
        <v>3150</v>
      </c>
      <c r="BP76" s="89" t="s">
        <v>215</v>
      </c>
      <c r="BQ76" s="90" t="s">
        <v>216</v>
      </c>
      <c r="BR76" s="91" t="s">
        <v>214</v>
      </c>
      <c r="BS76" s="92" t="s">
        <v>217</v>
      </c>
      <c r="BT76" s="89" t="s">
        <v>214</v>
      </c>
      <c r="BU76" s="116">
        <v>1.8</v>
      </c>
      <c r="BV76" s="108"/>
      <c r="BW76" s="925"/>
      <c r="BX76" s="85"/>
      <c r="BY76" s="952"/>
      <c r="BZ76" s="1013"/>
      <c r="CA76" s="942"/>
      <c r="CB76" s="960"/>
      <c r="CC76" s="871"/>
      <c r="CD76" s="871"/>
      <c r="CE76" s="871"/>
      <c r="CF76" s="868"/>
      <c r="CG76" s="871"/>
      <c r="CH76" s="874"/>
      <c r="CI76" s="876"/>
      <c r="CJ76" s="878"/>
      <c r="CK76" s="881"/>
      <c r="CL76" s="876"/>
      <c r="CM76" s="962"/>
      <c r="CN76" s="951"/>
      <c r="CO76" s="881"/>
      <c r="CP76" s="952"/>
      <c r="CQ76" s="957"/>
      <c r="CR76" s="952"/>
      <c r="CS76" s="978"/>
      <c r="CT76" s="952"/>
      <c r="CU76" s="957"/>
      <c r="CV76" s="942"/>
      <c r="CW76" s="960"/>
      <c r="CX76" s="954"/>
      <c r="CY76" s="871"/>
      <c r="CZ76" s="954"/>
      <c r="DA76" s="868"/>
      <c r="DB76" s="954"/>
      <c r="DC76" s="874"/>
      <c r="DD76" s="942"/>
      <c r="DE76" s="980"/>
      <c r="DF76" s="972"/>
      <c r="DG76" s="972"/>
      <c r="DH76" s="1042"/>
      <c r="DI76" s="942"/>
      <c r="DJ76" s="1025"/>
      <c r="DK76" s="1026"/>
      <c r="DL76" s="1028"/>
      <c r="DM76" s="925"/>
      <c r="DN76" s="978"/>
    </row>
    <row r="77" spans="1:118" s="81" customFormat="1" ht="17.45" customHeight="1">
      <c r="A77" s="1001" t="s">
        <v>156</v>
      </c>
      <c r="B77" s="982"/>
      <c r="C77" s="985"/>
      <c r="D77" s="988"/>
      <c r="E77" s="1001" t="s">
        <v>46</v>
      </c>
      <c r="F77" s="74"/>
      <c r="G77" s="1012">
        <v>322930</v>
      </c>
      <c r="H77" s="1014"/>
      <c r="I77" s="1012">
        <v>317610</v>
      </c>
      <c r="J77" s="1014"/>
      <c r="K77" s="952" t="s">
        <v>214</v>
      </c>
      <c r="L77" s="1017">
        <v>3110</v>
      </c>
      <c r="M77" s="931"/>
      <c r="N77" s="903" t="s">
        <v>215</v>
      </c>
      <c r="O77" s="871" t="s">
        <v>216</v>
      </c>
      <c r="P77" s="871" t="s">
        <v>214</v>
      </c>
      <c r="Q77" s="868" t="s">
        <v>217</v>
      </c>
      <c r="R77" s="871" t="s">
        <v>214</v>
      </c>
      <c r="S77" s="922">
        <v>3</v>
      </c>
      <c r="T77" s="923"/>
      <c r="U77" s="1017">
        <v>3050</v>
      </c>
      <c r="V77" s="931"/>
      <c r="W77" s="903" t="s">
        <v>215</v>
      </c>
      <c r="X77" s="871" t="s">
        <v>216</v>
      </c>
      <c r="Y77" s="871" t="s">
        <v>214</v>
      </c>
      <c r="Z77" s="868" t="s">
        <v>217</v>
      </c>
      <c r="AA77" s="871" t="s">
        <v>214</v>
      </c>
      <c r="AB77" s="922">
        <v>2.9</v>
      </c>
      <c r="AC77" s="912"/>
      <c r="AD77" s="925" t="s">
        <v>214</v>
      </c>
      <c r="AE77" s="926">
        <v>89010</v>
      </c>
      <c r="AF77" s="928"/>
      <c r="AG77" s="940">
        <v>890</v>
      </c>
      <c r="AH77" s="931"/>
      <c r="AI77" s="903" t="s">
        <v>215</v>
      </c>
      <c r="AJ77" s="871" t="s">
        <v>216</v>
      </c>
      <c r="AK77" s="871" t="s">
        <v>214</v>
      </c>
      <c r="AL77" s="868" t="s">
        <v>217</v>
      </c>
      <c r="AM77" s="871" t="s">
        <v>214</v>
      </c>
      <c r="AN77" s="922">
        <v>2.7</v>
      </c>
      <c r="AO77" s="912"/>
      <c r="AP77" s="94"/>
      <c r="AQ77" s="94"/>
      <c r="AR77" s="94"/>
      <c r="AS77" s="94"/>
      <c r="AT77" s="94"/>
      <c r="AU77" s="94"/>
      <c r="AV77" s="94"/>
      <c r="AW77" s="94"/>
      <c r="AX77" s="94"/>
      <c r="AY77" s="95"/>
      <c r="AZ77" s="94"/>
      <c r="BA77" s="94"/>
      <c r="BB77" s="94"/>
      <c r="BC77" s="94"/>
      <c r="BD77" s="94"/>
      <c r="BE77" s="94"/>
      <c r="BF77" s="94"/>
      <c r="BG77" s="94"/>
      <c r="BH77" s="94"/>
      <c r="BI77" s="94"/>
      <c r="BJ77" s="943"/>
      <c r="BK77" s="75"/>
      <c r="BL77" s="86" t="s">
        <v>223</v>
      </c>
      <c r="BM77" s="87">
        <v>358300</v>
      </c>
      <c r="BN77" s="952"/>
      <c r="BO77" s="115">
        <v>3580</v>
      </c>
      <c r="BP77" s="89" t="s">
        <v>215</v>
      </c>
      <c r="BQ77" s="90" t="s">
        <v>216</v>
      </c>
      <c r="BR77" s="91" t="s">
        <v>214</v>
      </c>
      <c r="BS77" s="92" t="s">
        <v>217</v>
      </c>
      <c r="BT77" s="89" t="s">
        <v>214</v>
      </c>
      <c r="BU77" s="116">
        <v>1.9</v>
      </c>
      <c r="BV77" s="108"/>
      <c r="BW77" s="925"/>
      <c r="BX77" s="85"/>
      <c r="BY77" s="952"/>
      <c r="BZ77" s="1013"/>
      <c r="CA77" s="942"/>
      <c r="CB77" s="960"/>
      <c r="CC77" s="871"/>
      <c r="CD77" s="871"/>
      <c r="CE77" s="871"/>
      <c r="CF77" s="868"/>
      <c r="CG77" s="871"/>
      <c r="CH77" s="874"/>
      <c r="CI77" s="876"/>
      <c r="CJ77" s="878"/>
      <c r="CK77" s="881"/>
      <c r="CL77" s="876"/>
      <c r="CM77" s="962" t="s">
        <v>263</v>
      </c>
      <c r="CN77" s="951">
        <v>9700</v>
      </c>
      <c r="CO77" s="881">
        <v>10800</v>
      </c>
      <c r="CP77" s="952"/>
      <c r="CQ77" s="957"/>
      <c r="CR77" s="952"/>
      <c r="CS77" s="963">
        <v>0.09</v>
      </c>
      <c r="CT77" s="952"/>
      <c r="CU77" s="957"/>
      <c r="CV77" s="942"/>
      <c r="CW77" s="960"/>
      <c r="CX77" s="954"/>
      <c r="CY77" s="871"/>
      <c r="CZ77" s="954"/>
      <c r="DA77" s="868"/>
      <c r="DB77" s="954"/>
      <c r="DC77" s="874"/>
      <c r="DD77" s="942"/>
      <c r="DE77" s="1031">
        <v>0.02</v>
      </c>
      <c r="DF77" s="948">
        <v>0.03</v>
      </c>
      <c r="DG77" s="948">
        <v>0.05</v>
      </c>
      <c r="DH77" s="1029">
        <v>0.06</v>
      </c>
      <c r="DI77" s="942"/>
      <c r="DJ77" s="1025"/>
      <c r="DK77" s="1026"/>
      <c r="DL77" s="1028"/>
      <c r="DM77" s="925"/>
      <c r="DN77" s="963">
        <v>0.81</v>
      </c>
    </row>
    <row r="78" spans="1:118" s="81" customFormat="1" ht="17.45" customHeight="1">
      <c r="A78" s="1002"/>
      <c r="B78" s="982"/>
      <c r="C78" s="985"/>
      <c r="D78" s="988"/>
      <c r="E78" s="1002"/>
      <c r="F78" s="74"/>
      <c r="G78" s="1013"/>
      <c r="H78" s="1015"/>
      <c r="I78" s="1013"/>
      <c r="J78" s="1015"/>
      <c r="K78" s="952"/>
      <c r="L78" s="946"/>
      <c r="M78" s="932"/>
      <c r="N78" s="903"/>
      <c r="O78" s="871"/>
      <c r="P78" s="871"/>
      <c r="Q78" s="868"/>
      <c r="R78" s="871"/>
      <c r="S78" s="923"/>
      <c r="T78" s="923"/>
      <c r="U78" s="946"/>
      <c r="V78" s="932"/>
      <c r="W78" s="903"/>
      <c r="X78" s="871"/>
      <c r="Y78" s="871"/>
      <c r="Z78" s="868"/>
      <c r="AA78" s="871"/>
      <c r="AB78" s="923"/>
      <c r="AC78" s="912"/>
      <c r="AD78" s="925"/>
      <c r="AE78" s="927"/>
      <c r="AF78" s="929"/>
      <c r="AG78" s="941"/>
      <c r="AH78" s="932"/>
      <c r="AI78" s="903"/>
      <c r="AJ78" s="871"/>
      <c r="AK78" s="871"/>
      <c r="AL78" s="868"/>
      <c r="AM78" s="871"/>
      <c r="AN78" s="923"/>
      <c r="AO78" s="912"/>
      <c r="AP78" s="94"/>
      <c r="AQ78" s="94"/>
      <c r="AR78" s="94"/>
      <c r="AS78" s="94"/>
      <c r="AT78" s="94"/>
      <c r="AU78" s="94"/>
      <c r="AV78" s="94"/>
      <c r="AW78" s="94"/>
      <c r="AX78" s="94"/>
      <c r="AY78" s="96"/>
      <c r="AZ78" s="94"/>
      <c r="BA78" s="94"/>
      <c r="BB78" s="94"/>
      <c r="BC78" s="94"/>
      <c r="BD78" s="94"/>
      <c r="BE78" s="94"/>
      <c r="BF78" s="94"/>
      <c r="BG78" s="94"/>
      <c r="BH78" s="94"/>
      <c r="BI78" s="94"/>
      <c r="BJ78" s="943"/>
      <c r="BK78" s="75"/>
      <c r="BL78" s="86" t="s">
        <v>224</v>
      </c>
      <c r="BM78" s="87">
        <v>400900</v>
      </c>
      <c r="BN78" s="952"/>
      <c r="BO78" s="115">
        <v>4000</v>
      </c>
      <c r="BP78" s="89" t="s">
        <v>215</v>
      </c>
      <c r="BQ78" s="90" t="s">
        <v>216</v>
      </c>
      <c r="BR78" s="91" t="s">
        <v>214</v>
      </c>
      <c r="BS78" s="92" t="s">
        <v>217</v>
      </c>
      <c r="BT78" s="89" t="s">
        <v>214</v>
      </c>
      <c r="BU78" s="116">
        <v>1.9</v>
      </c>
      <c r="BV78" s="108"/>
      <c r="BW78" s="925"/>
      <c r="BX78" s="85"/>
      <c r="BY78" s="952"/>
      <c r="BZ78" s="1013"/>
      <c r="CA78" s="942"/>
      <c r="CB78" s="960"/>
      <c r="CC78" s="871"/>
      <c r="CD78" s="871"/>
      <c r="CE78" s="871"/>
      <c r="CF78" s="868"/>
      <c r="CG78" s="871"/>
      <c r="CH78" s="874"/>
      <c r="CI78" s="876"/>
      <c r="CJ78" s="878"/>
      <c r="CK78" s="881"/>
      <c r="CL78" s="876"/>
      <c r="CM78" s="962"/>
      <c r="CN78" s="951"/>
      <c r="CO78" s="881"/>
      <c r="CP78" s="952"/>
      <c r="CQ78" s="957"/>
      <c r="CR78" s="952"/>
      <c r="CS78" s="963"/>
      <c r="CT78" s="952"/>
      <c r="CU78" s="957"/>
      <c r="CV78" s="942"/>
      <c r="CW78" s="960"/>
      <c r="CX78" s="954"/>
      <c r="CY78" s="871"/>
      <c r="CZ78" s="954"/>
      <c r="DA78" s="868"/>
      <c r="DB78" s="954"/>
      <c r="DC78" s="874"/>
      <c r="DD78" s="942"/>
      <c r="DE78" s="1031"/>
      <c r="DF78" s="948"/>
      <c r="DG78" s="948"/>
      <c r="DH78" s="1029"/>
      <c r="DI78" s="942"/>
      <c r="DJ78" s="1025"/>
      <c r="DK78" s="1026"/>
      <c r="DL78" s="1028"/>
      <c r="DM78" s="925"/>
      <c r="DN78" s="963"/>
    </row>
    <row r="79" spans="1:118" s="81" customFormat="1" ht="17.45" customHeight="1">
      <c r="A79" s="1002"/>
      <c r="B79" s="982"/>
      <c r="C79" s="985"/>
      <c r="D79" s="988"/>
      <c r="E79" s="1002"/>
      <c r="F79" s="74"/>
      <c r="G79" s="1013"/>
      <c r="H79" s="1015"/>
      <c r="I79" s="1013"/>
      <c r="J79" s="1015"/>
      <c r="K79" s="952"/>
      <c r="L79" s="946"/>
      <c r="M79" s="932"/>
      <c r="N79" s="903"/>
      <c r="O79" s="871"/>
      <c r="P79" s="871"/>
      <c r="Q79" s="868"/>
      <c r="R79" s="871"/>
      <c r="S79" s="923"/>
      <c r="T79" s="923"/>
      <c r="U79" s="946"/>
      <c r="V79" s="932"/>
      <c r="W79" s="903"/>
      <c r="X79" s="871"/>
      <c r="Y79" s="871"/>
      <c r="Z79" s="868"/>
      <c r="AA79" s="871"/>
      <c r="AB79" s="923"/>
      <c r="AC79" s="912"/>
      <c r="AD79" s="925"/>
      <c r="AE79" s="927"/>
      <c r="AF79" s="929"/>
      <c r="AG79" s="941"/>
      <c r="AH79" s="932"/>
      <c r="AI79" s="903"/>
      <c r="AJ79" s="871"/>
      <c r="AK79" s="871"/>
      <c r="AL79" s="868"/>
      <c r="AM79" s="871"/>
      <c r="AN79" s="923"/>
      <c r="AO79" s="912"/>
      <c r="AP79" s="94"/>
      <c r="AQ79" s="94"/>
      <c r="AR79" s="94"/>
      <c r="AS79" s="94"/>
      <c r="AT79" s="94"/>
      <c r="AU79" s="94"/>
      <c r="AV79" s="94"/>
      <c r="AW79" s="94"/>
      <c r="AX79" s="94"/>
      <c r="AY79" s="96"/>
      <c r="AZ79" s="94"/>
      <c r="BA79" s="94"/>
      <c r="BB79" s="94"/>
      <c r="BC79" s="94"/>
      <c r="BD79" s="94"/>
      <c r="BE79" s="94"/>
      <c r="BF79" s="94"/>
      <c r="BG79" s="94"/>
      <c r="BH79" s="94"/>
      <c r="BI79" s="94"/>
      <c r="BJ79" s="943"/>
      <c r="BK79" s="75"/>
      <c r="BL79" s="86" t="s">
        <v>225</v>
      </c>
      <c r="BM79" s="87">
        <v>443500</v>
      </c>
      <c r="BN79" s="952"/>
      <c r="BO79" s="115">
        <v>4430</v>
      </c>
      <c r="BP79" s="89" t="s">
        <v>215</v>
      </c>
      <c r="BQ79" s="90" t="s">
        <v>216</v>
      </c>
      <c r="BR79" s="91" t="s">
        <v>214</v>
      </c>
      <c r="BS79" s="92" t="s">
        <v>217</v>
      </c>
      <c r="BT79" s="89" t="s">
        <v>214</v>
      </c>
      <c r="BU79" s="116">
        <v>2</v>
      </c>
      <c r="BV79" s="108"/>
      <c r="BW79" s="925"/>
      <c r="BX79" s="85"/>
      <c r="BY79" s="952"/>
      <c r="BZ79" s="1013"/>
      <c r="CA79" s="942"/>
      <c r="CB79" s="960"/>
      <c r="CC79" s="871"/>
      <c r="CD79" s="871"/>
      <c r="CE79" s="871"/>
      <c r="CF79" s="868"/>
      <c r="CG79" s="871"/>
      <c r="CH79" s="874"/>
      <c r="CI79" s="876"/>
      <c r="CJ79" s="878"/>
      <c r="CK79" s="881"/>
      <c r="CL79" s="876"/>
      <c r="CM79" s="962" t="s">
        <v>264</v>
      </c>
      <c r="CN79" s="951">
        <v>8700</v>
      </c>
      <c r="CO79" s="881">
        <v>9700</v>
      </c>
      <c r="CP79" s="952"/>
      <c r="CQ79" s="957"/>
      <c r="CR79" s="952"/>
      <c r="CS79" s="963"/>
      <c r="CT79" s="952"/>
      <c r="CU79" s="957"/>
      <c r="CV79" s="942"/>
      <c r="CW79" s="960"/>
      <c r="CX79" s="954"/>
      <c r="CY79" s="871"/>
      <c r="CZ79" s="954"/>
      <c r="DA79" s="868"/>
      <c r="DB79" s="954"/>
      <c r="DC79" s="874"/>
      <c r="DD79" s="942"/>
      <c r="DE79" s="1031"/>
      <c r="DF79" s="948"/>
      <c r="DG79" s="948"/>
      <c r="DH79" s="1029"/>
      <c r="DI79" s="942"/>
      <c r="DJ79" s="1025"/>
      <c r="DK79" s="1026"/>
      <c r="DL79" s="1028"/>
      <c r="DM79" s="925"/>
      <c r="DN79" s="963"/>
    </row>
    <row r="80" spans="1:118" s="81" customFormat="1" ht="17.45" customHeight="1">
      <c r="A80" s="1002"/>
      <c r="B80" s="982"/>
      <c r="C80" s="985"/>
      <c r="D80" s="988"/>
      <c r="E80" s="1002"/>
      <c r="F80" s="74"/>
      <c r="G80" s="1013"/>
      <c r="H80" s="1016"/>
      <c r="I80" s="1013"/>
      <c r="J80" s="1016"/>
      <c r="K80" s="952"/>
      <c r="L80" s="1018"/>
      <c r="M80" s="933"/>
      <c r="N80" s="919"/>
      <c r="O80" s="920"/>
      <c r="P80" s="920"/>
      <c r="Q80" s="921"/>
      <c r="R80" s="920"/>
      <c r="S80" s="924"/>
      <c r="T80" s="924"/>
      <c r="U80" s="1018"/>
      <c r="V80" s="933"/>
      <c r="W80" s="919"/>
      <c r="X80" s="920"/>
      <c r="Y80" s="920"/>
      <c r="Z80" s="921"/>
      <c r="AA80" s="920"/>
      <c r="AB80" s="924"/>
      <c r="AC80" s="913"/>
      <c r="AD80" s="925"/>
      <c r="AE80" s="927"/>
      <c r="AF80" s="930"/>
      <c r="AG80" s="941"/>
      <c r="AH80" s="933"/>
      <c r="AI80" s="919"/>
      <c r="AJ80" s="920"/>
      <c r="AK80" s="920"/>
      <c r="AL80" s="921"/>
      <c r="AM80" s="920"/>
      <c r="AN80" s="924"/>
      <c r="AO80" s="913"/>
      <c r="AP80" s="94"/>
      <c r="AQ80" s="94"/>
      <c r="AR80" s="94"/>
      <c r="AS80" s="94"/>
      <c r="AT80" s="94"/>
      <c r="AU80" s="94"/>
      <c r="AV80" s="94"/>
      <c r="AW80" s="94"/>
      <c r="AX80" s="94"/>
      <c r="AY80" s="97"/>
      <c r="AZ80" s="94"/>
      <c r="BA80" s="94"/>
      <c r="BB80" s="94"/>
      <c r="BC80" s="94"/>
      <c r="BD80" s="94"/>
      <c r="BE80" s="94"/>
      <c r="BF80" s="94"/>
      <c r="BG80" s="94"/>
      <c r="BH80" s="94"/>
      <c r="BI80" s="94"/>
      <c r="BJ80" s="943"/>
      <c r="BK80" s="75"/>
      <c r="BL80" s="86" t="s">
        <v>226</v>
      </c>
      <c r="BM80" s="87">
        <v>486100</v>
      </c>
      <c r="BN80" s="952"/>
      <c r="BO80" s="115">
        <v>4860</v>
      </c>
      <c r="BP80" s="89" t="s">
        <v>215</v>
      </c>
      <c r="BQ80" s="90" t="s">
        <v>216</v>
      </c>
      <c r="BR80" s="91" t="s">
        <v>214</v>
      </c>
      <c r="BS80" s="92" t="s">
        <v>217</v>
      </c>
      <c r="BT80" s="89" t="s">
        <v>214</v>
      </c>
      <c r="BU80" s="116">
        <v>1.8</v>
      </c>
      <c r="BV80" s="108"/>
      <c r="BW80" s="925"/>
      <c r="BX80" s="85" t="s">
        <v>228</v>
      </c>
      <c r="BY80" s="952"/>
      <c r="BZ80" s="1021"/>
      <c r="CA80" s="942"/>
      <c r="CB80" s="965"/>
      <c r="CC80" s="872"/>
      <c r="CD80" s="872"/>
      <c r="CE80" s="872"/>
      <c r="CF80" s="869"/>
      <c r="CG80" s="872"/>
      <c r="CH80" s="875"/>
      <c r="CI80" s="876"/>
      <c r="CJ80" s="879"/>
      <c r="CK80" s="882"/>
      <c r="CL80" s="876"/>
      <c r="CM80" s="1019"/>
      <c r="CN80" s="1033"/>
      <c r="CO80" s="882"/>
      <c r="CP80" s="952"/>
      <c r="CQ80" s="958"/>
      <c r="CR80" s="952"/>
      <c r="CS80" s="964"/>
      <c r="CT80" s="952"/>
      <c r="CU80" s="957"/>
      <c r="CV80" s="942"/>
      <c r="CW80" s="965"/>
      <c r="CX80" s="955"/>
      <c r="CY80" s="872"/>
      <c r="CZ80" s="955"/>
      <c r="DA80" s="869"/>
      <c r="DB80" s="955"/>
      <c r="DC80" s="875"/>
      <c r="DD80" s="942"/>
      <c r="DE80" s="1032"/>
      <c r="DF80" s="949"/>
      <c r="DG80" s="949"/>
      <c r="DH80" s="1030"/>
      <c r="DI80" s="942"/>
      <c r="DJ80" s="1025"/>
      <c r="DK80" s="1026"/>
      <c r="DL80" s="1028"/>
      <c r="DM80" s="925"/>
      <c r="DN80" s="964"/>
    </row>
    <row r="81" spans="1:118" s="81" customFormat="1" ht="17.45" customHeight="1">
      <c r="A81" s="1004" t="s">
        <v>157</v>
      </c>
      <c r="B81" s="982"/>
      <c r="C81" s="1034" t="s">
        <v>265</v>
      </c>
      <c r="D81" s="987" t="s">
        <v>220</v>
      </c>
      <c r="E81" s="1004" t="s">
        <v>258</v>
      </c>
      <c r="F81" s="74"/>
      <c r="G81" s="1006">
        <v>185010</v>
      </c>
      <c r="H81" s="1008">
        <v>274020</v>
      </c>
      <c r="I81" s="1006">
        <v>181650</v>
      </c>
      <c r="J81" s="1008">
        <v>270660</v>
      </c>
      <c r="K81" s="952" t="s">
        <v>214</v>
      </c>
      <c r="L81" s="877">
        <v>1730</v>
      </c>
      <c r="M81" s="907">
        <v>2620</v>
      </c>
      <c r="N81" s="902" t="s">
        <v>215</v>
      </c>
      <c r="O81" s="883" t="s">
        <v>216</v>
      </c>
      <c r="P81" s="883" t="s">
        <v>214</v>
      </c>
      <c r="Q81" s="905" t="s">
        <v>217</v>
      </c>
      <c r="R81" s="883" t="s">
        <v>214</v>
      </c>
      <c r="S81" s="885">
        <v>3</v>
      </c>
      <c r="T81" s="892">
        <v>2.9</v>
      </c>
      <c r="U81" s="877">
        <v>1690</v>
      </c>
      <c r="V81" s="907">
        <v>2580</v>
      </c>
      <c r="W81" s="902" t="s">
        <v>215</v>
      </c>
      <c r="X81" s="883" t="s">
        <v>216</v>
      </c>
      <c r="Y81" s="883" t="s">
        <v>214</v>
      </c>
      <c r="Z81" s="905" t="s">
        <v>217</v>
      </c>
      <c r="AA81" s="883" t="s">
        <v>214</v>
      </c>
      <c r="AB81" s="885">
        <v>2.9</v>
      </c>
      <c r="AC81" s="888">
        <v>2.9</v>
      </c>
      <c r="AD81" s="925" t="s">
        <v>214</v>
      </c>
      <c r="AE81" s="934">
        <v>178030</v>
      </c>
      <c r="AF81" s="936">
        <v>89010</v>
      </c>
      <c r="AG81" s="938">
        <v>1780</v>
      </c>
      <c r="AH81" s="907">
        <v>890</v>
      </c>
      <c r="AI81" s="902" t="s">
        <v>215</v>
      </c>
      <c r="AJ81" s="883" t="s">
        <v>216</v>
      </c>
      <c r="AK81" s="883" t="s">
        <v>214</v>
      </c>
      <c r="AL81" s="905" t="s">
        <v>217</v>
      </c>
      <c r="AM81" s="883" t="s">
        <v>214</v>
      </c>
      <c r="AN81" s="885">
        <v>2.7</v>
      </c>
      <c r="AO81" s="888">
        <v>2.7</v>
      </c>
      <c r="AP81" s="898" t="s">
        <v>214</v>
      </c>
      <c r="AQ81" s="895">
        <v>160230</v>
      </c>
      <c r="AR81" s="898" t="s">
        <v>214</v>
      </c>
      <c r="AS81" s="899">
        <v>1600</v>
      </c>
      <c r="AT81" s="883" t="s">
        <v>215</v>
      </c>
      <c r="AU81" s="883" t="s">
        <v>216</v>
      </c>
      <c r="AV81" s="883" t="s">
        <v>214</v>
      </c>
      <c r="AW81" s="905" t="s">
        <v>217</v>
      </c>
      <c r="AX81" s="883" t="s">
        <v>214</v>
      </c>
      <c r="AY81" s="911">
        <v>2.7</v>
      </c>
      <c r="AZ81" s="898" t="s">
        <v>214</v>
      </c>
      <c r="BA81" s="895">
        <v>17800</v>
      </c>
      <c r="BB81" s="898" t="s">
        <v>214</v>
      </c>
      <c r="BC81" s="899">
        <v>170</v>
      </c>
      <c r="BD81" s="883" t="s">
        <v>215</v>
      </c>
      <c r="BE81" s="883" t="s">
        <v>216</v>
      </c>
      <c r="BF81" s="883" t="s">
        <v>214</v>
      </c>
      <c r="BG81" s="905" t="s">
        <v>217</v>
      </c>
      <c r="BH81" s="883" t="s">
        <v>214</v>
      </c>
      <c r="BI81" s="911">
        <v>2.6</v>
      </c>
      <c r="BJ81" s="942"/>
      <c r="BK81" s="75"/>
      <c r="BL81" s="86" t="s">
        <v>227</v>
      </c>
      <c r="BM81" s="87">
        <v>528700</v>
      </c>
      <c r="BN81" s="952"/>
      <c r="BO81" s="115">
        <v>5280</v>
      </c>
      <c r="BP81" s="89" t="s">
        <v>215</v>
      </c>
      <c r="BQ81" s="90" t="s">
        <v>216</v>
      </c>
      <c r="BR81" s="91" t="s">
        <v>214</v>
      </c>
      <c r="BS81" s="92" t="s">
        <v>217</v>
      </c>
      <c r="BT81" s="89" t="s">
        <v>214</v>
      </c>
      <c r="BU81" s="116">
        <v>1.9</v>
      </c>
      <c r="BV81" s="108"/>
      <c r="BW81" s="925"/>
      <c r="BX81" s="98" t="s">
        <v>230</v>
      </c>
      <c r="BY81" s="952" t="s">
        <v>214</v>
      </c>
      <c r="BZ81" s="1020">
        <v>33970</v>
      </c>
      <c r="CA81" s="952" t="s">
        <v>214</v>
      </c>
      <c r="CB81" s="959">
        <v>280</v>
      </c>
      <c r="CC81" s="870" t="s">
        <v>215</v>
      </c>
      <c r="CD81" s="870" t="s">
        <v>216</v>
      </c>
      <c r="CE81" s="870" t="s">
        <v>214</v>
      </c>
      <c r="CF81" s="867" t="s">
        <v>217</v>
      </c>
      <c r="CG81" s="870" t="s">
        <v>214</v>
      </c>
      <c r="CH81" s="873">
        <v>5.6</v>
      </c>
      <c r="CI81" s="876" t="s">
        <v>214</v>
      </c>
      <c r="CJ81" s="877">
        <v>2300</v>
      </c>
      <c r="CK81" s="880">
        <v>2500</v>
      </c>
      <c r="CL81" s="876" t="s">
        <v>214</v>
      </c>
      <c r="CM81" s="961" t="s">
        <v>259</v>
      </c>
      <c r="CN81" s="950">
        <v>25700</v>
      </c>
      <c r="CO81" s="880">
        <v>28600</v>
      </c>
      <c r="CP81" s="952" t="s">
        <v>219</v>
      </c>
      <c r="CQ81" s="956">
        <v>1040</v>
      </c>
      <c r="CR81" s="952" t="s">
        <v>219</v>
      </c>
      <c r="CS81" s="977" t="s">
        <v>266</v>
      </c>
      <c r="CT81" s="952" t="s">
        <v>219</v>
      </c>
      <c r="CU81" s="956">
        <v>26310</v>
      </c>
      <c r="CV81" s="952" t="s">
        <v>172</v>
      </c>
      <c r="CW81" s="959">
        <v>260</v>
      </c>
      <c r="CX81" s="953" t="s">
        <v>215</v>
      </c>
      <c r="CY81" s="870" t="s">
        <v>216</v>
      </c>
      <c r="CZ81" s="953" t="s">
        <v>214</v>
      </c>
      <c r="DA81" s="867" t="s">
        <v>217</v>
      </c>
      <c r="DB81" s="953" t="s">
        <v>214</v>
      </c>
      <c r="DC81" s="873">
        <v>0.9</v>
      </c>
      <c r="DD81" s="952" t="s">
        <v>219</v>
      </c>
      <c r="DE81" s="1053" t="s">
        <v>331</v>
      </c>
      <c r="DF81" s="1051" t="s">
        <v>331</v>
      </c>
      <c r="DG81" s="1051" t="s">
        <v>331</v>
      </c>
      <c r="DH81" s="1052" t="s">
        <v>331</v>
      </c>
      <c r="DI81" s="942" t="s">
        <v>219</v>
      </c>
      <c r="DJ81" s="1025"/>
      <c r="DK81" s="1026"/>
      <c r="DL81" s="1028"/>
      <c r="DM81" s="117"/>
      <c r="DN81" s="1027" t="s">
        <v>267</v>
      </c>
    </row>
    <row r="82" spans="1:118" s="81" customFormat="1" ht="17.45" customHeight="1">
      <c r="A82" s="1002"/>
      <c r="B82" s="982"/>
      <c r="C82" s="1035"/>
      <c r="D82" s="988"/>
      <c r="E82" s="1002"/>
      <c r="F82" s="74"/>
      <c r="G82" s="1007"/>
      <c r="H82" s="1009"/>
      <c r="I82" s="1007"/>
      <c r="J82" s="1009"/>
      <c r="K82" s="952"/>
      <c r="L82" s="878"/>
      <c r="M82" s="908"/>
      <c r="N82" s="903"/>
      <c r="O82" s="871"/>
      <c r="P82" s="871"/>
      <c r="Q82" s="868"/>
      <c r="R82" s="871"/>
      <c r="S82" s="886"/>
      <c r="T82" s="893"/>
      <c r="U82" s="878"/>
      <c r="V82" s="908"/>
      <c r="W82" s="903"/>
      <c r="X82" s="871"/>
      <c r="Y82" s="871"/>
      <c r="Z82" s="868"/>
      <c r="AA82" s="871"/>
      <c r="AB82" s="886"/>
      <c r="AC82" s="889"/>
      <c r="AD82" s="925"/>
      <c r="AE82" s="935"/>
      <c r="AF82" s="937"/>
      <c r="AG82" s="939"/>
      <c r="AH82" s="908"/>
      <c r="AI82" s="903"/>
      <c r="AJ82" s="871"/>
      <c r="AK82" s="871"/>
      <c r="AL82" s="868"/>
      <c r="AM82" s="871"/>
      <c r="AN82" s="886"/>
      <c r="AO82" s="889"/>
      <c r="AP82" s="898"/>
      <c r="AQ82" s="896"/>
      <c r="AR82" s="898"/>
      <c r="AS82" s="900"/>
      <c r="AT82" s="871"/>
      <c r="AU82" s="871"/>
      <c r="AV82" s="871"/>
      <c r="AW82" s="868"/>
      <c r="AX82" s="871"/>
      <c r="AY82" s="912"/>
      <c r="AZ82" s="898"/>
      <c r="BA82" s="896"/>
      <c r="BB82" s="898"/>
      <c r="BC82" s="900"/>
      <c r="BD82" s="871"/>
      <c r="BE82" s="871"/>
      <c r="BF82" s="871"/>
      <c r="BG82" s="868"/>
      <c r="BH82" s="871"/>
      <c r="BI82" s="912"/>
      <c r="BJ82" s="942"/>
      <c r="BK82" s="75"/>
      <c r="BL82" s="86" t="s">
        <v>229</v>
      </c>
      <c r="BM82" s="87">
        <v>571200</v>
      </c>
      <c r="BN82" s="952"/>
      <c r="BO82" s="115">
        <v>5710</v>
      </c>
      <c r="BP82" s="89" t="s">
        <v>215</v>
      </c>
      <c r="BQ82" s="90" t="s">
        <v>216</v>
      </c>
      <c r="BR82" s="91" t="s">
        <v>214</v>
      </c>
      <c r="BS82" s="92" t="s">
        <v>217</v>
      </c>
      <c r="BT82" s="89" t="s">
        <v>214</v>
      </c>
      <c r="BU82" s="116">
        <v>1.9</v>
      </c>
      <c r="BV82" s="108"/>
      <c r="BW82" s="925"/>
      <c r="BX82" s="85"/>
      <c r="BY82" s="952"/>
      <c r="BZ82" s="1013"/>
      <c r="CA82" s="952"/>
      <c r="CB82" s="960"/>
      <c r="CC82" s="871"/>
      <c r="CD82" s="871"/>
      <c r="CE82" s="871"/>
      <c r="CF82" s="868"/>
      <c r="CG82" s="871"/>
      <c r="CH82" s="874"/>
      <c r="CI82" s="876"/>
      <c r="CJ82" s="878"/>
      <c r="CK82" s="881"/>
      <c r="CL82" s="876"/>
      <c r="CM82" s="962"/>
      <c r="CN82" s="951"/>
      <c r="CO82" s="881"/>
      <c r="CP82" s="952"/>
      <c r="CQ82" s="957"/>
      <c r="CR82" s="952"/>
      <c r="CS82" s="978"/>
      <c r="CT82" s="952"/>
      <c r="CU82" s="957"/>
      <c r="CV82" s="952"/>
      <c r="CW82" s="960"/>
      <c r="CX82" s="954"/>
      <c r="CY82" s="871"/>
      <c r="CZ82" s="954"/>
      <c r="DA82" s="868"/>
      <c r="DB82" s="954"/>
      <c r="DC82" s="874"/>
      <c r="DD82" s="952"/>
      <c r="DE82" s="980"/>
      <c r="DF82" s="972"/>
      <c r="DG82" s="972"/>
      <c r="DH82" s="974"/>
      <c r="DI82" s="942"/>
      <c r="DJ82" s="1025"/>
      <c r="DK82" s="1026"/>
      <c r="DL82" s="1028"/>
      <c r="DM82" s="117"/>
      <c r="DN82" s="1038"/>
    </row>
    <row r="83" spans="1:118" s="81" customFormat="1" ht="17.45" customHeight="1">
      <c r="A83" s="1002"/>
      <c r="B83" s="982"/>
      <c r="C83" s="1035"/>
      <c r="D83" s="988"/>
      <c r="E83" s="1002"/>
      <c r="F83" s="74"/>
      <c r="G83" s="1007"/>
      <c r="H83" s="1009"/>
      <c r="I83" s="1007"/>
      <c r="J83" s="1009"/>
      <c r="K83" s="952"/>
      <c r="L83" s="878"/>
      <c r="M83" s="908"/>
      <c r="N83" s="903"/>
      <c r="O83" s="871"/>
      <c r="P83" s="871"/>
      <c r="Q83" s="868"/>
      <c r="R83" s="871"/>
      <c r="S83" s="886"/>
      <c r="T83" s="893"/>
      <c r="U83" s="878"/>
      <c r="V83" s="908"/>
      <c r="W83" s="903"/>
      <c r="X83" s="871"/>
      <c r="Y83" s="871"/>
      <c r="Z83" s="868"/>
      <c r="AA83" s="871"/>
      <c r="AB83" s="886"/>
      <c r="AC83" s="889"/>
      <c r="AD83" s="925"/>
      <c r="AE83" s="935"/>
      <c r="AF83" s="937"/>
      <c r="AG83" s="939"/>
      <c r="AH83" s="908"/>
      <c r="AI83" s="903"/>
      <c r="AJ83" s="871"/>
      <c r="AK83" s="871"/>
      <c r="AL83" s="868"/>
      <c r="AM83" s="871"/>
      <c r="AN83" s="886"/>
      <c r="AO83" s="889"/>
      <c r="AP83" s="898"/>
      <c r="AQ83" s="896"/>
      <c r="AR83" s="898"/>
      <c r="AS83" s="900"/>
      <c r="AT83" s="871"/>
      <c r="AU83" s="871"/>
      <c r="AV83" s="871"/>
      <c r="AW83" s="868"/>
      <c r="AX83" s="871"/>
      <c r="AY83" s="912"/>
      <c r="AZ83" s="898"/>
      <c r="BA83" s="896"/>
      <c r="BB83" s="898"/>
      <c r="BC83" s="900"/>
      <c r="BD83" s="871"/>
      <c r="BE83" s="871"/>
      <c r="BF83" s="871"/>
      <c r="BG83" s="868"/>
      <c r="BH83" s="871"/>
      <c r="BI83" s="912"/>
      <c r="BJ83" s="942"/>
      <c r="BK83" s="75"/>
      <c r="BL83" s="86" t="s">
        <v>231</v>
      </c>
      <c r="BM83" s="87">
        <v>613800</v>
      </c>
      <c r="BN83" s="952"/>
      <c r="BO83" s="115">
        <v>6130</v>
      </c>
      <c r="BP83" s="89" t="s">
        <v>215</v>
      </c>
      <c r="BQ83" s="90" t="s">
        <v>216</v>
      </c>
      <c r="BR83" s="91" t="s">
        <v>214</v>
      </c>
      <c r="BS83" s="92" t="s">
        <v>217</v>
      </c>
      <c r="BT83" s="89" t="s">
        <v>214</v>
      </c>
      <c r="BU83" s="116">
        <v>2</v>
      </c>
      <c r="BV83" s="108"/>
      <c r="BW83" s="925"/>
      <c r="BX83" s="85"/>
      <c r="BY83" s="952"/>
      <c r="BZ83" s="1013"/>
      <c r="CA83" s="952"/>
      <c r="CB83" s="960"/>
      <c r="CC83" s="871"/>
      <c r="CD83" s="871"/>
      <c r="CE83" s="871"/>
      <c r="CF83" s="868"/>
      <c r="CG83" s="871"/>
      <c r="CH83" s="874"/>
      <c r="CI83" s="876"/>
      <c r="CJ83" s="878"/>
      <c r="CK83" s="881"/>
      <c r="CL83" s="876"/>
      <c r="CM83" s="962" t="s">
        <v>261</v>
      </c>
      <c r="CN83" s="951">
        <v>14200</v>
      </c>
      <c r="CO83" s="881">
        <v>15700</v>
      </c>
      <c r="CP83" s="952"/>
      <c r="CQ83" s="957"/>
      <c r="CR83" s="952"/>
      <c r="CS83" s="978"/>
      <c r="CT83" s="952"/>
      <c r="CU83" s="957"/>
      <c r="CV83" s="952"/>
      <c r="CW83" s="960"/>
      <c r="CX83" s="954"/>
      <c r="CY83" s="871"/>
      <c r="CZ83" s="954"/>
      <c r="DA83" s="868"/>
      <c r="DB83" s="954"/>
      <c r="DC83" s="874"/>
      <c r="DD83" s="952"/>
      <c r="DE83" s="980"/>
      <c r="DF83" s="972"/>
      <c r="DG83" s="972"/>
      <c r="DH83" s="974"/>
      <c r="DI83" s="942"/>
      <c r="DJ83" s="1025"/>
      <c r="DK83" s="1026"/>
      <c r="DL83" s="1028"/>
      <c r="DM83" s="117"/>
      <c r="DN83" s="99" t="s">
        <v>268</v>
      </c>
    </row>
    <row r="84" spans="1:118" s="81" customFormat="1" ht="17.45" customHeight="1">
      <c r="A84" s="1002"/>
      <c r="B84" s="982"/>
      <c r="C84" s="1035"/>
      <c r="D84" s="988"/>
      <c r="E84" s="1002"/>
      <c r="F84" s="74"/>
      <c r="G84" s="1007"/>
      <c r="H84" s="1009"/>
      <c r="I84" s="1007"/>
      <c r="J84" s="1009"/>
      <c r="K84" s="952"/>
      <c r="L84" s="878"/>
      <c r="M84" s="908"/>
      <c r="N84" s="904"/>
      <c r="O84" s="884"/>
      <c r="P84" s="884"/>
      <c r="Q84" s="906"/>
      <c r="R84" s="884"/>
      <c r="S84" s="887"/>
      <c r="T84" s="894"/>
      <c r="U84" s="878"/>
      <c r="V84" s="908"/>
      <c r="W84" s="904"/>
      <c r="X84" s="884"/>
      <c r="Y84" s="884"/>
      <c r="Z84" s="906"/>
      <c r="AA84" s="884"/>
      <c r="AB84" s="887"/>
      <c r="AC84" s="890"/>
      <c r="AD84" s="925"/>
      <c r="AE84" s="935"/>
      <c r="AF84" s="937"/>
      <c r="AG84" s="939"/>
      <c r="AH84" s="908"/>
      <c r="AI84" s="904"/>
      <c r="AJ84" s="884"/>
      <c r="AK84" s="884"/>
      <c r="AL84" s="906"/>
      <c r="AM84" s="884"/>
      <c r="AN84" s="887"/>
      <c r="AO84" s="890"/>
      <c r="AP84" s="898"/>
      <c r="AQ84" s="897"/>
      <c r="AR84" s="898"/>
      <c r="AS84" s="901"/>
      <c r="AT84" s="909"/>
      <c r="AU84" s="909"/>
      <c r="AV84" s="909"/>
      <c r="AW84" s="910"/>
      <c r="AX84" s="909"/>
      <c r="AY84" s="913"/>
      <c r="AZ84" s="898"/>
      <c r="BA84" s="897"/>
      <c r="BB84" s="898"/>
      <c r="BC84" s="901"/>
      <c r="BD84" s="909"/>
      <c r="BE84" s="909"/>
      <c r="BF84" s="909"/>
      <c r="BG84" s="910"/>
      <c r="BH84" s="909"/>
      <c r="BI84" s="913"/>
      <c r="BJ84" s="942"/>
      <c r="BK84" s="75"/>
      <c r="BL84" s="86" t="s">
        <v>232</v>
      </c>
      <c r="BM84" s="87">
        <v>656400</v>
      </c>
      <c r="BN84" s="952"/>
      <c r="BO84" s="115">
        <v>6560</v>
      </c>
      <c r="BP84" s="89" t="s">
        <v>215</v>
      </c>
      <c r="BQ84" s="90" t="s">
        <v>216</v>
      </c>
      <c r="BR84" s="91" t="s">
        <v>214</v>
      </c>
      <c r="BS84" s="92" t="s">
        <v>217</v>
      </c>
      <c r="BT84" s="89" t="s">
        <v>214</v>
      </c>
      <c r="BU84" s="116">
        <v>1.9</v>
      </c>
      <c r="BV84" s="108"/>
      <c r="BW84" s="925"/>
      <c r="BX84" s="85"/>
      <c r="BY84" s="952"/>
      <c r="BZ84" s="1013"/>
      <c r="CA84" s="952"/>
      <c r="CB84" s="960"/>
      <c r="CC84" s="871"/>
      <c r="CD84" s="871"/>
      <c r="CE84" s="871"/>
      <c r="CF84" s="868"/>
      <c r="CG84" s="871"/>
      <c r="CH84" s="874"/>
      <c r="CI84" s="876"/>
      <c r="CJ84" s="878"/>
      <c r="CK84" s="881"/>
      <c r="CL84" s="876"/>
      <c r="CM84" s="962"/>
      <c r="CN84" s="951"/>
      <c r="CO84" s="881"/>
      <c r="CP84" s="952"/>
      <c r="CQ84" s="957"/>
      <c r="CR84" s="952"/>
      <c r="CS84" s="978"/>
      <c r="CT84" s="952"/>
      <c r="CU84" s="957"/>
      <c r="CV84" s="952"/>
      <c r="CW84" s="960"/>
      <c r="CX84" s="954"/>
      <c r="CY84" s="871"/>
      <c r="CZ84" s="954"/>
      <c r="DA84" s="868"/>
      <c r="DB84" s="954"/>
      <c r="DC84" s="874"/>
      <c r="DD84" s="952"/>
      <c r="DE84" s="980"/>
      <c r="DF84" s="972"/>
      <c r="DG84" s="972"/>
      <c r="DH84" s="974"/>
      <c r="DI84" s="942"/>
      <c r="DJ84" s="1025"/>
      <c r="DK84" s="1026"/>
      <c r="DL84" s="1028"/>
      <c r="DM84" s="117"/>
      <c r="DN84" s="217">
        <v>0.8</v>
      </c>
    </row>
    <row r="85" spans="1:118" s="81" customFormat="1" ht="17.45" customHeight="1">
      <c r="A85" s="1001" t="s">
        <v>158</v>
      </c>
      <c r="B85" s="982"/>
      <c r="C85" s="1035"/>
      <c r="D85" s="988"/>
      <c r="E85" s="1001" t="s">
        <v>46</v>
      </c>
      <c r="F85" s="74"/>
      <c r="G85" s="1012">
        <v>274020</v>
      </c>
      <c r="H85" s="1014"/>
      <c r="I85" s="1012">
        <v>270660</v>
      </c>
      <c r="J85" s="1014"/>
      <c r="K85" s="952" t="s">
        <v>214</v>
      </c>
      <c r="L85" s="1017">
        <v>2620</v>
      </c>
      <c r="M85" s="931"/>
      <c r="N85" s="903" t="s">
        <v>215</v>
      </c>
      <c r="O85" s="871" t="s">
        <v>216</v>
      </c>
      <c r="P85" s="871" t="s">
        <v>214</v>
      </c>
      <c r="Q85" s="868" t="s">
        <v>217</v>
      </c>
      <c r="R85" s="871" t="s">
        <v>214</v>
      </c>
      <c r="S85" s="922">
        <v>2.9</v>
      </c>
      <c r="T85" s="923"/>
      <c r="U85" s="1017">
        <v>2580</v>
      </c>
      <c r="V85" s="931"/>
      <c r="W85" s="903" t="s">
        <v>215</v>
      </c>
      <c r="X85" s="871" t="s">
        <v>216</v>
      </c>
      <c r="Y85" s="871" t="s">
        <v>214</v>
      </c>
      <c r="Z85" s="868" t="s">
        <v>217</v>
      </c>
      <c r="AA85" s="871" t="s">
        <v>214</v>
      </c>
      <c r="AB85" s="922">
        <v>2.9</v>
      </c>
      <c r="AC85" s="912"/>
      <c r="AD85" s="925" t="s">
        <v>214</v>
      </c>
      <c r="AE85" s="926">
        <v>89010</v>
      </c>
      <c r="AF85" s="928"/>
      <c r="AG85" s="940">
        <v>890</v>
      </c>
      <c r="AH85" s="931"/>
      <c r="AI85" s="903" t="s">
        <v>215</v>
      </c>
      <c r="AJ85" s="871" t="s">
        <v>216</v>
      </c>
      <c r="AK85" s="871" t="s">
        <v>214</v>
      </c>
      <c r="AL85" s="868" t="s">
        <v>217</v>
      </c>
      <c r="AM85" s="871" t="s">
        <v>214</v>
      </c>
      <c r="AN85" s="922">
        <v>2.7</v>
      </c>
      <c r="AO85" s="912"/>
      <c r="AP85" s="94"/>
      <c r="AQ85" s="94"/>
      <c r="AR85" s="94"/>
      <c r="AS85" s="94"/>
      <c r="AT85" s="94"/>
      <c r="AU85" s="94"/>
      <c r="AV85" s="94"/>
      <c r="AW85" s="94"/>
      <c r="AX85" s="94"/>
      <c r="AY85" s="94"/>
      <c r="AZ85" s="94"/>
      <c r="BA85" s="94"/>
      <c r="BB85" s="94"/>
      <c r="BC85" s="94"/>
      <c r="BD85" s="94"/>
      <c r="BE85" s="94"/>
      <c r="BF85" s="94"/>
      <c r="BG85" s="94"/>
      <c r="BH85" s="94"/>
      <c r="BI85" s="94"/>
      <c r="BJ85" s="943"/>
      <c r="BK85" s="75"/>
      <c r="BL85" s="86" t="s">
        <v>269</v>
      </c>
      <c r="BM85" s="87">
        <v>699000</v>
      </c>
      <c r="BN85" s="952"/>
      <c r="BO85" s="115">
        <v>6990</v>
      </c>
      <c r="BP85" s="89" t="s">
        <v>215</v>
      </c>
      <c r="BQ85" s="90" t="s">
        <v>216</v>
      </c>
      <c r="BR85" s="91" t="s">
        <v>214</v>
      </c>
      <c r="BS85" s="92" t="s">
        <v>217</v>
      </c>
      <c r="BT85" s="89" t="s">
        <v>214</v>
      </c>
      <c r="BU85" s="116">
        <v>1.9</v>
      </c>
      <c r="BV85" s="108"/>
      <c r="BW85" s="925"/>
      <c r="BX85" s="85"/>
      <c r="BY85" s="952"/>
      <c r="BZ85" s="1013"/>
      <c r="CA85" s="952"/>
      <c r="CB85" s="960"/>
      <c r="CC85" s="871"/>
      <c r="CD85" s="871"/>
      <c r="CE85" s="871"/>
      <c r="CF85" s="868"/>
      <c r="CG85" s="871"/>
      <c r="CH85" s="874"/>
      <c r="CI85" s="876"/>
      <c r="CJ85" s="878"/>
      <c r="CK85" s="881"/>
      <c r="CL85" s="876"/>
      <c r="CM85" s="962" t="s">
        <v>263</v>
      </c>
      <c r="CN85" s="951">
        <v>12300</v>
      </c>
      <c r="CO85" s="881">
        <v>13700</v>
      </c>
      <c r="CP85" s="952"/>
      <c r="CQ85" s="957"/>
      <c r="CR85" s="952"/>
      <c r="CS85" s="963">
        <v>0.08</v>
      </c>
      <c r="CT85" s="952"/>
      <c r="CU85" s="957"/>
      <c r="CV85" s="952"/>
      <c r="CW85" s="960"/>
      <c r="CX85" s="954"/>
      <c r="CY85" s="871"/>
      <c r="CZ85" s="954"/>
      <c r="DA85" s="868"/>
      <c r="DB85" s="954"/>
      <c r="DC85" s="874"/>
      <c r="DD85" s="952"/>
      <c r="DE85" s="1031">
        <v>0.02</v>
      </c>
      <c r="DF85" s="948">
        <v>0.03</v>
      </c>
      <c r="DG85" s="948">
        <v>0.05</v>
      </c>
      <c r="DH85" s="975">
        <v>0.06</v>
      </c>
      <c r="DI85" s="942"/>
      <c r="DJ85" s="1025"/>
      <c r="DK85" s="1026"/>
      <c r="DL85" s="1028"/>
      <c r="DM85" s="117"/>
      <c r="DN85" s="99" t="s">
        <v>270</v>
      </c>
    </row>
    <row r="86" spans="1:118" s="81" customFormat="1" ht="17.45" customHeight="1">
      <c r="A86" s="1002"/>
      <c r="B86" s="982"/>
      <c r="C86" s="1035"/>
      <c r="D86" s="988"/>
      <c r="E86" s="1002"/>
      <c r="F86" s="74"/>
      <c r="G86" s="1013"/>
      <c r="H86" s="1015"/>
      <c r="I86" s="1013"/>
      <c r="J86" s="1015"/>
      <c r="K86" s="952"/>
      <c r="L86" s="946"/>
      <c r="M86" s="932"/>
      <c r="N86" s="903"/>
      <c r="O86" s="871"/>
      <c r="P86" s="871"/>
      <c r="Q86" s="868"/>
      <c r="R86" s="871"/>
      <c r="S86" s="923"/>
      <c r="T86" s="923"/>
      <c r="U86" s="946"/>
      <c r="V86" s="932"/>
      <c r="W86" s="903"/>
      <c r="X86" s="871"/>
      <c r="Y86" s="871"/>
      <c r="Z86" s="868"/>
      <c r="AA86" s="871"/>
      <c r="AB86" s="923"/>
      <c r="AC86" s="912"/>
      <c r="AD86" s="925"/>
      <c r="AE86" s="927"/>
      <c r="AF86" s="929"/>
      <c r="AG86" s="941"/>
      <c r="AH86" s="932"/>
      <c r="AI86" s="903"/>
      <c r="AJ86" s="871"/>
      <c r="AK86" s="871"/>
      <c r="AL86" s="868"/>
      <c r="AM86" s="871"/>
      <c r="AN86" s="923"/>
      <c r="AO86" s="912"/>
      <c r="AP86" s="94"/>
      <c r="AQ86" s="94"/>
      <c r="AR86" s="94"/>
      <c r="AS86" s="94"/>
      <c r="AT86" s="94"/>
      <c r="AU86" s="94"/>
      <c r="AV86" s="94"/>
      <c r="AW86" s="94"/>
      <c r="AX86" s="94"/>
      <c r="AY86" s="94"/>
      <c r="AZ86" s="94"/>
      <c r="BA86" s="94"/>
      <c r="BB86" s="94"/>
      <c r="BC86" s="94"/>
      <c r="BD86" s="94"/>
      <c r="BE86" s="94"/>
      <c r="BF86" s="94"/>
      <c r="BG86" s="94"/>
      <c r="BH86" s="94"/>
      <c r="BI86" s="94"/>
      <c r="BJ86" s="943"/>
      <c r="BK86" s="75"/>
      <c r="BL86" s="86" t="s">
        <v>233</v>
      </c>
      <c r="BM86" s="87">
        <v>741600</v>
      </c>
      <c r="BN86" s="952"/>
      <c r="BO86" s="115">
        <v>7410</v>
      </c>
      <c r="BP86" s="89" t="s">
        <v>215</v>
      </c>
      <c r="BQ86" s="90" t="s">
        <v>216</v>
      </c>
      <c r="BR86" s="91" t="s">
        <v>214</v>
      </c>
      <c r="BS86" s="92" t="s">
        <v>217</v>
      </c>
      <c r="BT86" s="89" t="s">
        <v>214</v>
      </c>
      <c r="BU86" s="116">
        <v>1.9</v>
      </c>
      <c r="BV86" s="108"/>
      <c r="BW86" s="925"/>
      <c r="BX86" s="85"/>
      <c r="BY86" s="952"/>
      <c r="BZ86" s="1013"/>
      <c r="CA86" s="952"/>
      <c r="CB86" s="960"/>
      <c r="CC86" s="871"/>
      <c r="CD86" s="871"/>
      <c r="CE86" s="871"/>
      <c r="CF86" s="868"/>
      <c r="CG86" s="871"/>
      <c r="CH86" s="874"/>
      <c r="CI86" s="876"/>
      <c r="CJ86" s="878"/>
      <c r="CK86" s="881"/>
      <c r="CL86" s="876"/>
      <c r="CM86" s="962"/>
      <c r="CN86" s="951"/>
      <c r="CO86" s="881"/>
      <c r="CP86" s="952"/>
      <c r="CQ86" s="957"/>
      <c r="CR86" s="952"/>
      <c r="CS86" s="963"/>
      <c r="CT86" s="952"/>
      <c r="CU86" s="957"/>
      <c r="CV86" s="952"/>
      <c r="CW86" s="960"/>
      <c r="CX86" s="954"/>
      <c r="CY86" s="871"/>
      <c r="CZ86" s="954"/>
      <c r="DA86" s="868"/>
      <c r="DB86" s="954"/>
      <c r="DC86" s="874"/>
      <c r="DD86" s="952"/>
      <c r="DE86" s="1031"/>
      <c r="DF86" s="948"/>
      <c r="DG86" s="948"/>
      <c r="DH86" s="975"/>
      <c r="DI86" s="942"/>
      <c r="DJ86" s="1025"/>
      <c r="DK86" s="1026"/>
      <c r="DL86" s="1028"/>
      <c r="DM86" s="117"/>
      <c r="DN86" s="217">
        <v>0.75</v>
      </c>
    </row>
    <row r="87" spans="1:118" s="81" customFormat="1" ht="17.45" customHeight="1">
      <c r="A87" s="1002"/>
      <c r="B87" s="982"/>
      <c r="C87" s="1035"/>
      <c r="D87" s="988"/>
      <c r="E87" s="1002"/>
      <c r="F87" s="74"/>
      <c r="G87" s="1013"/>
      <c r="H87" s="1015"/>
      <c r="I87" s="1013"/>
      <c r="J87" s="1015"/>
      <c r="K87" s="952"/>
      <c r="L87" s="946"/>
      <c r="M87" s="932"/>
      <c r="N87" s="903"/>
      <c r="O87" s="871"/>
      <c r="P87" s="871"/>
      <c r="Q87" s="868"/>
      <c r="R87" s="871"/>
      <c r="S87" s="923"/>
      <c r="T87" s="923"/>
      <c r="U87" s="946"/>
      <c r="V87" s="932"/>
      <c r="W87" s="903"/>
      <c r="X87" s="871"/>
      <c r="Y87" s="871"/>
      <c r="Z87" s="868"/>
      <c r="AA87" s="871"/>
      <c r="AB87" s="923"/>
      <c r="AC87" s="912"/>
      <c r="AD87" s="925"/>
      <c r="AE87" s="927"/>
      <c r="AF87" s="929"/>
      <c r="AG87" s="941"/>
      <c r="AH87" s="932"/>
      <c r="AI87" s="903"/>
      <c r="AJ87" s="871"/>
      <c r="AK87" s="871"/>
      <c r="AL87" s="868"/>
      <c r="AM87" s="871"/>
      <c r="AN87" s="923"/>
      <c r="AO87" s="912"/>
      <c r="AP87" s="94"/>
      <c r="AQ87" s="94"/>
      <c r="AR87" s="94"/>
      <c r="AS87" s="94"/>
      <c r="AT87" s="94"/>
      <c r="AU87" s="94"/>
      <c r="AV87" s="94"/>
      <c r="AW87" s="94"/>
      <c r="AX87" s="94"/>
      <c r="AY87" s="94"/>
      <c r="AZ87" s="94"/>
      <c r="BA87" s="94"/>
      <c r="BB87" s="94"/>
      <c r="BC87" s="94"/>
      <c r="BD87" s="94"/>
      <c r="BE87" s="94"/>
      <c r="BF87" s="94"/>
      <c r="BG87" s="94"/>
      <c r="BH87" s="94"/>
      <c r="BI87" s="94"/>
      <c r="BJ87" s="943"/>
      <c r="BK87" s="75"/>
      <c r="BL87" s="86" t="s">
        <v>234</v>
      </c>
      <c r="BM87" s="87">
        <v>784200</v>
      </c>
      <c r="BN87" s="952"/>
      <c r="BO87" s="115">
        <v>7840</v>
      </c>
      <c r="BP87" s="89" t="s">
        <v>215</v>
      </c>
      <c r="BQ87" s="90" t="s">
        <v>216</v>
      </c>
      <c r="BR87" s="91" t="s">
        <v>214</v>
      </c>
      <c r="BS87" s="92" t="s">
        <v>217</v>
      </c>
      <c r="BT87" s="89" t="s">
        <v>214</v>
      </c>
      <c r="BU87" s="116">
        <v>2</v>
      </c>
      <c r="BV87" s="108"/>
      <c r="BW87" s="925"/>
      <c r="BX87" s="85"/>
      <c r="BY87" s="952"/>
      <c r="BZ87" s="1013"/>
      <c r="CA87" s="952"/>
      <c r="CB87" s="960"/>
      <c r="CC87" s="871"/>
      <c r="CD87" s="871"/>
      <c r="CE87" s="871"/>
      <c r="CF87" s="868"/>
      <c r="CG87" s="871"/>
      <c r="CH87" s="874"/>
      <c r="CI87" s="876"/>
      <c r="CJ87" s="878"/>
      <c r="CK87" s="881"/>
      <c r="CL87" s="876"/>
      <c r="CM87" s="962" t="s">
        <v>264</v>
      </c>
      <c r="CN87" s="951">
        <v>11000</v>
      </c>
      <c r="CO87" s="881">
        <v>12300</v>
      </c>
      <c r="CP87" s="952"/>
      <c r="CQ87" s="957"/>
      <c r="CR87" s="952"/>
      <c r="CS87" s="963"/>
      <c r="CT87" s="952"/>
      <c r="CU87" s="957"/>
      <c r="CV87" s="952"/>
      <c r="CW87" s="960"/>
      <c r="CX87" s="954"/>
      <c r="CY87" s="871"/>
      <c r="CZ87" s="954"/>
      <c r="DA87" s="868"/>
      <c r="DB87" s="954"/>
      <c r="DC87" s="874"/>
      <c r="DD87" s="952"/>
      <c r="DE87" s="1031"/>
      <c r="DF87" s="948"/>
      <c r="DG87" s="948"/>
      <c r="DH87" s="975"/>
      <c r="DI87" s="942"/>
      <c r="DJ87" s="1025"/>
      <c r="DK87" s="1026"/>
      <c r="DL87" s="1028"/>
      <c r="DM87" s="117"/>
      <c r="DN87" s="99" t="s">
        <v>271</v>
      </c>
    </row>
    <row r="88" spans="1:118" s="81" customFormat="1" ht="17.45" customHeight="1">
      <c r="A88" s="1003"/>
      <c r="B88" s="983"/>
      <c r="C88" s="1036"/>
      <c r="D88" s="989"/>
      <c r="E88" s="1003"/>
      <c r="F88" s="74"/>
      <c r="G88" s="1013"/>
      <c r="H88" s="1016"/>
      <c r="I88" s="1013"/>
      <c r="J88" s="1016"/>
      <c r="K88" s="952"/>
      <c r="L88" s="1018"/>
      <c r="M88" s="933"/>
      <c r="N88" s="919"/>
      <c r="O88" s="920"/>
      <c r="P88" s="920"/>
      <c r="Q88" s="921"/>
      <c r="R88" s="920"/>
      <c r="S88" s="924"/>
      <c r="T88" s="924"/>
      <c r="U88" s="1018"/>
      <c r="V88" s="933"/>
      <c r="W88" s="919"/>
      <c r="X88" s="920"/>
      <c r="Y88" s="920"/>
      <c r="Z88" s="921"/>
      <c r="AA88" s="920"/>
      <c r="AB88" s="924"/>
      <c r="AC88" s="913"/>
      <c r="AD88" s="925"/>
      <c r="AE88" s="927"/>
      <c r="AF88" s="930"/>
      <c r="AG88" s="941"/>
      <c r="AH88" s="933"/>
      <c r="AI88" s="919"/>
      <c r="AJ88" s="920"/>
      <c r="AK88" s="920"/>
      <c r="AL88" s="921"/>
      <c r="AM88" s="920"/>
      <c r="AN88" s="924"/>
      <c r="AO88" s="913"/>
      <c r="AP88" s="94"/>
      <c r="AQ88" s="94"/>
      <c r="AR88" s="94"/>
      <c r="AS88" s="94"/>
      <c r="AT88" s="94"/>
      <c r="AU88" s="94"/>
      <c r="AV88" s="94"/>
      <c r="AW88" s="94"/>
      <c r="AX88" s="94"/>
      <c r="AY88" s="94"/>
      <c r="AZ88" s="94"/>
      <c r="BA88" s="94"/>
      <c r="BB88" s="94"/>
      <c r="BC88" s="94"/>
      <c r="BD88" s="94"/>
      <c r="BE88" s="94"/>
      <c r="BF88" s="94"/>
      <c r="BG88" s="94"/>
      <c r="BH88" s="94"/>
      <c r="BI88" s="94"/>
      <c r="BJ88" s="943"/>
      <c r="BK88" s="75"/>
      <c r="BL88" s="100" t="s">
        <v>235</v>
      </c>
      <c r="BM88" s="101">
        <v>826700</v>
      </c>
      <c r="BN88" s="952"/>
      <c r="BO88" s="118">
        <v>8260</v>
      </c>
      <c r="BP88" s="119" t="s">
        <v>215</v>
      </c>
      <c r="BQ88" s="120" t="s">
        <v>216</v>
      </c>
      <c r="BR88" s="121" t="s">
        <v>214</v>
      </c>
      <c r="BS88" s="122" t="s">
        <v>217</v>
      </c>
      <c r="BT88" s="119" t="s">
        <v>214</v>
      </c>
      <c r="BU88" s="123">
        <v>2</v>
      </c>
      <c r="BV88" s="108"/>
      <c r="BW88" s="925"/>
      <c r="BX88" s="85"/>
      <c r="BY88" s="952"/>
      <c r="BZ88" s="1021"/>
      <c r="CA88" s="952"/>
      <c r="CB88" s="965"/>
      <c r="CC88" s="872"/>
      <c r="CD88" s="872"/>
      <c r="CE88" s="872"/>
      <c r="CF88" s="869"/>
      <c r="CG88" s="872"/>
      <c r="CH88" s="875"/>
      <c r="CI88" s="876"/>
      <c r="CJ88" s="879"/>
      <c r="CK88" s="882"/>
      <c r="CL88" s="876"/>
      <c r="CM88" s="1019"/>
      <c r="CN88" s="1033"/>
      <c r="CO88" s="882"/>
      <c r="CP88" s="952"/>
      <c r="CQ88" s="958"/>
      <c r="CR88" s="952"/>
      <c r="CS88" s="964"/>
      <c r="CT88" s="952"/>
      <c r="CU88" s="957"/>
      <c r="CV88" s="952"/>
      <c r="CW88" s="965"/>
      <c r="CX88" s="955"/>
      <c r="CY88" s="872"/>
      <c r="CZ88" s="955"/>
      <c r="DA88" s="869"/>
      <c r="DB88" s="955"/>
      <c r="DC88" s="875"/>
      <c r="DD88" s="952"/>
      <c r="DE88" s="1032"/>
      <c r="DF88" s="949"/>
      <c r="DG88" s="949"/>
      <c r="DH88" s="976"/>
      <c r="DI88" s="942"/>
      <c r="DJ88" s="1025"/>
      <c r="DK88" s="1026"/>
      <c r="DL88" s="1028"/>
      <c r="DM88" s="117"/>
      <c r="DN88" s="217">
        <v>0.7</v>
      </c>
    </row>
    <row r="89" spans="1:118" s="81" customFormat="1" ht="17.45" customHeight="1">
      <c r="A89" s="1004" t="s">
        <v>159</v>
      </c>
      <c r="B89" s="981" t="s">
        <v>240</v>
      </c>
      <c r="C89" s="984" t="s">
        <v>257</v>
      </c>
      <c r="D89" s="987" t="s">
        <v>220</v>
      </c>
      <c r="E89" s="1004" t="s">
        <v>258</v>
      </c>
      <c r="F89" s="74"/>
      <c r="G89" s="1006">
        <v>227610</v>
      </c>
      <c r="H89" s="1008">
        <v>313710</v>
      </c>
      <c r="I89" s="1006">
        <v>222290</v>
      </c>
      <c r="J89" s="1008">
        <v>308390</v>
      </c>
      <c r="K89" s="952" t="s">
        <v>214</v>
      </c>
      <c r="L89" s="877">
        <v>2150</v>
      </c>
      <c r="M89" s="907">
        <v>3010</v>
      </c>
      <c r="N89" s="902" t="s">
        <v>215</v>
      </c>
      <c r="O89" s="883" t="s">
        <v>216</v>
      </c>
      <c r="P89" s="883" t="s">
        <v>214</v>
      </c>
      <c r="Q89" s="905" t="s">
        <v>217</v>
      </c>
      <c r="R89" s="883" t="s">
        <v>214</v>
      </c>
      <c r="S89" s="885">
        <v>3.2</v>
      </c>
      <c r="T89" s="892">
        <v>3.1</v>
      </c>
      <c r="U89" s="877">
        <v>2100</v>
      </c>
      <c r="V89" s="907">
        <v>2960</v>
      </c>
      <c r="W89" s="902" t="s">
        <v>215</v>
      </c>
      <c r="X89" s="883" t="s">
        <v>216</v>
      </c>
      <c r="Y89" s="883" t="s">
        <v>214</v>
      </c>
      <c r="Z89" s="905" t="s">
        <v>217</v>
      </c>
      <c r="AA89" s="883" t="s">
        <v>214</v>
      </c>
      <c r="AB89" s="885">
        <v>3.1</v>
      </c>
      <c r="AC89" s="888">
        <v>3</v>
      </c>
      <c r="AD89" s="925" t="s">
        <v>214</v>
      </c>
      <c r="AE89" s="934">
        <v>172200</v>
      </c>
      <c r="AF89" s="936">
        <v>86100</v>
      </c>
      <c r="AG89" s="938">
        <v>1720</v>
      </c>
      <c r="AH89" s="907">
        <v>860</v>
      </c>
      <c r="AI89" s="902" t="s">
        <v>215</v>
      </c>
      <c r="AJ89" s="883" t="s">
        <v>216</v>
      </c>
      <c r="AK89" s="883" t="s">
        <v>214</v>
      </c>
      <c r="AL89" s="905" t="s">
        <v>217</v>
      </c>
      <c r="AM89" s="883" t="s">
        <v>214</v>
      </c>
      <c r="AN89" s="885">
        <v>2.8</v>
      </c>
      <c r="AO89" s="888">
        <v>2.8</v>
      </c>
      <c r="AP89" s="898" t="s">
        <v>214</v>
      </c>
      <c r="AQ89" s="895">
        <v>154980</v>
      </c>
      <c r="AR89" s="898" t="s">
        <v>214</v>
      </c>
      <c r="AS89" s="899">
        <v>1540</v>
      </c>
      <c r="AT89" s="883" t="s">
        <v>215</v>
      </c>
      <c r="AU89" s="883" t="s">
        <v>216</v>
      </c>
      <c r="AV89" s="883" t="s">
        <v>214</v>
      </c>
      <c r="AW89" s="905" t="s">
        <v>217</v>
      </c>
      <c r="AX89" s="883" t="s">
        <v>214</v>
      </c>
      <c r="AY89" s="911">
        <v>2.8</v>
      </c>
      <c r="AZ89" s="898" t="s">
        <v>214</v>
      </c>
      <c r="BA89" s="895">
        <v>17220</v>
      </c>
      <c r="BB89" s="898" t="s">
        <v>214</v>
      </c>
      <c r="BC89" s="899">
        <v>170</v>
      </c>
      <c r="BD89" s="883" t="s">
        <v>215</v>
      </c>
      <c r="BE89" s="883" t="s">
        <v>216</v>
      </c>
      <c r="BF89" s="883" t="s">
        <v>214</v>
      </c>
      <c r="BG89" s="905" t="s">
        <v>217</v>
      </c>
      <c r="BH89" s="883" t="s">
        <v>214</v>
      </c>
      <c r="BI89" s="911">
        <v>2.6</v>
      </c>
      <c r="BJ89" s="942" t="s">
        <v>172</v>
      </c>
      <c r="BK89" s="75"/>
      <c r="BL89" s="944" t="s">
        <v>221</v>
      </c>
      <c r="BM89" s="945"/>
      <c r="BN89" s="952" t="s">
        <v>214</v>
      </c>
      <c r="BO89" s="110"/>
      <c r="BP89" s="111"/>
      <c r="BQ89" s="111"/>
      <c r="BR89" s="111"/>
      <c r="BS89" s="111"/>
      <c r="BT89" s="111"/>
      <c r="BU89" s="112"/>
      <c r="BV89" s="108"/>
      <c r="BW89" s="925" t="s">
        <v>218</v>
      </c>
      <c r="BX89" s="80"/>
      <c r="BY89" s="952" t="s">
        <v>214</v>
      </c>
      <c r="BZ89" s="1020">
        <v>50400</v>
      </c>
      <c r="CA89" s="952" t="s">
        <v>214</v>
      </c>
      <c r="CB89" s="959">
        <v>440</v>
      </c>
      <c r="CC89" s="870" t="s">
        <v>215</v>
      </c>
      <c r="CD89" s="870" t="s">
        <v>216</v>
      </c>
      <c r="CE89" s="870" t="s">
        <v>214</v>
      </c>
      <c r="CF89" s="867" t="s">
        <v>217</v>
      </c>
      <c r="CG89" s="870" t="s">
        <v>214</v>
      </c>
      <c r="CH89" s="873">
        <v>5.6</v>
      </c>
      <c r="CI89" s="876" t="s">
        <v>214</v>
      </c>
      <c r="CJ89" s="877">
        <v>3600</v>
      </c>
      <c r="CK89" s="880">
        <v>4000</v>
      </c>
      <c r="CL89" s="876" t="s">
        <v>214</v>
      </c>
      <c r="CM89" s="961" t="s">
        <v>259</v>
      </c>
      <c r="CN89" s="950">
        <v>20300</v>
      </c>
      <c r="CO89" s="880">
        <v>22600</v>
      </c>
      <c r="CP89" s="952" t="s">
        <v>219</v>
      </c>
      <c r="CQ89" s="956">
        <v>1650</v>
      </c>
      <c r="CR89" s="952" t="s">
        <v>219</v>
      </c>
      <c r="CS89" s="977" t="s">
        <v>266</v>
      </c>
      <c r="CT89" s="952" t="s">
        <v>219</v>
      </c>
      <c r="CU89" s="956">
        <v>39920</v>
      </c>
      <c r="CV89" s="952" t="s">
        <v>172</v>
      </c>
      <c r="CW89" s="959">
        <v>390</v>
      </c>
      <c r="CX89" s="953" t="s">
        <v>215</v>
      </c>
      <c r="CY89" s="870" t="s">
        <v>216</v>
      </c>
      <c r="CZ89" s="953" t="s">
        <v>214</v>
      </c>
      <c r="DA89" s="867" t="s">
        <v>217</v>
      </c>
      <c r="DB89" s="953" t="s">
        <v>214</v>
      </c>
      <c r="DC89" s="873">
        <v>0.9</v>
      </c>
      <c r="DD89" s="952" t="s">
        <v>219</v>
      </c>
      <c r="DE89" s="979" t="s">
        <v>331</v>
      </c>
      <c r="DF89" s="971" t="s">
        <v>331</v>
      </c>
      <c r="DG89" s="971" t="s">
        <v>331</v>
      </c>
      <c r="DH89" s="973" t="s">
        <v>331</v>
      </c>
      <c r="DI89" s="942" t="s">
        <v>219</v>
      </c>
      <c r="DJ89" s="1025"/>
      <c r="DK89" s="1026"/>
      <c r="DL89" s="1028"/>
      <c r="DM89" s="925"/>
      <c r="DN89" s="977" t="s">
        <v>332</v>
      </c>
    </row>
    <row r="90" spans="1:118" s="81" customFormat="1" ht="17.45" customHeight="1">
      <c r="A90" s="1002"/>
      <c r="B90" s="982"/>
      <c r="C90" s="985"/>
      <c r="D90" s="988"/>
      <c r="E90" s="1002"/>
      <c r="F90" s="74"/>
      <c r="G90" s="1007"/>
      <c r="H90" s="1009"/>
      <c r="I90" s="1007"/>
      <c r="J90" s="1009"/>
      <c r="K90" s="952"/>
      <c r="L90" s="878"/>
      <c r="M90" s="908"/>
      <c r="N90" s="903"/>
      <c r="O90" s="871"/>
      <c r="P90" s="871"/>
      <c r="Q90" s="868"/>
      <c r="R90" s="871"/>
      <c r="S90" s="886"/>
      <c r="T90" s="893"/>
      <c r="U90" s="878"/>
      <c r="V90" s="908"/>
      <c r="W90" s="903"/>
      <c r="X90" s="871"/>
      <c r="Y90" s="871"/>
      <c r="Z90" s="868"/>
      <c r="AA90" s="871"/>
      <c r="AB90" s="886"/>
      <c r="AC90" s="889"/>
      <c r="AD90" s="925"/>
      <c r="AE90" s="935"/>
      <c r="AF90" s="937"/>
      <c r="AG90" s="939"/>
      <c r="AH90" s="908"/>
      <c r="AI90" s="903"/>
      <c r="AJ90" s="871"/>
      <c r="AK90" s="871"/>
      <c r="AL90" s="868"/>
      <c r="AM90" s="871"/>
      <c r="AN90" s="886"/>
      <c r="AO90" s="889"/>
      <c r="AP90" s="898"/>
      <c r="AQ90" s="896"/>
      <c r="AR90" s="898"/>
      <c r="AS90" s="900"/>
      <c r="AT90" s="871"/>
      <c r="AU90" s="871"/>
      <c r="AV90" s="871"/>
      <c r="AW90" s="868"/>
      <c r="AX90" s="871"/>
      <c r="AY90" s="912"/>
      <c r="AZ90" s="898"/>
      <c r="BA90" s="896"/>
      <c r="BB90" s="898"/>
      <c r="BC90" s="900"/>
      <c r="BD90" s="871"/>
      <c r="BE90" s="871"/>
      <c r="BF90" s="871"/>
      <c r="BG90" s="868"/>
      <c r="BH90" s="871"/>
      <c r="BI90" s="912"/>
      <c r="BJ90" s="942"/>
      <c r="BK90" s="75"/>
      <c r="BL90" s="946"/>
      <c r="BM90" s="947"/>
      <c r="BN90" s="952"/>
      <c r="BO90" s="113"/>
      <c r="BP90" s="83"/>
      <c r="BQ90" s="83"/>
      <c r="BR90" s="83"/>
      <c r="BS90" s="83"/>
      <c r="BT90" s="83"/>
      <c r="BU90" s="114"/>
      <c r="BV90" s="108"/>
      <c r="BW90" s="925"/>
      <c r="BX90" s="85"/>
      <c r="BY90" s="952"/>
      <c r="BZ90" s="1013"/>
      <c r="CA90" s="952"/>
      <c r="CB90" s="960"/>
      <c r="CC90" s="871"/>
      <c r="CD90" s="871"/>
      <c r="CE90" s="871"/>
      <c r="CF90" s="868"/>
      <c r="CG90" s="871"/>
      <c r="CH90" s="874"/>
      <c r="CI90" s="876"/>
      <c r="CJ90" s="878"/>
      <c r="CK90" s="881"/>
      <c r="CL90" s="876"/>
      <c r="CM90" s="962"/>
      <c r="CN90" s="951"/>
      <c r="CO90" s="881"/>
      <c r="CP90" s="952"/>
      <c r="CQ90" s="957"/>
      <c r="CR90" s="952"/>
      <c r="CS90" s="978"/>
      <c r="CT90" s="952"/>
      <c r="CU90" s="957"/>
      <c r="CV90" s="952"/>
      <c r="CW90" s="960"/>
      <c r="CX90" s="954"/>
      <c r="CY90" s="871"/>
      <c r="CZ90" s="954"/>
      <c r="DA90" s="868"/>
      <c r="DB90" s="954"/>
      <c r="DC90" s="874"/>
      <c r="DD90" s="952"/>
      <c r="DE90" s="980"/>
      <c r="DF90" s="972"/>
      <c r="DG90" s="972"/>
      <c r="DH90" s="974"/>
      <c r="DI90" s="942"/>
      <c r="DJ90" s="1025"/>
      <c r="DK90" s="1026"/>
      <c r="DL90" s="1028"/>
      <c r="DM90" s="925"/>
      <c r="DN90" s="978"/>
    </row>
    <row r="91" spans="1:118" s="81" customFormat="1" ht="17.45" customHeight="1">
      <c r="A91" s="1002"/>
      <c r="B91" s="982"/>
      <c r="C91" s="985"/>
      <c r="D91" s="988"/>
      <c r="E91" s="1002"/>
      <c r="F91" s="74"/>
      <c r="G91" s="1007"/>
      <c r="H91" s="1009"/>
      <c r="I91" s="1007"/>
      <c r="J91" s="1009"/>
      <c r="K91" s="952"/>
      <c r="L91" s="878"/>
      <c r="M91" s="908"/>
      <c r="N91" s="903"/>
      <c r="O91" s="871"/>
      <c r="P91" s="871"/>
      <c r="Q91" s="868"/>
      <c r="R91" s="871"/>
      <c r="S91" s="886"/>
      <c r="T91" s="893"/>
      <c r="U91" s="878"/>
      <c r="V91" s="908"/>
      <c r="W91" s="903"/>
      <c r="X91" s="871"/>
      <c r="Y91" s="871"/>
      <c r="Z91" s="868"/>
      <c r="AA91" s="871"/>
      <c r="AB91" s="886"/>
      <c r="AC91" s="889"/>
      <c r="AD91" s="925"/>
      <c r="AE91" s="935"/>
      <c r="AF91" s="937"/>
      <c r="AG91" s="939"/>
      <c r="AH91" s="908"/>
      <c r="AI91" s="903"/>
      <c r="AJ91" s="871"/>
      <c r="AK91" s="871"/>
      <c r="AL91" s="868"/>
      <c r="AM91" s="871"/>
      <c r="AN91" s="886"/>
      <c r="AO91" s="889"/>
      <c r="AP91" s="898"/>
      <c r="AQ91" s="896"/>
      <c r="AR91" s="898"/>
      <c r="AS91" s="900"/>
      <c r="AT91" s="871"/>
      <c r="AU91" s="871"/>
      <c r="AV91" s="871"/>
      <c r="AW91" s="868"/>
      <c r="AX91" s="871"/>
      <c r="AY91" s="912"/>
      <c r="AZ91" s="898"/>
      <c r="BA91" s="896"/>
      <c r="BB91" s="898"/>
      <c r="BC91" s="900"/>
      <c r="BD91" s="871"/>
      <c r="BE91" s="871"/>
      <c r="BF91" s="871"/>
      <c r="BG91" s="868"/>
      <c r="BH91" s="871"/>
      <c r="BI91" s="912"/>
      <c r="BJ91" s="942"/>
      <c r="BK91" s="75"/>
      <c r="BL91" s="86" t="s">
        <v>222</v>
      </c>
      <c r="BM91" s="87">
        <v>286100</v>
      </c>
      <c r="BN91" s="952"/>
      <c r="BO91" s="115">
        <v>2860</v>
      </c>
      <c r="BP91" s="89" t="s">
        <v>215</v>
      </c>
      <c r="BQ91" s="90" t="s">
        <v>216</v>
      </c>
      <c r="BR91" s="91" t="s">
        <v>214</v>
      </c>
      <c r="BS91" s="92" t="s">
        <v>217</v>
      </c>
      <c r="BT91" s="89" t="s">
        <v>214</v>
      </c>
      <c r="BU91" s="116">
        <v>1.9</v>
      </c>
      <c r="BV91" s="108"/>
      <c r="BW91" s="925"/>
      <c r="BX91" s="85"/>
      <c r="BY91" s="952"/>
      <c r="BZ91" s="1013"/>
      <c r="CA91" s="952"/>
      <c r="CB91" s="960"/>
      <c r="CC91" s="871"/>
      <c r="CD91" s="871"/>
      <c r="CE91" s="871"/>
      <c r="CF91" s="868"/>
      <c r="CG91" s="871"/>
      <c r="CH91" s="874"/>
      <c r="CI91" s="876"/>
      <c r="CJ91" s="878"/>
      <c r="CK91" s="881"/>
      <c r="CL91" s="876"/>
      <c r="CM91" s="962" t="s">
        <v>261</v>
      </c>
      <c r="CN91" s="951">
        <v>11200</v>
      </c>
      <c r="CO91" s="881">
        <v>12400</v>
      </c>
      <c r="CP91" s="952"/>
      <c r="CQ91" s="957"/>
      <c r="CR91" s="952"/>
      <c r="CS91" s="978"/>
      <c r="CT91" s="952"/>
      <c r="CU91" s="957"/>
      <c r="CV91" s="952"/>
      <c r="CW91" s="960"/>
      <c r="CX91" s="954"/>
      <c r="CY91" s="871"/>
      <c r="CZ91" s="954"/>
      <c r="DA91" s="868"/>
      <c r="DB91" s="954"/>
      <c r="DC91" s="874"/>
      <c r="DD91" s="952"/>
      <c r="DE91" s="980"/>
      <c r="DF91" s="972"/>
      <c r="DG91" s="972"/>
      <c r="DH91" s="974"/>
      <c r="DI91" s="942"/>
      <c r="DJ91" s="1025"/>
      <c r="DK91" s="1026"/>
      <c r="DL91" s="1028"/>
      <c r="DM91" s="925"/>
      <c r="DN91" s="978"/>
    </row>
    <row r="92" spans="1:118" s="81" customFormat="1" ht="17.45" customHeight="1">
      <c r="A92" s="1002"/>
      <c r="B92" s="982"/>
      <c r="C92" s="985"/>
      <c r="D92" s="988"/>
      <c r="E92" s="1002"/>
      <c r="F92" s="74"/>
      <c r="G92" s="1007"/>
      <c r="H92" s="1009"/>
      <c r="I92" s="1007"/>
      <c r="J92" s="1009"/>
      <c r="K92" s="952"/>
      <c r="L92" s="878"/>
      <c r="M92" s="908"/>
      <c r="N92" s="904"/>
      <c r="O92" s="884"/>
      <c r="P92" s="884"/>
      <c r="Q92" s="906"/>
      <c r="R92" s="884"/>
      <c r="S92" s="887"/>
      <c r="T92" s="894"/>
      <c r="U92" s="878"/>
      <c r="V92" s="908"/>
      <c r="W92" s="904"/>
      <c r="X92" s="884"/>
      <c r="Y92" s="884"/>
      <c r="Z92" s="906"/>
      <c r="AA92" s="884"/>
      <c r="AB92" s="887"/>
      <c r="AC92" s="890"/>
      <c r="AD92" s="925"/>
      <c r="AE92" s="935"/>
      <c r="AF92" s="937"/>
      <c r="AG92" s="939"/>
      <c r="AH92" s="908"/>
      <c r="AI92" s="904"/>
      <c r="AJ92" s="884"/>
      <c r="AK92" s="884"/>
      <c r="AL92" s="906"/>
      <c r="AM92" s="884"/>
      <c r="AN92" s="887"/>
      <c r="AO92" s="890"/>
      <c r="AP92" s="898"/>
      <c r="AQ92" s="897"/>
      <c r="AR92" s="898"/>
      <c r="AS92" s="901"/>
      <c r="AT92" s="909"/>
      <c r="AU92" s="909"/>
      <c r="AV92" s="909"/>
      <c r="AW92" s="910"/>
      <c r="AX92" s="909"/>
      <c r="AY92" s="913"/>
      <c r="AZ92" s="898"/>
      <c r="BA92" s="897"/>
      <c r="BB92" s="898"/>
      <c r="BC92" s="901"/>
      <c r="BD92" s="909"/>
      <c r="BE92" s="909"/>
      <c r="BF92" s="909"/>
      <c r="BG92" s="910"/>
      <c r="BH92" s="909"/>
      <c r="BI92" s="913"/>
      <c r="BJ92" s="942"/>
      <c r="BK92" s="75"/>
      <c r="BL92" s="86" t="s">
        <v>262</v>
      </c>
      <c r="BM92" s="87">
        <v>306800</v>
      </c>
      <c r="BN92" s="952"/>
      <c r="BO92" s="115">
        <v>3060</v>
      </c>
      <c r="BP92" s="89" t="s">
        <v>215</v>
      </c>
      <c r="BQ92" s="90" t="s">
        <v>216</v>
      </c>
      <c r="BR92" s="91" t="s">
        <v>214</v>
      </c>
      <c r="BS92" s="92" t="s">
        <v>217</v>
      </c>
      <c r="BT92" s="89" t="s">
        <v>214</v>
      </c>
      <c r="BU92" s="116">
        <v>1.8</v>
      </c>
      <c r="BV92" s="108"/>
      <c r="BW92" s="925"/>
      <c r="BX92" s="85"/>
      <c r="BY92" s="952"/>
      <c r="BZ92" s="1013"/>
      <c r="CA92" s="952"/>
      <c r="CB92" s="960"/>
      <c r="CC92" s="871"/>
      <c r="CD92" s="871"/>
      <c r="CE92" s="871"/>
      <c r="CF92" s="868"/>
      <c r="CG92" s="871"/>
      <c r="CH92" s="874"/>
      <c r="CI92" s="876"/>
      <c r="CJ92" s="878"/>
      <c r="CK92" s="881"/>
      <c r="CL92" s="876"/>
      <c r="CM92" s="962"/>
      <c r="CN92" s="951"/>
      <c r="CO92" s="881"/>
      <c r="CP92" s="952"/>
      <c r="CQ92" s="957"/>
      <c r="CR92" s="952"/>
      <c r="CS92" s="978"/>
      <c r="CT92" s="952"/>
      <c r="CU92" s="957"/>
      <c r="CV92" s="952"/>
      <c r="CW92" s="960"/>
      <c r="CX92" s="954"/>
      <c r="CY92" s="871"/>
      <c r="CZ92" s="954"/>
      <c r="DA92" s="868"/>
      <c r="DB92" s="954"/>
      <c r="DC92" s="874"/>
      <c r="DD92" s="952"/>
      <c r="DE92" s="980"/>
      <c r="DF92" s="972"/>
      <c r="DG92" s="972"/>
      <c r="DH92" s="974"/>
      <c r="DI92" s="942"/>
      <c r="DJ92" s="1025"/>
      <c r="DK92" s="1026"/>
      <c r="DL92" s="1028"/>
      <c r="DM92" s="925"/>
      <c r="DN92" s="978"/>
    </row>
    <row r="93" spans="1:118" s="81" customFormat="1" ht="17.45" customHeight="1">
      <c r="A93" s="1001" t="s">
        <v>160</v>
      </c>
      <c r="B93" s="982"/>
      <c r="C93" s="985"/>
      <c r="D93" s="988"/>
      <c r="E93" s="1001" t="s">
        <v>46</v>
      </c>
      <c r="F93" s="74"/>
      <c r="G93" s="1012">
        <v>313710</v>
      </c>
      <c r="H93" s="1014"/>
      <c r="I93" s="1012">
        <v>308390</v>
      </c>
      <c r="J93" s="1014"/>
      <c r="K93" s="952" t="s">
        <v>214</v>
      </c>
      <c r="L93" s="1017">
        <v>3010</v>
      </c>
      <c r="M93" s="931"/>
      <c r="N93" s="903" t="s">
        <v>215</v>
      </c>
      <c r="O93" s="871" t="s">
        <v>216</v>
      </c>
      <c r="P93" s="871" t="s">
        <v>214</v>
      </c>
      <c r="Q93" s="868" t="s">
        <v>217</v>
      </c>
      <c r="R93" s="871" t="s">
        <v>214</v>
      </c>
      <c r="S93" s="922">
        <v>3.1</v>
      </c>
      <c r="T93" s="923"/>
      <c r="U93" s="1017">
        <v>2960</v>
      </c>
      <c r="V93" s="931"/>
      <c r="W93" s="903" t="s">
        <v>215</v>
      </c>
      <c r="X93" s="871" t="s">
        <v>216</v>
      </c>
      <c r="Y93" s="871" t="s">
        <v>214</v>
      </c>
      <c r="Z93" s="868" t="s">
        <v>217</v>
      </c>
      <c r="AA93" s="871" t="s">
        <v>214</v>
      </c>
      <c r="AB93" s="922">
        <v>3</v>
      </c>
      <c r="AC93" s="912"/>
      <c r="AD93" s="925" t="s">
        <v>214</v>
      </c>
      <c r="AE93" s="926">
        <v>86100</v>
      </c>
      <c r="AF93" s="928"/>
      <c r="AG93" s="940">
        <v>860</v>
      </c>
      <c r="AH93" s="931"/>
      <c r="AI93" s="903" t="s">
        <v>215</v>
      </c>
      <c r="AJ93" s="871" t="s">
        <v>216</v>
      </c>
      <c r="AK93" s="871" t="s">
        <v>214</v>
      </c>
      <c r="AL93" s="868" t="s">
        <v>217</v>
      </c>
      <c r="AM93" s="871" t="s">
        <v>214</v>
      </c>
      <c r="AN93" s="922">
        <v>2.8</v>
      </c>
      <c r="AO93" s="912"/>
      <c r="AP93" s="94"/>
      <c r="AQ93" s="94"/>
      <c r="AR93" s="94"/>
      <c r="AS93" s="94"/>
      <c r="AT93" s="94"/>
      <c r="AU93" s="94"/>
      <c r="AV93" s="94"/>
      <c r="AW93" s="94"/>
      <c r="AX93" s="94"/>
      <c r="AY93" s="94"/>
      <c r="AZ93" s="94"/>
      <c r="BA93" s="94"/>
      <c r="BB93" s="94"/>
      <c r="BC93" s="94"/>
      <c r="BD93" s="94"/>
      <c r="BE93" s="94"/>
      <c r="BF93" s="94"/>
      <c r="BG93" s="94"/>
      <c r="BH93" s="94"/>
      <c r="BI93" s="94"/>
      <c r="BJ93" s="943"/>
      <c r="BK93" s="75"/>
      <c r="BL93" s="86" t="s">
        <v>223</v>
      </c>
      <c r="BM93" s="87">
        <v>348200</v>
      </c>
      <c r="BN93" s="952"/>
      <c r="BO93" s="115">
        <v>3480</v>
      </c>
      <c r="BP93" s="89" t="s">
        <v>215</v>
      </c>
      <c r="BQ93" s="90" t="s">
        <v>216</v>
      </c>
      <c r="BR93" s="91" t="s">
        <v>214</v>
      </c>
      <c r="BS93" s="92" t="s">
        <v>217</v>
      </c>
      <c r="BT93" s="89" t="s">
        <v>214</v>
      </c>
      <c r="BU93" s="116">
        <v>1.9</v>
      </c>
      <c r="BV93" s="108"/>
      <c r="BW93" s="925"/>
      <c r="BX93" s="85"/>
      <c r="BY93" s="952"/>
      <c r="BZ93" s="1013"/>
      <c r="CA93" s="952"/>
      <c r="CB93" s="960"/>
      <c r="CC93" s="871"/>
      <c r="CD93" s="871"/>
      <c r="CE93" s="871"/>
      <c r="CF93" s="868"/>
      <c r="CG93" s="871"/>
      <c r="CH93" s="874"/>
      <c r="CI93" s="876"/>
      <c r="CJ93" s="878"/>
      <c r="CK93" s="881"/>
      <c r="CL93" s="876"/>
      <c r="CM93" s="962" t="s">
        <v>263</v>
      </c>
      <c r="CN93" s="951">
        <v>9700</v>
      </c>
      <c r="CO93" s="881">
        <v>10800</v>
      </c>
      <c r="CP93" s="952"/>
      <c r="CQ93" s="957"/>
      <c r="CR93" s="952"/>
      <c r="CS93" s="963">
        <v>0.09</v>
      </c>
      <c r="CT93" s="952"/>
      <c r="CU93" s="957"/>
      <c r="CV93" s="952"/>
      <c r="CW93" s="960"/>
      <c r="CX93" s="954"/>
      <c r="CY93" s="871"/>
      <c r="CZ93" s="954"/>
      <c r="DA93" s="868"/>
      <c r="DB93" s="954"/>
      <c r="DC93" s="874"/>
      <c r="DD93" s="952"/>
      <c r="DE93" s="1031">
        <v>0.02</v>
      </c>
      <c r="DF93" s="948">
        <v>0.03</v>
      </c>
      <c r="DG93" s="948">
        <v>0.05</v>
      </c>
      <c r="DH93" s="975">
        <v>0.06</v>
      </c>
      <c r="DI93" s="942"/>
      <c r="DJ93" s="1025"/>
      <c r="DK93" s="1026"/>
      <c r="DL93" s="1028"/>
      <c r="DM93" s="925"/>
      <c r="DN93" s="963">
        <v>0.81</v>
      </c>
    </row>
    <row r="94" spans="1:118" s="81" customFormat="1" ht="17.45" customHeight="1">
      <c r="A94" s="1002"/>
      <c r="B94" s="982"/>
      <c r="C94" s="985"/>
      <c r="D94" s="988"/>
      <c r="E94" s="1002"/>
      <c r="F94" s="74"/>
      <c r="G94" s="1013"/>
      <c r="H94" s="1015"/>
      <c r="I94" s="1013"/>
      <c r="J94" s="1015"/>
      <c r="K94" s="952"/>
      <c r="L94" s="946"/>
      <c r="M94" s="932"/>
      <c r="N94" s="903"/>
      <c r="O94" s="871"/>
      <c r="P94" s="871"/>
      <c r="Q94" s="868"/>
      <c r="R94" s="871"/>
      <c r="S94" s="923"/>
      <c r="T94" s="923"/>
      <c r="U94" s="946"/>
      <c r="V94" s="932"/>
      <c r="W94" s="903"/>
      <c r="X94" s="871"/>
      <c r="Y94" s="871"/>
      <c r="Z94" s="868"/>
      <c r="AA94" s="871"/>
      <c r="AB94" s="923"/>
      <c r="AC94" s="912"/>
      <c r="AD94" s="925"/>
      <c r="AE94" s="927"/>
      <c r="AF94" s="929"/>
      <c r="AG94" s="941"/>
      <c r="AH94" s="932"/>
      <c r="AI94" s="903"/>
      <c r="AJ94" s="871"/>
      <c r="AK94" s="871"/>
      <c r="AL94" s="868"/>
      <c r="AM94" s="871"/>
      <c r="AN94" s="923"/>
      <c r="AO94" s="912"/>
      <c r="AP94" s="94"/>
      <c r="AQ94" s="94"/>
      <c r="AR94" s="94"/>
      <c r="AS94" s="94"/>
      <c r="AT94" s="94"/>
      <c r="AU94" s="94"/>
      <c r="AV94" s="94"/>
      <c r="AW94" s="94"/>
      <c r="AX94" s="94"/>
      <c r="AY94" s="94"/>
      <c r="AZ94" s="94"/>
      <c r="BA94" s="94"/>
      <c r="BB94" s="94"/>
      <c r="BC94" s="94"/>
      <c r="BD94" s="94"/>
      <c r="BE94" s="94"/>
      <c r="BF94" s="94"/>
      <c r="BG94" s="94"/>
      <c r="BH94" s="94"/>
      <c r="BI94" s="94"/>
      <c r="BJ94" s="943"/>
      <c r="BK94" s="75"/>
      <c r="BL94" s="86" t="s">
        <v>224</v>
      </c>
      <c r="BM94" s="87">
        <v>389600</v>
      </c>
      <c r="BN94" s="952"/>
      <c r="BO94" s="115">
        <v>3890</v>
      </c>
      <c r="BP94" s="89" t="s">
        <v>215</v>
      </c>
      <c r="BQ94" s="90" t="s">
        <v>216</v>
      </c>
      <c r="BR94" s="91" t="s">
        <v>214</v>
      </c>
      <c r="BS94" s="92" t="s">
        <v>217</v>
      </c>
      <c r="BT94" s="89" t="s">
        <v>214</v>
      </c>
      <c r="BU94" s="116">
        <v>2</v>
      </c>
      <c r="BV94" s="108"/>
      <c r="BW94" s="925"/>
      <c r="BX94" s="85"/>
      <c r="BY94" s="952"/>
      <c r="BZ94" s="1013"/>
      <c r="CA94" s="952"/>
      <c r="CB94" s="960"/>
      <c r="CC94" s="871"/>
      <c r="CD94" s="871"/>
      <c r="CE94" s="871"/>
      <c r="CF94" s="868"/>
      <c r="CG94" s="871"/>
      <c r="CH94" s="874"/>
      <c r="CI94" s="876"/>
      <c r="CJ94" s="878"/>
      <c r="CK94" s="881"/>
      <c r="CL94" s="876"/>
      <c r="CM94" s="962"/>
      <c r="CN94" s="951"/>
      <c r="CO94" s="881"/>
      <c r="CP94" s="952"/>
      <c r="CQ94" s="957"/>
      <c r="CR94" s="952"/>
      <c r="CS94" s="963"/>
      <c r="CT94" s="952"/>
      <c r="CU94" s="957"/>
      <c r="CV94" s="952"/>
      <c r="CW94" s="960"/>
      <c r="CX94" s="954"/>
      <c r="CY94" s="871"/>
      <c r="CZ94" s="954"/>
      <c r="DA94" s="868"/>
      <c r="DB94" s="954"/>
      <c r="DC94" s="874"/>
      <c r="DD94" s="952"/>
      <c r="DE94" s="1031"/>
      <c r="DF94" s="948"/>
      <c r="DG94" s="948"/>
      <c r="DH94" s="975"/>
      <c r="DI94" s="942"/>
      <c r="DJ94" s="1025"/>
      <c r="DK94" s="1026"/>
      <c r="DL94" s="1028"/>
      <c r="DM94" s="925"/>
      <c r="DN94" s="963"/>
    </row>
    <row r="95" spans="1:118" s="81" customFormat="1" ht="17.45" customHeight="1">
      <c r="A95" s="1002"/>
      <c r="B95" s="982"/>
      <c r="C95" s="985"/>
      <c r="D95" s="988"/>
      <c r="E95" s="1002"/>
      <c r="F95" s="74"/>
      <c r="G95" s="1013"/>
      <c r="H95" s="1015"/>
      <c r="I95" s="1013"/>
      <c r="J95" s="1015"/>
      <c r="K95" s="952"/>
      <c r="L95" s="946"/>
      <c r="M95" s="932"/>
      <c r="N95" s="903"/>
      <c r="O95" s="871"/>
      <c r="P95" s="871"/>
      <c r="Q95" s="868"/>
      <c r="R95" s="871"/>
      <c r="S95" s="923"/>
      <c r="T95" s="923"/>
      <c r="U95" s="946"/>
      <c r="V95" s="932"/>
      <c r="W95" s="903"/>
      <c r="X95" s="871"/>
      <c r="Y95" s="871"/>
      <c r="Z95" s="868"/>
      <c r="AA95" s="871"/>
      <c r="AB95" s="923"/>
      <c r="AC95" s="912"/>
      <c r="AD95" s="925"/>
      <c r="AE95" s="927"/>
      <c r="AF95" s="929"/>
      <c r="AG95" s="941"/>
      <c r="AH95" s="932"/>
      <c r="AI95" s="903"/>
      <c r="AJ95" s="871"/>
      <c r="AK95" s="871"/>
      <c r="AL95" s="868"/>
      <c r="AM95" s="871"/>
      <c r="AN95" s="923"/>
      <c r="AO95" s="912"/>
      <c r="AP95" s="94"/>
      <c r="AQ95" s="94"/>
      <c r="AR95" s="94"/>
      <c r="AS95" s="94"/>
      <c r="AT95" s="94"/>
      <c r="AU95" s="94"/>
      <c r="AV95" s="94"/>
      <c r="AW95" s="94"/>
      <c r="AX95" s="94"/>
      <c r="AY95" s="94"/>
      <c r="AZ95" s="94"/>
      <c r="BA95" s="94"/>
      <c r="BB95" s="94"/>
      <c r="BC95" s="94"/>
      <c r="BD95" s="94"/>
      <c r="BE95" s="94"/>
      <c r="BF95" s="94"/>
      <c r="BG95" s="94"/>
      <c r="BH95" s="94"/>
      <c r="BI95" s="94"/>
      <c r="BJ95" s="943"/>
      <c r="BK95" s="75"/>
      <c r="BL95" s="86" t="s">
        <v>225</v>
      </c>
      <c r="BM95" s="87">
        <v>431000</v>
      </c>
      <c r="BN95" s="952"/>
      <c r="BO95" s="115">
        <v>4310</v>
      </c>
      <c r="BP95" s="89" t="s">
        <v>215</v>
      </c>
      <c r="BQ95" s="90" t="s">
        <v>216</v>
      </c>
      <c r="BR95" s="91" t="s">
        <v>214</v>
      </c>
      <c r="BS95" s="92" t="s">
        <v>217</v>
      </c>
      <c r="BT95" s="89" t="s">
        <v>214</v>
      </c>
      <c r="BU95" s="116">
        <v>2</v>
      </c>
      <c r="BV95" s="108"/>
      <c r="BW95" s="925"/>
      <c r="BX95" s="85"/>
      <c r="BY95" s="952"/>
      <c r="BZ95" s="1013"/>
      <c r="CA95" s="952"/>
      <c r="CB95" s="960"/>
      <c r="CC95" s="871"/>
      <c r="CD95" s="871"/>
      <c r="CE95" s="871"/>
      <c r="CF95" s="868"/>
      <c r="CG95" s="871"/>
      <c r="CH95" s="874"/>
      <c r="CI95" s="876"/>
      <c r="CJ95" s="878"/>
      <c r="CK95" s="881"/>
      <c r="CL95" s="876"/>
      <c r="CM95" s="962" t="s">
        <v>264</v>
      </c>
      <c r="CN95" s="951">
        <v>8700</v>
      </c>
      <c r="CO95" s="881">
        <v>9700</v>
      </c>
      <c r="CP95" s="952"/>
      <c r="CQ95" s="957"/>
      <c r="CR95" s="952"/>
      <c r="CS95" s="963"/>
      <c r="CT95" s="952"/>
      <c r="CU95" s="957"/>
      <c r="CV95" s="952"/>
      <c r="CW95" s="960"/>
      <c r="CX95" s="954"/>
      <c r="CY95" s="871"/>
      <c r="CZ95" s="954"/>
      <c r="DA95" s="868"/>
      <c r="DB95" s="954"/>
      <c r="DC95" s="874"/>
      <c r="DD95" s="952"/>
      <c r="DE95" s="1031"/>
      <c r="DF95" s="948"/>
      <c r="DG95" s="948"/>
      <c r="DH95" s="975"/>
      <c r="DI95" s="942"/>
      <c r="DJ95" s="1025"/>
      <c r="DK95" s="1026"/>
      <c r="DL95" s="1028"/>
      <c r="DM95" s="925"/>
      <c r="DN95" s="963"/>
    </row>
    <row r="96" spans="1:118" s="81" customFormat="1" ht="17.45" customHeight="1">
      <c r="A96" s="1002"/>
      <c r="B96" s="982"/>
      <c r="C96" s="985"/>
      <c r="D96" s="988"/>
      <c r="E96" s="1002"/>
      <c r="F96" s="74"/>
      <c r="G96" s="1013"/>
      <c r="H96" s="1016"/>
      <c r="I96" s="1013"/>
      <c r="J96" s="1016"/>
      <c r="K96" s="952"/>
      <c r="L96" s="1018"/>
      <c r="M96" s="933"/>
      <c r="N96" s="919"/>
      <c r="O96" s="920"/>
      <c r="P96" s="920"/>
      <c r="Q96" s="921"/>
      <c r="R96" s="920"/>
      <c r="S96" s="924"/>
      <c r="T96" s="924"/>
      <c r="U96" s="1018"/>
      <c r="V96" s="933"/>
      <c r="W96" s="919"/>
      <c r="X96" s="920"/>
      <c r="Y96" s="920"/>
      <c r="Z96" s="921"/>
      <c r="AA96" s="920"/>
      <c r="AB96" s="924"/>
      <c r="AC96" s="913"/>
      <c r="AD96" s="925"/>
      <c r="AE96" s="927"/>
      <c r="AF96" s="930"/>
      <c r="AG96" s="941"/>
      <c r="AH96" s="933"/>
      <c r="AI96" s="919"/>
      <c r="AJ96" s="920"/>
      <c r="AK96" s="920"/>
      <c r="AL96" s="921"/>
      <c r="AM96" s="920"/>
      <c r="AN96" s="924"/>
      <c r="AO96" s="913"/>
      <c r="AP96" s="94"/>
      <c r="AQ96" s="94"/>
      <c r="AR96" s="94"/>
      <c r="AS96" s="94"/>
      <c r="AT96" s="94"/>
      <c r="AU96" s="94"/>
      <c r="AV96" s="94"/>
      <c r="AW96" s="94"/>
      <c r="AX96" s="94"/>
      <c r="AY96" s="94"/>
      <c r="AZ96" s="94"/>
      <c r="BA96" s="94"/>
      <c r="BB96" s="94"/>
      <c r="BC96" s="94"/>
      <c r="BD96" s="94"/>
      <c r="BE96" s="94"/>
      <c r="BF96" s="94"/>
      <c r="BG96" s="94"/>
      <c r="BH96" s="94"/>
      <c r="BI96" s="94"/>
      <c r="BJ96" s="943"/>
      <c r="BK96" s="75"/>
      <c r="BL96" s="86" t="s">
        <v>226</v>
      </c>
      <c r="BM96" s="87">
        <v>472400</v>
      </c>
      <c r="BN96" s="952"/>
      <c r="BO96" s="115">
        <v>4720</v>
      </c>
      <c r="BP96" s="89" t="s">
        <v>215</v>
      </c>
      <c r="BQ96" s="90" t="s">
        <v>216</v>
      </c>
      <c r="BR96" s="91" t="s">
        <v>214</v>
      </c>
      <c r="BS96" s="92" t="s">
        <v>217</v>
      </c>
      <c r="BT96" s="89" t="s">
        <v>214</v>
      </c>
      <c r="BU96" s="116">
        <v>1.9</v>
      </c>
      <c r="BV96" s="108"/>
      <c r="BW96" s="925"/>
      <c r="BX96" s="85" t="s">
        <v>228</v>
      </c>
      <c r="BY96" s="952"/>
      <c r="BZ96" s="1021"/>
      <c r="CA96" s="952"/>
      <c r="CB96" s="965"/>
      <c r="CC96" s="872"/>
      <c r="CD96" s="872"/>
      <c r="CE96" s="872"/>
      <c r="CF96" s="869"/>
      <c r="CG96" s="872"/>
      <c r="CH96" s="875"/>
      <c r="CI96" s="876"/>
      <c r="CJ96" s="879"/>
      <c r="CK96" s="882"/>
      <c r="CL96" s="876"/>
      <c r="CM96" s="1019"/>
      <c r="CN96" s="1033"/>
      <c r="CO96" s="882"/>
      <c r="CP96" s="952"/>
      <c r="CQ96" s="958"/>
      <c r="CR96" s="952"/>
      <c r="CS96" s="964"/>
      <c r="CT96" s="952"/>
      <c r="CU96" s="957"/>
      <c r="CV96" s="952"/>
      <c r="CW96" s="965"/>
      <c r="CX96" s="955"/>
      <c r="CY96" s="872"/>
      <c r="CZ96" s="955"/>
      <c r="DA96" s="869"/>
      <c r="DB96" s="955"/>
      <c r="DC96" s="875"/>
      <c r="DD96" s="952"/>
      <c r="DE96" s="1032"/>
      <c r="DF96" s="949"/>
      <c r="DG96" s="949"/>
      <c r="DH96" s="976"/>
      <c r="DI96" s="942"/>
      <c r="DJ96" s="1025"/>
      <c r="DK96" s="1026"/>
      <c r="DL96" s="1028"/>
      <c r="DM96" s="925"/>
      <c r="DN96" s="964"/>
    </row>
    <row r="97" spans="1:118" s="81" customFormat="1" ht="17.45" customHeight="1">
      <c r="A97" s="1004" t="s">
        <v>161</v>
      </c>
      <c r="B97" s="982"/>
      <c r="C97" s="1034" t="s">
        <v>265</v>
      </c>
      <c r="D97" s="987" t="s">
        <v>220</v>
      </c>
      <c r="E97" s="1004" t="s">
        <v>258</v>
      </c>
      <c r="F97" s="74"/>
      <c r="G97" s="1006">
        <v>179950</v>
      </c>
      <c r="H97" s="1008">
        <v>266050</v>
      </c>
      <c r="I97" s="1006">
        <v>176590</v>
      </c>
      <c r="J97" s="1008">
        <v>262690</v>
      </c>
      <c r="K97" s="952" t="s">
        <v>214</v>
      </c>
      <c r="L97" s="877">
        <v>1680</v>
      </c>
      <c r="M97" s="907">
        <v>2540</v>
      </c>
      <c r="N97" s="902" t="s">
        <v>215</v>
      </c>
      <c r="O97" s="883" t="s">
        <v>216</v>
      </c>
      <c r="P97" s="883" t="s">
        <v>214</v>
      </c>
      <c r="Q97" s="905" t="s">
        <v>217</v>
      </c>
      <c r="R97" s="883" t="s">
        <v>214</v>
      </c>
      <c r="S97" s="885">
        <v>3.1</v>
      </c>
      <c r="T97" s="892">
        <v>3</v>
      </c>
      <c r="U97" s="877">
        <v>1640</v>
      </c>
      <c r="V97" s="907">
        <v>2500</v>
      </c>
      <c r="W97" s="902" t="s">
        <v>215</v>
      </c>
      <c r="X97" s="883" t="s">
        <v>216</v>
      </c>
      <c r="Y97" s="883" t="s">
        <v>214</v>
      </c>
      <c r="Z97" s="905" t="s">
        <v>217</v>
      </c>
      <c r="AA97" s="883" t="s">
        <v>214</v>
      </c>
      <c r="AB97" s="885">
        <v>3</v>
      </c>
      <c r="AC97" s="888">
        <v>3</v>
      </c>
      <c r="AD97" s="925" t="s">
        <v>214</v>
      </c>
      <c r="AE97" s="934">
        <v>172200</v>
      </c>
      <c r="AF97" s="936">
        <v>86100</v>
      </c>
      <c r="AG97" s="938">
        <v>1720</v>
      </c>
      <c r="AH97" s="907">
        <v>860</v>
      </c>
      <c r="AI97" s="902" t="s">
        <v>215</v>
      </c>
      <c r="AJ97" s="883" t="s">
        <v>216</v>
      </c>
      <c r="AK97" s="883" t="s">
        <v>214</v>
      </c>
      <c r="AL97" s="905" t="s">
        <v>217</v>
      </c>
      <c r="AM97" s="883" t="s">
        <v>214</v>
      </c>
      <c r="AN97" s="885">
        <v>2.8</v>
      </c>
      <c r="AO97" s="888">
        <v>2.8</v>
      </c>
      <c r="AP97" s="898" t="s">
        <v>214</v>
      </c>
      <c r="AQ97" s="895">
        <v>154980</v>
      </c>
      <c r="AR97" s="898" t="s">
        <v>214</v>
      </c>
      <c r="AS97" s="899">
        <v>1540</v>
      </c>
      <c r="AT97" s="883" t="s">
        <v>215</v>
      </c>
      <c r="AU97" s="883" t="s">
        <v>216</v>
      </c>
      <c r="AV97" s="883" t="s">
        <v>214</v>
      </c>
      <c r="AW97" s="905" t="s">
        <v>217</v>
      </c>
      <c r="AX97" s="883" t="s">
        <v>214</v>
      </c>
      <c r="AY97" s="911">
        <v>2.8</v>
      </c>
      <c r="AZ97" s="898" t="s">
        <v>214</v>
      </c>
      <c r="BA97" s="895">
        <v>17220</v>
      </c>
      <c r="BB97" s="898" t="s">
        <v>214</v>
      </c>
      <c r="BC97" s="899">
        <v>170</v>
      </c>
      <c r="BD97" s="883" t="s">
        <v>215</v>
      </c>
      <c r="BE97" s="883" t="s">
        <v>216</v>
      </c>
      <c r="BF97" s="883" t="s">
        <v>214</v>
      </c>
      <c r="BG97" s="905" t="s">
        <v>217</v>
      </c>
      <c r="BH97" s="883" t="s">
        <v>214</v>
      </c>
      <c r="BI97" s="911">
        <v>2.6</v>
      </c>
      <c r="BJ97" s="942"/>
      <c r="BK97" s="75"/>
      <c r="BL97" s="86" t="s">
        <v>227</v>
      </c>
      <c r="BM97" s="87">
        <v>513800</v>
      </c>
      <c r="BN97" s="952"/>
      <c r="BO97" s="115">
        <v>5130</v>
      </c>
      <c r="BP97" s="89" t="s">
        <v>215</v>
      </c>
      <c r="BQ97" s="90" t="s">
        <v>216</v>
      </c>
      <c r="BR97" s="91" t="s">
        <v>214</v>
      </c>
      <c r="BS97" s="92" t="s">
        <v>217</v>
      </c>
      <c r="BT97" s="89" t="s">
        <v>214</v>
      </c>
      <c r="BU97" s="116">
        <v>1.9</v>
      </c>
      <c r="BV97" s="108"/>
      <c r="BW97" s="925"/>
      <c r="BX97" s="98" t="s">
        <v>230</v>
      </c>
      <c r="BY97" s="952" t="s">
        <v>214</v>
      </c>
      <c r="BZ97" s="1020">
        <v>33970</v>
      </c>
      <c r="CA97" s="952" t="s">
        <v>214</v>
      </c>
      <c r="CB97" s="959">
        <v>280</v>
      </c>
      <c r="CC97" s="870" t="s">
        <v>215</v>
      </c>
      <c r="CD97" s="870" t="s">
        <v>216</v>
      </c>
      <c r="CE97" s="870" t="s">
        <v>214</v>
      </c>
      <c r="CF97" s="867" t="s">
        <v>217</v>
      </c>
      <c r="CG97" s="870" t="s">
        <v>214</v>
      </c>
      <c r="CH97" s="873">
        <v>5.6</v>
      </c>
      <c r="CI97" s="876" t="s">
        <v>214</v>
      </c>
      <c r="CJ97" s="877">
        <v>2300</v>
      </c>
      <c r="CK97" s="880">
        <v>2500</v>
      </c>
      <c r="CL97" s="876" t="s">
        <v>214</v>
      </c>
      <c r="CM97" s="961" t="s">
        <v>259</v>
      </c>
      <c r="CN97" s="950">
        <v>25700</v>
      </c>
      <c r="CO97" s="880">
        <v>28600</v>
      </c>
      <c r="CP97" s="952" t="s">
        <v>219</v>
      </c>
      <c r="CQ97" s="956">
        <v>1040</v>
      </c>
      <c r="CR97" s="952" t="s">
        <v>219</v>
      </c>
      <c r="CS97" s="977" t="s">
        <v>266</v>
      </c>
      <c r="CT97" s="952" t="s">
        <v>219</v>
      </c>
      <c r="CU97" s="956">
        <v>25210</v>
      </c>
      <c r="CV97" s="952" t="s">
        <v>172</v>
      </c>
      <c r="CW97" s="959">
        <v>250</v>
      </c>
      <c r="CX97" s="953" t="s">
        <v>215</v>
      </c>
      <c r="CY97" s="870" t="s">
        <v>216</v>
      </c>
      <c r="CZ97" s="953" t="s">
        <v>214</v>
      </c>
      <c r="DA97" s="867" t="s">
        <v>217</v>
      </c>
      <c r="DB97" s="953" t="s">
        <v>214</v>
      </c>
      <c r="DC97" s="873">
        <v>0.9</v>
      </c>
      <c r="DD97" s="952" t="s">
        <v>219</v>
      </c>
      <c r="DE97" s="979" t="s">
        <v>331</v>
      </c>
      <c r="DF97" s="971" t="s">
        <v>331</v>
      </c>
      <c r="DG97" s="971" t="s">
        <v>331</v>
      </c>
      <c r="DH97" s="973" t="s">
        <v>331</v>
      </c>
      <c r="DI97" s="942" t="s">
        <v>219</v>
      </c>
      <c r="DJ97" s="1025"/>
      <c r="DK97" s="1026"/>
      <c r="DL97" s="1028"/>
      <c r="DM97" s="117"/>
      <c r="DN97" s="1027" t="s">
        <v>267</v>
      </c>
    </row>
    <row r="98" spans="1:118" s="81" customFormat="1" ht="17.45" customHeight="1">
      <c r="A98" s="1002"/>
      <c r="B98" s="982"/>
      <c r="C98" s="1035"/>
      <c r="D98" s="988"/>
      <c r="E98" s="1002"/>
      <c r="F98" s="74"/>
      <c r="G98" s="1007"/>
      <c r="H98" s="1009"/>
      <c r="I98" s="1007"/>
      <c r="J98" s="1009"/>
      <c r="K98" s="952"/>
      <c r="L98" s="878"/>
      <c r="M98" s="908"/>
      <c r="N98" s="903"/>
      <c r="O98" s="871"/>
      <c r="P98" s="871"/>
      <c r="Q98" s="868"/>
      <c r="R98" s="871"/>
      <c r="S98" s="886"/>
      <c r="T98" s="893"/>
      <c r="U98" s="878"/>
      <c r="V98" s="908"/>
      <c r="W98" s="903"/>
      <c r="X98" s="871"/>
      <c r="Y98" s="871"/>
      <c r="Z98" s="868"/>
      <c r="AA98" s="871"/>
      <c r="AB98" s="886"/>
      <c r="AC98" s="889"/>
      <c r="AD98" s="925"/>
      <c r="AE98" s="935"/>
      <c r="AF98" s="937"/>
      <c r="AG98" s="939"/>
      <c r="AH98" s="908"/>
      <c r="AI98" s="903"/>
      <c r="AJ98" s="871"/>
      <c r="AK98" s="871"/>
      <c r="AL98" s="868"/>
      <c r="AM98" s="871"/>
      <c r="AN98" s="886"/>
      <c r="AO98" s="889"/>
      <c r="AP98" s="898"/>
      <c r="AQ98" s="896"/>
      <c r="AR98" s="898"/>
      <c r="AS98" s="900"/>
      <c r="AT98" s="871"/>
      <c r="AU98" s="871"/>
      <c r="AV98" s="871"/>
      <c r="AW98" s="868"/>
      <c r="AX98" s="871"/>
      <c r="AY98" s="912"/>
      <c r="AZ98" s="898"/>
      <c r="BA98" s="896"/>
      <c r="BB98" s="898"/>
      <c r="BC98" s="900"/>
      <c r="BD98" s="871"/>
      <c r="BE98" s="871"/>
      <c r="BF98" s="871"/>
      <c r="BG98" s="868"/>
      <c r="BH98" s="871"/>
      <c r="BI98" s="912"/>
      <c r="BJ98" s="942"/>
      <c r="BK98" s="75"/>
      <c r="BL98" s="86" t="s">
        <v>229</v>
      </c>
      <c r="BM98" s="87">
        <v>555300</v>
      </c>
      <c r="BN98" s="952"/>
      <c r="BO98" s="115">
        <v>5550</v>
      </c>
      <c r="BP98" s="89" t="s">
        <v>215</v>
      </c>
      <c r="BQ98" s="90" t="s">
        <v>216</v>
      </c>
      <c r="BR98" s="91" t="s">
        <v>214</v>
      </c>
      <c r="BS98" s="92" t="s">
        <v>217</v>
      </c>
      <c r="BT98" s="89" t="s">
        <v>214</v>
      </c>
      <c r="BU98" s="116">
        <v>2</v>
      </c>
      <c r="BV98" s="108"/>
      <c r="BW98" s="925"/>
      <c r="BX98" s="85"/>
      <c r="BY98" s="952"/>
      <c r="BZ98" s="1013"/>
      <c r="CA98" s="952"/>
      <c r="CB98" s="960"/>
      <c r="CC98" s="871"/>
      <c r="CD98" s="871"/>
      <c r="CE98" s="871"/>
      <c r="CF98" s="868"/>
      <c r="CG98" s="871"/>
      <c r="CH98" s="874"/>
      <c r="CI98" s="876"/>
      <c r="CJ98" s="878"/>
      <c r="CK98" s="881"/>
      <c r="CL98" s="876"/>
      <c r="CM98" s="962"/>
      <c r="CN98" s="951"/>
      <c r="CO98" s="881"/>
      <c r="CP98" s="952"/>
      <c r="CQ98" s="957"/>
      <c r="CR98" s="952"/>
      <c r="CS98" s="978"/>
      <c r="CT98" s="952"/>
      <c r="CU98" s="957"/>
      <c r="CV98" s="952"/>
      <c r="CW98" s="960"/>
      <c r="CX98" s="954"/>
      <c r="CY98" s="871"/>
      <c r="CZ98" s="954"/>
      <c r="DA98" s="868"/>
      <c r="DB98" s="954"/>
      <c r="DC98" s="874"/>
      <c r="DD98" s="952"/>
      <c r="DE98" s="980"/>
      <c r="DF98" s="972"/>
      <c r="DG98" s="972"/>
      <c r="DH98" s="974"/>
      <c r="DI98" s="942"/>
      <c r="DJ98" s="1025"/>
      <c r="DK98" s="1026"/>
      <c r="DL98" s="1028"/>
      <c r="DM98" s="117"/>
      <c r="DN98" s="1038"/>
    </row>
    <row r="99" spans="1:118" s="81" customFormat="1" ht="17.45" customHeight="1">
      <c r="A99" s="1002"/>
      <c r="B99" s="982"/>
      <c r="C99" s="1035"/>
      <c r="D99" s="988"/>
      <c r="E99" s="1002"/>
      <c r="F99" s="74"/>
      <c r="G99" s="1007"/>
      <c r="H99" s="1009"/>
      <c r="I99" s="1007"/>
      <c r="J99" s="1009"/>
      <c r="K99" s="952"/>
      <c r="L99" s="878"/>
      <c r="M99" s="908"/>
      <c r="N99" s="903"/>
      <c r="O99" s="871"/>
      <c r="P99" s="871"/>
      <c r="Q99" s="868"/>
      <c r="R99" s="871"/>
      <c r="S99" s="886"/>
      <c r="T99" s="893"/>
      <c r="U99" s="878"/>
      <c r="V99" s="908"/>
      <c r="W99" s="903"/>
      <c r="X99" s="871"/>
      <c r="Y99" s="871"/>
      <c r="Z99" s="868"/>
      <c r="AA99" s="871"/>
      <c r="AB99" s="886"/>
      <c r="AC99" s="889"/>
      <c r="AD99" s="925"/>
      <c r="AE99" s="935"/>
      <c r="AF99" s="937"/>
      <c r="AG99" s="939"/>
      <c r="AH99" s="908"/>
      <c r="AI99" s="903"/>
      <c r="AJ99" s="871"/>
      <c r="AK99" s="871"/>
      <c r="AL99" s="868"/>
      <c r="AM99" s="871"/>
      <c r="AN99" s="886"/>
      <c r="AO99" s="889"/>
      <c r="AP99" s="898"/>
      <c r="AQ99" s="896"/>
      <c r="AR99" s="898"/>
      <c r="AS99" s="900"/>
      <c r="AT99" s="871"/>
      <c r="AU99" s="871"/>
      <c r="AV99" s="871"/>
      <c r="AW99" s="868"/>
      <c r="AX99" s="871"/>
      <c r="AY99" s="912"/>
      <c r="AZ99" s="898"/>
      <c r="BA99" s="896"/>
      <c r="BB99" s="898"/>
      <c r="BC99" s="900"/>
      <c r="BD99" s="871"/>
      <c r="BE99" s="871"/>
      <c r="BF99" s="871"/>
      <c r="BG99" s="868"/>
      <c r="BH99" s="871"/>
      <c r="BI99" s="912"/>
      <c r="BJ99" s="942"/>
      <c r="BK99" s="75"/>
      <c r="BL99" s="86" t="s">
        <v>231</v>
      </c>
      <c r="BM99" s="87">
        <v>596700</v>
      </c>
      <c r="BN99" s="952"/>
      <c r="BO99" s="115">
        <v>5960</v>
      </c>
      <c r="BP99" s="89" t="s">
        <v>215</v>
      </c>
      <c r="BQ99" s="90" t="s">
        <v>216</v>
      </c>
      <c r="BR99" s="91" t="s">
        <v>214</v>
      </c>
      <c r="BS99" s="92" t="s">
        <v>217</v>
      </c>
      <c r="BT99" s="89" t="s">
        <v>214</v>
      </c>
      <c r="BU99" s="116">
        <v>2</v>
      </c>
      <c r="BV99" s="108"/>
      <c r="BW99" s="925"/>
      <c r="BX99" s="85"/>
      <c r="BY99" s="952"/>
      <c r="BZ99" s="1013"/>
      <c r="CA99" s="952"/>
      <c r="CB99" s="960"/>
      <c r="CC99" s="871"/>
      <c r="CD99" s="871"/>
      <c r="CE99" s="871"/>
      <c r="CF99" s="868"/>
      <c r="CG99" s="871"/>
      <c r="CH99" s="874"/>
      <c r="CI99" s="876"/>
      <c r="CJ99" s="878"/>
      <c r="CK99" s="881"/>
      <c r="CL99" s="876"/>
      <c r="CM99" s="962" t="s">
        <v>261</v>
      </c>
      <c r="CN99" s="951">
        <v>14200</v>
      </c>
      <c r="CO99" s="881">
        <v>15700</v>
      </c>
      <c r="CP99" s="952"/>
      <c r="CQ99" s="957"/>
      <c r="CR99" s="952"/>
      <c r="CS99" s="978"/>
      <c r="CT99" s="952"/>
      <c r="CU99" s="957"/>
      <c r="CV99" s="952"/>
      <c r="CW99" s="960"/>
      <c r="CX99" s="954"/>
      <c r="CY99" s="871"/>
      <c r="CZ99" s="954"/>
      <c r="DA99" s="868"/>
      <c r="DB99" s="954"/>
      <c r="DC99" s="874"/>
      <c r="DD99" s="952"/>
      <c r="DE99" s="980"/>
      <c r="DF99" s="972"/>
      <c r="DG99" s="972"/>
      <c r="DH99" s="974"/>
      <c r="DI99" s="942"/>
      <c r="DJ99" s="1025"/>
      <c r="DK99" s="1026"/>
      <c r="DL99" s="1028"/>
      <c r="DM99" s="117"/>
      <c r="DN99" s="99" t="s">
        <v>268</v>
      </c>
    </row>
    <row r="100" spans="1:118" s="81" customFormat="1" ht="17.45" customHeight="1">
      <c r="A100" s="1002"/>
      <c r="B100" s="982"/>
      <c r="C100" s="1035"/>
      <c r="D100" s="988"/>
      <c r="E100" s="1002"/>
      <c r="F100" s="74"/>
      <c r="G100" s="1007"/>
      <c r="H100" s="1009"/>
      <c r="I100" s="1007"/>
      <c r="J100" s="1009"/>
      <c r="K100" s="952"/>
      <c r="L100" s="878"/>
      <c r="M100" s="908"/>
      <c r="N100" s="904"/>
      <c r="O100" s="884"/>
      <c r="P100" s="884"/>
      <c r="Q100" s="906"/>
      <c r="R100" s="884"/>
      <c r="S100" s="887"/>
      <c r="T100" s="894"/>
      <c r="U100" s="878"/>
      <c r="V100" s="908"/>
      <c r="W100" s="904"/>
      <c r="X100" s="884"/>
      <c r="Y100" s="884"/>
      <c r="Z100" s="906"/>
      <c r="AA100" s="884"/>
      <c r="AB100" s="887"/>
      <c r="AC100" s="890"/>
      <c r="AD100" s="925"/>
      <c r="AE100" s="935"/>
      <c r="AF100" s="937"/>
      <c r="AG100" s="939"/>
      <c r="AH100" s="908"/>
      <c r="AI100" s="904"/>
      <c r="AJ100" s="884"/>
      <c r="AK100" s="884"/>
      <c r="AL100" s="906"/>
      <c r="AM100" s="884"/>
      <c r="AN100" s="887"/>
      <c r="AO100" s="890"/>
      <c r="AP100" s="898"/>
      <c r="AQ100" s="897"/>
      <c r="AR100" s="898"/>
      <c r="AS100" s="901"/>
      <c r="AT100" s="909"/>
      <c r="AU100" s="909"/>
      <c r="AV100" s="909"/>
      <c r="AW100" s="910"/>
      <c r="AX100" s="909"/>
      <c r="AY100" s="913"/>
      <c r="AZ100" s="898"/>
      <c r="BA100" s="897"/>
      <c r="BB100" s="898"/>
      <c r="BC100" s="901"/>
      <c r="BD100" s="909"/>
      <c r="BE100" s="909"/>
      <c r="BF100" s="909"/>
      <c r="BG100" s="910"/>
      <c r="BH100" s="909"/>
      <c r="BI100" s="913"/>
      <c r="BJ100" s="942"/>
      <c r="BK100" s="75"/>
      <c r="BL100" s="86" t="s">
        <v>232</v>
      </c>
      <c r="BM100" s="87">
        <v>638100</v>
      </c>
      <c r="BN100" s="952"/>
      <c r="BO100" s="115">
        <v>6380</v>
      </c>
      <c r="BP100" s="89" t="s">
        <v>215</v>
      </c>
      <c r="BQ100" s="90" t="s">
        <v>216</v>
      </c>
      <c r="BR100" s="91" t="s">
        <v>214</v>
      </c>
      <c r="BS100" s="92" t="s">
        <v>217</v>
      </c>
      <c r="BT100" s="89" t="s">
        <v>214</v>
      </c>
      <c r="BU100" s="116">
        <v>1.9</v>
      </c>
      <c r="BV100" s="108"/>
      <c r="BW100" s="925"/>
      <c r="BX100" s="85"/>
      <c r="BY100" s="952"/>
      <c r="BZ100" s="1013"/>
      <c r="CA100" s="952"/>
      <c r="CB100" s="960"/>
      <c r="CC100" s="871"/>
      <c r="CD100" s="871"/>
      <c r="CE100" s="871"/>
      <c r="CF100" s="868"/>
      <c r="CG100" s="871"/>
      <c r="CH100" s="874"/>
      <c r="CI100" s="876"/>
      <c r="CJ100" s="878"/>
      <c r="CK100" s="881"/>
      <c r="CL100" s="876"/>
      <c r="CM100" s="962"/>
      <c r="CN100" s="951"/>
      <c r="CO100" s="881"/>
      <c r="CP100" s="952"/>
      <c r="CQ100" s="957"/>
      <c r="CR100" s="952"/>
      <c r="CS100" s="978"/>
      <c r="CT100" s="952"/>
      <c r="CU100" s="957"/>
      <c r="CV100" s="952"/>
      <c r="CW100" s="960"/>
      <c r="CX100" s="954"/>
      <c r="CY100" s="871"/>
      <c r="CZ100" s="954"/>
      <c r="DA100" s="868"/>
      <c r="DB100" s="954"/>
      <c r="DC100" s="874"/>
      <c r="DD100" s="952"/>
      <c r="DE100" s="980"/>
      <c r="DF100" s="972"/>
      <c r="DG100" s="972"/>
      <c r="DH100" s="974"/>
      <c r="DI100" s="942"/>
      <c r="DJ100" s="1025"/>
      <c r="DK100" s="1026"/>
      <c r="DL100" s="1028"/>
      <c r="DM100" s="117"/>
      <c r="DN100" s="217">
        <v>0.8</v>
      </c>
    </row>
    <row r="101" spans="1:118" s="81" customFormat="1" ht="17.45" customHeight="1">
      <c r="A101" s="1001" t="s">
        <v>162</v>
      </c>
      <c r="B101" s="982"/>
      <c r="C101" s="1035"/>
      <c r="D101" s="988"/>
      <c r="E101" s="1001" t="s">
        <v>46</v>
      </c>
      <c r="F101" s="74"/>
      <c r="G101" s="1012">
        <v>266050</v>
      </c>
      <c r="H101" s="1014"/>
      <c r="I101" s="1012">
        <v>262690</v>
      </c>
      <c r="J101" s="1014"/>
      <c r="K101" s="952" t="s">
        <v>214</v>
      </c>
      <c r="L101" s="1017">
        <v>2540</v>
      </c>
      <c r="M101" s="931"/>
      <c r="N101" s="903" t="s">
        <v>215</v>
      </c>
      <c r="O101" s="871" t="s">
        <v>216</v>
      </c>
      <c r="P101" s="871" t="s">
        <v>214</v>
      </c>
      <c r="Q101" s="868" t="s">
        <v>217</v>
      </c>
      <c r="R101" s="871" t="s">
        <v>214</v>
      </c>
      <c r="S101" s="922">
        <v>3</v>
      </c>
      <c r="T101" s="923"/>
      <c r="U101" s="1017">
        <v>2500</v>
      </c>
      <c r="V101" s="931"/>
      <c r="W101" s="903" t="s">
        <v>215</v>
      </c>
      <c r="X101" s="871" t="s">
        <v>216</v>
      </c>
      <c r="Y101" s="871" t="s">
        <v>214</v>
      </c>
      <c r="Z101" s="868" t="s">
        <v>217</v>
      </c>
      <c r="AA101" s="871" t="s">
        <v>214</v>
      </c>
      <c r="AB101" s="922">
        <v>3</v>
      </c>
      <c r="AC101" s="912"/>
      <c r="AD101" s="925" t="s">
        <v>214</v>
      </c>
      <c r="AE101" s="926">
        <v>86100</v>
      </c>
      <c r="AF101" s="928"/>
      <c r="AG101" s="940">
        <v>860</v>
      </c>
      <c r="AH101" s="931"/>
      <c r="AI101" s="903" t="s">
        <v>215</v>
      </c>
      <c r="AJ101" s="871" t="s">
        <v>216</v>
      </c>
      <c r="AK101" s="871" t="s">
        <v>214</v>
      </c>
      <c r="AL101" s="868" t="s">
        <v>217</v>
      </c>
      <c r="AM101" s="871" t="s">
        <v>214</v>
      </c>
      <c r="AN101" s="922">
        <v>2.8</v>
      </c>
      <c r="AO101" s="912"/>
      <c r="AP101" s="94"/>
      <c r="AQ101" s="94"/>
      <c r="AR101" s="94"/>
      <c r="AS101" s="94"/>
      <c r="AT101" s="94"/>
      <c r="AU101" s="94"/>
      <c r="AV101" s="94"/>
      <c r="AW101" s="94"/>
      <c r="AX101" s="94"/>
      <c r="AY101" s="94"/>
      <c r="AZ101" s="94"/>
      <c r="BA101" s="94"/>
      <c r="BB101" s="94"/>
      <c r="BC101" s="94"/>
      <c r="BD101" s="94"/>
      <c r="BE101" s="94"/>
      <c r="BF101" s="94"/>
      <c r="BG101" s="94"/>
      <c r="BH101" s="94"/>
      <c r="BI101" s="94"/>
      <c r="BJ101" s="943"/>
      <c r="BK101" s="75"/>
      <c r="BL101" s="86" t="s">
        <v>269</v>
      </c>
      <c r="BM101" s="87">
        <v>679500</v>
      </c>
      <c r="BN101" s="952"/>
      <c r="BO101" s="115">
        <v>6790</v>
      </c>
      <c r="BP101" s="89" t="s">
        <v>215</v>
      </c>
      <c r="BQ101" s="90" t="s">
        <v>216</v>
      </c>
      <c r="BR101" s="91" t="s">
        <v>214</v>
      </c>
      <c r="BS101" s="92" t="s">
        <v>217</v>
      </c>
      <c r="BT101" s="89" t="s">
        <v>214</v>
      </c>
      <c r="BU101" s="116">
        <v>2</v>
      </c>
      <c r="BV101" s="108"/>
      <c r="BW101" s="925"/>
      <c r="BX101" s="85"/>
      <c r="BY101" s="952"/>
      <c r="BZ101" s="1013"/>
      <c r="CA101" s="952"/>
      <c r="CB101" s="960"/>
      <c r="CC101" s="871"/>
      <c r="CD101" s="871"/>
      <c r="CE101" s="871"/>
      <c r="CF101" s="868"/>
      <c r="CG101" s="871"/>
      <c r="CH101" s="874"/>
      <c r="CI101" s="876"/>
      <c r="CJ101" s="878"/>
      <c r="CK101" s="881"/>
      <c r="CL101" s="876"/>
      <c r="CM101" s="962" t="s">
        <v>263</v>
      </c>
      <c r="CN101" s="951">
        <v>12300</v>
      </c>
      <c r="CO101" s="881">
        <v>13700</v>
      </c>
      <c r="CP101" s="952"/>
      <c r="CQ101" s="957"/>
      <c r="CR101" s="952"/>
      <c r="CS101" s="963">
        <v>0.08</v>
      </c>
      <c r="CT101" s="952"/>
      <c r="CU101" s="957"/>
      <c r="CV101" s="952"/>
      <c r="CW101" s="960"/>
      <c r="CX101" s="954"/>
      <c r="CY101" s="871"/>
      <c r="CZ101" s="954"/>
      <c r="DA101" s="868"/>
      <c r="DB101" s="954"/>
      <c r="DC101" s="874"/>
      <c r="DD101" s="952"/>
      <c r="DE101" s="1031">
        <v>0.02</v>
      </c>
      <c r="DF101" s="948">
        <v>0.03</v>
      </c>
      <c r="DG101" s="948">
        <v>0.05</v>
      </c>
      <c r="DH101" s="975">
        <v>0.06</v>
      </c>
      <c r="DI101" s="942"/>
      <c r="DJ101" s="1025"/>
      <c r="DK101" s="1026"/>
      <c r="DL101" s="1028"/>
      <c r="DM101" s="117"/>
      <c r="DN101" s="99" t="s">
        <v>270</v>
      </c>
    </row>
    <row r="102" spans="1:118" s="81" customFormat="1" ht="17.45" customHeight="1">
      <c r="A102" s="1002"/>
      <c r="B102" s="982"/>
      <c r="C102" s="1035"/>
      <c r="D102" s="988"/>
      <c r="E102" s="1002"/>
      <c r="F102" s="74"/>
      <c r="G102" s="1013"/>
      <c r="H102" s="1015"/>
      <c r="I102" s="1013"/>
      <c r="J102" s="1015"/>
      <c r="K102" s="952"/>
      <c r="L102" s="946"/>
      <c r="M102" s="932"/>
      <c r="N102" s="903"/>
      <c r="O102" s="871"/>
      <c r="P102" s="871"/>
      <c r="Q102" s="868"/>
      <c r="R102" s="871"/>
      <c r="S102" s="923"/>
      <c r="T102" s="923"/>
      <c r="U102" s="946"/>
      <c r="V102" s="932"/>
      <c r="W102" s="903"/>
      <c r="X102" s="871"/>
      <c r="Y102" s="871"/>
      <c r="Z102" s="868"/>
      <c r="AA102" s="871"/>
      <c r="AB102" s="923"/>
      <c r="AC102" s="912"/>
      <c r="AD102" s="925"/>
      <c r="AE102" s="927"/>
      <c r="AF102" s="929"/>
      <c r="AG102" s="941"/>
      <c r="AH102" s="932"/>
      <c r="AI102" s="903"/>
      <c r="AJ102" s="871"/>
      <c r="AK102" s="871"/>
      <c r="AL102" s="868"/>
      <c r="AM102" s="871"/>
      <c r="AN102" s="923"/>
      <c r="AO102" s="912"/>
      <c r="AP102" s="94"/>
      <c r="AQ102" s="94"/>
      <c r="AR102" s="94"/>
      <c r="AS102" s="94"/>
      <c r="AT102" s="94"/>
      <c r="AU102" s="94"/>
      <c r="AV102" s="94"/>
      <c r="AW102" s="94"/>
      <c r="AX102" s="94"/>
      <c r="AY102" s="94"/>
      <c r="AZ102" s="94"/>
      <c r="BA102" s="94"/>
      <c r="BB102" s="94"/>
      <c r="BC102" s="94"/>
      <c r="BD102" s="94"/>
      <c r="BE102" s="94"/>
      <c r="BF102" s="94"/>
      <c r="BG102" s="94"/>
      <c r="BH102" s="94"/>
      <c r="BI102" s="94"/>
      <c r="BJ102" s="943"/>
      <c r="BK102" s="75"/>
      <c r="BL102" s="86" t="s">
        <v>233</v>
      </c>
      <c r="BM102" s="87">
        <v>720900</v>
      </c>
      <c r="BN102" s="952"/>
      <c r="BO102" s="115">
        <v>7200</v>
      </c>
      <c r="BP102" s="89" t="s">
        <v>215</v>
      </c>
      <c r="BQ102" s="90" t="s">
        <v>216</v>
      </c>
      <c r="BR102" s="91" t="s">
        <v>214</v>
      </c>
      <c r="BS102" s="92" t="s">
        <v>217</v>
      </c>
      <c r="BT102" s="89" t="s">
        <v>214</v>
      </c>
      <c r="BU102" s="116">
        <v>2</v>
      </c>
      <c r="BV102" s="108"/>
      <c r="BW102" s="925"/>
      <c r="BX102" s="85"/>
      <c r="BY102" s="952"/>
      <c r="BZ102" s="1013"/>
      <c r="CA102" s="952"/>
      <c r="CB102" s="960"/>
      <c r="CC102" s="871"/>
      <c r="CD102" s="871"/>
      <c r="CE102" s="871"/>
      <c r="CF102" s="868"/>
      <c r="CG102" s="871"/>
      <c r="CH102" s="874"/>
      <c r="CI102" s="876"/>
      <c r="CJ102" s="878"/>
      <c r="CK102" s="881"/>
      <c r="CL102" s="876"/>
      <c r="CM102" s="962"/>
      <c r="CN102" s="951"/>
      <c r="CO102" s="881"/>
      <c r="CP102" s="952"/>
      <c r="CQ102" s="957"/>
      <c r="CR102" s="952"/>
      <c r="CS102" s="963"/>
      <c r="CT102" s="952"/>
      <c r="CU102" s="957"/>
      <c r="CV102" s="952"/>
      <c r="CW102" s="960"/>
      <c r="CX102" s="954"/>
      <c r="CY102" s="871"/>
      <c r="CZ102" s="954"/>
      <c r="DA102" s="868"/>
      <c r="DB102" s="954"/>
      <c r="DC102" s="874"/>
      <c r="DD102" s="952"/>
      <c r="DE102" s="1031"/>
      <c r="DF102" s="948"/>
      <c r="DG102" s="948"/>
      <c r="DH102" s="975"/>
      <c r="DI102" s="942"/>
      <c r="DJ102" s="1025"/>
      <c r="DK102" s="1026"/>
      <c r="DL102" s="1028"/>
      <c r="DM102" s="117"/>
      <c r="DN102" s="217">
        <v>0.75</v>
      </c>
    </row>
    <row r="103" spans="1:118" s="81" customFormat="1" ht="17.45" customHeight="1">
      <c r="A103" s="1002"/>
      <c r="B103" s="982"/>
      <c r="C103" s="1035"/>
      <c r="D103" s="988"/>
      <c r="E103" s="1002"/>
      <c r="F103" s="74"/>
      <c r="G103" s="1013"/>
      <c r="H103" s="1015"/>
      <c r="I103" s="1013"/>
      <c r="J103" s="1015"/>
      <c r="K103" s="952"/>
      <c r="L103" s="946"/>
      <c r="M103" s="932"/>
      <c r="N103" s="903"/>
      <c r="O103" s="871"/>
      <c r="P103" s="871"/>
      <c r="Q103" s="868"/>
      <c r="R103" s="871"/>
      <c r="S103" s="923"/>
      <c r="T103" s="923"/>
      <c r="U103" s="946"/>
      <c r="V103" s="932"/>
      <c r="W103" s="903"/>
      <c r="X103" s="871"/>
      <c r="Y103" s="871"/>
      <c r="Z103" s="868"/>
      <c r="AA103" s="871"/>
      <c r="AB103" s="923"/>
      <c r="AC103" s="912"/>
      <c r="AD103" s="925"/>
      <c r="AE103" s="927"/>
      <c r="AF103" s="929"/>
      <c r="AG103" s="941"/>
      <c r="AH103" s="932"/>
      <c r="AI103" s="903"/>
      <c r="AJ103" s="871"/>
      <c r="AK103" s="871"/>
      <c r="AL103" s="868"/>
      <c r="AM103" s="871"/>
      <c r="AN103" s="923"/>
      <c r="AO103" s="912"/>
      <c r="AP103" s="94"/>
      <c r="AQ103" s="94"/>
      <c r="AR103" s="94"/>
      <c r="AS103" s="94"/>
      <c r="AT103" s="94"/>
      <c r="AU103" s="94"/>
      <c r="AV103" s="94"/>
      <c r="AW103" s="94"/>
      <c r="AX103" s="94"/>
      <c r="AY103" s="94"/>
      <c r="AZ103" s="94"/>
      <c r="BA103" s="94"/>
      <c r="BB103" s="94"/>
      <c r="BC103" s="94"/>
      <c r="BD103" s="94"/>
      <c r="BE103" s="94"/>
      <c r="BF103" s="94"/>
      <c r="BG103" s="94"/>
      <c r="BH103" s="94"/>
      <c r="BI103" s="94"/>
      <c r="BJ103" s="943"/>
      <c r="BK103" s="75"/>
      <c r="BL103" s="86" t="s">
        <v>234</v>
      </c>
      <c r="BM103" s="87">
        <v>762300</v>
      </c>
      <c r="BN103" s="952"/>
      <c r="BO103" s="115">
        <v>7620</v>
      </c>
      <c r="BP103" s="89" t="s">
        <v>215</v>
      </c>
      <c r="BQ103" s="90" t="s">
        <v>216</v>
      </c>
      <c r="BR103" s="91" t="s">
        <v>214</v>
      </c>
      <c r="BS103" s="92" t="s">
        <v>217</v>
      </c>
      <c r="BT103" s="89" t="s">
        <v>214</v>
      </c>
      <c r="BU103" s="116">
        <v>2</v>
      </c>
      <c r="BV103" s="108"/>
      <c r="BW103" s="925"/>
      <c r="BX103" s="85"/>
      <c r="BY103" s="952"/>
      <c r="BZ103" s="1013"/>
      <c r="CA103" s="952"/>
      <c r="CB103" s="960"/>
      <c r="CC103" s="871"/>
      <c r="CD103" s="871"/>
      <c r="CE103" s="871"/>
      <c r="CF103" s="868"/>
      <c r="CG103" s="871"/>
      <c r="CH103" s="874"/>
      <c r="CI103" s="876"/>
      <c r="CJ103" s="878"/>
      <c r="CK103" s="881"/>
      <c r="CL103" s="876"/>
      <c r="CM103" s="962" t="s">
        <v>264</v>
      </c>
      <c r="CN103" s="951">
        <v>11000</v>
      </c>
      <c r="CO103" s="881">
        <v>12300</v>
      </c>
      <c r="CP103" s="952"/>
      <c r="CQ103" s="957"/>
      <c r="CR103" s="952"/>
      <c r="CS103" s="963"/>
      <c r="CT103" s="952"/>
      <c r="CU103" s="957"/>
      <c r="CV103" s="952"/>
      <c r="CW103" s="960"/>
      <c r="CX103" s="954"/>
      <c r="CY103" s="871"/>
      <c r="CZ103" s="954"/>
      <c r="DA103" s="868"/>
      <c r="DB103" s="954"/>
      <c r="DC103" s="874"/>
      <c r="DD103" s="952"/>
      <c r="DE103" s="1031"/>
      <c r="DF103" s="948"/>
      <c r="DG103" s="948"/>
      <c r="DH103" s="975"/>
      <c r="DI103" s="942"/>
      <c r="DJ103" s="1025"/>
      <c r="DK103" s="1026"/>
      <c r="DL103" s="1028"/>
      <c r="DM103" s="117"/>
      <c r="DN103" s="99" t="s">
        <v>271</v>
      </c>
    </row>
    <row r="104" spans="1:118" s="81" customFormat="1" ht="17.45" customHeight="1">
      <c r="A104" s="1003"/>
      <c r="B104" s="983"/>
      <c r="C104" s="1036"/>
      <c r="D104" s="989"/>
      <c r="E104" s="1003"/>
      <c r="F104" s="74"/>
      <c r="G104" s="1013"/>
      <c r="H104" s="1016"/>
      <c r="I104" s="1013"/>
      <c r="J104" s="1016"/>
      <c r="K104" s="952"/>
      <c r="L104" s="1018"/>
      <c r="M104" s="933"/>
      <c r="N104" s="919"/>
      <c r="O104" s="920"/>
      <c r="P104" s="920"/>
      <c r="Q104" s="921"/>
      <c r="R104" s="920"/>
      <c r="S104" s="924"/>
      <c r="T104" s="924"/>
      <c r="U104" s="1018"/>
      <c r="V104" s="933"/>
      <c r="W104" s="919"/>
      <c r="X104" s="920"/>
      <c r="Y104" s="920"/>
      <c r="Z104" s="921"/>
      <c r="AA104" s="920"/>
      <c r="AB104" s="924"/>
      <c r="AC104" s="913"/>
      <c r="AD104" s="925"/>
      <c r="AE104" s="927"/>
      <c r="AF104" s="930"/>
      <c r="AG104" s="941"/>
      <c r="AH104" s="933"/>
      <c r="AI104" s="919"/>
      <c r="AJ104" s="920"/>
      <c r="AK104" s="920"/>
      <c r="AL104" s="921"/>
      <c r="AM104" s="920"/>
      <c r="AN104" s="924"/>
      <c r="AO104" s="913"/>
      <c r="AP104" s="94"/>
      <c r="AQ104" s="94"/>
      <c r="AR104" s="94"/>
      <c r="AS104" s="94"/>
      <c r="AT104" s="94"/>
      <c r="AU104" s="94"/>
      <c r="AV104" s="94"/>
      <c r="AW104" s="94"/>
      <c r="AX104" s="94"/>
      <c r="AY104" s="94"/>
      <c r="AZ104" s="94"/>
      <c r="BA104" s="94"/>
      <c r="BB104" s="94"/>
      <c r="BC104" s="94"/>
      <c r="BD104" s="94"/>
      <c r="BE104" s="94"/>
      <c r="BF104" s="94"/>
      <c r="BG104" s="94"/>
      <c r="BH104" s="94"/>
      <c r="BI104" s="94"/>
      <c r="BJ104" s="943"/>
      <c r="BK104" s="75"/>
      <c r="BL104" s="100" t="s">
        <v>235</v>
      </c>
      <c r="BM104" s="101">
        <v>803800</v>
      </c>
      <c r="BN104" s="952"/>
      <c r="BO104" s="118">
        <v>8030</v>
      </c>
      <c r="BP104" s="119" t="s">
        <v>215</v>
      </c>
      <c r="BQ104" s="120" t="s">
        <v>216</v>
      </c>
      <c r="BR104" s="121" t="s">
        <v>214</v>
      </c>
      <c r="BS104" s="122" t="s">
        <v>217</v>
      </c>
      <c r="BT104" s="119" t="s">
        <v>214</v>
      </c>
      <c r="BU104" s="123">
        <v>2.1</v>
      </c>
      <c r="BV104" s="108"/>
      <c r="BW104" s="925"/>
      <c r="BX104" s="85"/>
      <c r="BY104" s="952"/>
      <c r="BZ104" s="1021"/>
      <c r="CA104" s="952"/>
      <c r="CB104" s="965"/>
      <c r="CC104" s="872"/>
      <c r="CD104" s="872"/>
      <c r="CE104" s="872"/>
      <c r="CF104" s="869"/>
      <c r="CG104" s="872"/>
      <c r="CH104" s="875"/>
      <c r="CI104" s="876"/>
      <c r="CJ104" s="879"/>
      <c r="CK104" s="882"/>
      <c r="CL104" s="876"/>
      <c r="CM104" s="1019"/>
      <c r="CN104" s="1033"/>
      <c r="CO104" s="882"/>
      <c r="CP104" s="952"/>
      <c r="CQ104" s="958"/>
      <c r="CR104" s="952"/>
      <c r="CS104" s="964"/>
      <c r="CT104" s="952"/>
      <c r="CU104" s="957"/>
      <c r="CV104" s="952"/>
      <c r="CW104" s="965"/>
      <c r="CX104" s="955"/>
      <c r="CY104" s="872"/>
      <c r="CZ104" s="955"/>
      <c r="DA104" s="869"/>
      <c r="DB104" s="955"/>
      <c r="DC104" s="875"/>
      <c r="DD104" s="952"/>
      <c r="DE104" s="1032"/>
      <c r="DF104" s="949"/>
      <c r="DG104" s="949"/>
      <c r="DH104" s="976"/>
      <c r="DI104" s="942"/>
      <c r="DJ104" s="1025"/>
      <c r="DK104" s="1026"/>
      <c r="DL104" s="1028"/>
      <c r="DM104" s="117"/>
      <c r="DN104" s="217">
        <v>0.7</v>
      </c>
    </row>
    <row r="105" spans="1:118" s="81" customFormat="1" ht="17.45" customHeight="1">
      <c r="A105" s="1004" t="s">
        <v>163</v>
      </c>
      <c r="B105" s="981" t="s">
        <v>241</v>
      </c>
      <c r="C105" s="984" t="s">
        <v>257</v>
      </c>
      <c r="D105" s="987" t="s">
        <v>220</v>
      </c>
      <c r="E105" s="1004" t="s">
        <v>258</v>
      </c>
      <c r="F105" s="74"/>
      <c r="G105" s="1006">
        <v>222870</v>
      </c>
      <c r="H105" s="1008">
        <v>306780</v>
      </c>
      <c r="I105" s="1006">
        <v>217560</v>
      </c>
      <c r="J105" s="1008">
        <v>301470</v>
      </c>
      <c r="K105" s="952" t="s">
        <v>214</v>
      </c>
      <c r="L105" s="877">
        <v>2110</v>
      </c>
      <c r="M105" s="907">
        <v>2940</v>
      </c>
      <c r="N105" s="902" t="s">
        <v>215</v>
      </c>
      <c r="O105" s="883" t="s">
        <v>216</v>
      </c>
      <c r="P105" s="883" t="s">
        <v>214</v>
      </c>
      <c r="Q105" s="905" t="s">
        <v>217</v>
      </c>
      <c r="R105" s="883" t="s">
        <v>214</v>
      </c>
      <c r="S105" s="885">
        <v>3.2</v>
      </c>
      <c r="T105" s="892">
        <v>3.1</v>
      </c>
      <c r="U105" s="877">
        <v>2050</v>
      </c>
      <c r="V105" s="907">
        <v>2880</v>
      </c>
      <c r="W105" s="902" t="s">
        <v>215</v>
      </c>
      <c r="X105" s="883" t="s">
        <v>216</v>
      </c>
      <c r="Y105" s="883" t="s">
        <v>214</v>
      </c>
      <c r="Z105" s="905" t="s">
        <v>217</v>
      </c>
      <c r="AA105" s="883" t="s">
        <v>214</v>
      </c>
      <c r="AB105" s="885">
        <v>3.1</v>
      </c>
      <c r="AC105" s="888">
        <v>3.1</v>
      </c>
      <c r="AD105" s="925" t="s">
        <v>214</v>
      </c>
      <c r="AE105" s="934">
        <v>167820</v>
      </c>
      <c r="AF105" s="936">
        <v>83910</v>
      </c>
      <c r="AG105" s="938">
        <v>1670</v>
      </c>
      <c r="AH105" s="907">
        <v>830</v>
      </c>
      <c r="AI105" s="902" t="s">
        <v>215</v>
      </c>
      <c r="AJ105" s="883" t="s">
        <v>216</v>
      </c>
      <c r="AK105" s="883" t="s">
        <v>214</v>
      </c>
      <c r="AL105" s="905" t="s">
        <v>217</v>
      </c>
      <c r="AM105" s="883" t="s">
        <v>214</v>
      </c>
      <c r="AN105" s="885">
        <v>2.8</v>
      </c>
      <c r="AO105" s="888">
        <v>2.9</v>
      </c>
      <c r="AP105" s="898" t="s">
        <v>214</v>
      </c>
      <c r="AQ105" s="895">
        <v>151040</v>
      </c>
      <c r="AR105" s="898" t="s">
        <v>214</v>
      </c>
      <c r="AS105" s="899">
        <v>1510</v>
      </c>
      <c r="AT105" s="883" t="s">
        <v>215</v>
      </c>
      <c r="AU105" s="883" t="s">
        <v>216</v>
      </c>
      <c r="AV105" s="883" t="s">
        <v>214</v>
      </c>
      <c r="AW105" s="905" t="s">
        <v>217</v>
      </c>
      <c r="AX105" s="883" t="s">
        <v>214</v>
      </c>
      <c r="AY105" s="911">
        <v>2.9</v>
      </c>
      <c r="AZ105" s="898" t="s">
        <v>214</v>
      </c>
      <c r="BA105" s="895">
        <v>16780</v>
      </c>
      <c r="BB105" s="898" t="s">
        <v>214</v>
      </c>
      <c r="BC105" s="899">
        <v>160</v>
      </c>
      <c r="BD105" s="883" t="s">
        <v>215</v>
      </c>
      <c r="BE105" s="883" t="s">
        <v>216</v>
      </c>
      <c r="BF105" s="883" t="s">
        <v>214</v>
      </c>
      <c r="BG105" s="905" t="s">
        <v>217</v>
      </c>
      <c r="BH105" s="883" t="s">
        <v>214</v>
      </c>
      <c r="BI105" s="911">
        <v>2.8</v>
      </c>
      <c r="BJ105" s="942" t="s">
        <v>172</v>
      </c>
      <c r="BK105" s="75"/>
      <c r="BL105" s="944" t="s">
        <v>221</v>
      </c>
      <c r="BM105" s="945"/>
      <c r="BN105" s="952" t="s">
        <v>214</v>
      </c>
      <c r="BO105" s="110"/>
      <c r="BP105" s="111"/>
      <c r="BQ105" s="111"/>
      <c r="BR105" s="111"/>
      <c r="BS105" s="111"/>
      <c r="BT105" s="111"/>
      <c r="BU105" s="112"/>
      <c r="BV105" s="108"/>
      <c r="BW105" s="925" t="s">
        <v>218</v>
      </c>
      <c r="BX105" s="80"/>
      <c r="BY105" s="952" t="s">
        <v>214</v>
      </c>
      <c r="BZ105" s="956">
        <v>50400</v>
      </c>
      <c r="CA105" s="952" t="s">
        <v>214</v>
      </c>
      <c r="CB105" s="959">
        <v>440</v>
      </c>
      <c r="CC105" s="870" t="s">
        <v>215</v>
      </c>
      <c r="CD105" s="870" t="s">
        <v>216</v>
      </c>
      <c r="CE105" s="870" t="s">
        <v>214</v>
      </c>
      <c r="CF105" s="867" t="s">
        <v>217</v>
      </c>
      <c r="CG105" s="870" t="s">
        <v>214</v>
      </c>
      <c r="CH105" s="873">
        <v>5.6</v>
      </c>
      <c r="CI105" s="876" t="s">
        <v>214</v>
      </c>
      <c r="CJ105" s="877">
        <v>3600</v>
      </c>
      <c r="CK105" s="880">
        <v>4000</v>
      </c>
      <c r="CL105" s="876" t="s">
        <v>214</v>
      </c>
      <c r="CM105" s="961" t="s">
        <v>259</v>
      </c>
      <c r="CN105" s="950">
        <v>20300</v>
      </c>
      <c r="CO105" s="880">
        <v>22600</v>
      </c>
      <c r="CP105" s="952" t="s">
        <v>219</v>
      </c>
      <c r="CQ105" s="956">
        <v>1650</v>
      </c>
      <c r="CR105" s="952" t="s">
        <v>219</v>
      </c>
      <c r="CS105" s="977" t="s">
        <v>266</v>
      </c>
      <c r="CT105" s="952" t="s">
        <v>219</v>
      </c>
      <c r="CU105" s="956">
        <v>38620</v>
      </c>
      <c r="CV105" s="952" t="s">
        <v>172</v>
      </c>
      <c r="CW105" s="959">
        <v>380</v>
      </c>
      <c r="CX105" s="953" t="s">
        <v>215</v>
      </c>
      <c r="CY105" s="870" t="s">
        <v>216</v>
      </c>
      <c r="CZ105" s="953" t="s">
        <v>214</v>
      </c>
      <c r="DA105" s="867" t="s">
        <v>217</v>
      </c>
      <c r="DB105" s="953" t="s">
        <v>214</v>
      </c>
      <c r="DC105" s="873">
        <v>1</v>
      </c>
      <c r="DD105" s="952" t="s">
        <v>219</v>
      </c>
      <c r="DE105" s="979" t="s">
        <v>331</v>
      </c>
      <c r="DF105" s="971" t="s">
        <v>331</v>
      </c>
      <c r="DG105" s="971" t="s">
        <v>331</v>
      </c>
      <c r="DH105" s="973" t="s">
        <v>331</v>
      </c>
      <c r="DI105" s="942" t="s">
        <v>219</v>
      </c>
      <c r="DJ105" s="1025"/>
      <c r="DK105" s="1026"/>
      <c r="DL105" s="1028"/>
      <c r="DM105" s="925"/>
      <c r="DN105" s="977" t="s">
        <v>332</v>
      </c>
    </row>
    <row r="106" spans="1:118" s="81" customFormat="1" ht="17.45" customHeight="1">
      <c r="A106" s="1002"/>
      <c r="B106" s="982"/>
      <c r="C106" s="985"/>
      <c r="D106" s="988"/>
      <c r="E106" s="1002"/>
      <c r="F106" s="74"/>
      <c r="G106" s="1007"/>
      <c r="H106" s="1009"/>
      <c r="I106" s="1007"/>
      <c r="J106" s="1009"/>
      <c r="K106" s="952"/>
      <c r="L106" s="878"/>
      <c r="M106" s="908"/>
      <c r="N106" s="903"/>
      <c r="O106" s="871"/>
      <c r="P106" s="871"/>
      <c r="Q106" s="868"/>
      <c r="R106" s="871"/>
      <c r="S106" s="886"/>
      <c r="T106" s="893"/>
      <c r="U106" s="878"/>
      <c r="V106" s="908"/>
      <c r="W106" s="903"/>
      <c r="X106" s="871"/>
      <c r="Y106" s="871"/>
      <c r="Z106" s="868"/>
      <c r="AA106" s="871"/>
      <c r="AB106" s="886"/>
      <c r="AC106" s="889"/>
      <c r="AD106" s="925"/>
      <c r="AE106" s="935"/>
      <c r="AF106" s="937"/>
      <c r="AG106" s="939"/>
      <c r="AH106" s="908"/>
      <c r="AI106" s="903"/>
      <c r="AJ106" s="871"/>
      <c r="AK106" s="871"/>
      <c r="AL106" s="868"/>
      <c r="AM106" s="871"/>
      <c r="AN106" s="886"/>
      <c r="AO106" s="889"/>
      <c r="AP106" s="898"/>
      <c r="AQ106" s="896"/>
      <c r="AR106" s="898"/>
      <c r="AS106" s="900"/>
      <c r="AT106" s="871"/>
      <c r="AU106" s="871"/>
      <c r="AV106" s="871"/>
      <c r="AW106" s="868"/>
      <c r="AX106" s="871"/>
      <c r="AY106" s="912"/>
      <c r="AZ106" s="898"/>
      <c r="BA106" s="896"/>
      <c r="BB106" s="898"/>
      <c r="BC106" s="900"/>
      <c r="BD106" s="871"/>
      <c r="BE106" s="871"/>
      <c r="BF106" s="871"/>
      <c r="BG106" s="868"/>
      <c r="BH106" s="871"/>
      <c r="BI106" s="912"/>
      <c r="BJ106" s="942"/>
      <c r="BK106" s="75"/>
      <c r="BL106" s="946"/>
      <c r="BM106" s="947"/>
      <c r="BN106" s="952"/>
      <c r="BO106" s="113"/>
      <c r="BP106" s="83"/>
      <c r="BQ106" s="83"/>
      <c r="BR106" s="83"/>
      <c r="BS106" s="83"/>
      <c r="BT106" s="83"/>
      <c r="BU106" s="114"/>
      <c r="BV106" s="108"/>
      <c r="BW106" s="925"/>
      <c r="BX106" s="85"/>
      <c r="BY106" s="952"/>
      <c r="BZ106" s="957"/>
      <c r="CA106" s="952"/>
      <c r="CB106" s="960"/>
      <c r="CC106" s="871"/>
      <c r="CD106" s="871"/>
      <c r="CE106" s="871"/>
      <c r="CF106" s="868"/>
      <c r="CG106" s="871"/>
      <c r="CH106" s="874"/>
      <c r="CI106" s="876"/>
      <c r="CJ106" s="878"/>
      <c r="CK106" s="881"/>
      <c r="CL106" s="876"/>
      <c r="CM106" s="962"/>
      <c r="CN106" s="951"/>
      <c r="CO106" s="881"/>
      <c r="CP106" s="952"/>
      <c r="CQ106" s="957"/>
      <c r="CR106" s="952"/>
      <c r="CS106" s="978"/>
      <c r="CT106" s="952"/>
      <c r="CU106" s="957"/>
      <c r="CV106" s="952"/>
      <c r="CW106" s="960"/>
      <c r="CX106" s="954"/>
      <c r="CY106" s="871"/>
      <c r="CZ106" s="954"/>
      <c r="DA106" s="868"/>
      <c r="DB106" s="954"/>
      <c r="DC106" s="874"/>
      <c r="DD106" s="952"/>
      <c r="DE106" s="980"/>
      <c r="DF106" s="972"/>
      <c r="DG106" s="972"/>
      <c r="DH106" s="974"/>
      <c r="DI106" s="942"/>
      <c r="DJ106" s="1025"/>
      <c r="DK106" s="1026"/>
      <c r="DL106" s="1028"/>
      <c r="DM106" s="925"/>
      <c r="DN106" s="978"/>
    </row>
    <row r="107" spans="1:118" s="81" customFormat="1" ht="17.45" customHeight="1">
      <c r="A107" s="1002"/>
      <c r="B107" s="982"/>
      <c r="C107" s="985"/>
      <c r="D107" s="988"/>
      <c r="E107" s="1002"/>
      <c r="F107" s="74"/>
      <c r="G107" s="1007"/>
      <c r="H107" s="1009"/>
      <c r="I107" s="1007"/>
      <c r="J107" s="1009"/>
      <c r="K107" s="952"/>
      <c r="L107" s="878"/>
      <c r="M107" s="908"/>
      <c r="N107" s="903"/>
      <c r="O107" s="871"/>
      <c r="P107" s="871"/>
      <c r="Q107" s="868"/>
      <c r="R107" s="871"/>
      <c r="S107" s="886"/>
      <c r="T107" s="893"/>
      <c r="U107" s="878"/>
      <c r="V107" s="908"/>
      <c r="W107" s="903"/>
      <c r="X107" s="871"/>
      <c r="Y107" s="871"/>
      <c r="Z107" s="868"/>
      <c r="AA107" s="871"/>
      <c r="AB107" s="886"/>
      <c r="AC107" s="889"/>
      <c r="AD107" s="925"/>
      <c r="AE107" s="935"/>
      <c r="AF107" s="937"/>
      <c r="AG107" s="939"/>
      <c r="AH107" s="908"/>
      <c r="AI107" s="903"/>
      <c r="AJ107" s="871"/>
      <c r="AK107" s="871"/>
      <c r="AL107" s="868"/>
      <c r="AM107" s="871"/>
      <c r="AN107" s="886"/>
      <c r="AO107" s="889"/>
      <c r="AP107" s="898"/>
      <c r="AQ107" s="896"/>
      <c r="AR107" s="898"/>
      <c r="AS107" s="900"/>
      <c r="AT107" s="871"/>
      <c r="AU107" s="871"/>
      <c r="AV107" s="871"/>
      <c r="AW107" s="868"/>
      <c r="AX107" s="871"/>
      <c r="AY107" s="912"/>
      <c r="AZ107" s="898"/>
      <c r="BA107" s="896"/>
      <c r="BB107" s="898"/>
      <c r="BC107" s="900"/>
      <c r="BD107" s="871"/>
      <c r="BE107" s="871"/>
      <c r="BF107" s="871"/>
      <c r="BG107" s="868"/>
      <c r="BH107" s="871"/>
      <c r="BI107" s="912"/>
      <c r="BJ107" s="942"/>
      <c r="BK107" s="75"/>
      <c r="BL107" s="86" t="s">
        <v>222</v>
      </c>
      <c r="BM107" s="87">
        <v>279900</v>
      </c>
      <c r="BN107" s="952"/>
      <c r="BO107" s="115">
        <v>2790</v>
      </c>
      <c r="BP107" s="89" t="s">
        <v>215</v>
      </c>
      <c r="BQ107" s="90" t="s">
        <v>216</v>
      </c>
      <c r="BR107" s="91" t="s">
        <v>214</v>
      </c>
      <c r="BS107" s="92" t="s">
        <v>217</v>
      </c>
      <c r="BT107" s="89" t="s">
        <v>214</v>
      </c>
      <c r="BU107" s="116">
        <v>2</v>
      </c>
      <c r="BV107" s="108"/>
      <c r="BW107" s="925"/>
      <c r="BX107" s="85"/>
      <c r="BY107" s="952"/>
      <c r="BZ107" s="957"/>
      <c r="CA107" s="952"/>
      <c r="CB107" s="960"/>
      <c r="CC107" s="871"/>
      <c r="CD107" s="871"/>
      <c r="CE107" s="871"/>
      <c r="CF107" s="868"/>
      <c r="CG107" s="871"/>
      <c r="CH107" s="874"/>
      <c r="CI107" s="876"/>
      <c r="CJ107" s="878"/>
      <c r="CK107" s="881"/>
      <c r="CL107" s="876"/>
      <c r="CM107" s="962" t="s">
        <v>261</v>
      </c>
      <c r="CN107" s="951">
        <v>11200</v>
      </c>
      <c r="CO107" s="881">
        <v>12400</v>
      </c>
      <c r="CP107" s="952"/>
      <c r="CQ107" s="957"/>
      <c r="CR107" s="952"/>
      <c r="CS107" s="978"/>
      <c r="CT107" s="952"/>
      <c r="CU107" s="957"/>
      <c r="CV107" s="952"/>
      <c r="CW107" s="960"/>
      <c r="CX107" s="954"/>
      <c r="CY107" s="871"/>
      <c r="CZ107" s="954"/>
      <c r="DA107" s="868"/>
      <c r="DB107" s="954"/>
      <c r="DC107" s="874"/>
      <c r="DD107" s="952"/>
      <c r="DE107" s="980"/>
      <c r="DF107" s="972"/>
      <c r="DG107" s="972"/>
      <c r="DH107" s="974"/>
      <c r="DI107" s="942"/>
      <c r="DJ107" s="1025"/>
      <c r="DK107" s="1026"/>
      <c r="DL107" s="1028"/>
      <c r="DM107" s="925"/>
      <c r="DN107" s="978"/>
    </row>
    <row r="108" spans="1:118" s="81" customFormat="1" ht="17.45" customHeight="1">
      <c r="A108" s="1005"/>
      <c r="B108" s="982"/>
      <c r="C108" s="985"/>
      <c r="D108" s="988"/>
      <c r="E108" s="1005"/>
      <c r="F108" s="74"/>
      <c r="G108" s="1054"/>
      <c r="H108" s="1055"/>
      <c r="I108" s="1054"/>
      <c r="J108" s="1055"/>
      <c r="K108" s="952"/>
      <c r="L108" s="1056"/>
      <c r="M108" s="998"/>
      <c r="N108" s="904"/>
      <c r="O108" s="884"/>
      <c r="P108" s="884"/>
      <c r="Q108" s="906"/>
      <c r="R108" s="884"/>
      <c r="S108" s="887"/>
      <c r="T108" s="894"/>
      <c r="U108" s="878"/>
      <c r="V108" s="908"/>
      <c r="W108" s="904"/>
      <c r="X108" s="884"/>
      <c r="Y108" s="884"/>
      <c r="Z108" s="906"/>
      <c r="AA108" s="884"/>
      <c r="AB108" s="887"/>
      <c r="AC108" s="890"/>
      <c r="AD108" s="925"/>
      <c r="AE108" s="1057"/>
      <c r="AF108" s="994"/>
      <c r="AG108" s="996"/>
      <c r="AH108" s="998"/>
      <c r="AI108" s="904"/>
      <c r="AJ108" s="884"/>
      <c r="AK108" s="884"/>
      <c r="AL108" s="906"/>
      <c r="AM108" s="884"/>
      <c r="AN108" s="887"/>
      <c r="AO108" s="890"/>
      <c r="AP108" s="898"/>
      <c r="AQ108" s="897"/>
      <c r="AR108" s="898"/>
      <c r="AS108" s="901"/>
      <c r="AT108" s="909"/>
      <c r="AU108" s="909"/>
      <c r="AV108" s="909"/>
      <c r="AW108" s="910"/>
      <c r="AX108" s="909"/>
      <c r="AY108" s="913"/>
      <c r="AZ108" s="898"/>
      <c r="BA108" s="897"/>
      <c r="BB108" s="898"/>
      <c r="BC108" s="901"/>
      <c r="BD108" s="909"/>
      <c r="BE108" s="909"/>
      <c r="BF108" s="909"/>
      <c r="BG108" s="910"/>
      <c r="BH108" s="909"/>
      <c r="BI108" s="913"/>
      <c r="BJ108" s="942"/>
      <c r="BK108" s="75"/>
      <c r="BL108" s="86" t="s">
        <v>262</v>
      </c>
      <c r="BM108" s="87">
        <v>300000</v>
      </c>
      <c r="BN108" s="952"/>
      <c r="BO108" s="115">
        <v>3000</v>
      </c>
      <c r="BP108" s="89" t="s">
        <v>215</v>
      </c>
      <c r="BQ108" s="90" t="s">
        <v>216</v>
      </c>
      <c r="BR108" s="91" t="s">
        <v>214</v>
      </c>
      <c r="BS108" s="92" t="s">
        <v>217</v>
      </c>
      <c r="BT108" s="89" t="s">
        <v>214</v>
      </c>
      <c r="BU108" s="116">
        <v>1.8</v>
      </c>
      <c r="BV108" s="108"/>
      <c r="BW108" s="925"/>
      <c r="BX108" s="85"/>
      <c r="BY108" s="952"/>
      <c r="BZ108" s="957"/>
      <c r="CA108" s="952"/>
      <c r="CB108" s="960"/>
      <c r="CC108" s="871"/>
      <c r="CD108" s="871"/>
      <c r="CE108" s="871"/>
      <c r="CF108" s="868"/>
      <c r="CG108" s="871"/>
      <c r="CH108" s="874"/>
      <c r="CI108" s="876"/>
      <c r="CJ108" s="878"/>
      <c r="CK108" s="881"/>
      <c r="CL108" s="876"/>
      <c r="CM108" s="962"/>
      <c r="CN108" s="951"/>
      <c r="CO108" s="881"/>
      <c r="CP108" s="952"/>
      <c r="CQ108" s="957"/>
      <c r="CR108" s="952"/>
      <c r="CS108" s="978"/>
      <c r="CT108" s="952"/>
      <c r="CU108" s="957"/>
      <c r="CV108" s="952"/>
      <c r="CW108" s="960"/>
      <c r="CX108" s="954"/>
      <c r="CY108" s="871"/>
      <c r="CZ108" s="954"/>
      <c r="DA108" s="868"/>
      <c r="DB108" s="954"/>
      <c r="DC108" s="874"/>
      <c r="DD108" s="952"/>
      <c r="DE108" s="980"/>
      <c r="DF108" s="972"/>
      <c r="DG108" s="972"/>
      <c r="DH108" s="974"/>
      <c r="DI108" s="942"/>
      <c r="DJ108" s="1025"/>
      <c r="DK108" s="1026"/>
      <c r="DL108" s="1028"/>
      <c r="DM108" s="925"/>
      <c r="DN108" s="978"/>
    </row>
    <row r="109" spans="1:118" s="81" customFormat="1" ht="17.45" customHeight="1">
      <c r="A109" s="1001" t="s">
        <v>164</v>
      </c>
      <c r="B109" s="982"/>
      <c r="C109" s="985"/>
      <c r="D109" s="988"/>
      <c r="E109" s="1001" t="s">
        <v>46</v>
      </c>
      <c r="F109" s="74"/>
      <c r="G109" s="1012">
        <v>306780</v>
      </c>
      <c r="H109" s="1014"/>
      <c r="I109" s="1012">
        <v>301470</v>
      </c>
      <c r="J109" s="1014"/>
      <c r="K109" s="952" t="s">
        <v>214</v>
      </c>
      <c r="L109" s="1017">
        <v>2940</v>
      </c>
      <c r="M109" s="931"/>
      <c r="N109" s="903" t="s">
        <v>215</v>
      </c>
      <c r="O109" s="871" t="s">
        <v>216</v>
      </c>
      <c r="P109" s="871" t="s">
        <v>214</v>
      </c>
      <c r="Q109" s="868" t="s">
        <v>217</v>
      </c>
      <c r="R109" s="871" t="s">
        <v>214</v>
      </c>
      <c r="S109" s="922">
        <v>3.1</v>
      </c>
      <c r="T109" s="923"/>
      <c r="U109" s="1017">
        <v>2880</v>
      </c>
      <c r="V109" s="931"/>
      <c r="W109" s="903" t="s">
        <v>215</v>
      </c>
      <c r="X109" s="871" t="s">
        <v>216</v>
      </c>
      <c r="Y109" s="871" t="s">
        <v>214</v>
      </c>
      <c r="Z109" s="868" t="s">
        <v>217</v>
      </c>
      <c r="AA109" s="871" t="s">
        <v>214</v>
      </c>
      <c r="AB109" s="922">
        <v>3.1</v>
      </c>
      <c r="AC109" s="912"/>
      <c r="AD109" s="925" t="s">
        <v>214</v>
      </c>
      <c r="AE109" s="926">
        <v>83910</v>
      </c>
      <c r="AF109" s="928"/>
      <c r="AG109" s="940">
        <v>830</v>
      </c>
      <c r="AH109" s="931"/>
      <c r="AI109" s="903" t="s">
        <v>215</v>
      </c>
      <c r="AJ109" s="871" t="s">
        <v>216</v>
      </c>
      <c r="AK109" s="871" t="s">
        <v>214</v>
      </c>
      <c r="AL109" s="868" t="s">
        <v>217</v>
      </c>
      <c r="AM109" s="871" t="s">
        <v>214</v>
      </c>
      <c r="AN109" s="922">
        <v>2.9</v>
      </c>
      <c r="AO109" s="912"/>
      <c r="AP109" s="94"/>
      <c r="AQ109" s="94"/>
      <c r="AR109" s="94"/>
      <c r="AS109" s="94"/>
      <c r="AT109" s="94"/>
      <c r="AU109" s="94"/>
      <c r="AV109" s="94"/>
      <c r="AW109" s="94"/>
      <c r="AX109" s="94"/>
      <c r="AY109" s="94"/>
      <c r="AZ109" s="94"/>
      <c r="BA109" s="94"/>
      <c r="BB109" s="94"/>
      <c r="BC109" s="94"/>
      <c r="BD109" s="94"/>
      <c r="BE109" s="94"/>
      <c r="BF109" s="94"/>
      <c r="BG109" s="94"/>
      <c r="BH109" s="94"/>
      <c r="BI109" s="94"/>
      <c r="BJ109" s="943"/>
      <c r="BK109" s="75"/>
      <c r="BL109" s="86" t="s">
        <v>223</v>
      </c>
      <c r="BM109" s="87">
        <v>340200</v>
      </c>
      <c r="BN109" s="952"/>
      <c r="BO109" s="115">
        <v>3400</v>
      </c>
      <c r="BP109" s="89" t="s">
        <v>215</v>
      </c>
      <c r="BQ109" s="90" t="s">
        <v>216</v>
      </c>
      <c r="BR109" s="91" t="s">
        <v>214</v>
      </c>
      <c r="BS109" s="92" t="s">
        <v>217</v>
      </c>
      <c r="BT109" s="89" t="s">
        <v>214</v>
      </c>
      <c r="BU109" s="116">
        <v>1.9</v>
      </c>
      <c r="BV109" s="108"/>
      <c r="BW109" s="925"/>
      <c r="BX109" s="85"/>
      <c r="BY109" s="952"/>
      <c r="BZ109" s="957"/>
      <c r="CA109" s="952"/>
      <c r="CB109" s="960"/>
      <c r="CC109" s="871"/>
      <c r="CD109" s="871"/>
      <c r="CE109" s="871"/>
      <c r="CF109" s="868"/>
      <c r="CG109" s="871"/>
      <c r="CH109" s="874"/>
      <c r="CI109" s="876"/>
      <c r="CJ109" s="878"/>
      <c r="CK109" s="881"/>
      <c r="CL109" s="876"/>
      <c r="CM109" s="962" t="s">
        <v>263</v>
      </c>
      <c r="CN109" s="951">
        <v>9700</v>
      </c>
      <c r="CO109" s="881">
        <v>10800</v>
      </c>
      <c r="CP109" s="952"/>
      <c r="CQ109" s="957"/>
      <c r="CR109" s="952"/>
      <c r="CS109" s="963">
        <v>0.09</v>
      </c>
      <c r="CT109" s="952"/>
      <c r="CU109" s="957"/>
      <c r="CV109" s="952"/>
      <c r="CW109" s="960"/>
      <c r="CX109" s="954"/>
      <c r="CY109" s="871"/>
      <c r="CZ109" s="954"/>
      <c r="DA109" s="868"/>
      <c r="DB109" s="954"/>
      <c r="DC109" s="874"/>
      <c r="DD109" s="952"/>
      <c r="DE109" s="1031">
        <v>0.02</v>
      </c>
      <c r="DF109" s="948">
        <v>0.03</v>
      </c>
      <c r="DG109" s="948">
        <v>0.05</v>
      </c>
      <c r="DH109" s="975">
        <v>0.06</v>
      </c>
      <c r="DI109" s="942"/>
      <c r="DJ109" s="1025"/>
      <c r="DK109" s="1026"/>
      <c r="DL109" s="1028"/>
      <c r="DM109" s="925"/>
      <c r="DN109" s="963">
        <v>0.81</v>
      </c>
    </row>
    <row r="110" spans="1:118" s="81" customFormat="1" ht="17.45" customHeight="1">
      <c r="A110" s="1002"/>
      <c r="B110" s="982"/>
      <c r="C110" s="985"/>
      <c r="D110" s="988"/>
      <c r="E110" s="1002"/>
      <c r="F110" s="74"/>
      <c r="G110" s="1013"/>
      <c r="H110" s="1015"/>
      <c r="I110" s="1013"/>
      <c r="J110" s="1015"/>
      <c r="K110" s="952"/>
      <c r="L110" s="946"/>
      <c r="M110" s="932"/>
      <c r="N110" s="903"/>
      <c r="O110" s="871"/>
      <c r="P110" s="871"/>
      <c r="Q110" s="868"/>
      <c r="R110" s="871"/>
      <c r="S110" s="923"/>
      <c r="T110" s="923"/>
      <c r="U110" s="946"/>
      <c r="V110" s="932"/>
      <c r="W110" s="903"/>
      <c r="X110" s="871"/>
      <c r="Y110" s="871"/>
      <c r="Z110" s="868"/>
      <c r="AA110" s="871"/>
      <c r="AB110" s="923"/>
      <c r="AC110" s="912"/>
      <c r="AD110" s="925"/>
      <c r="AE110" s="927"/>
      <c r="AF110" s="929"/>
      <c r="AG110" s="941"/>
      <c r="AH110" s="932"/>
      <c r="AI110" s="903"/>
      <c r="AJ110" s="871"/>
      <c r="AK110" s="871"/>
      <c r="AL110" s="868"/>
      <c r="AM110" s="871"/>
      <c r="AN110" s="923"/>
      <c r="AO110" s="912"/>
      <c r="AP110" s="94"/>
      <c r="AQ110" s="94"/>
      <c r="AR110" s="94"/>
      <c r="AS110" s="94"/>
      <c r="AT110" s="94"/>
      <c r="AU110" s="94"/>
      <c r="AV110" s="94"/>
      <c r="AW110" s="94"/>
      <c r="AX110" s="94"/>
      <c r="AY110" s="94"/>
      <c r="AZ110" s="94"/>
      <c r="BA110" s="94"/>
      <c r="BB110" s="94"/>
      <c r="BC110" s="94"/>
      <c r="BD110" s="94"/>
      <c r="BE110" s="94"/>
      <c r="BF110" s="94"/>
      <c r="BG110" s="94"/>
      <c r="BH110" s="94"/>
      <c r="BI110" s="94"/>
      <c r="BJ110" s="943"/>
      <c r="BK110" s="75"/>
      <c r="BL110" s="86" t="s">
        <v>224</v>
      </c>
      <c r="BM110" s="87">
        <v>380500</v>
      </c>
      <c r="BN110" s="952"/>
      <c r="BO110" s="115">
        <v>3800</v>
      </c>
      <c r="BP110" s="89" t="s">
        <v>215</v>
      </c>
      <c r="BQ110" s="90" t="s">
        <v>216</v>
      </c>
      <c r="BR110" s="91" t="s">
        <v>214</v>
      </c>
      <c r="BS110" s="92" t="s">
        <v>217</v>
      </c>
      <c r="BT110" s="89" t="s">
        <v>214</v>
      </c>
      <c r="BU110" s="116">
        <v>2</v>
      </c>
      <c r="BV110" s="108"/>
      <c r="BW110" s="925"/>
      <c r="BX110" s="85"/>
      <c r="BY110" s="952"/>
      <c r="BZ110" s="957"/>
      <c r="CA110" s="952"/>
      <c r="CB110" s="960"/>
      <c r="CC110" s="871"/>
      <c r="CD110" s="871"/>
      <c r="CE110" s="871"/>
      <c r="CF110" s="868"/>
      <c r="CG110" s="871"/>
      <c r="CH110" s="874"/>
      <c r="CI110" s="876"/>
      <c r="CJ110" s="878"/>
      <c r="CK110" s="881"/>
      <c r="CL110" s="876"/>
      <c r="CM110" s="962"/>
      <c r="CN110" s="951"/>
      <c r="CO110" s="881"/>
      <c r="CP110" s="952"/>
      <c r="CQ110" s="957"/>
      <c r="CR110" s="952"/>
      <c r="CS110" s="963"/>
      <c r="CT110" s="952"/>
      <c r="CU110" s="957"/>
      <c r="CV110" s="952"/>
      <c r="CW110" s="960"/>
      <c r="CX110" s="954"/>
      <c r="CY110" s="871"/>
      <c r="CZ110" s="954"/>
      <c r="DA110" s="868"/>
      <c r="DB110" s="954"/>
      <c r="DC110" s="874"/>
      <c r="DD110" s="952"/>
      <c r="DE110" s="1031"/>
      <c r="DF110" s="948"/>
      <c r="DG110" s="948"/>
      <c r="DH110" s="975"/>
      <c r="DI110" s="942"/>
      <c r="DJ110" s="1025"/>
      <c r="DK110" s="1026"/>
      <c r="DL110" s="1028"/>
      <c r="DM110" s="925"/>
      <c r="DN110" s="963"/>
    </row>
    <row r="111" spans="1:118" s="81" customFormat="1" ht="17.45" customHeight="1">
      <c r="A111" s="1002"/>
      <c r="B111" s="982"/>
      <c r="C111" s="985"/>
      <c r="D111" s="988"/>
      <c r="E111" s="1002"/>
      <c r="F111" s="74"/>
      <c r="G111" s="1013"/>
      <c r="H111" s="1015"/>
      <c r="I111" s="1013"/>
      <c r="J111" s="1015"/>
      <c r="K111" s="952"/>
      <c r="L111" s="946"/>
      <c r="M111" s="932"/>
      <c r="N111" s="903"/>
      <c r="O111" s="871"/>
      <c r="P111" s="871"/>
      <c r="Q111" s="868"/>
      <c r="R111" s="871"/>
      <c r="S111" s="923"/>
      <c r="T111" s="923"/>
      <c r="U111" s="946"/>
      <c r="V111" s="932"/>
      <c r="W111" s="903"/>
      <c r="X111" s="871"/>
      <c r="Y111" s="871"/>
      <c r="Z111" s="868"/>
      <c r="AA111" s="871"/>
      <c r="AB111" s="923"/>
      <c r="AC111" s="912"/>
      <c r="AD111" s="925"/>
      <c r="AE111" s="927"/>
      <c r="AF111" s="929"/>
      <c r="AG111" s="941"/>
      <c r="AH111" s="932"/>
      <c r="AI111" s="903"/>
      <c r="AJ111" s="871"/>
      <c r="AK111" s="871"/>
      <c r="AL111" s="868"/>
      <c r="AM111" s="871"/>
      <c r="AN111" s="923"/>
      <c r="AO111" s="912"/>
      <c r="AP111" s="94"/>
      <c r="AQ111" s="94"/>
      <c r="AR111" s="94"/>
      <c r="AS111" s="94"/>
      <c r="AT111" s="94"/>
      <c r="AU111" s="94"/>
      <c r="AV111" s="94"/>
      <c r="AW111" s="94"/>
      <c r="AX111" s="94"/>
      <c r="AY111" s="94"/>
      <c r="AZ111" s="94"/>
      <c r="BA111" s="94"/>
      <c r="BB111" s="94"/>
      <c r="BC111" s="94"/>
      <c r="BD111" s="94"/>
      <c r="BE111" s="94"/>
      <c r="BF111" s="94"/>
      <c r="BG111" s="94"/>
      <c r="BH111" s="94"/>
      <c r="BI111" s="94"/>
      <c r="BJ111" s="943"/>
      <c r="BK111" s="75"/>
      <c r="BL111" s="86" t="s">
        <v>225</v>
      </c>
      <c r="BM111" s="87">
        <v>420700</v>
      </c>
      <c r="BN111" s="952"/>
      <c r="BO111" s="115">
        <v>4200</v>
      </c>
      <c r="BP111" s="89" t="s">
        <v>215</v>
      </c>
      <c r="BQ111" s="90" t="s">
        <v>216</v>
      </c>
      <c r="BR111" s="91" t="s">
        <v>214</v>
      </c>
      <c r="BS111" s="92" t="s">
        <v>217</v>
      </c>
      <c r="BT111" s="89" t="s">
        <v>214</v>
      </c>
      <c r="BU111" s="116">
        <v>2.1</v>
      </c>
      <c r="BV111" s="108"/>
      <c r="BW111" s="925"/>
      <c r="BX111" s="85"/>
      <c r="BY111" s="952"/>
      <c r="BZ111" s="957"/>
      <c r="CA111" s="952"/>
      <c r="CB111" s="960"/>
      <c r="CC111" s="871"/>
      <c r="CD111" s="871"/>
      <c r="CE111" s="871"/>
      <c r="CF111" s="868"/>
      <c r="CG111" s="871"/>
      <c r="CH111" s="874"/>
      <c r="CI111" s="876"/>
      <c r="CJ111" s="878"/>
      <c r="CK111" s="881"/>
      <c r="CL111" s="876"/>
      <c r="CM111" s="962" t="s">
        <v>264</v>
      </c>
      <c r="CN111" s="951">
        <v>8700</v>
      </c>
      <c r="CO111" s="881">
        <v>9700</v>
      </c>
      <c r="CP111" s="952"/>
      <c r="CQ111" s="957"/>
      <c r="CR111" s="952"/>
      <c r="CS111" s="963"/>
      <c r="CT111" s="952"/>
      <c r="CU111" s="957"/>
      <c r="CV111" s="952"/>
      <c r="CW111" s="960"/>
      <c r="CX111" s="954"/>
      <c r="CY111" s="871"/>
      <c r="CZ111" s="954"/>
      <c r="DA111" s="868"/>
      <c r="DB111" s="954"/>
      <c r="DC111" s="874"/>
      <c r="DD111" s="952"/>
      <c r="DE111" s="1031"/>
      <c r="DF111" s="948"/>
      <c r="DG111" s="948"/>
      <c r="DH111" s="975"/>
      <c r="DI111" s="942"/>
      <c r="DJ111" s="1025"/>
      <c r="DK111" s="1026"/>
      <c r="DL111" s="1028"/>
      <c r="DM111" s="925"/>
      <c r="DN111" s="963"/>
    </row>
    <row r="112" spans="1:118" s="81" customFormat="1" ht="17.45" customHeight="1">
      <c r="A112" s="1003"/>
      <c r="B112" s="982"/>
      <c r="C112" s="986"/>
      <c r="D112" s="989"/>
      <c r="E112" s="1003"/>
      <c r="F112" s="74"/>
      <c r="G112" s="1021"/>
      <c r="H112" s="1016"/>
      <c r="I112" s="1021"/>
      <c r="J112" s="1016"/>
      <c r="K112" s="952"/>
      <c r="L112" s="1018"/>
      <c r="M112" s="933"/>
      <c r="N112" s="919"/>
      <c r="O112" s="920"/>
      <c r="P112" s="920"/>
      <c r="Q112" s="921"/>
      <c r="R112" s="920"/>
      <c r="S112" s="924"/>
      <c r="T112" s="924"/>
      <c r="U112" s="1018"/>
      <c r="V112" s="933"/>
      <c r="W112" s="919"/>
      <c r="X112" s="920"/>
      <c r="Y112" s="920"/>
      <c r="Z112" s="921"/>
      <c r="AA112" s="920"/>
      <c r="AB112" s="924"/>
      <c r="AC112" s="913"/>
      <c r="AD112" s="925"/>
      <c r="AE112" s="927"/>
      <c r="AF112" s="929"/>
      <c r="AG112" s="941"/>
      <c r="AH112" s="932"/>
      <c r="AI112" s="903"/>
      <c r="AJ112" s="871"/>
      <c r="AK112" s="871"/>
      <c r="AL112" s="868"/>
      <c r="AM112" s="871"/>
      <c r="AN112" s="923"/>
      <c r="AO112" s="913"/>
      <c r="AP112" s="94"/>
      <c r="AQ112" s="94"/>
      <c r="AR112" s="94"/>
      <c r="AS112" s="94"/>
      <c r="AT112" s="94"/>
      <c r="AU112" s="94"/>
      <c r="AV112" s="94"/>
      <c r="AW112" s="94"/>
      <c r="AX112" s="94"/>
      <c r="AY112" s="94"/>
      <c r="AZ112" s="94"/>
      <c r="BA112" s="94"/>
      <c r="BB112" s="94"/>
      <c r="BC112" s="94"/>
      <c r="BD112" s="94"/>
      <c r="BE112" s="94"/>
      <c r="BF112" s="94"/>
      <c r="BG112" s="94"/>
      <c r="BH112" s="94"/>
      <c r="BI112" s="94"/>
      <c r="BJ112" s="943"/>
      <c r="BK112" s="75"/>
      <c r="BL112" s="86" t="s">
        <v>226</v>
      </c>
      <c r="BM112" s="87">
        <v>461000</v>
      </c>
      <c r="BN112" s="952"/>
      <c r="BO112" s="115">
        <v>4610</v>
      </c>
      <c r="BP112" s="89" t="s">
        <v>215</v>
      </c>
      <c r="BQ112" s="90" t="s">
        <v>216</v>
      </c>
      <c r="BR112" s="91" t="s">
        <v>214</v>
      </c>
      <c r="BS112" s="92" t="s">
        <v>217</v>
      </c>
      <c r="BT112" s="89" t="s">
        <v>214</v>
      </c>
      <c r="BU112" s="116">
        <v>1.9</v>
      </c>
      <c r="BV112" s="108"/>
      <c r="BW112" s="925"/>
      <c r="BX112" s="85" t="s">
        <v>228</v>
      </c>
      <c r="BY112" s="952"/>
      <c r="BZ112" s="958"/>
      <c r="CA112" s="952"/>
      <c r="CB112" s="965"/>
      <c r="CC112" s="872"/>
      <c r="CD112" s="872"/>
      <c r="CE112" s="872"/>
      <c r="CF112" s="869"/>
      <c r="CG112" s="872"/>
      <c r="CH112" s="875"/>
      <c r="CI112" s="876"/>
      <c r="CJ112" s="879"/>
      <c r="CK112" s="882"/>
      <c r="CL112" s="876"/>
      <c r="CM112" s="1019"/>
      <c r="CN112" s="1033"/>
      <c r="CO112" s="882"/>
      <c r="CP112" s="952"/>
      <c r="CQ112" s="958"/>
      <c r="CR112" s="952"/>
      <c r="CS112" s="964"/>
      <c r="CT112" s="952"/>
      <c r="CU112" s="958"/>
      <c r="CV112" s="952"/>
      <c r="CW112" s="965"/>
      <c r="CX112" s="955"/>
      <c r="CY112" s="872"/>
      <c r="CZ112" s="955"/>
      <c r="DA112" s="869"/>
      <c r="DB112" s="955"/>
      <c r="DC112" s="875"/>
      <c r="DD112" s="952"/>
      <c r="DE112" s="1032"/>
      <c r="DF112" s="949"/>
      <c r="DG112" s="949"/>
      <c r="DH112" s="976"/>
      <c r="DI112" s="942"/>
      <c r="DJ112" s="1025"/>
      <c r="DK112" s="1026"/>
      <c r="DL112" s="1028"/>
      <c r="DM112" s="925"/>
      <c r="DN112" s="964"/>
    </row>
    <row r="113" spans="1:118" s="81" customFormat="1" ht="17.45" customHeight="1">
      <c r="A113" s="1004" t="s">
        <v>165</v>
      </c>
      <c r="B113" s="982"/>
      <c r="C113" s="1034" t="s">
        <v>265</v>
      </c>
      <c r="D113" s="987" t="s">
        <v>220</v>
      </c>
      <c r="E113" s="1004" t="s">
        <v>258</v>
      </c>
      <c r="F113" s="74"/>
      <c r="G113" s="1006">
        <v>176150</v>
      </c>
      <c r="H113" s="1008">
        <v>260060</v>
      </c>
      <c r="I113" s="1006">
        <v>172790</v>
      </c>
      <c r="J113" s="1008">
        <v>256700</v>
      </c>
      <c r="K113" s="952" t="s">
        <v>214</v>
      </c>
      <c r="L113" s="877">
        <v>1640</v>
      </c>
      <c r="M113" s="907">
        <v>2470</v>
      </c>
      <c r="N113" s="902" t="s">
        <v>215</v>
      </c>
      <c r="O113" s="883" t="s">
        <v>216</v>
      </c>
      <c r="P113" s="883" t="s">
        <v>214</v>
      </c>
      <c r="Q113" s="905" t="s">
        <v>217</v>
      </c>
      <c r="R113" s="883" t="s">
        <v>214</v>
      </c>
      <c r="S113" s="885">
        <v>3.2</v>
      </c>
      <c r="T113" s="892">
        <v>3.1</v>
      </c>
      <c r="U113" s="877">
        <v>1600</v>
      </c>
      <c r="V113" s="907">
        <v>2430</v>
      </c>
      <c r="W113" s="902" t="s">
        <v>215</v>
      </c>
      <c r="X113" s="883" t="s">
        <v>216</v>
      </c>
      <c r="Y113" s="883" t="s">
        <v>214</v>
      </c>
      <c r="Z113" s="905" t="s">
        <v>217</v>
      </c>
      <c r="AA113" s="883" t="s">
        <v>214</v>
      </c>
      <c r="AB113" s="885">
        <v>3.1</v>
      </c>
      <c r="AC113" s="888">
        <v>3</v>
      </c>
      <c r="AD113" s="943" t="s">
        <v>214</v>
      </c>
      <c r="AE113" s="990">
        <v>167820</v>
      </c>
      <c r="AF113" s="993">
        <v>83910</v>
      </c>
      <c r="AG113" s="995">
        <v>1670</v>
      </c>
      <c r="AH113" s="997">
        <v>830</v>
      </c>
      <c r="AI113" s="999" t="s">
        <v>215</v>
      </c>
      <c r="AJ113" s="870" t="s">
        <v>216</v>
      </c>
      <c r="AK113" s="870" t="s">
        <v>214</v>
      </c>
      <c r="AL113" s="867" t="s">
        <v>217</v>
      </c>
      <c r="AM113" s="870" t="s">
        <v>214</v>
      </c>
      <c r="AN113" s="1000">
        <v>2.8</v>
      </c>
      <c r="AO113" s="888">
        <v>2.9</v>
      </c>
      <c r="AP113" s="898" t="s">
        <v>214</v>
      </c>
      <c r="AQ113" s="895">
        <v>151040</v>
      </c>
      <c r="AR113" s="898" t="s">
        <v>214</v>
      </c>
      <c r="AS113" s="899">
        <v>1510</v>
      </c>
      <c r="AT113" s="883" t="s">
        <v>215</v>
      </c>
      <c r="AU113" s="883" t="s">
        <v>216</v>
      </c>
      <c r="AV113" s="883" t="s">
        <v>214</v>
      </c>
      <c r="AW113" s="905" t="s">
        <v>217</v>
      </c>
      <c r="AX113" s="883" t="s">
        <v>214</v>
      </c>
      <c r="AY113" s="911">
        <v>2.9</v>
      </c>
      <c r="AZ113" s="898" t="s">
        <v>214</v>
      </c>
      <c r="BA113" s="895">
        <v>16780</v>
      </c>
      <c r="BB113" s="898" t="s">
        <v>214</v>
      </c>
      <c r="BC113" s="899">
        <v>160</v>
      </c>
      <c r="BD113" s="883" t="s">
        <v>215</v>
      </c>
      <c r="BE113" s="883" t="s">
        <v>216</v>
      </c>
      <c r="BF113" s="883" t="s">
        <v>214</v>
      </c>
      <c r="BG113" s="905" t="s">
        <v>217</v>
      </c>
      <c r="BH113" s="883" t="s">
        <v>214</v>
      </c>
      <c r="BI113" s="911">
        <v>2.8</v>
      </c>
      <c r="BJ113" s="942"/>
      <c r="BK113" s="75"/>
      <c r="BL113" s="86" t="s">
        <v>227</v>
      </c>
      <c r="BM113" s="87">
        <v>501200</v>
      </c>
      <c r="BN113" s="952"/>
      <c r="BO113" s="115">
        <v>5010</v>
      </c>
      <c r="BP113" s="89" t="s">
        <v>215</v>
      </c>
      <c r="BQ113" s="90" t="s">
        <v>216</v>
      </c>
      <c r="BR113" s="91" t="s">
        <v>214</v>
      </c>
      <c r="BS113" s="92" t="s">
        <v>217</v>
      </c>
      <c r="BT113" s="89" t="s">
        <v>214</v>
      </c>
      <c r="BU113" s="116">
        <v>2</v>
      </c>
      <c r="BV113" s="108"/>
      <c r="BW113" s="925"/>
      <c r="BX113" s="98" t="s">
        <v>230</v>
      </c>
      <c r="BY113" s="952" t="s">
        <v>214</v>
      </c>
      <c r="BZ113" s="956">
        <v>33970</v>
      </c>
      <c r="CA113" s="952" t="s">
        <v>214</v>
      </c>
      <c r="CB113" s="959">
        <v>280</v>
      </c>
      <c r="CC113" s="870" t="s">
        <v>215</v>
      </c>
      <c r="CD113" s="870" t="s">
        <v>216</v>
      </c>
      <c r="CE113" s="870" t="s">
        <v>214</v>
      </c>
      <c r="CF113" s="867" t="s">
        <v>217</v>
      </c>
      <c r="CG113" s="870" t="s">
        <v>214</v>
      </c>
      <c r="CH113" s="873">
        <v>5.6</v>
      </c>
      <c r="CI113" s="876" t="s">
        <v>214</v>
      </c>
      <c r="CJ113" s="877">
        <v>2300</v>
      </c>
      <c r="CK113" s="880">
        <v>2500</v>
      </c>
      <c r="CL113" s="876" t="s">
        <v>214</v>
      </c>
      <c r="CM113" s="961" t="s">
        <v>259</v>
      </c>
      <c r="CN113" s="950">
        <v>25700</v>
      </c>
      <c r="CO113" s="880">
        <v>28600</v>
      </c>
      <c r="CP113" s="952" t="s">
        <v>219</v>
      </c>
      <c r="CQ113" s="956">
        <v>1040</v>
      </c>
      <c r="CR113" s="952" t="s">
        <v>219</v>
      </c>
      <c r="CS113" s="977" t="s">
        <v>266</v>
      </c>
      <c r="CT113" s="952" t="s">
        <v>219</v>
      </c>
      <c r="CU113" s="956">
        <v>24390</v>
      </c>
      <c r="CV113" s="952" t="s">
        <v>172</v>
      </c>
      <c r="CW113" s="959">
        <v>240</v>
      </c>
      <c r="CX113" s="953" t="s">
        <v>215</v>
      </c>
      <c r="CY113" s="870" t="s">
        <v>216</v>
      </c>
      <c r="CZ113" s="953" t="s">
        <v>214</v>
      </c>
      <c r="DA113" s="867" t="s">
        <v>217</v>
      </c>
      <c r="DB113" s="953" t="s">
        <v>214</v>
      </c>
      <c r="DC113" s="873">
        <v>1</v>
      </c>
      <c r="DD113" s="952" t="s">
        <v>219</v>
      </c>
      <c r="DE113" s="979" t="s">
        <v>331</v>
      </c>
      <c r="DF113" s="971" t="s">
        <v>331</v>
      </c>
      <c r="DG113" s="971" t="s">
        <v>331</v>
      </c>
      <c r="DH113" s="973" t="s">
        <v>331</v>
      </c>
      <c r="DI113" s="942" t="s">
        <v>219</v>
      </c>
      <c r="DJ113" s="1025"/>
      <c r="DK113" s="1026"/>
      <c r="DL113" s="1028"/>
      <c r="DM113" s="117"/>
      <c r="DN113" s="1027" t="s">
        <v>267</v>
      </c>
    </row>
    <row r="114" spans="1:118" s="81" customFormat="1" ht="17.45" customHeight="1">
      <c r="A114" s="1002"/>
      <c r="B114" s="982"/>
      <c r="C114" s="1035"/>
      <c r="D114" s="988"/>
      <c r="E114" s="1002"/>
      <c r="F114" s="74"/>
      <c r="G114" s="1007"/>
      <c r="H114" s="1009"/>
      <c r="I114" s="1007"/>
      <c r="J114" s="1009"/>
      <c r="K114" s="952"/>
      <c r="L114" s="878"/>
      <c r="M114" s="908"/>
      <c r="N114" s="903"/>
      <c r="O114" s="871"/>
      <c r="P114" s="871"/>
      <c r="Q114" s="868"/>
      <c r="R114" s="871"/>
      <c r="S114" s="886"/>
      <c r="T114" s="893"/>
      <c r="U114" s="878"/>
      <c r="V114" s="908"/>
      <c r="W114" s="903"/>
      <c r="X114" s="871"/>
      <c r="Y114" s="871"/>
      <c r="Z114" s="868"/>
      <c r="AA114" s="871"/>
      <c r="AB114" s="886"/>
      <c r="AC114" s="889"/>
      <c r="AD114" s="943"/>
      <c r="AE114" s="991"/>
      <c r="AF114" s="937"/>
      <c r="AG114" s="939"/>
      <c r="AH114" s="908"/>
      <c r="AI114" s="903"/>
      <c r="AJ114" s="871"/>
      <c r="AK114" s="871"/>
      <c r="AL114" s="868"/>
      <c r="AM114" s="871"/>
      <c r="AN114" s="886"/>
      <c r="AO114" s="889"/>
      <c r="AP114" s="898"/>
      <c r="AQ114" s="896"/>
      <c r="AR114" s="898"/>
      <c r="AS114" s="900"/>
      <c r="AT114" s="871"/>
      <c r="AU114" s="871"/>
      <c r="AV114" s="871"/>
      <c r="AW114" s="868"/>
      <c r="AX114" s="871"/>
      <c r="AY114" s="912"/>
      <c r="AZ114" s="898"/>
      <c r="BA114" s="896"/>
      <c r="BB114" s="898"/>
      <c r="BC114" s="900"/>
      <c r="BD114" s="871"/>
      <c r="BE114" s="871"/>
      <c r="BF114" s="871"/>
      <c r="BG114" s="868"/>
      <c r="BH114" s="871"/>
      <c r="BI114" s="912"/>
      <c r="BJ114" s="942"/>
      <c r="BK114" s="75"/>
      <c r="BL114" s="86" t="s">
        <v>229</v>
      </c>
      <c r="BM114" s="87">
        <v>541500</v>
      </c>
      <c r="BN114" s="952"/>
      <c r="BO114" s="115">
        <v>5410</v>
      </c>
      <c r="BP114" s="89" t="s">
        <v>215</v>
      </c>
      <c r="BQ114" s="90" t="s">
        <v>216</v>
      </c>
      <c r="BR114" s="91" t="s">
        <v>214</v>
      </c>
      <c r="BS114" s="92" t="s">
        <v>217</v>
      </c>
      <c r="BT114" s="89" t="s">
        <v>214</v>
      </c>
      <c r="BU114" s="116">
        <v>2</v>
      </c>
      <c r="BV114" s="108"/>
      <c r="BW114" s="925"/>
      <c r="BX114" s="85"/>
      <c r="BY114" s="952"/>
      <c r="BZ114" s="957"/>
      <c r="CA114" s="952"/>
      <c r="CB114" s="960"/>
      <c r="CC114" s="871"/>
      <c r="CD114" s="871"/>
      <c r="CE114" s="871"/>
      <c r="CF114" s="868"/>
      <c r="CG114" s="871"/>
      <c r="CH114" s="874"/>
      <c r="CI114" s="876"/>
      <c r="CJ114" s="878"/>
      <c r="CK114" s="881"/>
      <c r="CL114" s="876"/>
      <c r="CM114" s="962"/>
      <c r="CN114" s="951"/>
      <c r="CO114" s="881"/>
      <c r="CP114" s="952"/>
      <c r="CQ114" s="957"/>
      <c r="CR114" s="952"/>
      <c r="CS114" s="978"/>
      <c r="CT114" s="952"/>
      <c r="CU114" s="957"/>
      <c r="CV114" s="952"/>
      <c r="CW114" s="960"/>
      <c r="CX114" s="954"/>
      <c r="CY114" s="871"/>
      <c r="CZ114" s="954"/>
      <c r="DA114" s="868"/>
      <c r="DB114" s="954"/>
      <c r="DC114" s="874"/>
      <c r="DD114" s="952"/>
      <c r="DE114" s="980"/>
      <c r="DF114" s="972"/>
      <c r="DG114" s="972"/>
      <c r="DH114" s="974"/>
      <c r="DI114" s="942"/>
      <c r="DJ114" s="1025"/>
      <c r="DK114" s="1026"/>
      <c r="DL114" s="1028"/>
      <c r="DM114" s="117"/>
      <c r="DN114" s="1038"/>
    </row>
    <row r="115" spans="1:118" s="81" customFormat="1" ht="17.45" customHeight="1">
      <c r="A115" s="1002"/>
      <c r="B115" s="982"/>
      <c r="C115" s="1035"/>
      <c r="D115" s="988"/>
      <c r="E115" s="1002"/>
      <c r="F115" s="74"/>
      <c r="G115" s="1007"/>
      <c r="H115" s="1009"/>
      <c r="I115" s="1007"/>
      <c r="J115" s="1009"/>
      <c r="K115" s="952"/>
      <c r="L115" s="878"/>
      <c r="M115" s="908"/>
      <c r="N115" s="903"/>
      <c r="O115" s="871"/>
      <c r="P115" s="871"/>
      <c r="Q115" s="868"/>
      <c r="R115" s="871"/>
      <c r="S115" s="886"/>
      <c r="T115" s="893"/>
      <c r="U115" s="878"/>
      <c r="V115" s="908"/>
      <c r="W115" s="903"/>
      <c r="X115" s="871"/>
      <c r="Y115" s="871"/>
      <c r="Z115" s="868"/>
      <c r="AA115" s="871"/>
      <c r="AB115" s="886"/>
      <c r="AC115" s="889"/>
      <c r="AD115" s="943"/>
      <c r="AE115" s="991"/>
      <c r="AF115" s="937"/>
      <c r="AG115" s="939"/>
      <c r="AH115" s="908"/>
      <c r="AI115" s="903"/>
      <c r="AJ115" s="871"/>
      <c r="AK115" s="871"/>
      <c r="AL115" s="868"/>
      <c r="AM115" s="871"/>
      <c r="AN115" s="886"/>
      <c r="AO115" s="889"/>
      <c r="AP115" s="898"/>
      <c r="AQ115" s="896"/>
      <c r="AR115" s="898"/>
      <c r="AS115" s="900"/>
      <c r="AT115" s="871"/>
      <c r="AU115" s="871"/>
      <c r="AV115" s="871"/>
      <c r="AW115" s="868"/>
      <c r="AX115" s="871"/>
      <c r="AY115" s="912"/>
      <c r="AZ115" s="898"/>
      <c r="BA115" s="896"/>
      <c r="BB115" s="898"/>
      <c r="BC115" s="900"/>
      <c r="BD115" s="871"/>
      <c r="BE115" s="871"/>
      <c r="BF115" s="871"/>
      <c r="BG115" s="868"/>
      <c r="BH115" s="871"/>
      <c r="BI115" s="912"/>
      <c r="BJ115" s="942"/>
      <c r="BK115" s="75"/>
      <c r="BL115" s="86" t="s">
        <v>231</v>
      </c>
      <c r="BM115" s="87">
        <v>581700</v>
      </c>
      <c r="BN115" s="952"/>
      <c r="BO115" s="115">
        <v>5810</v>
      </c>
      <c r="BP115" s="89" t="s">
        <v>215</v>
      </c>
      <c r="BQ115" s="90" t="s">
        <v>216</v>
      </c>
      <c r="BR115" s="91" t="s">
        <v>214</v>
      </c>
      <c r="BS115" s="92" t="s">
        <v>217</v>
      </c>
      <c r="BT115" s="89" t="s">
        <v>214</v>
      </c>
      <c r="BU115" s="116">
        <v>2.1</v>
      </c>
      <c r="BV115" s="108"/>
      <c r="BW115" s="925"/>
      <c r="BX115" s="85"/>
      <c r="BY115" s="952"/>
      <c r="BZ115" s="957"/>
      <c r="CA115" s="952"/>
      <c r="CB115" s="960"/>
      <c r="CC115" s="871"/>
      <c r="CD115" s="871"/>
      <c r="CE115" s="871"/>
      <c r="CF115" s="868"/>
      <c r="CG115" s="871"/>
      <c r="CH115" s="874"/>
      <c r="CI115" s="876"/>
      <c r="CJ115" s="878"/>
      <c r="CK115" s="881"/>
      <c r="CL115" s="876"/>
      <c r="CM115" s="962" t="s">
        <v>261</v>
      </c>
      <c r="CN115" s="951">
        <v>14200</v>
      </c>
      <c r="CO115" s="881">
        <v>15700</v>
      </c>
      <c r="CP115" s="952"/>
      <c r="CQ115" s="957"/>
      <c r="CR115" s="952"/>
      <c r="CS115" s="978"/>
      <c r="CT115" s="952"/>
      <c r="CU115" s="957"/>
      <c r="CV115" s="952"/>
      <c r="CW115" s="960"/>
      <c r="CX115" s="954"/>
      <c r="CY115" s="871"/>
      <c r="CZ115" s="954"/>
      <c r="DA115" s="868"/>
      <c r="DB115" s="954"/>
      <c r="DC115" s="874"/>
      <c r="DD115" s="952"/>
      <c r="DE115" s="980"/>
      <c r="DF115" s="972"/>
      <c r="DG115" s="972"/>
      <c r="DH115" s="974"/>
      <c r="DI115" s="942"/>
      <c r="DJ115" s="1025"/>
      <c r="DK115" s="1026"/>
      <c r="DL115" s="1028"/>
      <c r="DM115" s="117"/>
      <c r="DN115" s="99" t="s">
        <v>268</v>
      </c>
    </row>
    <row r="116" spans="1:118" s="81" customFormat="1" ht="17.45" customHeight="1">
      <c r="A116" s="1005"/>
      <c r="B116" s="982"/>
      <c r="C116" s="1035"/>
      <c r="D116" s="988"/>
      <c r="E116" s="1005"/>
      <c r="F116" s="74"/>
      <c r="G116" s="1054"/>
      <c r="H116" s="1055"/>
      <c r="I116" s="1054"/>
      <c r="J116" s="1055"/>
      <c r="K116" s="952"/>
      <c r="L116" s="1056"/>
      <c r="M116" s="998"/>
      <c r="N116" s="904"/>
      <c r="O116" s="884"/>
      <c r="P116" s="884"/>
      <c r="Q116" s="906"/>
      <c r="R116" s="884"/>
      <c r="S116" s="887"/>
      <c r="T116" s="894"/>
      <c r="U116" s="878"/>
      <c r="V116" s="908"/>
      <c r="W116" s="904"/>
      <c r="X116" s="884"/>
      <c r="Y116" s="884"/>
      <c r="Z116" s="906"/>
      <c r="AA116" s="884"/>
      <c r="AB116" s="887"/>
      <c r="AC116" s="890"/>
      <c r="AD116" s="943"/>
      <c r="AE116" s="992"/>
      <c r="AF116" s="994"/>
      <c r="AG116" s="996"/>
      <c r="AH116" s="998"/>
      <c r="AI116" s="904"/>
      <c r="AJ116" s="884"/>
      <c r="AK116" s="884"/>
      <c r="AL116" s="906"/>
      <c r="AM116" s="884"/>
      <c r="AN116" s="887"/>
      <c r="AO116" s="890"/>
      <c r="AP116" s="898"/>
      <c r="AQ116" s="897"/>
      <c r="AR116" s="898"/>
      <c r="AS116" s="901"/>
      <c r="AT116" s="909"/>
      <c r="AU116" s="909"/>
      <c r="AV116" s="909"/>
      <c r="AW116" s="910"/>
      <c r="AX116" s="909"/>
      <c r="AY116" s="913"/>
      <c r="AZ116" s="898"/>
      <c r="BA116" s="897"/>
      <c r="BB116" s="898"/>
      <c r="BC116" s="901"/>
      <c r="BD116" s="909"/>
      <c r="BE116" s="909"/>
      <c r="BF116" s="909"/>
      <c r="BG116" s="910"/>
      <c r="BH116" s="909"/>
      <c r="BI116" s="913"/>
      <c r="BJ116" s="942"/>
      <c r="BK116" s="75"/>
      <c r="BL116" s="86" t="s">
        <v>232</v>
      </c>
      <c r="BM116" s="87">
        <v>622000</v>
      </c>
      <c r="BN116" s="952"/>
      <c r="BO116" s="115">
        <v>6220</v>
      </c>
      <c r="BP116" s="89" t="s">
        <v>215</v>
      </c>
      <c r="BQ116" s="90" t="s">
        <v>216</v>
      </c>
      <c r="BR116" s="91" t="s">
        <v>214</v>
      </c>
      <c r="BS116" s="92" t="s">
        <v>217</v>
      </c>
      <c r="BT116" s="89" t="s">
        <v>214</v>
      </c>
      <c r="BU116" s="116">
        <v>2</v>
      </c>
      <c r="BV116" s="108"/>
      <c r="BW116" s="925"/>
      <c r="BX116" s="85"/>
      <c r="BY116" s="952"/>
      <c r="BZ116" s="957"/>
      <c r="CA116" s="952"/>
      <c r="CB116" s="960"/>
      <c r="CC116" s="871"/>
      <c r="CD116" s="871"/>
      <c r="CE116" s="871"/>
      <c r="CF116" s="868"/>
      <c r="CG116" s="871"/>
      <c r="CH116" s="874"/>
      <c r="CI116" s="876"/>
      <c r="CJ116" s="878"/>
      <c r="CK116" s="881"/>
      <c r="CL116" s="876"/>
      <c r="CM116" s="962"/>
      <c r="CN116" s="951"/>
      <c r="CO116" s="881"/>
      <c r="CP116" s="952"/>
      <c r="CQ116" s="957"/>
      <c r="CR116" s="952"/>
      <c r="CS116" s="978"/>
      <c r="CT116" s="952"/>
      <c r="CU116" s="957"/>
      <c r="CV116" s="952"/>
      <c r="CW116" s="960"/>
      <c r="CX116" s="954"/>
      <c r="CY116" s="871"/>
      <c r="CZ116" s="954"/>
      <c r="DA116" s="868"/>
      <c r="DB116" s="954"/>
      <c r="DC116" s="874"/>
      <c r="DD116" s="952"/>
      <c r="DE116" s="980"/>
      <c r="DF116" s="972"/>
      <c r="DG116" s="972"/>
      <c r="DH116" s="974"/>
      <c r="DI116" s="942"/>
      <c r="DJ116" s="1025"/>
      <c r="DK116" s="1026"/>
      <c r="DL116" s="1028"/>
      <c r="DM116" s="117"/>
      <c r="DN116" s="217">
        <v>0.8</v>
      </c>
    </row>
    <row r="117" spans="1:118" s="81" customFormat="1" ht="17.45" customHeight="1">
      <c r="A117" s="1001" t="s">
        <v>166</v>
      </c>
      <c r="B117" s="982"/>
      <c r="C117" s="1035"/>
      <c r="D117" s="988"/>
      <c r="E117" s="1001" t="s">
        <v>46</v>
      </c>
      <c r="F117" s="74"/>
      <c r="G117" s="1012">
        <v>260060</v>
      </c>
      <c r="H117" s="1014"/>
      <c r="I117" s="1012">
        <v>256700</v>
      </c>
      <c r="J117" s="1014"/>
      <c r="K117" s="952" t="s">
        <v>214</v>
      </c>
      <c r="L117" s="1017">
        <v>2470</v>
      </c>
      <c r="M117" s="931"/>
      <c r="N117" s="903" t="s">
        <v>215</v>
      </c>
      <c r="O117" s="871" t="s">
        <v>216</v>
      </c>
      <c r="P117" s="871" t="s">
        <v>214</v>
      </c>
      <c r="Q117" s="868" t="s">
        <v>217</v>
      </c>
      <c r="R117" s="871" t="s">
        <v>214</v>
      </c>
      <c r="S117" s="922">
        <v>3.1</v>
      </c>
      <c r="T117" s="923"/>
      <c r="U117" s="1017">
        <v>2430</v>
      </c>
      <c r="V117" s="931"/>
      <c r="W117" s="903" t="s">
        <v>215</v>
      </c>
      <c r="X117" s="871" t="s">
        <v>216</v>
      </c>
      <c r="Y117" s="871" t="s">
        <v>214</v>
      </c>
      <c r="Z117" s="868" t="s">
        <v>217</v>
      </c>
      <c r="AA117" s="871" t="s">
        <v>214</v>
      </c>
      <c r="AB117" s="922">
        <v>3</v>
      </c>
      <c r="AC117" s="912"/>
      <c r="AD117" s="943" t="s">
        <v>214</v>
      </c>
      <c r="AE117" s="1058">
        <v>83910</v>
      </c>
      <c r="AF117" s="928"/>
      <c r="AG117" s="940">
        <v>830</v>
      </c>
      <c r="AH117" s="931"/>
      <c r="AI117" s="903" t="s">
        <v>215</v>
      </c>
      <c r="AJ117" s="871" t="s">
        <v>216</v>
      </c>
      <c r="AK117" s="871" t="s">
        <v>214</v>
      </c>
      <c r="AL117" s="868" t="s">
        <v>217</v>
      </c>
      <c r="AM117" s="871" t="s">
        <v>214</v>
      </c>
      <c r="AN117" s="922">
        <v>2.9</v>
      </c>
      <c r="AO117" s="912"/>
      <c r="AP117" s="94"/>
      <c r="AQ117" s="94"/>
      <c r="AR117" s="94"/>
      <c r="AS117" s="94"/>
      <c r="AT117" s="94"/>
      <c r="AU117" s="94"/>
      <c r="AV117" s="94"/>
      <c r="AW117" s="94"/>
      <c r="AX117" s="94"/>
      <c r="AY117" s="94"/>
      <c r="AZ117" s="94"/>
      <c r="BA117" s="94"/>
      <c r="BB117" s="94"/>
      <c r="BC117" s="94"/>
      <c r="BD117" s="94"/>
      <c r="BE117" s="94"/>
      <c r="BF117" s="94"/>
      <c r="BG117" s="94"/>
      <c r="BH117" s="94"/>
      <c r="BI117" s="94"/>
      <c r="BJ117" s="943"/>
      <c r="BK117" s="75"/>
      <c r="BL117" s="86" t="s">
        <v>269</v>
      </c>
      <c r="BM117" s="87">
        <v>662200</v>
      </c>
      <c r="BN117" s="952"/>
      <c r="BO117" s="115">
        <v>6620</v>
      </c>
      <c r="BP117" s="89" t="s">
        <v>215</v>
      </c>
      <c r="BQ117" s="90" t="s">
        <v>216</v>
      </c>
      <c r="BR117" s="91" t="s">
        <v>214</v>
      </c>
      <c r="BS117" s="92" t="s">
        <v>217</v>
      </c>
      <c r="BT117" s="89" t="s">
        <v>214</v>
      </c>
      <c r="BU117" s="116">
        <v>2</v>
      </c>
      <c r="BV117" s="108"/>
      <c r="BW117" s="925"/>
      <c r="BX117" s="85"/>
      <c r="BY117" s="952"/>
      <c r="BZ117" s="957"/>
      <c r="CA117" s="952"/>
      <c r="CB117" s="960"/>
      <c r="CC117" s="871"/>
      <c r="CD117" s="871"/>
      <c r="CE117" s="871"/>
      <c r="CF117" s="868"/>
      <c r="CG117" s="871"/>
      <c r="CH117" s="874"/>
      <c r="CI117" s="876"/>
      <c r="CJ117" s="878"/>
      <c r="CK117" s="881"/>
      <c r="CL117" s="876"/>
      <c r="CM117" s="962" t="s">
        <v>263</v>
      </c>
      <c r="CN117" s="951">
        <v>12300</v>
      </c>
      <c r="CO117" s="881">
        <v>13700</v>
      </c>
      <c r="CP117" s="952"/>
      <c r="CQ117" s="957"/>
      <c r="CR117" s="952"/>
      <c r="CS117" s="963">
        <v>0.09</v>
      </c>
      <c r="CT117" s="952"/>
      <c r="CU117" s="957"/>
      <c r="CV117" s="952"/>
      <c r="CW117" s="960"/>
      <c r="CX117" s="954"/>
      <c r="CY117" s="871"/>
      <c r="CZ117" s="954"/>
      <c r="DA117" s="868"/>
      <c r="DB117" s="954"/>
      <c r="DC117" s="874"/>
      <c r="DD117" s="952"/>
      <c r="DE117" s="1031">
        <v>0.02</v>
      </c>
      <c r="DF117" s="948">
        <v>0.03</v>
      </c>
      <c r="DG117" s="948">
        <v>0.05</v>
      </c>
      <c r="DH117" s="975">
        <v>7.0000000000000007E-2</v>
      </c>
      <c r="DI117" s="942"/>
      <c r="DJ117" s="1025"/>
      <c r="DK117" s="1026"/>
      <c r="DL117" s="1028"/>
      <c r="DM117" s="117"/>
      <c r="DN117" s="99" t="s">
        <v>270</v>
      </c>
    </row>
    <row r="118" spans="1:118" s="81" customFormat="1" ht="17.45" customHeight="1">
      <c r="A118" s="1002"/>
      <c r="B118" s="982"/>
      <c r="C118" s="1035"/>
      <c r="D118" s="988"/>
      <c r="E118" s="1002"/>
      <c r="F118" s="74"/>
      <c r="G118" s="1013"/>
      <c r="H118" s="1015"/>
      <c r="I118" s="1013"/>
      <c r="J118" s="1015"/>
      <c r="K118" s="952"/>
      <c r="L118" s="946"/>
      <c r="M118" s="932"/>
      <c r="N118" s="903"/>
      <c r="O118" s="871"/>
      <c r="P118" s="871"/>
      <c r="Q118" s="868"/>
      <c r="R118" s="871"/>
      <c r="S118" s="923"/>
      <c r="T118" s="923"/>
      <c r="U118" s="946"/>
      <c r="V118" s="932"/>
      <c r="W118" s="903"/>
      <c r="X118" s="871"/>
      <c r="Y118" s="871"/>
      <c r="Z118" s="868"/>
      <c r="AA118" s="871"/>
      <c r="AB118" s="923"/>
      <c r="AC118" s="912"/>
      <c r="AD118" s="943"/>
      <c r="AE118" s="1059"/>
      <c r="AF118" s="929"/>
      <c r="AG118" s="941"/>
      <c r="AH118" s="932"/>
      <c r="AI118" s="903"/>
      <c r="AJ118" s="871"/>
      <c r="AK118" s="871"/>
      <c r="AL118" s="868"/>
      <c r="AM118" s="871"/>
      <c r="AN118" s="923"/>
      <c r="AO118" s="912"/>
      <c r="AP118" s="94"/>
      <c r="AQ118" s="94"/>
      <c r="AR118" s="94"/>
      <c r="AS118" s="94"/>
      <c r="AT118" s="94"/>
      <c r="AU118" s="94"/>
      <c r="AV118" s="94"/>
      <c r="AW118" s="94"/>
      <c r="AX118" s="94"/>
      <c r="AY118" s="94"/>
      <c r="AZ118" s="94"/>
      <c r="BA118" s="94"/>
      <c r="BB118" s="94"/>
      <c r="BC118" s="94"/>
      <c r="BD118" s="94"/>
      <c r="BE118" s="94"/>
      <c r="BF118" s="94"/>
      <c r="BG118" s="94"/>
      <c r="BH118" s="94"/>
      <c r="BI118" s="94"/>
      <c r="BJ118" s="943"/>
      <c r="BK118" s="75"/>
      <c r="BL118" s="86" t="s">
        <v>233</v>
      </c>
      <c r="BM118" s="87">
        <v>702500</v>
      </c>
      <c r="BN118" s="952"/>
      <c r="BO118" s="115">
        <v>7020</v>
      </c>
      <c r="BP118" s="89" t="s">
        <v>215</v>
      </c>
      <c r="BQ118" s="90" t="s">
        <v>216</v>
      </c>
      <c r="BR118" s="91" t="s">
        <v>214</v>
      </c>
      <c r="BS118" s="92" t="s">
        <v>217</v>
      </c>
      <c r="BT118" s="89" t="s">
        <v>214</v>
      </c>
      <c r="BU118" s="116">
        <v>2</v>
      </c>
      <c r="BV118" s="108"/>
      <c r="BW118" s="925"/>
      <c r="BX118" s="85"/>
      <c r="BY118" s="952"/>
      <c r="BZ118" s="957"/>
      <c r="CA118" s="952"/>
      <c r="CB118" s="960"/>
      <c r="CC118" s="871"/>
      <c r="CD118" s="871"/>
      <c r="CE118" s="871"/>
      <c r="CF118" s="868"/>
      <c r="CG118" s="871"/>
      <c r="CH118" s="874"/>
      <c r="CI118" s="876"/>
      <c r="CJ118" s="878"/>
      <c r="CK118" s="881"/>
      <c r="CL118" s="876"/>
      <c r="CM118" s="962"/>
      <c r="CN118" s="951"/>
      <c r="CO118" s="881"/>
      <c r="CP118" s="952"/>
      <c r="CQ118" s="957"/>
      <c r="CR118" s="952"/>
      <c r="CS118" s="963"/>
      <c r="CT118" s="952"/>
      <c r="CU118" s="957"/>
      <c r="CV118" s="952"/>
      <c r="CW118" s="960"/>
      <c r="CX118" s="954"/>
      <c r="CY118" s="871"/>
      <c r="CZ118" s="954"/>
      <c r="DA118" s="868"/>
      <c r="DB118" s="954"/>
      <c r="DC118" s="874"/>
      <c r="DD118" s="952"/>
      <c r="DE118" s="1031"/>
      <c r="DF118" s="948"/>
      <c r="DG118" s="948"/>
      <c r="DH118" s="975"/>
      <c r="DI118" s="942"/>
      <c r="DJ118" s="1025"/>
      <c r="DK118" s="1026"/>
      <c r="DL118" s="1028"/>
      <c r="DM118" s="117"/>
      <c r="DN118" s="217">
        <v>0.75</v>
      </c>
    </row>
    <row r="119" spans="1:118" s="81" customFormat="1" ht="17.45" customHeight="1">
      <c r="A119" s="1002"/>
      <c r="B119" s="982"/>
      <c r="C119" s="1035"/>
      <c r="D119" s="988"/>
      <c r="E119" s="1002"/>
      <c r="F119" s="74"/>
      <c r="G119" s="1013"/>
      <c r="H119" s="1015"/>
      <c r="I119" s="1013"/>
      <c r="J119" s="1015"/>
      <c r="K119" s="952"/>
      <c r="L119" s="946"/>
      <c r="M119" s="932"/>
      <c r="N119" s="903"/>
      <c r="O119" s="871"/>
      <c r="P119" s="871"/>
      <c r="Q119" s="868"/>
      <c r="R119" s="871"/>
      <c r="S119" s="923"/>
      <c r="T119" s="923"/>
      <c r="U119" s="946"/>
      <c r="V119" s="932"/>
      <c r="W119" s="903"/>
      <c r="X119" s="871"/>
      <c r="Y119" s="871"/>
      <c r="Z119" s="868"/>
      <c r="AA119" s="871"/>
      <c r="AB119" s="923"/>
      <c r="AC119" s="912"/>
      <c r="AD119" s="943"/>
      <c r="AE119" s="1059"/>
      <c r="AF119" s="929"/>
      <c r="AG119" s="941"/>
      <c r="AH119" s="932"/>
      <c r="AI119" s="903"/>
      <c r="AJ119" s="871"/>
      <c r="AK119" s="871"/>
      <c r="AL119" s="868"/>
      <c r="AM119" s="871"/>
      <c r="AN119" s="923"/>
      <c r="AO119" s="912"/>
      <c r="AP119" s="94"/>
      <c r="AQ119" s="94"/>
      <c r="AR119" s="94"/>
      <c r="AS119" s="94"/>
      <c r="AT119" s="94"/>
      <c r="AU119" s="94"/>
      <c r="AV119" s="94"/>
      <c r="AW119" s="94"/>
      <c r="AX119" s="94"/>
      <c r="AY119" s="94"/>
      <c r="AZ119" s="94"/>
      <c r="BA119" s="94"/>
      <c r="BB119" s="94"/>
      <c r="BC119" s="94"/>
      <c r="BD119" s="94"/>
      <c r="BE119" s="94"/>
      <c r="BF119" s="94"/>
      <c r="BG119" s="94"/>
      <c r="BH119" s="94"/>
      <c r="BI119" s="94"/>
      <c r="BJ119" s="943"/>
      <c r="BK119" s="75"/>
      <c r="BL119" s="86" t="s">
        <v>234</v>
      </c>
      <c r="BM119" s="87">
        <v>742700</v>
      </c>
      <c r="BN119" s="952"/>
      <c r="BO119" s="115">
        <v>7420</v>
      </c>
      <c r="BP119" s="89" t="s">
        <v>215</v>
      </c>
      <c r="BQ119" s="90" t="s">
        <v>216</v>
      </c>
      <c r="BR119" s="91" t="s">
        <v>214</v>
      </c>
      <c r="BS119" s="92" t="s">
        <v>217</v>
      </c>
      <c r="BT119" s="89" t="s">
        <v>214</v>
      </c>
      <c r="BU119" s="116">
        <v>2.1</v>
      </c>
      <c r="BV119" s="108"/>
      <c r="BW119" s="925"/>
      <c r="BX119" s="85"/>
      <c r="BY119" s="952"/>
      <c r="BZ119" s="957"/>
      <c r="CA119" s="952"/>
      <c r="CB119" s="960"/>
      <c r="CC119" s="871"/>
      <c r="CD119" s="871"/>
      <c r="CE119" s="871"/>
      <c r="CF119" s="868"/>
      <c r="CG119" s="871"/>
      <c r="CH119" s="874"/>
      <c r="CI119" s="876"/>
      <c r="CJ119" s="878"/>
      <c r="CK119" s="881"/>
      <c r="CL119" s="876"/>
      <c r="CM119" s="962" t="s">
        <v>264</v>
      </c>
      <c r="CN119" s="951">
        <v>11000</v>
      </c>
      <c r="CO119" s="881">
        <v>12300</v>
      </c>
      <c r="CP119" s="952"/>
      <c r="CQ119" s="957"/>
      <c r="CR119" s="952"/>
      <c r="CS119" s="963"/>
      <c r="CT119" s="952"/>
      <c r="CU119" s="957"/>
      <c r="CV119" s="952"/>
      <c r="CW119" s="960"/>
      <c r="CX119" s="954"/>
      <c r="CY119" s="871"/>
      <c r="CZ119" s="954"/>
      <c r="DA119" s="868"/>
      <c r="DB119" s="954"/>
      <c r="DC119" s="874"/>
      <c r="DD119" s="952"/>
      <c r="DE119" s="1031"/>
      <c r="DF119" s="948"/>
      <c r="DG119" s="948"/>
      <c r="DH119" s="975"/>
      <c r="DI119" s="942"/>
      <c r="DJ119" s="1025"/>
      <c r="DK119" s="1026"/>
      <c r="DL119" s="1028"/>
      <c r="DM119" s="117"/>
      <c r="DN119" s="99" t="s">
        <v>271</v>
      </c>
    </row>
    <row r="120" spans="1:118" s="81" customFormat="1" ht="17.45" customHeight="1">
      <c r="A120" s="1003"/>
      <c r="B120" s="983"/>
      <c r="C120" s="1036"/>
      <c r="D120" s="989"/>
      <c r="E120" s="1003"/>
      <c r="F120" s="74"/>
      <c r="G120" s="1021"/>
      <c r="H120" s="1016"/>
      <c r="I120" s="1021"/>
      <c r="J120" s="1016"/>
      <c r="K120" s="952"/>
      <c r="L120" s="1018"/>
      <c r="M120" s="933"/>
      <c r="N120" s="919"/>
      <c r="O120" s="920"/>
      <c r="P120" s="920"/>
      <c r="Q120" s="921"/>
      <c r="R120" s="920"/>
      <c r="S120" s="924"/>
      <c r="T120" s="924"/>
      <c r="U120" s="1018"/>
      <c r="V120" s="933"/>
      <c r="W120" s="919"/>
      <c r="X120" s="920"/>
      <c r="Y120" s="920"/>
      <c r="Z120" s="921"/>
      <c r="AA120" s="920"/>
      <c r="AB120" s="924"/>
      <c r="AC120" s="913"/>
      <c r="AD120" s="943"/>
      <c r="AE120" s="1060"/>
      <c r="AF120" s="1061"/>
      <c r="AG120" s="1062"/>
      <c r="AH120" s="1063"/>
      <c r="AI120" s="1064"/>
      <c r="AJ120" s="872"/>
      <c r="AK120" s="872"/>
      <c r="AL120" s="869"/>
      <c r="AM120" s="872"/>
      <c r="AN120" s="1065"/>
      <c r="AO120" s="913"/>
      <c r="AP120" s="94"/>
      <c r="AQ120" s="94"/>
      <c r="AR120" s="94"/>
      <c r="AS120" s="94"/>
      <c r="AT120" s="94"/>
      <c r="AU120" s="94"/>
      <c r="AV120" s="94"/>
      <c r="AW120" s="94"/>
      <c r="AX120" s="94"/>
      <c r="AY120" s="94"/>
      <c r="AZ120" s="94"/>
      <c r="BA120" s="94"/>
      <c r="BB120" s="94"/>
      <c r="BC120" s="94"/>
      <c r="BD120" s="94"/>
      <c r="BE120" s="94"/>
      <c r="BF120" s="94"/>
      <c r="BG120" s="94"/>
      <c r="BH120" s="94"/>
      <c r="BI120" s="94"/>
      <c r="BJ120" s="943"/>
      <c r="BK120" s="75"/>
      <c r="BL120" s="100" t="s">
        <v>235</v>
      </c>
      <c r="BM120" s="101">
        <v>783000</v>
      </c>
      <c r="BN120" s="952"/>
      <c r="BO120" s="118">
        <v>7830</v>
      </c>
      <c r="BP120" s="119" t="s">
        <v>215</v>
      </c>
      <c r="BQ120" s="120" t="s">
        <v>216</v>
      </c>
      <c r="BR120" s="121" t="s">
        <v>214</v>
      </c>
      <c r="BS120" s="122" t="s">
        <v>217</v>
      </c>
      <c r="BT120" s="119" t="s">
        <v>214</v>
      </c>
      <c r="BU120" s="123">
        <v>2.1</v>
      </c>
      <c r="BV120" s="108"/>
      <c r="BW120" s="925"/>
      <c r="BX120" s="124"/>
      <c r="BY120" s="952"/>
      <c r="BZ120" s="958"/>
      <c r="CA120" s="952"/>
      <c r="CB120" s="965"/>
      <c r="CC120" s="872"/>
      <c r="CD120" s="872"/>
      <c r="CE120" s="872"/>
      <c r="CF120" s="869"/>
      <c r="CG120" s="872"/>
      <c r="CH120" s="875"/>
      <c r="CI120" s="876"/>
      <c r="CJ120" s="879"/>
      <c r="CK120" s="882"/>
      <c r="CL120" s="876"/>
      <c r="CM120" s="1019"/>
      <c r="CN120" s="1033"/>
      <c r="CO120" s="882"/>
      <c r="CP120" s="952"/>
      <c r="CQ120" s="958"/>
      <c r="CR120" s="952"/>
      <c r="CS120" s="964"/>
      <c r="CT120" s="952"/>
      <c r="CU120" s="958"/>
      <c r="CV120" s="952"/>
      <c r="CW120" s="965"/>
      <c r="CX120" s="955"/>
      <c r="CY120" s="872"/>
      <c r="CZ120" s="955"/>
      <c r="DA120" s="869"/>
      <c r="DB120" s="955"/>
      <c r="DC120" s="875"/>
      <c r="DD120" s="952"/>
      <c r="DE120" s="1032"/>
      <c r="DF120" s="949"/>
      <c r="DG120" s="949"/>
      <c r="DH120" s="976"/>
      <c r="DI120" s="942"/>
      <c r="DJ120" s="1025"/>
      <c r="DK120" s="1026"/>
      <c r="DL120" s="1028"/>
      <c r="DM120" s="117"/>
      <c r="DN120" s="217">
        <v>0.7</v>
      </c>
    </row>
    <row r="121" spans="1:118" s="81" customFormat="1" ht="17.45" customHeight="1">
      <c r="A121" s="1004" t="s">
        <v>167</v>
      </c>
      <c r="B121" s="981" t="s">
        <v>242</v>
      </c>
      <c r="C121" s="984" t="s">
        <v>257</v>
      </c>
      <c r="D121" s="987" t="s">
        <v>220</v>
      </c>
      <c r="E121" s="1004" t="s">
        <v>258</v>
      </c>
      <c r="F121" s="74"/>
      <c r="G121" s="1006">
        <v>218140</v>
      </c>
      <c r="H121" s="1008">
        <v>299860</v>
      </c>
      <c r="I121" s="1006">
        <v>212830</v>
      </c>
      <c r="J121" s="1008">
        <v>294550</v>
      </c>
      <c r="K121" s="942" t="s">
        <v>214</v>
      </c>
      <c r="L121" s="877">
        <v>2060</v>
      </c>
      <c r="M121" s="907">
        <v>2870</v>
      </c>
      <c r="N121" s="902" t="s">
        <v>215</v>
      </c>
      <c r="O121" s="883" t="s">
        <v>216</v>
      </c>
      <c r="P121" s="883" t="s">
        <v>214</v>
      </c>
      <c r="Q121" s="905" t="s">
        <v>217</v>
      </c>
      <c r="R121" s="883" t="s">
        <v>214</v>
      </c>
      <c r="S121" s="885">
        <v>3.3</v>
      </c>
      <c r="T121" s="892">
        <v>3.2</v>
      </c>
      <c r="U121" s="877">
        <v>2000</v>
      </c>
      <c r="V121" s="907">
        <v>2810</v>
      </c>
      <c r="W121" s="902" t="s">
        <v>215</v>
      </c>
      <c r="X121" s="883" t="s">
        <v>216</v>
      </c>
      <c r="Y121" s="883" t="s">
        <v>214</v>
      </c>
      <c r="Z121" s="905" t="s">
        <v>217</v>
      </c>
      <c r="AA121" s="883" t="s">
        <v>214</v>
      </c>
      <c r="AB121" s="885">
        <v>3.2</v>
      </c>
      <c r="AC121" s="888">
        <v>3.2</v>
      </c>
      <c r="AD121" s="925" t="s">
        <v>214</v>
      </c>
      <c r="AE121" s="935">
        <v>163450</v>
      </c>
      <c r="AF121" s="937">
        <v>81720</v>
      </c>
      <c r="AG121" s="939">
        <v>1630</v>
      </c>
      <c r="AH121" s="908">
        <v>810</v>
      </c>
      <c r="AI121" s="903" t="s">
        <v>215</v>
      </c>
      <c r="AJ121" s="871" t="s">
        <v>216</v>
      </c>
      <c r="AK121" s="871" t="s">
        <v>214</v>
      </c>
      <c r="AL121" s="868" t="s">
        <v>217</v>
      </c>
      <c r="AM121" s="871" t="s">
        <v>214</v>
      </c>
      <c r="AN121" s="886">
        <v>2.9</v>
      </c>
      <c r="AO121" s="888">
        <v>3</v>
      </c>
      <c r="AP121" s="898" t="s">
        <v>214</v>
      </c>
      <c r="AQ121" s="895">
        <v>147100</v>
      </c>
      <c r="AR121" s="898" t="s">
        <v>214</v>
      </c>
      <c r="AS121" s="899">
        <v>1470</v>
      </c>
      <c r="AT121" s="883" t="s">
        <v>215</v>
      </c>
      <c r="AU121" s="883" t="s">
        <v>216</v>
      </c>
      <c r="AV121" s="883" t="s">
        <v>214</v>
      </c>
      <c r="AW121" s="905" t="s">
        <v>217</v>
      </c>
      <c r="AX121" s="883" t="s">
        <v>214</v>
      </c>
      <c r="AY121" s="911">
        <v>2.9</v>
      </c>
      <c r="AZ121" s="898" t="s">
        <v>214</v>
      </c>
      <c r="BA121" s="895">
        <v>16340</v>
      </c>
      <c r="BB121" s="898" t="s">
        <v>214</v>
      </c>
      <c r="BC121" s="899">
        <v>160</v>
      </c>
      <c r="BD121" s="883" t="s">
        <v>215</v>
      </c>
      <c r="BE121" s="883" t="s">
        <v>216</v>
      </c>
      <c r="BF121" s="883" t="s">
        <v>214</v>
      </c>
      <c r="BG121" s="905" t="s">
        <v>217</v>
      </c>
      <c r="BH121" s="883" t="s">
        <v>214</v>
      </c>
      <c r="BI121" s="911">
        <v>2.8</v>
      </c>
      <c r="BJ121" s="942" t="s">
        <v>172</v>
      </c>
      <c r="BK121" s="75"/>
      <c r="BL121" s="944" t="s">
        <v>221</v>
      </c>
      <c r="BM121" s="945"/>
      <c r="BN121" s="952" t="s">
        <v>214</v>
      </c>
      <c r="BO121" s="110"/>
      <c r="BP121" s="111"/>
      <c r="BQ121" s="111"/>
      <c r="BR121" s="111"/>
      <c r="BS121" s="111"/>
      <c r="BT121" s="111"/>
      <c r="BU121" s="112"/>
      <c r="BV121" s="108"/>
      <c r="BW121" s="925" t="s">
        <v>218</v>
      </c>
      <c r="BX121" s="80"/>
      <c r="BY121" s="952" t="s">
        <v>214</v>
      </c>
      <c r="BZ121" s="956">
        <v>50400</v>
      </c>
      <c r="CA121" s="952" t="s">
        <v>214</v>
      </c>
      <c r="CB121" s="959">
        <v>440</v>
      </c>
      <c r="CC121" s="870" t="s">
        <v>215</v>
      </c>
      <c r="CD121" s="870" t="s">
        <v>216</v>
      </c>
      <c r="CE121" s="870" t="s">
        <v>214</v>
      </c>
      <c r="CF121" s="867" t="s">
        <v>217</v>
      </c>
      <c r="CG121" s="870" t="s">
        <v>214</v>
      </c>
      <c r="CH121" s="873">
        <v>5.6</v>
      </c>
      <c r="CI121" s="876" t="s">
        <v>214</v>
      </c>
      <c r="CJ121" s="877">
        <v>3600</v>
      </c>
      <c r="CK121" s="880">
        <v>4000</v>
      </c>
      <c r="CL121" s="876" t="s">
        <v>214</v>
      </c>
      <c r="CM121" s="961" t="s">
        <v>259</v>
      </c>
      <c r="CN121" s="950">
        <v>20300</v>
      </c>
      <c r="CO121" s="880">
        <v>22600</v>
      </c>
      <c r="CP121" s="952" t="s">
        <v>219</v>
      </c>
      <c r="CQ121" s="956">
        <v>1650</v>
      </c>
      <c r="CR121" s="952" t="s">
        <v>219</v>
      </c>
      <c r="CS121" s="977" t="s">
        <v>266</v>
      </c>
      <c r="CT121" s="952" t="s">
        <v>219</v>
      </c>
      <c r="CU121" s="956">
        <v>37310</v>
      </c>
      <c r="CV121" s="952" t="s">
        <v>172</v>
      </c>
      <c r="CW121" s="959">
        <v>370</v>
      </c>
      <c r="CX121" s="953" t="s">
        <v>215</v>
      </c>
      <c r="CY121" s="870" t="s">
        <v>216</v>
      </c>
      <c r="CZ121" s="953" t="s">
        <v>214</v>
      </c>
      <c r="DA121" s="867" t="s">
        <v>217</v>
      </c>
      <c r="DB121" s="953" t="s">
        <v>214</v>
      </c>
      <c r="DC121" s="873">
        <v>1</v>
      </c>
      <c r="DD121" s="952" t="s">
        <v>219</v>
      </c>
      <c r="DE121" s="979" t="s">
        <v>331</v>
      </c>
      <c r="DF121" s="971" t="s">
        <v>331</v>
      </c>
      <c r="DG121" s="971" t="s">
        <v>331</v>
      </c>
      <c r="DH121" s="973" t="s">
        <v>331</v>
      </c>
      <c r="DI121" s="942" t="s">
        <v>219</v>
      </c>
      <c r="DJ121" s="1025"/>
      <c r="DK121" s="1026"/>
      <c r="DL121" s="1028"/>
      <c r="DM121" s="925"/>
      <c r="DN121" s="977" t="s">
        <v>332</v>
      </c>
    </row>
    <row r="122" spans="1:118" s="81" customFormat="1" ht="17.45" customHeight="1">
      <c r="A122" s="1002"/>
      <c r="B122" s="982"/>
      <c r="C122" s="985"/>
      <c r="D122" s="988"/>
      <c r="E122" s="1002"/>
      <c r="F122" s="74"/>
      <c r="G122" s="1007"/>
      <c r="H122" s="1009"/>
      <c r="I122" s="1007"/>
      <c r="J122" s="1009"/>
      <c r="K122" s="942"/>
      <c r="L122" s="878"/>
      <c r="M122" s="908"/>
      <c r="N122" s="903"/>
      <c r="O122" s="871"/>
      <c r="P122" s="871"/>
      <c r="Q122" s="868"/>
      <c r="R122" s="871"/>
      <c r="S122" s="886"/>
      <c r="T122" s="893"/>
      <c r="U122" s="878"/>
      <c r="V122" s="908"/>
      <c r="W122" s="903"/>
      <c r="X122" s="871"/>
      <c r="Y122" s="871"/>
      <c r="Z122" s="868"/>
      <c r="AA122" s="871"/>
      <c r="AB122" s="886"/>
      <c r="AC122" s="889"/>
      <c r="AD122" s="925"/>
      <c r="AE122" s="935"/>
      <c r="AF122" s="937"/>
      <c r="AG122" s="939"/>
      <c r="AH122" s="908"/>
      <c r="AI122" s="903"/>
      <c r="AJ122" s="871"/>
      <c r="AK122" s="871"/>
      <c r="AL122" s="868"/>
      <c r="AM122" s="871"/>
      <c r="AN122" s="886"/>
      <c r="AO122" s="889"/>
      <c r="AP122" s="898"/>
      <c r="AQ122" s="896"/>
      <c r="AR122" s="898"/>
      <c r="AS122" s="900"/>
      <c r="AT122" s="871"/>
      <c r="AU122" s="871"/>
      <c r="AV122" s="871"/>
      <c r="AW122" s="868"/>
      <c r="AX122" s="871"/>
      <c r="AY122" s="912"/>
      <c r="AZ122" s="898"/>
      <c r="BA122" s="896"/>
      <c r="BB122" s="898"/>
      <c r="BC122" s="900"/>
      <c r="BD122" s="871"/>
      <c r="BE122" s="871"/>
      <c r="BF122" s="871"/>
      <c r="BG122" s="868"/>
      <c r="BH122" s="871"/>
      <c r="BI122" s="912"/>
      <c r="BJ122" s="942"/>
      <c r="BK122" s="75"/>
      <c r="BL122" s="946"/>
      <c r="BM122" s="947"/>
      <c r="BN122" s="952"/>
      <c r="BO122" s="113"/>
      <c r="BP122" s="83"/>
      <c r="BQ122" s="83"/>
      <c r="BR122" s="83"/>
      <c r="BS122" s="83"/>
      <c r="BT122" s="83"/>
      <c r="BU122" s="114"/>
      <c r="BV122" s="108"/>
      <c r="BW122" s="925"/>
      <c r="BX122" s="85"/>
      <c r="BY122" s="952"/>
      <c r="BZ122" s="957"/>
      <c r="CA122" s="952"/>
      <c r="CB122" s="960"/>
      <c r="CC122" s="871"/>
      <c r="CD122" s="871"/>
      <c r="CE122" s="871"/>
      <c r="CF122" s="868"/>
      <c r="CG122" s="871"/>
      <c r="CH122" s="874"/>
      <c r="CI122" s="876"/>
      <c r="CJ122" s="878"/>
      <c r="CK122" s="881"/>
      <c r="CL122" s="876"/>
      <c r="CM122" s="962"/>
      <c r="CN122" s="951"/>
      <c r="CO122" s="881"/>
      <c r="CP122" s="952"/>
      <c r="CQ122" s="957"/>
      <c r="CR122" s="952"/>
      <c r="CS122" s="978"/>
      <c r="CT122" s="952"/>
      <c r="CU122" s="957"/>
      <c r="CV122" s="952"/>
      <c r="CW122" s="960"/>
      <c r="CX122" s="954"/>
      <c r="CY122" s="871"/>
      <c r="CZ122" s="954"/>
      <c r="DA122" s="868"/>
      <c r="DB122" s="954"/>
      <c r="DC122" s="874"/>
      <c r="DD122" s="952"/>
      <c r="DE122" s="980"/>
      <c r="DF122" s="972"/>
      <c r="DG122" s="972"/>
      <c r="DH122" s="974"/>
      <c r="DI122" s="942"/>
      <c r="DJ122" s="1025"/>
      <c r="DK122" s="1026"/>
      <c r="DL122" s="1028"/>
      <c r="DM122" s="925"/>
      <c r="DN122" s="978"/>
    </row>
    <row r="123" spans="1:118" s="81" customFormat="1" ht="17.45" customHeight="1">
      <c r="A123" s="1002"/>
      <c r="B123" s="982"/>
      <c r="C123" s="985"/>
      <c r="D123" s="988"/>
      <c r="E123" s="1002"/>
      <c r="F123" s="74"/>
      <c r="G123" s="1007"/>
      <c r="H123" s="1009"/>
      <c r="I123" s="1007"/>
      <c r="J123" s="1009"/>
      <c r="K123" s="942"/>
      <c r="L123" s="878"/>
      <c r="M123" s="908"/>
      <c r="N123" s="903"/>
      <c r="O123" s="871"/>
      <c r="P123" s="871"/>
      <c r="Q123" s="868"/>
      <c r="R123" s="871"/>
      <c r="S123" s="886"/>
      <c r="T123" s="893"/>
      <c r="U123" s="878"/>
      <c r="V123" s="908"/>
      <c r="W123" s="903"/>
      <c r="X123" s="871"/>
      <c r="Y123" s="871"/>
      <c r="Z123" s="868"/>
      <c r="AA123" s="871"/>
      <c r="AB123" s="886"/>
      <c r="AC123" s="889"/>
      <c r="AD123" s="925"/>
      <c r="AE123" s="935"/>
      <c r="AF123" s="937"/>
      <c r="AG123" s="939"/>
      <c r="AH123" s="908"/>
      <c r="AI123" s="903"/>
      <c r="AJ123" s="871"/>
      <c r="AK123" s="871"/>
      <c r="AL123" s="868"/>
      <c r="AM123" s="871"/>
      <c r="AN123" s="886"/>
      <c r="AO123" s="889"/>
      <c r="AP123" s="898"/>
      <c r="AQ123" s="896"/>
      <c r="AR123" s="898"/>
      <c r="AS123" s="900"/>
      <c r="AT123" s="871"/>
      <c r="AU123" s="871"/>
      <c r="AV123" s="871"/>
      <c r="AW123" s="868"/>
      <c r="AX123" s="871"/>
      <c r="AY123" s="912"/>
      <c r="AZ123" s="898"/>
      <c r="BA123" s="896"/>
      <c r="BB123" s="898"/>
      <c r="BC123" s="900"/>
      <c r="BD123" s="871"/>
      <c r="BE123" s="871"/>
      <c r="BF123" s="871"/>
      <c r="BG123" s="868"/>
      <c r="BH123" s="871"/>
      <c r="BI123" s="912"/>
      <c r="BJ123" s="942"/>
      <c r="BK123" s="75"/>
      <c r="BL123" s="86" t="s">
        <v>222</v>
      </c>
      <c r="BM123" s="87">
        <v>273500</v>
      </c>
      <c r="BN123" s="952"/>
      <c r="BO123" s="115">
        <v>2730</v>
      </c>
      <c r="BP123" s="89" t="s">
        <v>215</v>
      </c>
      <c r="BQ123" s="90" t="s">
        <v>216</v>
      </c>
      <c r="BR123" s="91" t="s">
        <v>214</v>
      </c>
      <c r="BS123" s="92" t="s">
        <v>217</v>
      </c>
      <c r="BT123" s="89" t="s">
        <v>214</v>
      </c>
      <c r="BU123" s="116">
        <v>2</v>
      </c>
      <c r="BV123" s="108"/>
      <c r="BW123" s="925"/>
      <c r="BX123" s="85"/>
      <c r="BY123" s="952"/>
      <c r="BZ123" s="957"/>
      <c r="CA123" s="952"/>
      <c r="CB123" s="960"/>
      <c r="CC123" s="871"/>
      <c r="CD123" s="871"/>
      <c r="CE123" s="871"/>
      <c r="CF123" s="868"/>
      <c r="CG123" s="871"/>
      <c r="CH123" s="874"/>
      <c r="CI123" s="876"/>
      <c r="CJ123" s="878"/>
      <c r="CK123" s="881"/>
      <c r="CL123" s="876"/>
      <c r="CM123" s="962" t="s">
        <v>261</v>
      </c>
      <c r="CN123" s="951">
        <v>11200</v>
      </c>
      <c r="CO123" s="881">
        <v>12400</v>
      </c>
      <c r="CP123" s="952"/>
      <c r="CQ123" s="957"/>
      <c r="CR123" s="952"/>
      <c r="CS123" s="978"/>
      <c r="CT123" s="952"/>
      <c r="CU123" s="957"/>
      <c r="CV123" s="952"/>
      <c r="CW123" s="960"/>
      <c r="CX123" s="954"/>
      <c r="CY123" s="871"/>
      <c r="CZ123" s="954"/>
      <c r="DA123" s="868"/>
      <c r="DB123" s="954"/>
      <c r="DC123" s="874"/>
      <c r="DD123" s="952"/>
      <c r="DE123" s="980"/>
      <c r="DF123" s="972"/>
      <c r="DG123" s="972"/>
      <c r="DH123" s="974"/>
      <c r="DI123" s="942"/>
      <c r="DJ123" s="1025"/>
      <c r="DK123" s="1026"/>
      <c r="DL123" s="1028"/>
      <c r="DM123" s="925"/>
      <c r="DN123" s="978"/>
    </row>
    <row r="124" spans="1:118" s="81" customFormat="1" ht="17.45" customHeight="1">
      <c r="A124" s="1005"/>
      <c r="B124" s="982"/>
      <c r="C124" s="985"/>
      <c r="D124" s="988"/>
      <c r="E124" s="1005"/>
      <c r="F124" s="74"/>
      <c r="G124" s="1054"/>
      <c r="H124" s="1055"/>
      <c r="I124" s="1054"/>
      <c r="J124" s="1055"/>
      <c r="K124" s="942"/>
      <c r="L124" s="1056"/>
      <c r="M124" s="998"/>
      <c r="N124" s="904"/>
      <c r="O124" s="884"/>
      <c r="P124" s="884"/>
      <c r="Q124" s="906"/>
      <c r="R124" s="884"/>
      <c r="S124" s="887"/>
      <c r="T124" s="894"/>
      <c r="U124" s="878"/>
      <c r="V124" s="908"/>
      <c r="W124" s="904"/>
      <c r="X124" s="884"/>
      <c r="Y124" s="884"/>
      <c r="Z124" s="906"/>
      <c r="AA124" s="884"/>
      <c r="AB124" s="887"/>
      <c r="AC124" s="890"/>
      <c r="AD124" s="925"/>
      <c r="AE124" s="1057"/>
      <c r="AF124" s="994"/>
      <c r="AG124" s="996"/>
      <c r="AH124" s="998"/>
      <c r="AI124" s="904"/>
      <c r="AJ124" s="884"/>
      <c r="AK124" s="884"/>
      <c r="AL124" s="906"/>
      <c r="AM124" s="884"/>
      <c r="AN124" s="887"/>
      <c r="AO124" s="890"/>
      <c r="AP124" s="898"/>
      <c r="AQ124" s="897"/>
      <c r="AR124" s="898"/>
      <c r="AS124" s="901"/>
      <c r="AT124" s="909"/>
      <c r="AU124" s="909"/>
      <c r="AV124" s="909"/>
      <c r="AW124" s="910"/>
      <c r="AX124" s="909"/>
      <c r="AY124" s="913"/>
      <c r="AZ124" s="898"/>
      <c r="BA124" s="897"/>
      <c r="BB124" s="898"/>
      <c r="BC124" s="901"/>
      <c r="BD124" s="909"/>
      <c r="BE124" s="909"/>
      <c r="BF124" s="909"/>
      <c r="BG124" s="910"/>
      <c r="BH124" s="909"/>
      <c r="BI124" s="913"/>
      <c r="BJ124" s="942"/>
      <c r="BK124" s="75"/>
      <c r="BL124" s="86" t="s">
        <v>262</v>
      </c>
      <c r="BM124" s="87">
        <v>293000</v>
      </c>
      <c r="BN124" s="952"/>
      <c r="BO124" s="115">
        <v>2930</v>
      </c>
      <c r="BP124" s="89" t="s">
        <v>215</v>
      </c>
      <c r="BQ124" s="90" t="s">
        <v>216</v>
      </c>
      <c r="BR124" s="91" t="s">
        <v>214</v>
      </c>
      <c r="BS124" s="92" t="s">
        <v>217</v>
      </c>
      <c r="BT124" s="89" t="s">
        <v>214</v>
      </c>
      <c r="BU124" s="116">
        <v>1.9</v>
      </c>
      <c r="BV124" s="108"/>
      <c r="BW124" s="925"/>
      <c r="BX124" s="85"/>
      <c r="BY124" s="952"/>
      <c r="BZ124" s="957"/>
      <c r="CA124" s="952"/>
      <c r="CB124" s="960"/>
      <c r="CC124" s="871"/>
      <c r="CD124" s="871"/>
      <c r="CE124" s="871"/>
      <c r="CF124" s="868"/>
      <c r="CG124" s="871"/>
      <c r="CH124" s="874"/>
      <c r="CI124" s="876"/>
      <c r="CJ124" s="878"/>
      <c r="CK124" s="881"/>
      <c r="CL124" s="876"/>
      <c r="CM124" s="962"/>
      <c r="CN124" s="951"/>
      <c r="CO124" s="881"/>
      <c r="CP124" s="952"/>
      <c r="CQ124" s="957"/>
      <c r="CR124" s="952"/>
      <c r="CS124" s="978"/>
      <c r="CT124" s="952"/>
      <c r="CU124" s="957"/>
      <c r="CV124" s="952"/>
      <c r="CW124" s="960"/>
      <c r="CX124" s="954"/>
      <c r="CY124" s="871"/>
      <c r="CZ124" s="954"/>
      <c r="DA124" s="868"/>
      <c r="DB124" s="954"/>
      <c r="DC124" s="874"/>
      <c r="DD124" s="952"/>
      <c r="DE124" s="980"/>
      <c r="DF124" s="972"/>
      <c r="DG124" s="972"/>
      <c r="DH124" s="974"/>
      <c r="DI124" s="942"/>
      <c r="DJ124" s="1025"/>
      <c r="DK124" s="1026"/>
      <c r="DL124" s="1028"/>
      <c r="DM124" s="925"/>
      <c r="DN124" s="978"/>
    </row>
    <row r="125" spans="1:118" s="81" customFormat="1" ht="17.45" customHeight="1">
      <c r="A125" s="1001" t="s">
        <v>168</v>
      </c>
      <c r="B125" s="982"/>
      <c r="C125" s="985"/>
      <c r="D125" s="988"/>
      <c r="E125" s="1001" t="s">
        <v>46</v>
      </c>
      <c r="F125" s="74"/>
      <c r="G125" s="1012">
        <v>299860</v>
      </c>
      <c r="H125" s="1014"/>
      <c r="I125" s="1012">
        <v>294550</v>
      </c>
      <c r="J125" s="1014"/>
      <c r="K125" s="942" t="s">
        <v>214</v>
      </c>
      <c r="L125" s="1017">
        <v>2870</v>
      </c>
      <c r="M125" s="931"/>
      <c r="N125" s="903" t="s">
        <v>215</v>
      </c>
      <c r="O125" s="871" t="s">
        <v>216</v>
      </c>
      <c r="P125" s="871" t="s">
        <v>214</v>
      </c>
      <c r="Q125" s="868" t="s">
        <v>217</v>
      </c>
      <c r="R125" s="871" t="s">
        <v>214</v>
      </c>
      <c r="S125" s="922">
        <v>3.2</v>
      </c>
      <c r="T125" s="923"/>
      <c r="U125" s="1017">
        <v>2810</v>
      </c>
      <c r="V125" s="931"/>
      <c r="W125" s="903" t="s">
        <v>215</v>
      </c>
      <c r="X125" s="871" t="s">
        <v>216</v>
      </c>
      <c r="Y125" s="871" t="s">
        <v>214</v>
      </c>
      <c r="Z125" s="868" t="s">
        <v>217</v>
      </c>
      <c r="AA125" s="871" t="s">
        <v>214</v>
      </c>
      <c r="AB125" s="922">
        <v>3.2</v>
      </c>
      <c r="AC125" s="912"/>
      <c r="AD125" s="925" t="s">
        <v>214</v>
      </c>
      <c r="AE125" s="926">
        <v>81720</v>
      </c>
      <c r="AF125" s="928"/>
      <c r="AG125" s="940">
        <v>810</v>
      </c>
      <c r="AH125" s="931"/>
      <c r="AI125" s="903" t="s">
        <v>215</v>
      </c>
      <c r="AJ125" s="871" t="s">
        <v>216</v>
      </c>
      <c r="AK125" s="871" t="s">
        <v>214</v>
      </c>
      <c r="AL125" s="868" t="s">
        <v>217</v>
      </c>
      <c r="AM125" s="871" t="s">
        <v>214</v>
      </c>
      <c r="AN125" s="922">
        <v>3</v>
      </c>
      <c r="AO125" s="912"/>
      <c r="AP125" s="94"/>
      <c r="AQ125" s="94"/>
      <c r="AR125" s="94"/>
      <c r="AS125" s="94"/>
      <c r="AT125" s="94"/>
      <c r="AU125" s="94"/>
      <c r="AV125" s="94"/>
      <c r="AW125" s="94"/>
      <c r="AX125" s="94"/>
      <c r="AY125" s="94"/>
      <c r="AZ125" s="94"/>
      <c r="BA125" s="94"/>
      <c r="BB125" s="94"/>
      <c r="BC125" s="94"/>
      <c r="BD125" s="94"/>
      <c r="BE125" s="94"/>
      <c r="BF125" s="94"/>
      <c r="BG125" s="94"/>
      <c r="BH125" s="94"/>
      <c r="BI125" s="94"/>
      <c r="BJ125" s="943"/>
      <c r="BK125" s="75"/>
      <c r="BL125" s="86" t="s">
        <v>223</v>
      </c>
      <c r="BM125" s="87">
        <v>332100</v>
      </c>
      <c r="BN125" s="952"/>
      <c r="BO125" s="115">
        <v>3320</v>
      </c>
      <c r="BP125" s="89" t="s">
        <v>215</v>
      </c>
      <c r="BQ125" s="90" t="s">
        <v>216</v>
      </c>
      <c r="BR125" s="91" t="s">
        <v>214</v>
      </c>
      <c r="BS125" s="92" t="s">
        <v>217</v>
      </c>
      <c r="BT125" s="89" t="s">
        <v>214</v>
      </c>
      <c r="BU125" s="116">
        <v>2</v>
      </c>
      <c r="BV125" s="108"/>
      <c r="BW125" s="925"/>
      <c r="BX125" s="85"/>
      <c r="BY125" s="952"/>
      <c r="BZ125" s="957"/>
      <c r="CA125" s="952"/>
      <c r="CB125" s="960"/>
      <c r="CC125" s="871"/>
      <c r="CD125" s="871"/>
      <c r="CE125" s="871"/>
      <c r="CF125" s="868"/>
      <c r="CG125" s="871"/>
      <c r="CH125" s="874"/>
      <c r="CI125" s="876"/>
      <c r="CJ125" s="878"/>
      <c r="CK125" s="881"/>
      <c r="CL125" s="876"/>
      <c r="CM125" s="962" t="s">
        <v>263</v>
      </c>
      <c r="CN125" s="951">
        <v>9700</v>
      </c>
      <c r="CO125" s="881">
        <v>10800</v>
      </c>
      <c r="CP125" s="952"/>
      <c r="CQ125" s="957"/>
      <c r="CR125" s="952"/>
      <c r="CS125" s="963">
        <v>0.09</v>
      </c>
      <c r="CT125" s="952"/>
      <c r="CU125" s="957"/>
      <c r="CV125" s="952"/>
      <c r="CW125" s="960"/>
      <c r="CX125" s="954"/>
      <c r="CY125" s="871"/>
      <c r="CZ125" s="954"/>
      <c r="DA125" s="868"/>
      <c r="DB125" s="954"/>
      <c r="DC125" s="874"/>
      <c r="DD125" s="952"/>
      <c r="DE125" s="1031">
        <v>0.02</v>
      </c>
      <c r="DF125" s="948">
        <v>0.03</v>
      </c>
      <c r="DG125" s="948">
        <v>0.05</v>
      </c>
      <c r="DH125" s="975">
        <v>7.0000000000000007E-2</v>
      </c>
      <c r="DI125" s="942"/>
      <c r="DJ125" s="1025"/>
      <c r="DK125" s="1026"/>
      <c r="DL125" s="1028"/>
      <c r="DM125" s="925"/>
      <c r="DN125" s="963">
        <v>0.81</v>
      </c>
    </row>
    <row r="126" spans="1:118" s="81" customFormat="1" ht="17.45" customHeight="1">
      <c r="A126" s="1002"/>
      <c r="B126" s="982"/>
      <c r="C126" s="985"/>
      <c r="D126" s="988"/>
      <c r="E126" s="1002"/>
      <c r="F126" s="74"/>
      <c r="G126" s="1013"/>
      <c r="H126" s="1015"/>
      <c r="I126" s="1013"/>
      <c r="J126" s="1015"/>
      <c r="K126" s="942"/>
      <c r="L126" s="946"/>
      <c r="M126" s="932"/>
      <c r="N126" s="903"/>
      <c r="O126" s="871"/>
      <c r="P126" s="871"/>
      <c r="Q126" s="868"/>
      <c r="R126" s="871"/>
      <c r="S126" s="923"/>
      <c r="T126" s="923"/>
      <c r="U126" s="946"/>
      <c r="V126" s="932"/>
      <c r="W126" s="903"/>
      <c r="X126" s="871"/>
      <c r="Y126" s="871"/>
      <c r="Z126" s="868"/>
      <c r="AA126" s="871"/>
      <c r="AB126" s="923"/>
      <c r="AC126" s="912"/>
      <c r="AD126" s="925"/>
      <c r="AE126" s="927"/>
      <c r="AF126" s="929"/>
      <c r="AG126" s="941"/>
      <c r="AH126" s="932"/>
      <c r="AI126" s="903"/>
      <c r="AJ126" s="871"/>
      <c r="AK126" s="871"/>
      <c r="AL126" s="868"/>
      <c r="AM126" s="871"/>
      <c r="AN126" s="923"/>
      <c r="AO126" s="912"/>
      <c r="AP126" s="94"/>
      <c r="AQ126" s="94"/>
      <c r="AR126" s="94"/>
      <c r="AS126" s="94"/>
      <c r="AT126" s="94"/>
      <c r="AU126" s="94"/>
      <c r="AV126" s="94"/>
      <c r="AW126" s="94"/>
      <c r="AX126" s="94"/>
      <c r="AY126" s="94"/>
      <c r="AZ126" s="94"/>
      <c r="BA126" s="94"/>
      <c r="BB126" s="94"/>
      <c r="BC126" s="94"/>
      <c r="BD126" s="94"/>
      <c r="BE126" s="94"/>
      <c r="BF126" s="94"/>
      <c r="BG126" s="94"/>
      <c r="BH126" s="94"/>
      <c r="BI126" s="94"/>
      <c r="BJ126" s="943"/>
      <c r="BK126" s="75"/>
      <c r="BL126" s="86" t="s">
        <v>224</v>
      </c>
      <c r="BM126" s="87">
        <v>371200</v>
      </c>
      <c r="BN126" s="952"/>
      <c r="BO126" s="115">
        <v>3710</v>
      </c>
      <c r="BP126" s="89" t="s">
        <v>215</v>
      </c>
      <c r="BQ126" s="90" t="s">
        <v>216</v>
      </c>
      <c r="BR126" s="91" t="s">
        <v>214</v>
      </c>
      <c r="BS126" s="92" t="s">
        <v>217</v>
      </c>
      <c r="BT126" s="89" t="s">
        <v>214</v>
      </c>
      <c r="BU126" s="116">
        <v>2.1</v>
      </c>
      <c r="BV126" s="108"/>
      <c r="BW126" s="925"/>
      <c r="BX126" s="85"/>
      <c r="BY126" s="952"/>
      <c r="BZ126" s="957"/>
      <c r="CA126" s="952"/>
      <c r="CB126" s="960"/>
      <c r="CC126" s="871"/>
      <c r="CD126" s="871"/>
      <c r="CE126" s="871"/>
      <c r="CF126" s="868"/>
      <c r="CG126" s="871"/>
      <c r="CH126" s="874"/>
      <c r="CI126" s="876"/>
      <c r="CJ126" s="878"/>
      <c r="CK126" s="881"/>
      <c r="CL126" s="876"/>
      <c r="CM126" s="962"/>
      <c r="CN126" s="951"/>
      <c r="CO126" s="881"/>
      <c r="CP126" s="952"/>
      <c r="CQ126" s="957"/>
      <c r="CR126" s="952"/>
      <c r="CS126" s="963"/>
      <c r="CT126" s="952"/>
      <c r="CU126" s="957"/>
      <c r="CV126" s="952"/>
      <c r="CW126" s="960"/>
      <c r="CX126" s="954"/>
      <c r="CY126" s="871"/>
      <c r="CZ126" s="954"/>
      <c r="DA126" s="868"/>
      <c r="DB126" s="954"/>
      <c r="DC126" s="874"/>
      <c r="DD126" s="952"/>
      <c r="DE126" s="1031"/>
      <c r="DF126" s="948"/>
      <c r="DG126" s="948"/>
      <c r="DH126" s="975"/>
      <c r="DI126" s="942"/>
      <c r="DJ126" s="1025"/>
      <c r="DK126" s="1026"/>
      <c r="DL126" s="1028"/>
      <c r="DM126" s="925"/>
      <c r="DN126" s="963"/>
    </row>
    <row r="127" spans="1:118" s="81" customFormat="1" ht="17.45" customHeight="1">
      <c r="A127" s="1002"/>
      <c r="B127" s="982"/>
      <c r="C127" s="985"/>
      <c r="D127" s="988"/>
      <c r="E127" s="1002"/>
      <c r="F127" s="74"/>
      <c r="G127" s="1013"/>
      <c r="H127" s="1015"/>
      <c r="I127" s="1013"/>
      <c r="J127" s="1015"/>
      <c r="K127" s="942"/>
      <c r="L127" s="946"/>
      <c r="M127" s="932"/>
      <c r="N127" s="903"/>
      <c r="O127" s="871"/>
      <c r="P127" s="871"/>
      <c r="Q127" s="868"/>
      <c r="R127" s="871"/>
      <c r="S127" s="923"/>
      <c r="T127" s="923"/>
      <c r="U127" s="946"/>
      <c r="V127" s="932"/>
      <c r="W127" s="903"/>
      <c r="X127" s="871"/>
      <c r="Y127" s="871"/>
      <c r="Z127" s="868"/>
      <c r="AA127" s="871"/>
      <c r="AB127" s="923"/>
      <c r="AC127" s="912"/>
      <c r="AD127" s="925"/>
      <c r="AE127" s="927"/>
      <c r="AF127" s="929"/>
      <c r="AG127" s="941"/>
      <c r="AH127" s="932"/>
      <c r="AI127" s="903"/>
      <c r="AJ127" s="871"/>
      <c r="AK127" s="871"/>
      <c r="AL127" s="868"/>
      <c r="AM127" s="871"/>
      <c r="AN127" s="923"/>
      <c r="AO127" s="912"/>
      <c r="AP127" s="94"/>
      <c r="AQ127" s="94"/>
      <c r="AR127" s="94"/>
      <c r="AS127" s="94"/>
      <c r="AT127" s="94"/>
      <c r="AU127" s="94"/>
      <c r="AV127" s="94"/>
      <c r="AW127" s="94"/>
      <c r="AX127" s="94"/>
      <c r="AY127" s="94"/>
      <c r="AZ127" s="94"/>
      <c r="BA127" s="94"/>
      <c r="BB127" s="94"/>
      <c r="BC127" s="94"/>
      <c r="BD127" s="94"/>
      <c r="BE127" s="94"/>
      <c r="BF127" s="94"/>
      <c r="BG127" s="94"/>
      <c r="BH127" s="94"/>
      <c r="BI127" s="94"/>
      <c r="BJ127" s="943"/>
      <c r="BK127" s="75"/>
      <c r="BL127" s="86" t="s">
        <v>225</v>
      </c>
      <c r="BM127" s="87">
        <v>410200</v>
      </c>
      <c r="BN127" s="952"/>
      <c r="BO127" s="115">
        <v>4100</v>
      </c>
      <c r="BP127" s="89" t="s">
        <v>215</v>
      </c>
      <c r="BQ127" s="90" t="s">
        <v>216</v>
      </c>
      <c r="BR127" s="91" t="s">
        <v>214</v>
      </c>
      <c r="BS127" s="92" t="s">
        <v>217</v>
      </c>
      <c r="BT127" s="89" t="s">
        <v>214</v>
      </c>
      <c r="BU127" s="116">
        <v>2.2000000000000002</v>
      </c>
      <c r="BV127" s="108"/>
      <c r="BW127" s="925"/>
      <c r="BX127" s="85"/>
      <c r="BY127" s="952"/>
      <c r="BZ127" s="957"/>
      <c r="CA127" s="952"/>
      <c r="CB127" s="960"/>
      <c r="CC127" s="871"/>
      <c r="CD127" s="871"/>
      <c r="CE127" s="871"/>
      <c r="CF127" s="868"/>
      <c r="CG127" s="871"/>
      <c r="CH127" s="874"/>
      <c r="CI127" s="876"/>
      <c r="CJ127" s="878"/>
      <c r="CK127" s="881"/>
      <c r="CL127" s="876"/>
      <c r="CM127" s="962" t="s">
        <v>264</v>
      </c>
      <c r="CN127" s="951">
        <v>8700</v>
      </c>
      <c r="CO127" s="881">
        <v>9700</v>
      </c>
      <c r="CP127" s="952"/>
      <c r="CQ127" s="957"/>
      <c r="CR127" s="952"/>
      <c r="CS127" s="963"/>
      <c r="CT127" s="952"/>
      <c r="CU127" s="957"/>
      <c r="CV127" s="952"/>
      <c r="CW127" s="960"/>
      <c r="CX127" s="954"/>
      <c r="CY127" s="871"/>
      <c r="CZ127" s="954"/>
      <c r="DA127" s="868"/>
      <c r="DB127" s="954"/>
      <c r="DC127" s="874"/>
      <c r="DD127" s="952"/>
      <c r="DE127" s="1031"/>
      <c r="DF127" s="948"/>
      <c r="DG127" s="948"/>
      <c r="DH127" s="975"/>
      <c r="DI127" s="942"/>
      <c r="DJ127" s="1025"/>
      <c r="DK127" s="1026"/>
      <c r="DL127" s="1028"/>
      <c r="DM127" s="925"/>
      <c r="DN127" s="963"/>
    </row>
    <row r="128" spans="1:118" s="81" customFormat="1" ht="17.45" customHeight="1">
      <c r="A128" s="1003"/>
      <c r="B128" s="982"/>
      <c r="C128" s="986"/>
      <c r="D128" s="989"/>
      <c r="E128" s="1003"/>
      <c r="F128" s="74"/>
      <c r="G128" s="1021"/>
      <c r="H128" s="1016"/>
      <c r="I128" s="1021"/>
      <c r="J128" s="1016"/>
      <c r="K128" s="942"/>
      <c r="L128" s="1018"/>
      <c r="M128" s="933"/>
      <c r="N128" s="1046"/>
      <c r="O128" s="909"/>
      <c r="P128" s="909"/>
      <c r="Q128" s="910"/>
      <c r="R128" s="909"/>
      <c r="S128" s="924"/>
      <c r="T128" s="924"/>
      <c r="U128" s="1018"/>
      <c r="V128" s="933"/>
      <c r="W128" s="1046"/>
      <c r="X128" s="909"/>
      <c r="Y128" s="909"/>
      <c r="Z128" s="910"/>
      <c r="AA128" s="909"/>
      <c r="AB128" s="924"/>
      <c r="AC128" s="913"/>
      <c r="AD128" s="925"/>
      <c r="AE128" s="927"/>
      <c r="AF128" s="929"/>
      <c r="AG128" s="941"/>
      <c r="AH128" s="932"/>
      <c r="AI128" s="903"/>
      <c r="AJ128" s="871"/>
      <c r="AK128" s="871"/>
      <c r="AL128" s="868"/>
      <c r="AM128" s="871"/>
      <c r="AN128" s="923"/>
      <c r="AO128" s="913"/>
      <c r="AP128" s="94"/>
      <c r="AQ128" s="94"/>
      <c r="AR128" s="94"/>
      <c r="AS128" s="94"/>
      <c r="AT128" s="94"/>
      <c r="AU128" s="94"/>
      <c r="AV128" s="94"/>
      <c r="AW128" s="94"/>
      <c r="AX128" s="94"/>
      <c r="AY128" s="94"/>
      <c r="AZ128" s="94"/>
      <c r="BA128" s="94"/>
      <c r="BB128" s="94"/>
      <c r="BC128" s="94"/>
      <c r="BD128" s="94"/>
      <c r="BE128" s="94"/>
      <c r="BF128" s="94"/>
      <c r="BG128" s="94"/>
      <c r="BH128" s="94"/>
      <c r="BI128" s="94"/>
      <c r="BJ128" s="943"/>
      <c r="BK128" s="75"/>
      <c r="BL128" s="86" t="s">
        <v>226</v>
      </c>
      <c r="BM128" s="87">
        <v>449300</v>
      </c>
      <c r="BN128" s="952"/>
      <c r="BO128" s="115">
        <v>4490</v>
      </c>
      <c r="BP128" s="89" t="s">
        <v>215</v>
      </c>
      <c r="BQ128" s="90" t="s">
        <v>216</v>
      </c>
      <c r="BR128" s="91" t="s">
        <v>214</v>
      </c>
      <c r="BS128" s="92" t="s">
        <v>217</v>
      </c>
      <c r="BT128" s="89" t="s">
        <v>214</v>
      </c>
      <c r="BU128" s="116">
        <v>2</v>
      </c>
      <c r="BV128" s="108"/>
      <c r="BW128" s="925"/>
      <c r="BX128" s="85" t="s">
        <v>228</v>
      </c>
      <c r="BY128" s="952"/>
      <c r="BZ128" s="958"/>
      <c r="CA128" s="952"/>
      <c r="CB128" s="965"/>
      <c r="CC128" s="872"/>
      <c r="CD128" s="872"/>
      <c r="CE128" s="872"/>
      <c r="CF128" s="869"/>
      <c r="CG128" s="872"/>
      <c r="CH128" s="875"/>
      <c r="CI128" s="876"/>
      <c r="CJ128" s="879"/>
      <c r="CK128" s="882"/>
      <c r="CL128" s="876"/>
      <c r="CM128" s="1019"/>
      <c r="CN128" s="1033"/>
      <c r="CO128" s="882"/>
      <c r="CP128" s="952"/>
      <c r="CQ128" s="958"/>
      <c r="CR128" s="952"/>
      <c r="CS128" s="964"/>
      <c r="CT128" s="952"/>
      <c r="CU128" s="958"/>
      <c r="CV128" s="952"/>
      <c r="CW128" s="965"/>
      <c r="CX128" s="955"/>
      <c r="CY128" s="872"/>
      <c r="CZ128" s="955"/>
      <c r="DA128" s="869"/>
      <c r="DB128" s="955"/>
      <c r="DC128" s="875"/>
      <c r="DD128" s="952"/>
      <c r="DE128" s="1032"/>
      <c r="DF128" s="949"/>
      <c r="DG128" s="949"/>
      <c r="DH128" s="976"/>
      <c r="DI128" s="942"/>
      <c r="DJ128" s="1025"/>
      <c r="DK128" s="1026"/>
      <c r="DL128" s="1028"/>
      <c r="DM128" s="925"/>
      <c r="DN128" s="964"/>
    </row>
    <row r="129" spans="1:118" s="81" customFormat="1" ht="17.45" customHeight="1">
      <c r="A129" s="1004" t="s">
        <v>169</v>
      </c>
      <c r="B129" s="982"/>
      <c r="C129" s="1034" t="s">
        <v>265</v>
      </c>
      <c r="D129" s="987" t="s">
        <v>220</v>
      </c>
      <c r="E129" s="1004" t="s">
        <v>258</v>
      </c>
      <c r="F129" s="74"/>
      <c r="G129" s="1006">
        <v>172350</v>
      </c>
      <c r="H129" s="1008">
        <v>254070</v>
      </c>
      <c r="I129" s="1006">
        <v>169000</v>
      </c>
      <c r="J129" s="1008">
        <v>250720</v>
      </c>
      <c r="K129" s="942" t="s">
        <v>214</v>
      </c>
      <c r="L129" s="878">
        <v>1600</v>
      </c>
      <c r="M129" s="908">
        <v>2410</v>
      </c>
      <c r="N129" s="903" t="s">
        <v>215</v>
      </c>
      <c r="O129" s="871" t="s">
        <v>216</v>
      </c>
      <c r="P129" s="871" t="s">
        <v>214</v>
      </c>
      <c r="Q129" s="868" t="s">
        <v>217</v>
      </c>
      <c r="R129" s="871" t="s">
        <v>214</v>
      </c>
      <c r="S129" s="886">
        <v>3.2</v>
      </c>
      <c r="T129" s="893">
        <v>3.2</v>
      </c>
      <c r="U129" s="878">
        <v>1570</v>
      </c>
      <c r="V129" s="908">
        <v>2380</v>
      </c>
      <c r="W129" s="903" t="s">
        <v>215</v>
      </c>
      <c r="X129" s="871" t="s">
        <v>216</v>
      </c>
      <c r="Y129" s="871" t="s">
        <v>214</v>
      </c>
      <c r="Z129" s="868" t="s">
        <v>217</v>
      </c>
      <c r="AA129" s="871" t="s">
        <v>214</v>
      </c>
      <c r="AB129" s="886">
        <v>3.2</v>
      </c>
      <c r="AC129" s="889">
        <v>3.1</v>
      </c>
      <c r="AD129" s="943" t="s">
        <v>214</v>
      </c>
      <c r="AE129" s="990">
        <v>163450</v>
      </c>
      <c r="AF129" s="993">
        <v>81720</v>
      </c>
      <c r="AG129" s="995">
        <v>1630</v>
      </c>
      <c r="AH129" s="997">
        <v>810</v>
      </c>
      <c r="AI129" s="999" t="s">
        <v>215</v>
      </c>
      <c r="AJ129" s="870" t="s">
        <v>216</v>
      </c>
      <c r="AK129" s="870" t="s">
        <v>214</v>
      </c>
      <c r="AL129" s="867" t="s">
        <v>217</v>
      </c>
      <c r="AM129" s="870" t="s">
        <v>214</v>
      </c>
      <c r="AN129" s="1000">
        <v>2.9</v>
      </c>
      <c r="AO129" s="888">
        <v>3</v>
      </c>
      <c r="AP129" s="898" t="s">
        <v>214</v>
      </c>
      <c r="AQ129" s="895">
        <v>147100</v>
      </c>
      <c r="AR129" s="898" t="s">
        <v>214</v>
      </c>
      <c r="AS129" s="899">
        <v>1470</v>
      </c>
      <c r="AT129" s="883" t="s">
        <v>215</v>
      </c>
      <c r="AU129" s="883" t="s">
        <v>216</v>
      </c>
      <c r="AV129" s="883" t="s">
        <v>214</v>
      </c>
      <c r="AW129" s="905" t="s">
        <v>217</v>
      </c>
      <c r="AX129" s="883" t="s">
        <v>214</v>
      </c>
      <c r="AY129" s="911">
        <v>2.9</v>
      </c>
      <c r="AZ129" s="898" t="s">
        <v>214</v>
      </c>
      <c r="BA129" s="895">
        <v>16340</v>
      </c>
      <c r="BB129" s="898" t="s">
        <v>214</v>
      </c>
      <c r="BC129" s="899">
        <v>160</v>
      </c>
      <c r="BD129" s="883" t="s">
        <v>215</v>
      </c>
      <c r="BE129" s="883" t="s">
        <v>216</v>
      </c>
      <c r="BF129" s="883" t="s">
        <v>214</v>
      </c>
      <c r="BG129" s="905" t="s">
        <v>217</v>
      </c>
      <c r="BH129" s="883" t="s">
        <v>214</v>
      </c>
      <c r="BI129" s="911">
        <v>2.8</v>
      </c>
      <c r="BJ129" s="942"/>
      <c r="BK129" s="75"/>
      <c r="BL129" s="86" t="s">
        <v>227</v>
      </c>
      <c r="BM129" s="87">
        <v>488400</v>
      </c>
      <c r="BN129" s="952"/>
      <c r="BO129" s="115">
        <v>4880</v>
      </c>
      <c r="BP129" s="89" t="s">
        <v>215</v>
      </c>
      <c r="BQ129" s="90" t="s">
        <v>216</v>
      </c>
      <c r="BR129" s="91" t="s">
        <v>214</v>
      </c>
      <c r="BS129" s="92" t="s">
        <v>217</v>
      </c>
      <c r="BT129" s="89" t="s">
        <v>214</v>
      </c>
      <c r="BU129" s="116">
        <v>2</v>
      </c>
      <c r="BV129" s="108"/>
      <c r="BW129" s="925"/>
      <c r="BX129" s="98" t="s">
        <v>230</v>
      </c>
      <c r="BY129" s="942" t="s">
        <v>214</v>
      </c>
      <c r="BZ129" s="956">
        <v>33970</v>
      </c>
      <c r="CA129" s="943" t="s">
        <v>214</v>
      </c>
      <c r="CB129" s="1066">
        <v>280</v>
      </c>
      <c r="CC129" s="870" t="s">
        <v>215</v>
      </c>
      <c r="CD129" s="870" t="s">
        <v>216</v>
      </c>
      <c r="CE129" s="870" t="s">
        <v>214</v>
      </c>
      <c r="CF129" s="867" t="s">
        <v>217</v>
      </c>
      <c r="CG129" s="870" t="s">
        <v>214</v>
      </c>
      <c r="CH129" s="1067">
        <v>5.6</v>
      </c>
      <c r="CI129" s="968" t="s">
        <v>214</v>
      </c>
      <c r="CJ129" s="877">
        <v>2300</v>
      </c>
      <c r="CK129" s="880">
        <v>2500</v>
      </c>
      <c r="CL129" s="969" t="s">
        <v>214</v>
      </c>
      <c r="CM129" s="961" t="s">
        <v>259</v>
      </c>
      <c r="CN129" s="950">
        <v>25700</v>
      </c>
      <c r="CO129" s="880">
        <v>28600</v>
      </c>
      <c r="CP129" s="942" t="s">
        <v>219</v>
      </c>
      <c r="CQ129" s="956">
        <v>1040</v>
      </c>
      <c r="CR129" s="925" t="s">
        <v>219</v>
      </c>
      <c r="CS129" s="977" t="s">
        <v>266</v>
      </c>
      <c r="CT129" s="942" t="s">
        <v>219</v>
      </c>
      <c r="CU129" s="956">
        <v>23560</v>
      </c>
      <c r="CV129" s="943" t="s">
        <v>172</v>
      </c>
      <c r="CW129" s="1066">
        <v>230</v>
      </c>
      <c r="CX129" s="953" t="s">
        <v>215</v>
      </c>
      <c r="CY129" s="870" t="s">
        <v>216</v>
      </c>
      <c r="CZ129" s="953" t="s">
        <v>214</v>
      </c>
      <c r="DA129" s="867" t="s">
        <v>217</v>
      </c>
      <c r="DB129" s="953" t="s">
        <v>214</v>
      </c>
      <c r="DC129" s="1067">
        <v>1</v>
      </c>
      <c r="DD129" s="925" t="s">
        <v>219</v>
      </c>
      <c r="DE129" s="979" t="s">
        <v>331</v>
      </c>
      <c r="DF129" s="971" t="s">
        <v>331</v>
      </c>
      <c r="DG129" s="971" t="s">
        <v>331</v>
      </c>
      <c r="DH129" s="973" t="s">
        <v>331</v>
      </c>
      <c r="DI129" s="943" t="s">
        <v>219</v>
      </c>
      <c r="DJ129" s="1025"/>
      <c r="DK129" s="1026"/>
      <c r="DL129" s="1028"/>
      <c r="DM129" s="117"/>
      <c r="DN129" s="1027" t="s">
        <v>267</v>
      </c>
    </row>
    <row r="130" spans="1:118" s="81" customFormat="1" ht="17.45" customHeight="1">
      <c r="A130" s="1002"/>
      <c r="B130" s="982"/>
      <c r="C130" s="1035"/>
      <c r="D130" s="988"/>
      <c r="E130" s="1002"/>
      <c r="F130" s="74"/>
      <c r="G130" s="1007"/>
      <c r="H130" s="1009"/>
      <c r="I130" s="1007"/>
      <c r="J130" s="1009"/>
      <c r="K130" s="942"/>
      <c r="L130" s="878"/>
      <c r="M130" s="908"/>
      <c r="N130" s="903"/>
      <c r="O130" s="871"/>
      <c r="P130" s="871"/>
      <c r="Q130" s="868"/>
      <c r="R130" s="871"/>
      <c r="S130" s="886"/>
      <c r="T130" s="893"/>
      <c r="U130" s="878"/>
      <c r="V130" s="908"/>
      <c r="W130" s="903"/>
      <c r="X130" s="871"/>
      <c r="Y130" s="871"/>
      <c r="Z130" s="868"/>
      <c r="AA130" s="871"/>
      <c r="AB130" s="886"/>
      <c r="AC130" s="889"/>
      <c r="AD130" s="943"/>
      <c r="AE130" s="991"/>
      <c r="AF130" s="937"/>
      <c r="AG130" s="939"/>
      <c r="AH130" s="908"/>
      <c r="AI130" s="903"/>
      <c r="AJ130" s="871"/>
      <c r="AK130" s="871"/>
      <c r="AL130" s="868"/>
      <c r="AM130" s="871"/>
      <c r="AN130" s="886"/>
      <c r="AO130" s="889"/>
      <c r="AP130" s="898"/>
      <c r="AQ130" s="896"/>
      <c r="AR130" s="898"/>
      <c r="AS130" s="900"/>
      <c r="AT130" s="871"/>
      <c r="AU130" s="871"/>
      <c r="AV130" s="871"/>
      <c r="AW130" s="868"/>
      <c r="AX130" s="871"/>
      <c r="AY130" s="912"/>
      <c r="AZ130" s="898"/>
      <c r="BA130" s="896"/>
      <c r="BB130" s="898"/>
      <c r="BC130" s="900"/>
      <c r="BD130" s="871"/>
      <c r="BE130" s="871"/>
      <c r="BF130" s="871"/>
      <c r="BG130" s="868"/>
      <c r="BH130" s="871"/>
      <c r="BI130" s="912"/>
      <c r="BJ130" s="942"/>
      <c r="BK130" s="75"/>
      <c r="BL130" s="86" t="s">
        <v>229</v>
      </c>
      <c r="BM130" s="87">
        <v>527500</v>
      </c>
      <c r="BN130" s="952"/>
      <c r="BO130" s="115">
        <v>5270</v>
      </c>
      <c r="BP130" s="89" t="s">
        <v>215</v>
      </c>
      <c r="BQ130" s="90" t="s">
        <v>216</v>
      </c>
      <c r="BR130" s="91" t="s">
        <v>214</v>
      </c>
      <c r="BS130" s="92" t="s">
        <v>217</v>
      </c>
      <c r="BT130" s="89" t="s">
        <v>214</v>
      </c>
      <c r="BU130" s="116">
        <v>2.1</v>
      </c>
      <c r="BV130" s="108"/>
      <c r="BW130" s="925"/>
      <c r="BX130" s="85"/>
      <c r="BY130" s="942"/>
      <c r="BZ130" s="957"/>
      <c r="CA130" s="943"/>
      <c r="CB130" s="1044"/>
      <c r="CC130" s="871"/>
      <c r="CD130" s="871"/>
      <c r="CE130" s="871"/>
      <c r="CF130" s="868"/>
      <c r="CG130" s="871"/>
      <c r="CH130" s="912"/>
      <c r="CI130" s="968"/>
      <c r="CJ130" s="878"/>
      <c r="CK130" s="881"/>
      <c r="CL130" s="969"/>
      <c r="CM130" s="962"/>
      <c r="CN130" s="951"/>
      <c r="CO130" s="881"/>
      <c r="CP130" s="942"/>
      <c r="CQ130" s="957"/>
      <c r="CR130" s="925"/>
      <c r="CS130" s="978"/>
      <c r="CT130" s="942"/>
      <c r="CU130" s="957"/>
      <c r="CV130" s="943"/>
      <c r="CW130" s="1044"/>
      <c r="CX130" s="954"/>
      <c r="CY130" s="871"/>
      <c r="CZ130" s="954"/>
      <c r="DA130" s="868"/>
      <c r="DB130" s="954"/>
      <c r="DC130" s="912"/>
      <c r="DD130" s="925"/>
      <c r="DE130" s="980"/>
      <c r="DF130" s="972"/>
      <c r="DG130" s="972"/>
      <c r="DH130" s="974"/>
      <c r="DI130" s="943"/>
      <c r="DJ130" s="1025"/>
      <c r="DK130" s="1026"/>
      <c r="DL130" s="1028"/>
      <c r="DM130" s="117"/>
      <c r="DN130" s="1038"/>
    </row>
    <row r="131" spans="1:118" s="81" customFormat="1" ht="17.45" customHeight="1">
      <c r="A131" s="1002"/>
      <c r="B131" s="982"/>
      <c r="C131" s="1035"/>
      <c r="D131" s="988"/>
      <c r="E131" s="1002"/>
      <c r="F131" s="74"/>
      <c r="G131" s="1007"/>
      <c r="H131" s="1009"/>
      <c r="I131" s="1007"/>
      <c r="J131" s="1009"/>
      <c r="K131" s="942"/>
      <c r="L131" s="878"/>
      <c r="M131" s="908"/>
      <c r="N131" s="903"/>
      <c r="O131" s="871"/>
      <c r="P131" s="871"/>
      <c r="Q131" s="868"/>
      <c r="R131" s="871"/>
      <c r="S131" s="886"/>
      <c r="T131" s="893"/>
      <c r="U131" s="878"/>
      <c r="V131" s="908"/>
      <c r="W131" s="903"/>
      <c r="X131" s="871"/>
      <c r="Y131" s="871"/>
      <c r="Z131" s="868"/>
      <c r="AA131" s="871"/>
      <c r="AB131" s="886"/>
      <c r="AC131" s="889"/>
      <c r="AD131" s="943"/>
      <c r="AE131" s="991"/>
      <c r="AF131" s="937"/>
      <c r="AG131" s="939"/>
      <c r="AH131" s="908"/>
      <c r="AI131" s="903"/>
      <c r="AJ131" s="871"/>
      <c r="AK131" s="871"/>
      <c r="AL131" s="868"/>
      <c r="AM131" s="871"/>
      <c r="AN131" s="886"/>
      <c r="AO131" s="889"/>
      <c r="AP131" s="898"/>
      <c r="AQ131" s="896"/>
      <c r="AR131" s="898"/>
      <c r="AS131" s="900"/>
      <c r="AT131" s="871"/>
      <c r="AU131" s="871"/>
      <c r="AV131" s="871"/>
      <c r="AW131" s="868"/>
      <c r="AX131" s="871"/>
      <c r="AY131" s="912"/>
      <c r="AZ131" s="898"/>
      <c r="BA131" s="896"/>
      <c r="BB131" s="898"/>
      <c r="BC131" s="900"/>
      <c r="BD131" s="871"/>
      <c r="BE131" s="871"/>
      <c r="BF131" s="871"/>
      <c r="BG131" s="868"/>
      <c r="BH131" s="871"/>
      <c r="BI131" s="912"/>
      <c r="BJ131" s="942"/>
      <c r="BK131" s="75"/>
      <c r="BL131" s="86" t="s">
        <v>231</v>
      </c>
      <c r="BM131" s="87">
        <v>566600</v>
      </c>
      <c r="BN131" s="952"/>
      <c r="BO131" s="115">
        <v>5660</v>
      </c>
      <c r="BP131" s="89" t="s">
        <v>215</v>
      </c>
      <c r="BQ131" s="90" t="s">
        <v>216</v>
      </c>
      <c r="BR131" s="91" t="s">
        <v>214</v>
      </c>
      <c r="BS131" s="92" t="s">
        <v>217</v>
      </c>
      <c r="BT131" s="89" t="s">
        <v>214</v>
      </c>
      <c r="BU131" s="116">
        <v>2.1</v>
      </c>
      <c r="BV131" s="108"/>
      <c r="BW131" s="925"/>
      <c r="BX131" s="85"/>
      <c r="BY131" s="942"/>
      <c r="BZ131" s="957"/>
      <c r="CA131" s="943"/>
      <c r="CB131" s="1044"/>
      <c r="CC131" s="871"/>
      <c r="CD131" s="871"/>
      <c r="CE131" s="871"/>
      <c r="CF131" s="868"/>
      <c r="CG131" s="871"/>
      <c r="CH131" s="912"/>
      <c r="CI131" s="968"/>
      <c r="CJ131" s="878"/>
      <c r="CK131" s="881"/>
      <c r="CL131" s="969"/>
      <c r="CM131" s="962" t="s">
        <v>261</v>
      </c>
      <c r="CN131" s="951">
        <v>14200</v>
      </c>
      <c r="CO131" s="881">
        <v>15700</v>
      </c>
      <c r="CP131" s="942"/>
      <c r="CQ131" s="957"/>
      <c r="CR131" s="925"/>
      <c r="CS131" s="978"/>
      <c r="CT131" s="942"/>
      <c r="CU131" s="957"/>
      <c r="CV131" s="943"/>
      <c r="CW131" s="1044"/>
      <c r="CX131" s="954"/>
      <c r="CY131" s="871"/>
      <c r="CZ131" s="954"/>
      <c r="DA131" s="868"/>
      <c r="DB131" s="954"/>
      <c r="DC131" s="912"/>
      <c r="DD131" s="925"/>
      <c r="DE131" s="980"/>
      <c r="DF131" s="972"/>
      <c r="DG131" s="972"/>
      <c r="DH131" s="974"/>
      <c r="DI131" s="943"/>
      <c r="DJ131" s="1025"/>
      <c r="DK131" s="1026"/>
      <c r="DL131" s="1028"/>
      <c r="DM131" s="117"/>
      <c r="DN131" s="99" t="s">
        <v>268</v>
      </c>
    </row>
    <row r="132" spans="1:118" s="81" customFormat="1" ht="17.45" customHeight="1">
      <c r="A132" s="1005"/>
      <c r="B132" s="982"/>
      <c r="C132" s="1035"/>
      <c r="D132" s="988"/>
      <c r="E132" s="1005"/>
      <c r="F132" s="74"/>
      <c r="G132" s="1054"/>
      <c r="H132" s="1055"/>
      <c r="I132" s="1054"/>
      <c r="J132" s="1055"/>
      <c r="K132" s="942"/>
      <c r="L132" s="1056"/>
      <c r="M132" s="998"/>
      <c r="N132" s="904"/>
      <c r="O132" s="884"/>
      <c r="P132" s="884"/>
      <c r="Q132" s="906"/>
      <c r="R132" s="884"/>
      <c r="S132" s="887"/>
      <c r="T132" s="894"/>
      <c r="U132" s="878"/>
      <c r="V132" s="908"/>
      <c r="W132" s="904"/>
      <c r="X132" s="884"/>
      <c r="Y132" s="884"/>
      <c r="Z132" s="906"/>
      <c r="AA132" s="884"/>
      <c r="AB132" s="887"/>
      <c r="AC132" s="890"/>
      <c r="AD132" s="943"/>
      <c r="AE132" s="992"/>
      <c r="AF132" s="994"/>
      <c r="AG132" s="996"/>
      <c r="AH132" s="998"/>
      <c r="AI132" s="904"/>
      <c r="AJ132" s="884"/>
      <c r="AK132" s="884"/>
      <c r="AL132" s="906"/>
      <c r="AM132" s="884"/>
      <c r="AN132" s="887"/>
      <c r="AO132" s="890"/>
      <c r="AP132" s="898"/>
      <c r="AQ132" s="897"/>
      <c r="AR132" s="898"/>
      <c r="AS132" s="901"/>
      <c r="AT132" s="909"/>
      <c r="AU132" s="909"/>
      <c r="AV132" s="909"/>
      <c r="AW132" s="910"/>
      <c r="AX132" s="909"/>
      <c r="AY132" s="913"/>
      <c r="AZ132" s="898"/>
      <c r="BA132" s="897"/>
      <c r="BB132" s="898"/>
      <c r="BC132" s="901"/>
      <c r="BD132" s="909"/>
      <c r="BE132" s="909"/>
      <c r="BF132" s="909"/>
      <c r="BG132" s="910"/>
      <c r="BH132" s="909"/>
      <c r="BI132" s="913"/>
      <c r="BJ132" s="942"/>
      <c r="BK132" s="75"/>
      <c r="BL132" s="86" t="s">
        <v>232</v>
      </c>
      <c r="BM132" s="87">
        <v>605700</v>
      </c>
      <c r="BN132" s="952"/>
      <c r="BO132" s="115">
        <v>6050</v>
      </c>
      <c r="BP132" s="89" t="s">
        <v>215</v>
      </c>
      <c r="BQ132" s="90" t="s">
        <v>216</v>
      </c>
      <c r="BR132" s="91" t="s">
        <v>214</v>
      </c>
      <c r="BS132" s="92" t="s">
        <v>217</v>
      </c>
      <c r="BT132" s="89" t="s">
        <v>214</v>
      </c>
      <c r="BU132" s="116">
        <v>2</v>
      </c>
      <c r="BV132" s="108"/>
      <c r="BW132" s="925"/>
      <c r="BX132" s="85"/>
      <c r="BY132" s="942"/>
      <c r="BZ132" s="957"/>
      <c r="CA132" s="943"/>
      <c r="CB132" s="1044"/>
      <c r="CC132" s="871"/>
      <c r="CD132" s="871"/>
      <c r="CE132" s="871"/>
      <c r="CF132" s="868"/>
      <c r="CG132" s="871"/>
      <c r="CH132" s="912"/>
      <c r="CI132" s="968"/>
      <c r="CJ132" s="878"/>
      <c r="CK132" s="881"/>
      <c r="CL132" s="969"/>
      <c r="CM132" s="962"/>
      <c r="CN132" s="951"/>
      <c r="CO132" s="881"/>
      <c r="CP132" s="942"/>
      <c r="CQ132" s="957"/>
      <c r="CR132" s="925"/>
      <c r="CS132" s="978"/>
      <c r="CT132" s="942"/>
      <c r="CU132" s="957"/>
      <c r="CV132" s="943"/>
      <c r="CW132" s="1044"/>
      <c r="CX132" s="954"/>
      <c r="CY132" s="871"/>
      <c r="CZ132" s="954"/>
      <c r="DA132" s="868"/>
      <c r="DB132" s="954"/>
      <c r="DC132" s="912"/>
      <c r="DD132" s="925"/>
      <c r="DE132" s="980"/>
      <c r="DF132" s="972"/>
      <c r="DG132" s="972"/>
      <c r="DH132" s="974"/>
      <c r="DI132" s="943"/>
      <c r="DJ132" s="1025"/>
      <c r="DK132" s="1026"/>
      <c r="DL132" s="1028"/>
      <c r="DM132" s="117"/>
      <c r="DN132" s="217">
        <v>0.8</v>
      </c>
    </row>
    <row r="133" spans="1:118" s="81" customFormat="1" ht="17.45" customHeight="1">
      <c r="A133" s="1001" t="s">
        <v>170</v>
      </c>
      <c r="B133" s="982"/>
      <c r="C133" s="1035"/>
      <c r="D133" s="988"/>
      <c r="E133" s="1001" t="s">
        <v>46</v>
      </c>
      <c r="F133" s="74"/>
      <c r="G133" s="1012">
        <v>254070</v>
      </c>
      <c r="H133" s="1014"/>
      <c r="I133" s="1012">
        <v>250720</v>
      </c>
      <c r="J133" s="1014"/>
      <c r="K133" s="943" t="s">
        <v>214</v>
      </c>
      <c r="L133" s="1017">
        <v>2410</v>
      </c>
      <c r="M133" s="931"/>
      <c r="N133" s="903" t="s">
        <v>215</v>
      </c>
      <c r="O133" s="871" t="s">
        <v>216</v>
      </c>
      <c r="P133" s="871" t="s">
        <v>214</v>
      </c>
      <c r="Q133" s="868" t="s">
        <v>217</v>
      </c>
      <c r="R133" s="871" t="s">
        <v>214</v>
      </c>
      <c r="S133" s="922">
        <v>3.2</v>
      </c>
      <c r="T133" s="923"/>
      <c r="U133" s="1017">
        <v>2380</v>
      </c>
      <c r="V133" s="931"/>
      <c r="W133" s="903" t="s">
        <v>215</v>
      </c>
      <c r="X133" s="871" t="s">
        <v>216</v>
      </c>
      <c r="Y133" s="871" t="s">
        <v>214</v>
      </c>
      <c r="Z133" s="868" t="s">
        <v>217</v>
      </c>
      <c r="AA133" s="871" t="s">
        <v>214</v>
      </c>
      <c r="AB133" s="922">
        <v>3.1</v>
      </c>
      <c r="AC133" s="912"/>
      <c r="AD133" s="943" t="s">
        <v>214</v>
      </c>
      <c r="AE133" s="1058">
        <v>81720</v>
      </c>
      <c r="AF133" s="928"/>
      <c r="AG133" s="940">
        <v>810</v>
      </c>
      <c r="AH133" s="931"/>
      <c r="AI133" s="903" t="s">
        <v>215</v>
      </c>
      <c r="AJ133" s="871" t="s">
        <v>216</v>
      </c>
      <c r="AK133" s="871" t="s">
        <v>214</v>
      </c>
      <c r="AL133" s="868" t="s">
        <v>217</v>
      </c>
      <c r="AM133" s="871" t="s">
        <v>214</v>
      </c>
      <c r="AN133" s="922">
        <v>3</v>
      </c>
      <c r="AO133" s="912"/>
      <c r="AP133" s="94"/>
      <c r="AQ133" s="94"/>
      <c r="AR133" s="94"/>
      <c r="AS133" s="94"/>
      <c r="AT133" s="94"/>
      <c r="AU133" s="94"/>
      <c r="AV133" s="94"/>
      <c r="AW133" s="94"/>
      <c r="AX133" s="94"/>
      <c r="AY133" s="94"/>
      <c r="AZ133" s="94"/>
      <c r="BA133" s="94"/>
      <c r="BB133" s="94"/>
      <c r="BC133" s="94"/>
      <c r="BD133" s="94"/>
      <c r="BE133" s="94"/>
      <c r="BF133" s="94"/>
      <c r="BG133" s="94"/>
      <c r="BH133" s="94"/>
      <c r="BI133" s="94"/>
      <c r="BJ133" s="943"/>
      <c r="BK133" s="75"/>
      <c r="BL133" s="86" t="s">
        <v>269</v>
      </c>
      <c r="BM133" s="87">
        <v>644700</v>
      </c>
      <c r="BN133" s="952"/>
      <c r="BO133" s="115">
        <v>6440</v>
      </c>
      <c r="BP133" s="89" t="s">
        <v>215</v>
      </c>
      <c r="BQ133" s="90" t="s">
        <v>216</v>
      </c>
      <c r="BR133" s="91" t="s">
        <v>214</v>
      </c>
      <c r="BS133" s="92" t="s">
        <v>217</v>
      </c>
      <c r="BT133" s="89" t="s">
        <v>214</v>
      </c>
      <c r="BU133" s="116">
        <v>2.1</v>
      </c>
      <c r="BV133" s="108"/>
      <c r="BW133" s="925"/>
      <c r="BX133" s="85"/>
      <c r="BY133" s="942"/>
      <c r="BZ133" s="957"/>
      <c r="CA133" s="943"/>
      <c r="CB133" s="1044"/>
      <c r="CC133" s="871"/>
      <c r="CD133" s="871"/>
      <c r="CE133" s="871"/>
      <c r="CF133" s="868"/>
      <c r="CG133" s="871"/>
      <c r="CH133" s="912"/>
      <c r="CI133" s="968"/>
      <c r="CJ133" s="878"/>
      <c r="CK133" s="881"/>
      <c r="CL133" s="969"/>
      <c r="CM133" s="962" t="s">
        <v>263</v>
      </c>
      <c r="CN133" s="951">
        <v>12300</v>
      </c>
      <c r="CO133" s="881">
        <v>13700</v>
      </c>
      <c r="CP133" s="942"/>
      <c r="CQ133" s="957"/>
      <c r="CR133" s="943"/>
      <c r="CS133" s="963">
        <v>0.09</v>
      </c>
      <c r="CT133" s="943"/>
      <c r="CU133" s="957"/>
      <c r="CV133" s="943"/>
      <c r="CW133" s="1044"/>
      <c r="CX133" s="954"/>
      <c r="CY133" s="871"/>
      <c r="CZ133" s="954"/>
      <c r="DA133" s="868"/>
      <c r="DB133" s="954"/>
      <c r="DC133" s="912"/>
      <c r="DD133" s="943"/>
      <c r="DE133" s="1031">
        <v>0.02</v>
      </c>
      <c r="DF133" s="948">
        <v>0.03</v>
      </c>
      <c r="DG133" s="948">
        <v>0.05</v>
      </c>
      <c r="DH133" s="1029">
        <v>7.0000000000000007E-2</v>
      </c>
      <c r="DI133" s="943"/>
      <c r="DJ133" s="1025"/>
      <c r="DK133" s="1026"/>
      <c r="DL133" s="1028"/>
      <c r="DM133" s="117"/>
      <c r="DN133" s="99" t="s">
        <v>270</v>
      </c>
    </row>
    <row r="134" spans="1:118" s="81" customFormat="1" ht="17.45" customHeight="1">
      <c r="A134" s="1002"/>
      <c r="B134" s="982"/>
      <c r="C134" s="1035"/>
      <c r="D134" s="988"/>
      <c r="E134" s="1002"/>
      <c r="F134" s="74"/>
      <c r="G134" s="1013"/>
      <c r="H134" s="1015"/>
      <c r="I134" s="1013"/>
      <c r="J134" s="1015"/>
      <c r="K134" s="943"/>
      <c r="L134" s="946"/>
      <c r="M134" s="932"/>
      <c r="N134" s="903"/>
      <c r="O134" s="871"/>
      <c r="P134" s="871"/>
      <c r="Q134" s="868"/>
      <c r="R134" s="871"/>
      <c r="S134" s="923"/>
      <c r="T134" s="923"/>
      <c r="U134" s="946"/>
      <c r="V134" s="932"/>
      <c r="W134" s="903"/>
      <c r="X134" s="871"/>
      <c r="Y134" s="871"/>
      <c r="Z134" s="868"/>
      <c r="AA134" s="871"/>
      <c r="AB134" s="923"/>
      <c r="AC134" s="912"/>
      <c r="AD134" s="943"/>
      <c r="AE134" s="1059"/>
      <c r="AF134" s="929"/>
      <c r="AG134" s="941"/>
      <c r="AH134" s="932"/>
      <c r="AI134" s="903"/>
      <c r="AJ134" s="871"/>
      <c r="AK134" s="871"/>
      <c r="AL134" s="868"/>
      <c r="AM134" s="871"/>
      <c r="AN134" s="923"/>
      <c r="AO134" s="912"/>
      <c r="AP134" s="94"/>
      <c r="AQ134" s="94"/>
      <c r="AR134" s="94"/>
      <c r="AS134" s="94"/>
      <c r="AT134" s="94"/>
      <c r="AU134" s="94"/>
      <c r="AV134" s="94"/>
      <c r="AW134" s="94"/>
      <c r="AX134" s="94"/>
      <c r="AY134" s="94"/>
      <c r="AZ134" s="94"/>
      <c r="BA134" s="94"/>
      <c r="BB134" s="94"/>
      <c r="BC134" s="94"/>
      <c r="BD134" s="94"/>
      <c r="BE134" s="94"/>
      <c r="BF134" s="94"/>
      <c r="BG134" s="94"/>
      <c r="BH134" s="94"/>
      <c r="BI134" s="94"/>
      <c r="BJ134" s="943"/>
      <c r="BK134" s="75"/>
      <c r="BL134" s="86" t="s">
        <v>233</v>
      </c>
      <c r="BM134" s="87">
        <v>683800</v>
      </c>
      <c r="BN134" s="952"/>
      <c r="BO134" s="115">
        <v>6830</v>
      </c>
      <c r="BP134" s="89" t="s">
        <v>215</v>
      </c>
      <c r="BQ134" s="90" t="s">
        <v>216</v>
      </c>
      <c r="BR134" s="91" t="s">
        <v>214</v>
      </c>
      <c r="BS134" s="92" t="s">
        <v>217</v>
      </c>
      <c r="BT134" s="89" t="s">
        <v>214</v>
      </c>
      <c r="BU134" s="116">
        <v>2.1</v>
      </c>
      <c r="BV134" s="108"/>
      <c r="BW134" s="925"/>
      <c r="BX134" s="85"/>
      <c r="BY134" s="942"/>
      <c r="BZ134" s="957"/>
      <c r="CA134" s="943"/>
      <c r="CB134" s="1044"/>
      <c r="CC134" s="871"/>
      <c r="CD134" s="871"/>
      <c r="CE134" s="871"/>
      <c r="CF134" s="868"/>
      <c r="CG134" s="871"/>
      <c r="CH134" s="912"/>
      <c r="CI134" s="968"/>
      <c r="CJ134" s="878"/>
      <c r="CK134" s="881"/>
      <c r="CL134" s="969"/>
      <c r="CM134" s="962"/>
      <c r="CN134" s="951"/>
      <c r="CO134" s="881"/>
      <c r="CP134" s="942"/>
      <c r="CQ134" s="957"/>
      <c r="CR134" s="943"/>
      <c r="CS134" s="963"/>
      <c r="CT134" s="943"/>
      <c r="CU134" s="957"/>
      <c r="CV134" s="943"/>
      <c r="CW134" s="1044"/>
      <c r="CX134" s="954"/>
      <c r="CY134" s="871"/>
      <c r="CZ134" s="954"/>
      <c r="DA134" s="868"/>
      <c r="DB134" s="954"/>
      <c r="DC134" s="912"/>
      <c r="DD134" s="943"/>
      <c r="DE134" s="1031"/>
      <c r="DF134" s="948"/>
      <c r="DG134" s="948"/>
      <c r="DH134" s="1029"/>
      <c r="DI134" s="943"/>
      <c r="DJ134" s="1025"/>
      <c r="DK134" s="1026"/>
      <c r="DL134" s="1028"/>
      <c r="DM134" s="117"/>
      <c r="DN134" s="217">
        <v>0.75</v>
      </c>
    </row>
    <row r="135" spans="1:118" s="81" customFormat="1" ht="17.45" customHeight="1">
      <c r="A135" s="1002"/>
      <c r="B135" s="982"/>
      <c r="C135" s="1035"/>
      <c r="D135" s="988"/>
      <c r="E135" s="1002"/>
      <c r="F135" s="74"/>
      <c r="G135" s="1013"/>
      <c r="H135" s="1015"/>
      <c r="I135" s="1013"/>
      <c r="J135" s="1015"/>
      <c r="K135" s="943"/>
      <c r="L135" s="946"/>
      <c r="M135" s="932"/>
      <c r="N135" s="903"/>
      <c r="O135" s="871"/>
      <c r="P135" s="871"/>
      <c r="Q135" s="868"/>
      <c r="R135" s="871"/>
      <c r="S135" s="923"/>
      <c r="T135" s="923"/>
      <c r="U135" s="946"/>
      <c r="V135" s="932"/>
      <c r="W135" s="903"/>
      <c r="X135" s="871"/>
      <c r="Y135" s="871"/>
      <c r="Z135" s="868"/>
      <c r="AA135" s="871"/>
      <c r="AB135" s="923"/>
      <c r="AC135" s="912"/>
      <c r="AD135" s="943"/>
      <c r="AE135" s="1059"/>
      <c r="AF135" s="929"/>
      <c r="AG135" s="941"/>
      <c r="AH135" s="932"/>
      <c r="AI135" s="903"/>
      <c r="AJ135" s="871"/>
      <c r="AK135" s="871"/>
      <c r="AL135" s="868"/>
      <c r="AM135" s="871"/>
      <c r="AN135" s="923"/>
      <c r="AO135" s="912"/>
      <c r="AP135" s="94"/>
      <c r="AQ135" s="94"/>
      <c r="AR135" s="94"/>
      <c r="AS135" s="94"/>
      <c r="AT135" s="94"/>
      <c r="AU135" s="94"/>
      <c r="AV135" s="94"/>
      <c r="AW135" s="94"/>
      <c r="AX135" s="94"/>
      <c r="AY135" s="94"/>
      <c r="AZ135" s="94"/>
      <c r="BA135" s="94"/>
      <c r="BB135" s="94"/>
      <c r="BC135" s="94"/>
      <c r="BD135" s="94"/>
      <c r="BE135" s="94"/>
      <c r="BF135" s="94"/>
      <c r="BG135" s="94"/>
      <c r="BH135" s="94"/>
      <c r="BI135" s="94"/>
      <c r="BJ135" s="943"/>
      <c r="BK135" s="75"/>
      <c r="BL135" s="86" t="s">
        <v>234</v>
      </c>
      <c r="BM135" s="87">
        <v>722900</v>
      </c>
      <c r="BN135" s="952"/>
      <c r="BO135" s="115">
        <v>7220</v>
      </c>
      <c r="BP135" s="89" t="s">
        <v>215</v>
      </c>
      <c r="BQ135" s="90" t="s">
        <v>216</v>
      </c>
      <c r="BR135" s="91" t="s">
        <v>214</v>
      </c>
      <c r="BS135" s="92" t="s">
        <v>217</v>
      </c>
      <c r="BT135" s="89" t="s">
        <v>214</v>
      </c>
      <c r="BU135" s="116">
        <v>2.1</v>
      </c>
      <c r="BV135" s="108"/>
      <c r="BW135" s="925"/>
      <c r="BX135" s="85"/>
      <c r="BY135" s="942"/>
      <c r="BZ135" s="957"/>
      <c r="CA135" s="943"/>
      <c r="CB135" s="1044"/>
      <c r="CC135" s="871"/>
      <c r="CD135" s="871"/>
      <c r="CE135" s="871"/>
      <c r="CF135" s="868"/>
      <c r="CG135" s="871"/>
      <c r="CH135" s="912"/>
      <c r="CI135" s="968"/>
      <c r="CJ135" s="878"/>
      <c r="CK135" s="881"/>
      <c r="CL135" s="968"/>
      <c r="CM135" s="962" t="s">
        <v>264</v>
      </c>
      <c r="CN135" s="951">
        <v>11000</v>
      </c>
      <c r="CO135" s="881">
        <v>12300</v>
      </c>
      <c r="CP135" s="943"/>
      <c r="CQ135" s="957"/>
      <c r="CR135" s="943"/>
      <c r="CS135" s="963"/>
      <c r="CT135" s="943"/>
      <c r="CU135" s="957"/>
      <c r="CV135" s="943"/>
      <c r="CW135" s="1044"/>
      <c r="CX135" s="954"/>
      <c r="CY135" s="871"/>
      <c r="CZ135" s="954"/>
      <c r="DA135" s="868"/>
      <c r="DB135" s="954"/>
      <c r="DC135" s="912"/>
      <c r="DD135" s="943"/>
      <c r="DE135" s="1031"/>
      <c r="DF135" s="948"/>
      <c r="DG135" s="948"/>
      <c r="DH135" s="1029"/>
      <c r="DI135" s="943"/>
      <c r="DJ135" s="1025"/>
      <c r="DK135" s="1026"/>
      <c r="DL135" s="1028"/>
      <c r="DM135" s="117"/>
      <c r="DN135" s="99" t="s">
        <v>271</v>
      </c>
    </row>
    <row r="136" spans="1:118" s="81" customFormat="1" ht="17.45" customHeight="1">
      <c r="A136" s="1003"/>
      <c r="B136" s="983"/>
      <c r="C136" s="1036"/>
      <c r="D136" s="989"/>
      <c r="E136" s="1003"/>
      <c r="F136" s="74"/>
      <c r="G136" s="1021"/>
      <c r="H136" s="1016"/>
      <c r="I136" s="1021"/>
      <c r="J136" s="1016"/>
      <c r="K136" s="943"/>
      <c r="L136" s="1018"/>
      <c r="M136" s="933"/>
      <c r="N136" s="1046"/>
      <c r="O136" s="909"/>
      <c r="P136" s="909"/>
      <c r="Q136" s="910"/>
      <c r="R136" s="909"/>
      <c r="S136" s="924"/>
      <c r="T136" s="924"/>
      <c r="U136" s="1018"/>
      <c r="V136" s="933"/>
      <c r="W136" s="1046"/>
      <c r="X136" s="909"/>
      <c r="Y136" s="909"/>
      <c r="Z136" s="910"/>
      <c r="AA136" s="909"/>
      <c r="AB136" s="924"/>
      <c r="AC136" s="913"/>
      <c r="AD136" s="943"/>
      <c r="AE136" s="1068"/>
      <c r="AF136" s="930"/>
      <c r="AG136" s="1048"/>
      <c r="AH136" s="933"/>
      <c r="AI136" s="1046"/>
      <c r="AJ136" s="909"/>
      <c r="AK136" s="909"/>
      <c r="AL136" s="910"/>
      <c r="AM136" s="909"/>
      <c r="AN136" s="924"/>
      <c r="AO136" s="913"/>
      <c r="AP136" s="94"/>
      <c r="AQ136" s="94"/>
      <c r="AR136" s="94"/>
      <c r="AS136" s="94"/>
      <c r="AT136" s="94"/>
      <c r="AU136" s="94"/>
      <c r="AV136" s="94"/>
      <c r="AW136" s="94"/>
      <c r="AX136" s="94"/>
      <c r="AY136" s="94"/>
      <c r="AZ136" s="94"/>
      <c r="BA136" s="94"/>
      <c r="BB136" s="94"/>
      <c r="BC136" s="94"/>
      <c r="BD136" s="94"/>
      <c r="BE136" s="94"/>
      <c r="BF136" s="94"/>
      <c r="BG136" s="94"/>
      <c r="BH136" s="94"/>
      <c r="BI136" s="94"/>
      <c r="BJ136" s="943"/>
      <c r="BK136" s="75"/>
      <c r="BL136" s="100" t="s">
        <v>235</v>
      </c>
      <c r="BM136" s="101">
        <v>762000</v>
      </c>
      <c r="BN136" s="943"/>
      <c r="BO136" s="118">
        <v>7620</v>
      </c>
      <c r="BP136" s="119" t="s">
        <v>215</v>
      </c>
      <c r="BQ136" s="120" t="s">
        <v>216</v>
      </c>
      <c r="BR136" s="121" t="s">
        <v>214</v>
      </c>
      <c r="BS136" s="122" t="s">
        <v>217</v>
      </c>
      <c r="BT136" s="119" t="s">
        <v>214</v>
      </c>
      <c r="BU136" s="123">
        <v>2.2000000000000002</v>
      </c>
      <c r="BV136" s="79"/>
      <c r="BW136" s="943"/>
      <c r="BX136" s="124"/>
      <c r="BY136" s="943"/>
      <c r="BZ136" s="958"/>
      <c r="CA136" s="943"/>
      <c r="CB136" s="1045"/>
      <c r="CC136" s="909"/>
      <c r="CD136" s="909"/>
      <c r="CE136" s="909"/>
      <c r="CF136" s="910"/>
      <c r="CG136" s="909"/>
      <c r="CH136" s="913"/>
      <c r="CI136" s="968"/>
      <c r="CJ136" s="879"/>
      <c r="CK136" s="882"/>
      <c r="CL136" s="968"/>
      <c r="CM136" s="1019"/>
      <c r="CN136" s="1033"/>
      <c r="CO136" s="882"/>
      <c r="CP136" s="943"/>
      <c r="CQ136" s="958"/>
      <c r="CR136" s="943"/>
      <c r="CS136" s="964"/>
      <c r="CT136" s="943"/>
      <c r="CU136" s="958"/>
      <c r="CV136" s="943"/>
      <c r="CW136" s="1045"/>
      <c r="CX136" s="970"/>
      <c r="CY136" s="909"/>
      <c r="CZ136" s="970"/>
      <c r="DA136" s="910"/>
      <c r="DB136" s="970"/>
      <c r="DC136" s="913"/>
      <c r="DD136" s="943"/>
      <c r="DE136" s="1032"/>
      <c r="DF136" s="949"/>
      <c r="DG136" s="949"/>
      <c r="DH136" s="1030"/>
      <c r="DI136" s="943"/>
      <c r="DJ136" s="1050"/>
      <c r="DK136" s="1026"/>
      <c r="DL136" s="1028"/>
      <c r="DM136" s="117"/>
      <c r="DN136" s="217">
        <v>0.7</v>
      </c>
    </row>
  </sheetData>
  <sheetProtection algorithmName="SHA-512" hashValue="PntWeLyNPfC8MoyY7f6XD9TNXSl0fyTuyHB5fNMFOYJP4F5to+Cd3nTTT3B9lJXhbAj3hjn0jJvLYv48ankwTQ==" saltValue="L/zm0FiOQfzVrJ8Hi66M5Q==" spinCount="100000" sheet="1" objects="1" scenarios="1"/>
  <mergeCells count="2499">
    <mergeCell ref="DE133:DE136"/>
    <mergeCell ref="DF133:DF136"/>
    <mergeCell ref="DG133:DG136"/>
    <mergeCell ref="DH133:DH136"/>
    <mergeCell ref="CM135:CM136"/>
    <mergeCell ref="CN135:CN136"/>
    <mergeCell ref="CO135:CO136"/>
    <mergeCell ref="AA133:AA136"/>
    <mergeCell ref="AB133:AB136"/>
    <mergeCell ref="AC133:AC136"/>
    <mergeCell ref="AD133:AD136"/>
    <mergeCell ref="AE133:AE136"/>
    <mergeCell ref="AF133:AF136"/>
    <mergeCell ref="AG133:AG136"/>
    <mergeCell ref="AH133:AH136"/>
    <mergeCell ref="AI133:AI136"/>
    <mergeCell ref="AJ133:AJ136"/>
    <mergeCell ref="AK133:AK136"/>
    <mergeCell ref="AL133:AL136"/>
    <mergeCell ref="AM133:AM136"/>
    <mergeCell ref="AN133:AN136"/>
    <mergeCell ref="AO133:AO136"/>
    <mergeCell ref="CM133:CM134"/>
    <mergeCell ref="CN133:CN134"/>
    <mergeCell ref="DD129:DD136"/>
    <mergeCell ref="DE129:DE132"/>
    <mergeCell ref="DF129:DF132"/>
    <mergeCell ref="DG129:DG132"/>
    <mergeCell ref="DH129:DH132"/>
    <mergeCell ref="CR129:CR136"/>
    <mergeCell ref="CX129:CX136"/>
    <mergeCell ref="CY129:CY136"/>
    <mergeCell ref="DI129:DI136"/>
    <mergeCell ref="DN129:DN130"/>
    <mergeCell ref="CM131:CM132"/>
    <mergeCell ref="CN131:CN132"/>
    <mergeCell ref="CO131:CO132"/>
    <mergeCell ref="A133:A136"/>
    <mergeCell ref="E133:E136"/>
    <mergeCell ref="G133:G136"/>
    <mergeCell ref="H133:H136"/>
    <mergeCell ref="I133:I136"/>
    <mergeCell ref="J133:J136"/>
    <mergeCell ref="K133:K136"/>
    <mergeCell ref="L133:L136"/>
    <mergeCell ref="M133:M136"/>
    <mergeCell ref="N133:N136"/>
    <mergeCell ref="O133:O136"/>
    <mergeCell ref="P133:P136"/>
    <mergeCell ref="Q133:Q136"/>
    <mergeCell ref="R133:R136"/>
    <mergeCell ref="S133:S136"/>
    <mergeCell ref="T133:T136"/>
    <mergeCell ref="U133:U136"/>
    <mergeCell ref="V133:V136"/>
    <mergeCell ref="W133:W136"/>
    <mergeCell ref="X133:X136"/>
    <mergeCell ref="Y133:Y136"/>
    <mergeCell ref="Z133:Z136"/>
    <mergeCell ref="CM129:CM130"/>
    <mergeCell ref="CN129:CN130"/>
    <mergeCell ref="CO129:CO130"/>
    <mergeCell ref="CT129:CT136"/>
    <mergeCell ref="CQ129:CQ136"/>
    <mergeCell ref="CP129:CP136"/>
    <mergeCell ref="AL129:AL132"/>
    <mergeCell ref="AM129:AM132"/>
    <mergeCell ref="AN129:AN132"/>
    <mergeCell ref="AO129:AO132"/>
    <mergeCell ref="AP129:AP132"/>
    <mergeCell ref="AQ129:AQ132"/>
    <mergeCell ref="AR129:AR132"/>
    <mergeCell ref="AS129:AS132"/>
    <mergeCell ref="CF129:CF136"/>
    <mergeCell ref="CG129:CG136"/>
    <mergeCell ref="CH129:CH136"/>
    <mergeCell ref="CI129:CI136"/>
    <mergeCell ref="CJ129:CJ136"/>
    <mergeCell ref="CK129:CK136"/>
    <mergeCell ref="CL129:CL136"/>
    <mergeCell ref="CO133:CO134"/>
    <mergeCell ref="AV129:AV132"/>
    <mergeCell ref="AW129:AW132"/>
    <mergeCell ref="AX129:AX132"/>
    <mergeCell ref="AY129:AY132"/>
    <mergeCell ref="AZ129:AZ132"/>
    <mergeCell ref="BA129:BA132"/>
    <mergeCell ref="BB129:BB132"/>
    <mergeCell ref="BC129:BC132"/>
    <mergeCell ref="BD129:BD132"/>
    <mergeCell ref="BE129:BE132"/>
    <mergeCell ref="BF129:BF132"/>
    <mergeCell ref="BG129:BG132"/>
    <mergeCell ref="BH129:BH132"/>
    <mergeCell ref="BI129:BI132"/>
    <mergeCell ref="DE125:DE128"/>
    <mergeCell ref="DF125:DF128"/>
    <mergeCell ref="DG125:DG128"/>
    <mergeCell ref="DH125:DH128"/>
    <mergeCell ref="DN125:DN128"/>
    <mergeCell ref="CM127:CM128"/>
    <mergeCell ref="CN127:CN128"/>
    <mergeCell ref="CO127:CO128"/>
    <mergeCell ref="DM121:DM128"/>
    <mergeCell ref="DN121:DN124"/>
    <mergeCell ref="CM123:CM124"/>
    <mergeCell ref="CN123:CN124"/>
    <mergeCell ref="CO123:CO124"/>
    <mergeCell ref="CT121:CT128"/>
    <mergeCell ref="CU121:CU128"/>
    <mergeCell ref="CV121:CV128"/>
    <mergeCell ref="CW121:CW128"/>
    <mergeCell ref="CX121:CX128"/>
    <mergeCell ref="CY121:CY128"/>
    <mergeCell ref="CZ121:CZ128"/>
    <mergeCell ref="CM121:CM122"/>
    <mergeCell ref="CN121:CN122"/>
    <mergeCell ref="CO121:CO122"/>
    <mergeCell ref="CP121:CP128"/>
    <mergeCell ref="CQ121:CQ128"/>
    <mergeCell ref="CR121:CR128"/>
    <mergeCell ref="CS121:CS124"/>
    <mergeCell ref="CM125:CM126"/>
    <mergeCell ref="CN125:CN126"/>
    <mergeCell ref="CO125:CO126"/>
    <mergeCell ref="CS125:CS128"/>
    <mergeCell ref="AH125:AH128"/>
    <mergeCell ref="AI125:AI128"/>
    <mergeCell ref="AJ125:AJ128"/>
    <mergeCell ref="AK125:AK128"/>
    <mergeCell ref="AL125:AL128"/>
    <mergeCell ref="AM125:AM128"/>
    <mergeCell ref="AN125:AN128"/>
    <mergeCell ref="AO125:AO128"/>
    <mergeCell ref="S125:S128"/>
    <mergeCell ref="T125:T128"/>
    <mergeCell ref="U125:U128"/>
    <mergeCell ref="V125:V128"/>
    <mergeCell ref="W125:W128"/>
    <mergeCell ref="X125:X128"/>
    <mergeCell ref="Y125:Y128"/>
    <mergeCell ref="Z125:Z128"/>
    <mergeCell ref="AA125:AA128"/>
    <mergeCell ref="AB125:AB128"/>
    <mergeCell ref="AC125:AC128"/>
    <mergeCell ref="AD125:AD128"/>
    <mergeCell ref="AE125:AE128"/>
    <mergeCell ref="AI129:AI132"/>
    <mergeCell ref="AJ129:AJ132"/>
    <mergeCell ref="AK129:AK132"/>
    <mergeCell ref="BZ129:BZ136"/>
    <mergeCell ref="CS133:CS136"/>
    <mergeCell ref="BY129:BY136"/>
    <mergeCell ref="CS129:CS132"/>
    <mergeCell ref="CA129:CA136"/>
    <mergeCell ref="DA121:DA128"/>
    <mergeCell ref="DB121:DB128"/>
    <mergeCell ref="DC121:DC128"/>
    <mergeCell ref="BL121:BM122"/>
    <mergeCell ref="BN121:BN136"/>
    <mergeCell ref="BW121:BW136"/>
    <mergeCell ref="BY121:BY128"/>
    <mergeCell ref="BZ121:BZ128"/>
    <mergeCell ref="CA121:CA128"/>
    <mergeCell ref="CB121:CB128"/>
    <mergeCell ref="CC121:CC128"/>
    <mergeCell ref="CD121:CD128"/>
    <mergeCell ref="CE121:CE128"/>
    <mergeCell ref="CF121:CF128"/>
    <mergeCell ref="CG121:CG128"/>
    <mergeCell ref="CH121:CH128"/>
    <mergeCell ref="CI121:CI128"/>
    <mergeCell ref="CJ121:CJ128"/>
    <mergeCell ref="AL121:AL124"/>
    <mergeCell ref="AM121:AM124"/>
    <mergeCell ref="AN121:AN124"/>
    <mergeCell ref="AO121:AO124"/>
    <mergeCell ref="AP121:AP124"/>
    <mergeCell ref="AQ121:AQ124"/>
    <mergeCell ref="CK121:CK128"/>
    <mergeCell ref="CL121:CL128"/>
    <mergeCell ref="CB129:CB136"/>
    <mergeCell ref="CC129:CC136"/>
    <mergeCell ref="CD129:CD136"/>
    <mergeCell ref="CE129:CE136"/>
    <mergeCell ref="CZ129:CZ136"/>
    <mergeCell ref="DA129:DA136"/>
    <mergeCell ref="DB129:DB136"/>
    <mergeCell ref="DC129:DC136"/>
    <mergeCell ref="CU129:CU136"/>
    <mergeCell ref="CV129:CV136"/>
    <mergeCell ref="CW129:CW136"/>
    <mergeCell ref="E125:E128"/>
    <mergeCell ref="G125:G128"/>
    <mergeCell ref="H125:H128"/>
    <mergeCell ref="I125:I128"/>
    <mergeCell ref="J125:J128"/>
    <mergeCell ref="K125:K128"/>
    <mergeCell ref="L125:L128"/>
    <mergeCell ref="M125:M128"/>
    <mergeCell ref="N125:N128"/>
    <mergeCell ref="O125:O128"/>
    <mergeCell ref="P125:P128"/>
    <mergeCell ref="Q125:Q128"/>
    <mergeCell ref="R125:R128"/>
    <mergeCell ref="AC129:AC132"/>
    <mergeCell ref="AD129:AD132"/>
    <mergeCell ref="AE129:AE132"/>
    <mergeCell ref="AF129:AF132"/>
    <mergeCell ref="AG129:AG132"/>
    <mergeCell ref="AH129:AH132"/>
    <mergeCell ref="C129:C136"/>
    <mergeCell ref="S121:S124"/>
    <mergeCell ref="T121:T124"/>
    <mergeCell ref="U121:U124"/>
    <mergeCell ref="D129:D136"/>
    <mergeCell ref="E129:E132"/>
    <mergeCell ref="G129:G132"/>
    <mergeCell ref="H129:H132"/>
    <mergeCell ref="I129:I132"/>
    <mergeCell ref="J129:J132"/>
    <mergeCell ref="K129:K132"/>
    <mergeCell ref="L129:L132"/>
    <mergeCell ref="M129:M132"/>
    <mergeCell ref="N129:N132"/>
    <mergeCell ref="O129:O132"/>
    <mergeCell ref="P129:P132"/>
    <mergeCell ref="Q129:Q132"/>
    <mergeCell ref="R129:R132"/>
    <mergeCell ref="S129:S132"/>
    <mergeCell ref="T129:T132"/>
    <mergeCell ref="CN119:CN120"/>
    <mergeCell ref="CO119:CO120"/>
    <mergeCell ref="CP113:CP120"/>
    <mergeCell ref="CQ113:CQ120"/>
    <mergeCell ref="CR113:CR120"/>
    <mergeCell ref="CS113:CS116"/>
    <mergeCell ref="DH109:DH112"/>
    <mergeCell ref="BH121:BH124"/>
    <mergeCell ref="BI121:BI124"/>
    <mergeCell ref="BJ121:BJ136"/>
    <mergeCell ref="AT129:AT132"/>
    <mergeCell ref="AU129:AU132"/>
    <mergeCell ref="AT113:AT116"/>
    <mergeCell ref="AU113:AU116"/>
    <mergeCell ref="A121:A124"/>
    <mergeCell ref="B121:B136"/>
    <mergeCell ref="C121:C128"/>
    <mergeCell ref="D121:D128"/>
    <mergeCell ref="E121:E124"/>
    <mergeCell ref="G121:G124"/>
    <mergeCell ref="H121:H124"/>
    <mergeCell ref="I121:I124"/>
    <mergeCell ref="J121:J124"/>
    <mergeCell ref="K121:K124"/>
    <mergeCell ref="L121:L124"/>
    <mergeCell ref="M121:M124"/>
    <mergeCell ref="N121:N124"/>
    <mergeCell ref="O121:O124"/>
    <mergeCell ref="P121:P124"/>
    <mergeCell ref="Q121:Q124"/>
    <mergeCell ref="R121:R124"/>
    <mergeCell ref="A125:A128"/>
    <mergeCell ref="CN117:CN118"/>
    <mergeCell ref="CO117:CO118"/>
    <mergeCell ref="AB117:AB120"/>
    <mergeCell ref="AC117:AC120"/>
    <mergeCell ref="CE113:CE120"/>
    <mergeCell ref="CF113:CF120"/>
    <mergeCell ref="CJ113:CJ120"/>
    <mergeCell ref="CK113:CK120"/>
    <mergeCell ref="CL113:CL120"/>
    <mergeCell ref="CM113:CM114"/>
    <mergeCell ref="CN113:CN114"/>
    <mergeCell ref="CO113:CO114"/>
    <mergeCell ref="BB121:BB124"/>
    <mergeCell ref="CM115:CM116"/>
    <mergeCell ref="CN115:CN116"/>
    <mergeCell ref="CO115:CO116"/>
    <mergeCell ref="BG121:BG124"/>
    <mergeCell ref="BC121:BC124"/>
    <mergeCell ref="BD121:BD124"/>
    <mergeCell ref="BE121:BE124"/>
    <mergeCell ref="BF121:BF124"/>
    <mergeCell ref="AR121:AR124"/>
    <mergeCell ref="AS121:AS124"/>
    <mergeCell ref="BA113:BA116"/>
    <mergeCell ref="BB113:BB116"/>
    <mergeCell ref="BC113:BC116"/>
    <mergeCell ref="BD113:BD116"/>
    <mergeCell ref="BE113:BE116"/>
    <mergeCell ref="BJ105:BJ120"/>
    <mergeCell ref="BL105:BM106"/>
    <mergeCell ref="BN105:BN120"/>
    <mergeCell ref="BW105:BW120"/>
    <mergeCell ref="T117:T120"/>
    <mergeCell ref="U117:U120"/>
    <mergeCell ref="AA121:AA124"/>
    <mergeCell ref="AB121:AB124"/>
    <mergeCell ref="AD117:AD120"/>
    <mergeCell ref="AE117:AE120"/>
    <mergeCell ref="AF117:AF120"/>
    <mergeCell ref="AG117:AG120"/>
    <mergeCell ref="AH117:AH120"/>
    <mergeCell ref="AI117:AI120"/>
    <mergeCell ref="AJ117:AJ120"/>
    <mergeCell ref="AK117:AK120"/>
    <mergeCell ref="AL117:AL120"/>
    <mergeCell ref="AM117:AM120"/>
    <mergeCell ref="AN117:AN120"/>
    <mergeCell ref="AO117:AO120"/>
    <mergeCell ref="CM117:CM118"/>
    <mergeCell ref="CM119:CM120"/>
    <mergeCell ref="V121:V124"/>
    <mergeCell ref="W121:W124"/>
    <mergeCell ref="X121:X124"/>
    <mergeCell ref="Y121:Y124"/>
    <mergeCell ref="Z121:Z124"/>
    <mergeCell ref="AC121:AC124"/>
    <mergeCell ref="AD121:AD124"/>
    <mergeCell ref="AE121:AE124"/>
    <mergeCell ref="AF121:AF124"/>
    <mergeCell ref="AG121:AG124"/>
    <mergeCell ref="AH121:AH124"/>
    <mergeCell ref="AI121:AI124"/>
    <mergeCell ref="AJ121:AJ124"/>
    <mergeCell ref="AK121:AK124"/>
    <mergeCell ref="V117:V120"/>
    <mergeCell ref="W117:W120"/>
    <mergeCell ref="X117:X120"/>
    <mergeCell ref="Y117:Y120"/>
    <mergeCell ref="Z117:Z120"/>
    <mergeCell ref="AA117:AA120"/>
    <mergeCell ref="CT113:CT120"/>
    <mergeCell ref="CU113:CU120"/>
    <mergeCell ref="CV113:CV120"/>
    <mergeCell ref="CW113:CW120"/>
    <mergeCell ref="CX113:CX120"/>
    <mergeCell ref="CY113:CY120"/>
    <mergeCell ref="CZ113:CZ120"/>
    <mergeCell ref="DA113:DA120"/>
    <mergeCell ref="DE109:DE112"/>
    <mergeCell ref="DF109:DF112"/>
    <mergeCell ref="DG109:DG112"/>
    <mergeCell ref="CM111:CM112"/>
    <mergeCell ref="CN111:CN112"/>
    <mergeCell ref="CO111:CO112"/>
    <mergeCell ref="CP105:CP112"/>
    <mergeCell ref="CQ105:CQ112"/>
    <mergeCell ref="CR105:CR112"/>
    <mergeCell ref="V109:V112"/>
    <mergeCell ref="W109:W112"/>
    <mergeCell ref="X109:X112"/>
    <mergeCell ref="AD109:AD112"/>
    <mergeCell ref="AE109:AE112"/>
    <mergeCell ref="AF109:AF112"/>
    <mergeCell ref="AG109:AG112"/>
    <mergeCell ref="Y109:Y112"/>
    <mergeCell ref="Z109:Z112"/>
    <mergeCell ref="DN109:DN112"/>
    <mergeCell ref="CT105:CT112"/>
    <mergeCell ref="CU105:CU112"/>
    <mergeCell ref="CV105:CV112"/>
    <mergeCell ref="CW105:CW112"/>
    <mergeCell ref="CX105:CX112"/>
    <mergeCell ref="DB113:DB120"/>
    <mergeCell ref="DC113:DC120"/>
    <mergeCell ref="DD113:DD120"/>
    <mergeCell ref="DE113:DE116"/>
    <mergeCell ref="DF113:DF116"/>
    <mergeCell ref="DF117:DF120"/>
    <mergeCell ref="DI113:DI120"/>
    <mergeCell ref="DN113:DN114"/>
    <mergeCell ref="CS117:CS120"/>
    <mergeCell ref="DE117:DE120"/>
    <mergeCell ref="DG113:DG116"/>
    <mergeCell ref="DH113:DH116"/>
    <mergeCell ref="CS109:CS112"/>
    <mergeCell ref="CS105:CS108"/>
    <mergeCell ref="DG105:DG108"/>
    <mergeCell ref="DH105:DH108"/>
    <mergeCell ref="DI105:DI112"/>
    <mergeCell ref="DM105:DM112"/>
    <mergeCell ref="DN105:DN108"/>
    <mergeCell ref="DG117:DG120"/>
    <mergeCell ref="DH117:DH120"/>
    <mergeCell ref="A113:A116"/>
    <mergeCell ref="C113:C120"/>
    <mergeCell ref="D113:D120"/>
    <mergeCell ref="E113:E116"/>
    <mergeCell ref="G113:G116"/>
    <mergeCell ref="H113:H116"/>
    <mergeCell ref="I113:I116"/>
    <mergeCell ref="J113:J116"/>
    <mergeCell ref="K113:K116"/>
    <mergeCell ref="L113:L116"/>
    <mergeCell ref="M113:M116"/>
    <mergeCell ref="N113:N116"/>
    <mergeCell ref="O113:O116"/>
    <mergeCell ref="P113:P116"/>
    <mergeCell ref="Q113:Q116"/>
    <mergeCell ref="R113:R116"/>
    <mergeCell ref="S113:S116"/>
    <mergeCell ref="A117:A120"/>
    <mergeCell ref="E117:E120"/>
    <mergeCell ref="G117:G120"/>
    <mergeCell ref="H117:H120"/>
    <mergeCell ref="I117:I120"/>
    <mergeCell ref="J117:J120"/>
    <mergeCell ref="K117:K120"/>
    <mergeCell ref="L117:L120"/>
    <mergeCell ref="M117:M120"/>
    <mergeCell ref="N117:N120"/>
    <mergeCell ref="O117:O120"/>
    <mergeCell ref="P117:P120"/>
    <mergeCell ref="Q117:Q120"/>
    <mergeCell ref="R117:R120"/>
    <mergeCell ref="S117:S120"/>
    <mergeCell ref="T113:T116"/>
    <mergeCell ref="U113:U116"/>
    <mergeCell ref="V113:V116"/>
    <mergeCell ref="W113:W116"/>
    <mergeCell ref="X113:X116"/>
    <mergeCell ref="Y113:Y116"/>
    <mergeCell ref="Z113:Z116"/>
    <mergeCell ref="AC109:AC112"/>
    <mergeCell ref="AJ109:AJ112"/>
    <mergeCell ref="AK109:AK112"/>
    <mergeCell ref="AL109:AL112"/>
    <mergeCell ref="AM109:AM112"/>
    <mergeCell ref="AN109:AN112"/>
    <mergeCell ref="AO109:AO112"/>
    <mergeCell ref="CM109:CM110"/>
    <mergeCell ref="CN109:CN110"/>
    <mergeCell ref="CO109:CO110"/>
    <mergeCell ref="CH105:CH112"/>
    <mergeCell ref="CI105:CI112"/>
    <mergeCell ref="CJ105:CJ112"/>
    <mergeCell ref="CK105:CK112"/>
    <mergeCell ref="CL105:CL112"/>
    <mergeCell ref="CM105:CM106"/>
    <mergeCell ref="CN105:CN106"/>
    <mergeCell ref="CO105:CO106"/>
    <mergeCell ref="AN105:AN108"/>
    <mergeCell ref="AO105:AO108"/>
    <mergeCell ref="AP105:AP108"/>
    <mergeCell ref="BE105:BE108"/>
    <mergeCell ref="CM107:CM108"/>
    <mergeCell ref="CN107:CN108"/>
    <mergeCell ref="CO107:CO108"/>
    <mergeCell ref="A109:A112"/>
    <mergeCell ref="E109:E112"/>
    <mergeCell ref="G109:G112"/>
    <mergeCell ref="H109:H112"/>
    <mergeCell ref="I109:I112"/>
    <mergeCell ref="J109:J112"/>
    <mergeCell ref="K109:K112"/>
    <mergeCell ref="L109:L112"/>
    <mergeCell ref="M109:M112"/>
    <mergeCell ref="N109:N112"/>
    <mergeCell ref="O109:O112"/>
    <mergeCell ref="P109:P112"/>
    <mergeCell ref="Q109:Q112"/>
    <mergeCell ref="R109:R112"/>
    <mergeCell ref="S109:S112"/>
    <mergeCell ref="T109:T112"/>
    <mergeCell ref="U109:U112"/>
    <mergeCell ref="AA109:AA112"/>
    <mergeCell ref="AB109:AB112"/>
    <mergeCell ref="BY105:BY112"/>
    <mergeCell ref="BZ105:BZ112"/>
    <mergeCell ref="CA105:CA112"/>
    <mergeCell ref="CB105:CB112"/>
    <mergeCell ref="CC105:CC112"/>
    <mergeCell ref="CD105:CD112"/>
    <mergeCell ref="CE105:CE112"/>
    <mergeCell ref="CF105:CF112"/>
    <mergeCell ref="BF113:BF116"/>
    <mergeCell ref="BG113:BG116"/>
    <mergeCell ref="BH113:BH116"/>
    <mergeCell ref="BI113:BI116"/>
    <mergeCell ref="BY113:BY120"/>
    <mergeCell ref="BZ113:BZ120"/>
    <mergeCell ref="CA113:CA120"/>
    <mergeCell ref="CB113:CB120"/>
    <mergeCell ref="CC113:CC120"/>
    <mergeCell ref="CD113:CD120"/>
    <mergeCell ref="BA105:BA108"/>
    <mergeCell ref="BB105:BB108"/>
    <mergeCell ref="BC105:BC108"/>
    <mergeCell ref="BD105:BD108"/>
    <mergeCell ref="BF105:BF108"/>
    <mergeCell ref="BG105:BG108"/>
    <mergeCell ref="BH105:BH108"/>
    <mergeCell ref="BI105:BI108"/>
    <mergeCell ref="AH109:AH112"/>
    <mergeCell ref="AI109:AI112"/>
    <mergeCell ref="AA113:AA116"/>
    <mergeCell ref="AB113:AB116"/>
    <mergeCell ref="AX105:AX108"/>
    <mergeCell ref="AY105:AY108"/>
    <mergeCell ref="AZ105:AZ108"/>
    <mergeCell ref="W105:W108"/>
    <mergeCell ref="X105:X108"/>
    <mergeCell ref="Y105:Y108"/>
    <mergeCell ref="Z105:Z108"/>
    <mergeCell ref="AA105:AA108"/>
    <mergeCell ref="AB105:AB108"/>
    <mergeCell ref="AC105:AC108"/>
    <mergeCell ref="AD105:AD108"/>
    <mergeCell ref="AE105:AE108"/>
    <mergeCell ref="AF105:AF108"/>
    <mergeCell ref="AG105:AG108"/>
    <mergeCell ref="AH105:AH108"/>
    <mergeCell ref="AI105:AI108"/>
    <mergeCell ref="AJ105:AJ108"/>
    <mergeCell ref="AK105:AK108"/>
    <mergeCell ref="AL105:AL108"/>
    <mergeCell ref="AM105:AM108"/>
    <mergeCell ref="T101:T104"/>
    <mergeCell ref="U101:U104"/>
    <mergeCell ref="V101:V104"/>
    <mergeCell ref="AO101:AO104"/>
    <mergeCell ref="CM101:CM102"/>
    <mergeCell ref="CN101:CN102"/>
    <mergeCell ref="CM103:CM104"/>
    <mergeCell ref="CN103:CN104"/>
    <mergeCell ref="E105:E108"/>
    <mergeCell ref="G105:G108"/>
    <mergeCell ref="H105:H108"/>
    <mergeCell ref="I105:I108"/>
    <mergeCell ref="J105:J108"/>
    <mergeCell ref="K105:K108"/>
    <mergeCell ref="L105:L108"/>
    <mergeCell ref="M105:M108"/>
    <mergeCell ref="N105:N108"/>
    <mergeCell ref="O105:O108"/>
    <mergeCell ref="P105:P108"/>
    <mergeCell ref="Q105:Q108"/>
    <mergeCell ref="R105:R108"/>
    <mergeCell ref="S105:S108"/>
    <mergeCell ref="T105:T108"/>
    <mergeCell ref="U105:U108"/>
    <mergeCell ref="V105:V108"/>
    <mergeCell ref="AQ105:AQ108"/>
    <mergeCell ref="AR105:AR108"/>
    <mergeCell ref="AS105:AS108"/>
    <mergeCell ref="AT105:AT108"/>
    <mergeCell ref="AU105:AU108"/>
    <mergeCell ref="AV105:AV108"/>
    <mergeCell ref="AW105:AW108"/>
    <mergeCell ref="CT97:CT104"/>
    <mergeCell ref="CU97:CU104"/>
    <mergeCell ref="CV97:CV104"/>
    <mergeCell ref="CW97:CW104"/>
    <mergeCell ref="CX97:CX104"/>
    <mergeCell ref="CY97:CY104"/>
    <mergeCell ref="CZ97:CZ104"/>
    <mergeCell ref="DA97:DA104"/>
    <mergeCell ref="DB97:DB104"/>
    <mergeCell ref="DC97:DC104"/>
    <mergeCell ref="DD97:DD104"/>
    <mergeCell ref="DE97:DE100"/>
    <mergeCell ref="DF97:DF100"/>
    <mergeCell ref="DG97:DG100"/>
    <mergeCell ref="DH97:DH100"/>
    <mergeCell ref="DI97:DI104"/>
    <mergeCell ref="DN97:DN98"/>
    <mergeCell ref="DE101:DE104"/>
    <mergeCell ref="DF101:DF104"/>
    <mergeCell ref="DG101:DG104"/>
    <mergeCell ref="DH101:DH104"/>
    <mergeCell ref="T97:T100"/>
    <mergeCell ref="U97:U100"/>
    <mergeCell ref="V97:V100"/>
    <mergeCell ref="W97:W100"/>
    <mergeCell ref="X97:X100"/>
    <mergeCell ref="Y97:Y100"/>
    <mergeCell ref="Z97:Z100"/>
    <mergeCell ref="AA97:AA100"/>
    <mergeCell ref="AB97:AB100"/>
    <mergeCell ref="AC97:AC100"/>
    <mergeCell ref="AD97:AD100"/>
    <mergeCell ref="BI97:BI100"/>
    <mergeCell ref="BY97:BY104"/>
    <mergeCell ref="BZ97:BZ104"/>
    <mergeCell ref="CA97:CA104"/>
    <mergeCell ref="CB97:CB104"/>
    <mergeCell ref="CC97:CC104"/>
    <mergeCell ref="W101:W104"/>
    <mergeCell ref="AA101:AA104"/>
    <mergeCell ref="AB101:AB104"/>
    <mergeCell ref="AC101:AC104"/>
    <mergeCell ref="AD101:AD104"/>
    <mergeCell ref="AE101:AE104"/>
    <mergeCell ref="AF101:AF104"/>
    <mergeCell ref="AG101:AG104"/>
    <mergeCell ref="AH101:AH104"/>
    <mergeCell ref="AI101:AI104"/>
    <mergeCell ref="AJ101:AJ104"/>
    <mergeCell ref="AK101:AK104"/>
    <mergeCell ref="AL101:AL104"/>
    <mergeCell ref="AM101:AM104"/>
    <mergeCell ref="AN101:AN104"/>
    <mergeCell ref="A97:A100"/>
    <mergeCell ref="C97:C104"/>
    <mergeCell ref="D97:D104"/>
    <mergeCell ref="E97:E100"/>
    <mergeCell ref="G97:G100"/>
    <mergeCell ref="H97:H100"/>
    <mergeCell ref="I97:I100"/>
    <mergeCell ref="J97:J100"/>
    <mergeCell ref="K97:K100"/>
    <mergeCell ref="L97:L100"/>
    <mergeCell ref="M97:M100"/>
    <mergeCell ref="N97:N100"/>
    <mergeCell ref="O97:O100"/>
    <mergeCell ref="P97:P100"/>
    <mergeCell ref="Q97:Q100"/>
    <mergeCell ref="R97:R100"/>
    <mergeCell ref="S97:S100"/>
    <mergeCell ref="G101:G104"/>
    <mergeCell ref="H101:H104"/>
    <mergeCell ref="I101:I104"/>
    <mergeCell ref="J101:J104"/>
    <mergeCell ref="K101:K104"/>
    <mergeCell ref="L101:L104"/>
    <mergeCell ref="M101:M104"/>
    <mergeCell ref="N101:N104"/>
    <mergeCell ref="O101:O104"/>
    <mergeCell ref="P101:P104"/>
    <mergeCell ref="Q101:Q104"/>
    <mergeCell ref="R101:R104"/>
    <mergeCell ref="S101:S104"/>
    <mergeCell ref="AJ93:AJ96"/>
    <mergeCell ref="AK93:AK96"/>
    <mergeCell ref="AL93:AL96"/>
    <mergeCell ref="AM93:AM96"/>
    <mergeCell ref="AN93:AN96"/>
    <mergeCell ref="AO93:AO96"/>
    <mergeCell ref="CM93:CM94"/>
    <mergeCell ref="CN93:CN94"/>
    <mergeCell ref="CO93:CO94"/>
    <mergeCell ref="CS93:CS96"/>
    <mergeCell ref="DE93:DE96"/>
    <mergeCell ref="DF93:DF96"/>
    <mergeCell ref="DG93:DG96"/>
    <mergeCell ref="DN93:DN96"/>
    <mergeCell ref="CM95:CM96"/>
    <mergeCell ref="CN95:CN96"/>
    <mergeCell ref="CO95:CO96"/>
    <mergeCell ref="CP89:CP96"/>
    <mergeCell ref="CQ89:CQ96"/>
    <mergeCell ref="CR89:CR96"/>
    <mergeCell ref="CS89:CS92"/>
    <mergeCell ref="CT89:CT96"/>
    <mergeCell ref="CU89:CU96"/>
    <mergeCell ref="CV89:CV96"/>
    <mergeCell ref="CW89:CW96"/>
    <mergeCell ref="CX89:CX96"/>
    <mergeCell ref="CY89:CY96"/>
    <mergeCell ref="CZ89:CZ96"/>
    <mergeCell ref="DA89:DA96"/>
    <mergeCell ref="DB89:DB96"/>
    <mergeCell ref="DC89:DC96"/>
    <mergeCell ref="DM89:DM96"/>
    <mergeCell ref="S93:S96"/>
    <mergeCell ref="T93:T96"/>
    <mergeCell ref="U93:U96"/>
    <mergeCell ref="V93:V96"/>
    <mergeCell ref="W93:W96"/>
    <mergeCell ref="X93:X96"/>
    <mergeCell ref="Y93:Y96"/>
    <mergeCell ref="Z93:Z96"/>
    <mergeCell ref="AA93:AA96"/>
    <mergeCell ref="AB93:AB96"/>
    <mergeCell ref="AC93:AC96"/>
    <mergeCell ref="AD93:AD96"/>
    <mergeCell ref="AE93:AE96"/>
    <mergeCell ref="AF93:AF96"/>
    <mergeCell ref="AG93:AG96"/>
    <mergeCell ref="AH93:AH96"/>
    <mergeCell ref="AI93:AI96"/>
    <mergeCell ref="DN89:DN92"/>
    <mergeCell ref="CM91:CM92"/>
    <mergeCell ref="CN91:CN92"/>
    <mergeCell ref="CO91:CO92"/>
    <mergeCell ref="CA89:CA96"/>
    <mergeCell ref="CB89:CB96"/>
    <mergeCell ref="AY97:AY100"/>
    <mergeCell ref="AZ97:AZ100"/>
    <mergeCell ref="CC89:CC96"/>
    <mergeCell ref="CD89:CD96"/>
    <mergeCell ref="CE89:CE96"/>
    <mergeCell ref="CF89:CF96"/>
    <mergeCell ref="CG89:CG96"/>
    <mergeCell ref="CH89:CH96"/>
    <mergeCell ref="CI89:CI96"/>
    <mergeCell ref="CJ89:CJ96"/>
    <mergeCell ref="CK89:CK96"/>
    <mergeCell ref="CL89:CL96"/>
    <mergeCell ref="CM89:CM90"/>
    <mergeCell ref="CN89:CN90"/>
    <mergeCell ref="CO89:CO90"/>
    <mergeCell ref="CD97:CD104"/>
    <mergeCell ref="CE97:CE104"/>
    <mergeCell ref="CF97:CF104"/>
    <mergeCell ref="CG97:CG104"/>
    <mergeCell ref="CH97:CH104"/>
    <mergeCell ref="CI97:CI104"/>
    <mergeCell ref="CJ97:CJ104"/>
    <mergeCell ref="CK97:CK104"/>
    <mergeCell ref="CL97:CL104"/>
    <mergeCell ref="CM97:CM98"/>
    <mergeCell ref="CN97:CN98"/>
    <mergeCell ref="CM99:CM100"/>
    <mergeCell ref="CN99:CN100"/>
    <mergeCell ref="AW89:AW92"/>
    <mergeCell ref="AX89:AX92"/>
    <mergeCell ref="AY89:AY92"/>
    <mergeCell ref="AZ89:AZ92"/>
    <mergeCell ref="BA89:BA92"/>
    <mergeCell ref="BB89:BB92"/>
    <mergeCell ref="BC89:BC92"/>
    <mergeCell ref="BD89:BD92"/>
    <mergeCell ref="BE89:BE92"/>
    <mergeCell ref="BF89:BF92"/>
    <mergeCell ref="BG89:BG92"/>
    <mergeCell ref="BH89:BH92"/>
    <mergeCell ref="BL89:BM90"/>
    <mergeCell ref="BN89:BN104"/>
    <mergeCell ref="BW89:BW104"/>
    <mergeCell ref="BY89:BY96"/>
    <mergeCell ref="BZ89:BZ96"/>
    <mergeCell ref="A89:A92"/>
    <mergeCell ref="B89:B104"/>
    <mergeCell ref="C89:C96"/>
    <mergeCell ref="D89:D96"/>
    <mergeCell ref="E89:E92"/>
    <mergeCell ref="G89:G92"/>
    <mergeCell ref="H89:H92"/>
    <mergeCell ref="I89:I92"/>
    <mergeCell ref="J89:J92"/>
    <mergeCell ref="K89:K92"/>
    <mergeCell ref="L89:L92"/>
    <mergeCell ref="M89:M92"/>
    <mergeCell ref="N89:N92"/>
    <mergeCell ref="O89:O92"/>
    <mergeCell ref="P89:P92"/>
    <mergeCell ref="Q89:Q92"/>
    <mergeCell ref="R89:R92"/>
    <mergeCell ref="E101:E104"/>
    <mergeCell ref="A93:A96"/>
    <mergeCell ref="E93:E96"/>
    <mergeCell ref="G93:G96"/>
    <mergeCell ref="H93:H96"/>
    <mergeCell ref="I93:I96"/>
    <mergeCell ref="J93:J96"/>
    <mergeCell ref="K93:K96"/>
    <mergeCell ref="L93:L96"/>
    <mergeCell ref="M93:M96"/>
    <mergeCell ref="N93:N96"/>
    <mergeCell ref="O93:O96"/>
    <mergeCell ref="P93:P96"/>
    <mergeCell ref="Q93:Q96"/>
    <mergeCell ref="R93:R96"/>
    <mergeCell ref="AG85:AG88"/>
    <mergeCell ref="AH85:AH88"/>
    <mergeCell ref="AI85:AI88"/>
    <mergeCell ref="AJ85:AJ88"/>
    <mergeCell ref="AK85:AK88"/>
    <mergeCell ref="AL85:AL88"/>
    <mergeCell ref="AM85:AM88"/>
    <mergeCell ref="AN85:AN88"/>
    <mergeCell ref="AO85:AO88"/>
    <mergeCell ref="CM85:CM86"/>
    <mergeCell ref="CN85:CN86"/>
    <mergeCell ref="DE85:DE88"/>
    <mergeCell ref="DF85:DF88"/>
    <mergeCell ref="DG85:DG88"/>
    <mergeCell ref="DH85:DH88"/>
    <mergeCell ref="CM87:CM88"/>
    <mergeCell ref="CN87:CN88"/>
    <mergeCell ref="CO87:CO88"/>
    <mergeCell ref="CU81:CU88"/>
    <mergeCell ref="CV81:CV88"/>
    <mergeCell ref="CW81:CW88"/>
    <mergeCell ref="CX81:CX88"/>
    <mergeCell ref="CY81:CY88"/>
    <mergeCell ref="CZ81:CZ88"/>
    <mergeCell ref="DA81:DA88"/>
    <mergeCell ref="DB81:DB88"/>
    <mergeCell ref="DC81:DC88"/>
    <mergeCell ref="CO85:CO86"/>
    <mergeCell ref="CS85:CS88"/>
    <mergeCell ref="DD81:DD88"/>
    <mergeCell ref="DE81:DE84"/>
    <mergeCell ref="DF81:DF84"/>
    <mergeCell ref="DN81:DN82"/>
    <mergeCell ref="CM83:CM84"/>
    <mergeCell ref="CN83:CN84"/>
    <mergeCell ref="CO83:CO84"/>
    <mergeCell ref="A85:A88"/>
    <mergeCell ref="E85:E88"/>
    <mergeCell ref="G85:G88"/>
    <mergeCell ref="H85:H88"/>
    <mergeCell ref="I85:I88"/>
    <mergeCell ref="J85:J88"/>
    <mergeCell ref="K85:K88"/>
    <mergeCell ref="L85:L88"/>
    <mergeCell ref="M85:M88"/>
    <mergeCell ref="N85:N88"/>
    <mergeCell ref="O85:O88"/>
    <mergeCell ref="P85:P88"/>
    <mergeCell ref="Q85:Q88"/>
    <mergeCell ref="R85:R88"/>
    <mergeCell ref="S85:S88"/>
    <mergeCell ref="T85:T88"/>
    <mergeCell ref="U85:U88"/>
    <mergeCell ref="V85:V88"/>
    <mergeCell ref="W85:W88"/>
    <mergeCell ref="X85:X88"/>
    <mergeCell ref="Y85:Y88"/>
    <mergeCell ref="Z85:Z88"/>
    <mergeCell ref="AA85:AA88"/>
    <mergeCell ref="AB85:AB88"/>
    <mergeCell ref="AC85:AC88"/>
    <mergeCell ref="AD85:AD88"/>
    <mergeCell ref="AE85:AE88"/>
    <mergeCell ref="AF85:AF88"/>
    <mergeCell ref="DG81:DG84"/>
    <mergeCell ref="DH81:DH84"/>
    <mergeCell ref="DI81:DI88"/>
    <mergeCell ref="AO81:AO84"/>
    <mergeCell ref="AP81:AP84"/>
    <mergeCell ref="AQ81:AQ84"/>
    <mergeCell ref="AR81:AR84"/>
    <mergeCell ref="AS81:AS84"/>
    <mergeCell ref="AT81:AT84"/>
    <mergeCell ref="AU81:AU84"/>
    <mergeCell ref="AV81:AV84"/>
    <mergeCell ref="AW81:AW84"/>
    <mergeCell ref="AX81:AX84"/>
    <mergeCell ref="AY81:AY84"/>
    <mergeCell ref="AZ81:AZ84"/>
    <mergeCell ref="BA81:BA84"/>
    <mergeCell ref="BB81:BB84"/>
    <mergeCell ref="BC81:BC84"/>
    <mergeCell ref="BD81:BD84"/>
    <mergeCell ref="BE81:BE84"/>
    <mergeCell ref="AM77:AM80"/>
    <mergeCell ref="AN77:AN80"/>
    <mergeCell ref="AO77:AO80"/>
    <mergeCell ref="CM77:CM78"/>
    <mergeCell ref="CN77:CN78"/>
    <mergeCell ref="CO77:CO78"/>
    <mergeCell ref="CS77:CS80"/>
    <mergeCell ref="DE77:DE80"/>
    <mergeCell ref="DF77:DF80"/>
    <mergeCell ref="DG77:DG80"/>
    <mergeCell ref="DH77:DH80"/>
    <mergeCell ref="DN77:DN80"/>
    <mergeCell ref="CM79:CM80"/>
    <mergeCell ref="CN79:CN80"/>
    <mergeCell ref="CO79:CO80"/>
    <mergeCell ref="A81:A84"/>
    <mergeCell ref="C81:C88"/>
    <mergeCell ref="D81:D88"/>
    <mergeCell ref="E81:E84"/>
    <mergeCell ref="G81:G84"/>
    <mergeCell ref="H81:H84"/>
    <mergeCell ref="I81:I84"/>
    <mergeCell ref="J81:J84"/>
    <mergeCell ref="K81:K84"/>
    <mergeCell ref="L81:L84"/>
    <mergeCell ref="M81:M84"/>
    <mergeCell ref="N81:N84"/>
    <mergeCell ref="O81:O84"/>
    <mergeCell ref="P81:P84"/>
    <mergeCell ref="Q81:Q84"/>
    <mergeCell ref="R81:R84"/>
    <mergeCell ref="S81:S84"/>
    <mergeCell ref="V77:V80"/>
    <mergeCell ref="W77:W80"/>
    <mergeCell ref="X77:X80"/>
    <mergeCell ref="Y77:Y80"/>
    <mergeCell ref="Z77:Z80"/>
    <mergeCell ref="AA77:AA80"/>
    <mergeCell ref="AB77:AB80"/>
    <mergeCell ref="AC77:AC80"/>
    <mergeCell ref="AD77:AD80"/>
    <mergeCell ref="AE77:AE80"/>
    <mergeCell ref="AF77:AF80"/>
    <mergeCell ref="AG77:AG80"/>
    <mergeCell ref="AH77:AH80"/>
    <mergeCell ref="AI77:AI80"/>
    <mergeCell ref="AJ77:AJ80"/>
    <mergeCell ref="AK77:AK80"/>
    <mergeCell ref="AL77:AL80"/>
    <mergeCell ref="DC73:DC80"/>
    <mergeCell ref="DD73:DD80"/>
    <mergeCell ref="DE73:DE76"/>
    <mergeCell ref="DF73:DF76"/>
    <mergeCell ref="DG73:DG76"/>
    <mergeCell ref="DH73:DH76"/>
    <mergeCell ref="DI73:DI80"/>
    <mergeCell ref="DJ73:DJ136"/>
    <mergeCell ref="DK73:DK136"/>
    <mergeCell ref="DL73:DL136"/>
    <mergeCell ref="DM73:DM80"/>
    <mergeCell ref="DN73:DN76"/>
    <mergeCell ref="CM75:CM76"/>
    <mergeCell ref="CN75:CN76"/>
    <mergeCell ref="CO75:CO76"/>
    <mergeCell ref="A77:A80"/>
    <mergeCell ref="E77:E80"/>
    <mergeCell ref="G77:G80"/>
    <mergeCell ref="H77:H80"/>
    <mergeCell ref="I77:I80"/>
    <mergeCell ref="J77:J80"/>
    <mergeCell ref="K77:K80"/>
    <mergeCell ref="L77:L80"/>
    <mergeCell ref="M77:M80"/>
    <mergeCell ref="N77:N80"/>
    <mergeCell ref="O77:O80"/>
    <mergeCell ref="P77:P80"/>
    <mergeCell ref="Q77:Q80"/>
    <mergeCell ref="R77:R80"/>
    <mergeCell ref="S77:S80"/>
    <mergeCell ref="T77:T80"/>
    <mergeCell ref="U77:U80"/>
    <mergeCell ref="CD73:CD80"/>
    <mergeCell ref="CE73:CE80"/>
    <mergeCell ref="CF73:CF80"/>
    <mergeCell ref="CG73:CG80"/>
    <mergeCell ref="CH73:CH80"/>
    <mergeCell ref="CI73:CI80"/>
    <mergeCell ref="CJ73:CJ80"/>
    <mergeCell ref="CK73:CK80"/>
    <mergeCell ref="CL73:CL80"/>
    <mergeCell ref="CM73:CM74"/>
    <mergeCell ref="CN73:CN74"/>
    <mergeCell ref="CO73:CO74"/>
    <mergeCell ref="CP73:CP80"/>
    <mergeCell ref="CQ73:CQ80"/>
    <mergeCell ref="CR73:CR80"/>
    <mergeCell ref="CS73:CS76"/>
    <mergeCell ref="CT73:CT80"/>
    <mergeCell ref="BB73:BB76"/>
    <mergeCell ref="BC73:BC76"/>
    <mergeCell ref="BD73:BD76"/>
    <mergeCell ref="BE73:BE76"/>
    <mergeCell ref="BF73:BF76"/>
    <mergeCell ref="BG73:BG76"/>
    <mergeCell ref="BH73:BH76"/>
    <mergeCell ref="BI73:BI76"/>
    <mergeCell ref="BJ73:BJ88"/>
    <mergeCell ref="BL73:BM74"/>
    <mergeCell ref="BN73:BN88"/>
    <mergeCell ref="BW73:BW88"/>
    <mergeCell ref="BY73:BY80"/>
    <mergeCell ref="BZ73:BZ80"/>
    <mergeCell ref="CA73:CA80"/>
    <mergeCell ref="CB73:CB80"/>
    <mergeCell ref="CC73:CC80"/>
    <mergeCell ref="BF81:BF84"/>
    <mergeCell ref="BG81:BG84"/>
    <mergeCell ref="BH81:BH84"/>
    <mergeCell ref="BI81:BI84"/>
    <mergeCell ref="BY81:BY88"/>
    <mergeCell ref="BZ81:BZ88"/>
    <mergeCell ref="CA81:CA88"/>
    <mergeCell ref="CB81:CB88"/>
    <mergeCell ref="CC81:CC88"/>
    <mergeCell ref="AB73:AB76"/>
    <mergeCell ref="AC73:AC76"/>
    <mergeCell ref="AD73:AD76"/>
    <mergeCell ref="AE73:AE76"/>
    <mergeCell ref="AF73:AF76"/>
    <mergeCell ref="AG73:AG76"/>
    <mergeCell ref="AH73:AH76"/>
    <mergeCell ref="AI73:AI76"/>
    <mergeCell ref="AJ73:AJ76"/>
    <mergeCell ref="AK73:AK76"/>
    <mergeCell ref="AL73:AL76"/>
    <mergeCell ref="AM73:AM76"/>
    <mergeCell ref="AN73:AN76"/>
    <mergeCell ref="AO73:AO76"/>
    <mergeCell ref="AP73:AP76"/>
    <mergeCell ref="AQ73:AQ76"/>
    <mergeCell ref="AR73:AR76"/>
    <mergeCell ref="DF69:DF72"/>
    <mergeCell ref="DG69:DG72"/>
    <mergeCell ref="DH69:DH72"/>
    <mergeCell ref="CM71:CM72"/>
    <mergeCell ref="CN71:CN72"/>
    <mergeCell ref="CO71:CO72"/>
    <mergeCell ref="A73:A76"/>
    <mergeCell ref="B73:B88"/>
    <mergeCell ref="C73:C80"/>
    <mergeCell ref="D73:D80"/>
    <mergeCell ref="E73:E76"/>
    <mergeCell ref="G73:G76"/>
    <mergeCell ref="H73:H76"/>
    <mergeCell ref="I73:I76"/>
    <mergeCell ref="J73:J76"/>
    <mergeCell ref="K73:K76"/>
    <mergeCell ref="L73:L76"/>
    <mergeCell ref="M73:M76"/>
    <mergeCell ref="N73:N76"/>
    <mergeCell ref="O73:O76"/>
    <mergeCell ref="P73:P76"/>
    <mergeCell ref="Q73:Q76"/>
    <mergeCell ref="R73:R76"/>
    <mergeCell ref="S73:S76"/>
    <mergeCell ref="T73:T76"/>
    <mergeCell ref="U73:U76"/>
    <mergeCell ref="V73:V76"/>
    <mergeCell ref="W73:W76"/>
    <mergeCell ref="X73:X76"/>
    <mergeCell ref="Y73:Y76"/>
    <mergeCell ref="Z73:Z76"/>
    <mergeCell ref="AA73:AA76"/>
    <mergeCell ref="Y69:Y72"/>
    <mergeCell ref="Z69:Z72"/>
    <mergeCell ref="AA69:AA72"/>
    <mergeCell ref="AB69:AB72"/>
    <mergeCell ref="AC69:AC72"/>
    <mergeCell ref="AD69:AD72"/>
    <mergeCell ref="AE69:AE72"/>
    <mergeCell ref="AF69:AF72"/>
    <mergeCell ref="AG69:AG72"/>
    <mergeCell ref="AH69:AH72"/>
    <mergeCell ref="AI69:AI72"/>
    <mergeCell ref="AJ69:AJ72"/>
    <mergeCell ref="AK69:AK72"/>
    <mergeCell ref="AL69:AL72"/>
    <mergeCell ref="AM69:AM72"/>
    <mergeCell ref="AN69:AN72"/>
    <mergeCell ref="AO69:AO72"/>
    <mergeCell ref="DC65:DC72"/>
    <mergeCell ref="DD65:DD72"/>
    <mergeCell ref="DE65:DE68"/>
    <mergeCell ref="DE69:DE72"/>
    <mergeCell ref="DF65:DF68"/>
    <mergeCell ref="DG65:DG68"/>
    <mergeCell ref="DH65:DH68"/>
    <mergeCell ref="DI65:DI72"/>
    <mergeCell ref="DN65:DN66"/>
    <mergeCell ref="CM67:CM68"/>
    <mergeCell ref="CN67:CN68"/>
    <mergeCell ref="CO67:CO68"/>
    <mergeCell ref="A69:A72"/>
    <mergeCell ref="E69:E72"/>
    <mergeCell ref="G69:G72"/>
    <mergeCell ref="H69:H72"/>
    <mergeCell ref="I69:I72"/>
    <mergeCell ref="J69:J72"/>
    <mergeCell ref="K69:K72"/>
    <mergeCell ref="L69:L72"/>
    <mergeCell ref="M69:M72"/>
    <mergeCell ref="N69:N72"/>
    <mergeCell ref="O69:O72"/>
    <mergeCell ref="P69:P72"/>
    <mergeCell ref="Q69:Q72"/>
    <mergeCell ref="R69:R72"/>
    <mergeCell ref="S69:S72"/>
    <mergeCell ref="T69:T72"/>
    <mergeCell ref="U69:U72"/>
    <mergeCell ref="V69:V72"/>
    <mergeCell ref="W69:W72"/>
    <mergeCell ref="X69:X72"/>
    <mergeCell ref="AX65:AX68"/>
    <mergeCell ref="AY65:AY68"/>
    <mergeCell ref="AZ65:AZ68"/>
    <mergeCell ref="BA65:BA68"/>
    <mergeCell ref="BB65:BB68"/>
    <mergeCell ref="BC65:BC68"/>
    <mergeCell ref="BD65:BD68"/>
    <mergeCell ref="BE65:BE68"/>
    <mergeCell ref="CO65:CO66"/>
    <mergeCell ref="CP65:CP72"/>
    <mergeCell ref="CQ65:CQ72"/>
    <mergeCell ref="CR65:CR72"/>
    <mergeCell ref="CS65:CS68"/>
    <mergeCell ref="CT65:CT72"/>
    <mergeCell ref="CU65:CU72"/>
    <mergeCell ref="CV65:CV72"/>
    <mergeCell ref="CW65:CW72"/>
    <mergeCell ref="CM69:CM70"/>
    <mergeCell ref="CN69:CN70"/>
    <mergeCell ref="CO69:CO70"/>
    <mergeCell ref="CS69:CS72"/>
    <mergeCell ref="BZ65:BZ72"/>
    <mergeCell ref="CA65:CA72"/>
    <mergeCell ref="CB65:CB72"/>
    <mergeCell ref="CC65:CC72"/>
    <mergeCell ref="CD65:CD72"/>
    <mergeCell ref="CE65:CE72"/>
    <mergeCell ref="DE61:DE64"/>
    <mergeCell ref="DF61:DF64"/>
    <mergeCell ref="DG61:DG64"/>
    <mergeCell ref="DH61:DH64"/>
    <mergeCell ref="DN61:DN64"/>
    <mergeCell ref="CM63:CM64"/>
    <mergeCell ref="CN63:CN64"/>
    <mergeCell ref="CO63:CO64"/>
    <mergeCell ref="A65:A68"/>
    <mergeCell ref="C65:C72"/>
    <mergeCell ref="D65:D72"/>
    <mergeCell ref="E65:E68"/>
    <mergeCell ref="G65:G68"/>
    <mergeCell ref="H65:H68"/>
    <mergeCell ref="I65:I68"/>
    <mergeCell ref="J65:J68"/>
    <mergeCell ref="K65:K68"/>
    <mergeCell ref="L65:L68"/>
    <mergeCell ref="M65:M68"/>
    <mergeCell ref="N65:N68"/>
    <mergeCell ref="O65:O68"/>
    <mergeCell ref="P65:P68"/>
    <mergeCell ref="Q65:Q68"/>
    <mergeCell ref="R65:R68"/>
    <mergeCell ref="S65:S68"/>
    <mergeCell ref="T65:T68"/>
    <mergeCell ref="U65:U68"/>
    <mergeCell ref="V65:V68"/>
    <mergeCell ref="W65:W68"/>
    <mergeCell ref="X65:X68"/>
    <mergeCell ref="Y65:Y68"/>
    <mergeCell ref="Z65:Z68"/>
    <mergeCell ref="AA61:AA64"/>
    <mergeCell ref="AB61:AB64"/>
    <mergeCell ref="AC61:AC64"/>
    <mergeCell ref="AD61:AD64"/>
    <mergeCell ref="AE61:AE64"/>
    <mergeCell ref="AF61:AF64"/>
    <mergeCell ref="AG61:AG64"/>
    <mergeCell ref="AH61:AH64"/>
    <mergeCell ref="AI61:AI64"/>
    <mergeCell ref="AJ61:AJ64"/>
    <mergeCell ref="AK61:AK64"/>
    <mergeCell ref="AL61:AL64"/>
    <mergeCell ref="AM61:AM64"/>
    <mergeCell ref="AN61:AN64"/>
    <mergeCell ref="AO61:AO64"/>
    <mergeCell ref="CM61:CM62"/>
    <mergeCell ref="CN61:CN62"/>
    <mergeCell ref="CF57:CF64"/>
    <mergeCell ref="CG57:CG64"/>
    <mergeCell ref="CH57:CH64"/>
    <mergeCell ref="CI57:CI64"/>
    <mergeCell ref="CJ57:CJ64"/>
    <mergeCell ref="CK57:CK64"/>
    <mergeCell ref="CL57:CL64"/>
    <mergeCell ref="CM57:CM58"/>
    <mergeCell ref="CN57:CN58"/>
    <mergeCell ref="AD57:AD60"/>
    <mergeCell ref="AE57:AE60"/>
    <mergeCell ref="AF57:AF60"/>
    <mergeCell ref="AG57:AG60"/>
    <mergeCell ref="AH57:AH60"/>
    <mergeCell ref="AI57:AI60"/>
    <mergeCell ref="DE57:DE60"/>
    <mergeCell ref="DF57:DF60"/>
    <mergeCell ref="DG57:DG60"/>
    <mergeCell ref="DH57:DH60"/>
    <mergeCell ref="DI57:DI64"/>
    <mergeCell ref="DM57:DM64"/>
    <mergeCell ref="DN57:DN60"/>
    <mergeCell ref="CM59:CM60"/>
    <mergeCell ref="CN59:CN60"/>
    <mergeCell ref="CO59:CO60"/>
    <mergeCell ref="A61:A64"/>
    <mergeCell ref="E61:E64"/>
    <mergeCell ref="G61:G64"/>
    <mergeCell ref="H61:H64"/>
    <mergeCell ref="I61:I64"/>
    <mergeCell ref="J61:J64"/>
    <mergeCell ref="K61:K64"/>
    <mergeCell ref="L61:L64"/>
    <mergeCell ref="M61:M64"/>
    <mergeCell ref="N61:N64"/>
    <mergeCell ref="O61:O64"/>
    <mergeCell ref="P61:P64"/>
    <mergeCell ref="Q61:Q64"/>
    <mergeCell ref="R61:R64"/>
    <mergeCell ref="S61:S64"/>
    <mergeCell ref="T61:T64"/>
    <mergeCell ref="U61:U64"/>
    <mergeCell ref="V61:V64"/>
    <mergeCell ref="W61:W64"/>
    <mergeCell ref="X61:X64"/>
    <mergeCell ref="Y61:Y64"/>
    <mergeCell ref="Z61:Z64"/>
    <mergeCell ref="BF57:BF60"/>
    <mergeCell ref="BG57:BG60"/>
    <mergeCell ref="BH57:BH60"/>
    <mergeCell ref="BI57:BI60"/>
    <mergeCell ref="BJ57:BJ72"/>
    <mergeCell ref="BL57:BM58"/>
    <mergeCell ref="BN57:BN72"/>
    <mergeCell ref="BW57:BW72"/>
    <mergeCell ref="BY57:BY64"/>
    <mergeCell ref="BZ57:BZ64"/>
    <mergeCell ref="CA57:CA64"/>
    <mergeCell ref="CB57:CB64"/>
    <mergeCell ref="CC57:CC64"/>
    <mergeCell ref="CD57:CD64"/>
    <mergeCell ref="CE57:CE64"/>
    <mergeCell ref="BF65:BF68"/>
    <mergeCell ref="BG65:BG68"/>
    <mergeCell ref="BH65:BH68"/>
    <mergeCell ref="BI65:BI68"/>
    <mergeCell ref="BY65:BY72"/>
    <mergeCell ref="AP57:AP60"/>
    <mergeCell ref="AQ57:AQ60"/>
    <mergeCell ref="AR57:AR60"/>
    <mergeCell ref="AS57:AS60"/>
    <mergeCell ref="AT57:AT60"/>
    <mergeCell ref="DH53:DH56"/>
    <mergeCell ref="CM55:CM56"/>
    <mergeCell ref="CN55:CN56"/>
    <mergeCell ref="CO55:CO56"/>
    <mergeCell ref="A57:A60"/>
    <mergeCell ref="B57:B72"/>
    <mergeCell ref="C57:C64"/>
    <mergeCell ref="D57:D64"/>
    <mergeCell ref="E57:E60"/>
    <mergeCell ref="G57:G60"/>
    <mergeCell ref="H57:H60"/>
    <mergeCell ref="I57:I60"/>
    <mergeCell ref="J57:J60"/>
    <mergeCell ref="K57:K60"/>
    <mergeCell ref="L57:L60"/>
    <mergeCell ref="M57:M60"/>
    <mergeCell ref="N57:N60"/>
    <mergeCell ref="O57:O60"/>
    <mergeCell ref="P57:P60"/>
    <mergeCell ref="Q57:Q60"/>
    <mergeCell ref="R57:R60"/>
    <mergeCell ref="CO57:CO58"/>
    <mergeCell ref="CP57:CP64"/>
    <mergeCell ref="CQ57:CQ64"/>
    <mergeCell ref="CR57:CR64"/>
    <mergeCell ref="CS57:CS60"/>
    <mergeCell ref="CT57:CT64"/>
    <mergeCell ref="S57:S60"/>
    <mergeCell ref="T57:T60"/>
    <mergeCell ref="U57:U60"/>
    <mergeCell ref="V57:V60"/>
    <mergeCell ref="W57:W60"/>
    <mergeCell ref="X57:X60"/>
    <mergeCell ref="Y57:Y60"/>
    <mergeCell ref="Z57:Z60"/>
    <mergeCell ref="AA57:AA60"/>
    <mergeCell ref="AB57:AB60"/>
    <mergeCell ref="AC57:AC60"/>
    <mergeCell ref="AE53:AE56"/>
    <mergeCell ref="AF53:AF56"/>
    <mergeCell ref="AG53:AG56"/>
    <mergeCell ref="AH53:AH56"/>
    <mergeCell ref="AI53:AI56"/>
    <mergeCell ref="AJ53:AJ56"/>
    <mergeCell ref="V53:V56"/>
    <mergeCell ref="W53:W56"/>
    <mergeCell ref="X53:X56"/>
    <mergeCell ref="Y53:Y56"/>
    <mergeCell ref="Z53:Z56"/>
    <mergeCell ref="AA53:AA56"/>
    <mergeCell ref="AB53:AB56"/>
    <mergeCell ref="AC53:AC56"/>
    <mergeCell ref="AD53:AD56"/>
    <mergeCell ref="AJ57:AJ60"/>
    <mergeCell ref="DH49:DH52"/>
    <mergeCell ref="DI49:DI56"/>
    <mergeCell ref="DN49:DN50"/>
    <mergeCell ref="CM51:CM52"/>
    <mergeCell ref="CN51:CN52"/>
    <mergeCell ref="CO51:CO52"/>
    <mergeCell ref="CQ49:CQ56"/>
    <mergeCell ref="CR49:CR56"/>
    <mergeCell ref="CS49:CS52"/>
    <mergeCell ref="CT49:CT56"/>
    <mergeCell ref="CU49:CU56"/>
    <mergeCell ref="CV49:CV56"/>
    <mergeCell ref="CW49:CW56"/>
    <mergeCell ref="CX49:CX56"/>
    <mergeCell ref="CY49:CY56"/>
    <mergeCell ref="CZ49:CZ56"/>
    <mergeCell ref="DA49:DA56"/>
    <mergeCell ref="DB49:DB56"/>
    <mergeCell ref="DC49:DC56"/>
    <mergeCell ref="DD49:DD56"/>
    <mergeCell ref="DE49:DE52"/>
    <mergeCell ref="DF49:DF52"/>
    <mergeCell ref="DG49:DG52"/>
    <mergeCell ref="DG53:DG56"/>
    <mergeCell ref="DE53:DE56"/>
    <mergeCell ref="DF53:DF56"/>
    <mergeCell ref="G53:G56"/>
    <mergeCell ref="H53:H56"/>
    <mergeCell ref="I53:I56"/>
    <mergeCell ref="J53:J56"/>
    <mergeCell ref="K53:K56"/>
    <mergeCell ref="L53:L56"/>
    <mergeCell ref="M53:M56"/>
    <mergeCell ref="N53:N56"/>
    <mergeCell ref="O53:O56"/>
    <mergeCell ref="P53:P56"/>
    <mergeCell ref="Q53:Q56"/>
    <mergeCell ref="R53:R56"/>
    <mergeCell ref="S53:S56"/>
    <mergeCell ref="T53:T56"/>
    <mergeCell ref="U53:U56"/>
    <mergeCell ref="C49:C56"/>
    <mergeCell ref="D49:D56"/>
    <mergeCell ref="E49:E52"/>
    <mergeCell ref="G49:G52"/>
    <mergeCell ref="H49:H52"/>
    <mergeCell ref="I49:I52"/>
    <mergeCell ref="J49:J52"/>
    <mergeCell ref="K49:K52"/>
    <mergeCell ref="L49:L52"/>
    <mergeCell ref="M49:M52"/>
    <mergeCell ref="N49:N52"/>
    <mergeCell ref="O49:O52"/>
    <mergeCell ref="P49:P52"/>
    <mergeCell ref="Q49:Q52"/>
    <mergeCell ref="R49:R52"/>
    <mergeCell ref="CU41:CU48"/>
    <mergeCell ref="CV41:CV48"/>
    <mergeCell ref="CW41:CW48"/>
    <mergeCell ref="CX41:CX48"/>
    <mergeCell ref="CD41:CD48"/>
    <mergeCell ref="CE41:CE48"/>
    <mergeCell ref="CF41:CF48"/>
    <mergeCell ref="CG41:CG48"/>
    <mergeCell ref="DD41:DD48"/>
    <mergeCell ref="DE41:DE44"/>
    <mergeCell ref="DF41:DF44"/>
    <mergeCell ref="AZ49:AZ52"/>
    <mergeCell ref="BA49:BA52"/>
    <mergeCell ref="BB49:BB52"/>
    <mergeCell ref="BC49:BC52"/>
    <mergeCell ref="BD49:BD52"/>
    <mergeCell ref="BE49:BE52"/>
    <mergeCell ref="CM45:CM46"/>
    <mergeCell ref="CN45:CN46"/>
    <mergeCell ref="CO45:CO46"/>
    <mergeCell ref="CS45:CS48"/>
    <mergeCell ref="CH41:CH48"/>
    <mergeCell ref="CI41:CI48"/>
    <mergeCell ref="CJ41:CJ48"/>
    <mergeCell ref="CK41:CK48"/>
    <mergeCell ref="CL41:CL48"/>
    <mergeCell ref="CM41:CM42"/>
    <mergeCell ref="CN41:CN42"/>
    <mergeCell ref="CO41:CO42"/>
    <mergeCell ref="CP41:CP48"/>
    <mergeCell ref="CQ41:CQ48"/>
    <mergeCell ref="CR41:CR48"/>
    <mergeCell ref="AO41:AO44"/>
    <mergeCell ref="AP41:AP44"/>
    <mergeCell ref="AQ41:AQ44"/>
    <mergeCell ref="AM45:AM48"/>
    <mergeCell ref="AN45:AN48"/>
    <mergeCell ref="AO45:AO48"/>
    <mergeCell ref="AH41:AH44"/>
    <mergeCell ref="AI41:AI44"/>
    <mergeCell ref="AJ41:AJ44"/>
    <mergeCell ref="S49:S52"/>
    <mergeCell ref="CE49:CE56"/>
    <mergeCell ref="AO53:AO56"/>
    <mergeCell ref="BF49:BF52"/>
    <mergeCell ref="BG49:BG52"/>
    <mergeCell ref="BH49:BH52"/>
    <mergeCell ref="BI49:BI52"/>
    <mergeCell ref="BY49:BY56"/>
    <mergeCell ref="AO49:AO52"/>
    <mergeCell ref="AP49:AP52"/>
    <mergeCell ref="AQ49:AQ52"/>
    <mergeCell ref="AR49:AR52"/>
    <mergeCell ref="AS49:AS52"/>
    <mergeCell ref="AT49:AT52"/>
    <mergeCell ref="AU49:AU52"/>
    <mergeCell ref="AV49:AV52"/>
    <mergeCell ref="AW49:AW52"/>
    <mergeCell ref="T49:T52"/>
    <mergeCell ref="U49:U52"/>
    <mergeCell ref="V49:V52"/>
    <mergeCell ref="W49:W52"/>
    <mergeCell ref="X49:X52"/>
    <mergeCell ref="Y49:Y52"/>
    <mergeCell ref="BZ49:BZ56"/>
    <mergeCell ref="AC45:AC48"/>
    <mergeCell ref="AD45:AD48"/>
    <mergeCell ref="AE45:AE48"/>
    <mergeCell ref="AF45:AF48"/>
    <mergeCell ref="AG45:AG48"/>
    <mergeCell ref="AH45:AH48"/>
    <mergeCell ref="AI45:AI48"/>
    <mergeCell ref="AJ45:AJ48"/>
    <mergeCell ref="AK45:AK48"/>
    <mergeCell ref="AL45:AL48"/>
    <mergeCell ref="Z45:Z48"/>
    <mergeCell ref="AA45:AA48"/>
    <mergeCell ref="AB45:AB48"/>
    <mergeCell ref="S45:S48"/>
    <mergeCell ref="T45:T48"/>
    <mergeCell ref="U45:U48"/>
    <mergeCell ref="V45:V48"/>
    <mergeCell ref="W45:W48"/>
    <mergeCell ref="X45:X48"/>
    <mergeCell ref="Y45:Y48"/>
    <mergeCell ref="Z49:Z52"/>
    <mergeCell ref="AA49:AA52"/>
    <mergeCell ref="AB49:AB52"/>
    <mergeCell ref="AC49:AC52"/>
    <mergeCell ref="AD49:AD52"/>
    <mergeCell ref="AE49:AE52"/>
    <mergeCell ref="AF49:AF52"/>
    <mergeCell ref="AG49:AG52"/>
    <mergeCell ref="AH49:AH52"/>
    <mergeCell ref="AI49:AI52"/>
    <mergeCell ref="AJ49:AJ52"/>
    <mergeCell ref="CS41:CS44"/>
    <mergeCell ref="BF41:BF44"/>
    <mergeCell ref="BG41:BG44"/>
    <mergeCell ref="BH41:BH44"/>
    <mergeCell ref="BI41:BI44"/>
    <mergeCell ref="BJ41:BJ56"/>
    <mergeCell ref="BL41:BM42"/>
    <mergeCell ref="BD41:BD44"/>
    <mergeCell ref="BE41:BE44"/>
    <mergeCell ref="AT41:AT44"/>
    <mergeCell ref="AU41:AU44"/>
    <mergeCell ref="DG41:DG44"/>
    <mergeCell ref="DH41:DH44"/>
    <mergeCell ref="DI41:DI48"/>
    <mergeCell ref="DM41:DM48"/>
    <mergeCell ref="DN41:DN44"/>
    <mergeCell ref="CM43:CM44"/>
    <mergeCell ref="CN43:CN44"/>
    <mergeCell ref="CO43:CO44"/>
    <mergeCell ref="BN41:BN56"/>
    <mergeCell ref="BW41:BW56"/>
    <mergeCell ref="BY41:BY48"/>
    <mergeCell ref="BZ41:BZ48"/>
    <mergeCell ref="CA41:CA48"/>
    <mergeCell ref="CB41:CB48"/>
    <mergeCell ref="CC41:CC48"/>
    <mergeCell ref="CF49:CF56"/>
    <mergeCell ref="CG49:CG56"/>
    <mergeCell ref="CM53:CM54"/>
    <mergeCell ref="CN53:CN54"/>
    <mergeCell ref="CO53:CO54"/>
    <mergeCell ref="CS53:CS56"/>
    <mergeCell ref="DE45:DE48"/>
    <mergeCell ref="DF45:DF48"/>
    <mergeCell ref="DG45:DG48"/>
    <mergeCell ref="DH45:DH48"/>
    <mergeCell ref="DN45:DN48"/>
    <mergeCell ref="CM47:CM48"/>
    <mergeCell ref="CN47:CN48"/>
    <mergeCell ref="CO47:CO48"/>
    <mergeCell ref="CT41:CT48"/>
    <mergeCell ref="M45:M48"/>
    <mergeCell ref="N45:N48"/>
    <mergeCell ref="O45:O48"/>
    <mergeCell ref="P45:P48"/>
    <mergeCell ref="Q45:Q48"/>
    <mergeCell ref="R45:R48"/>
    <mergeCell ref="A49:A52"/>
    <mergeCell ref="AZ41:AZ44"/>
    <mergeCell ref="BA41:BA44"/>
    <mergeCell ref="T41:T44"/>
    <mergeCell ref="U41:U44"/>
    <mergeCell ref="V41:V44"/>
    <mergeCell ref="W41:W44"/>
    <mergeCell ref="X41:X44"/>
    <mergeCell ref="Y41:Y44"/>
    <mergeCell ref="Z41:Z44"/>
    <mergeCell ref="AA41:AA44"/>
    <mergeCell ref="AB41:AB44"/>
    <mergeCell ref="AC41:AC44"/>
    <mergeCell ref="AD41:AD44"/>
    <mergeCell ref="AE41:AE44"/>
    <mergeCell ref="AF41:AF44"/>
    <mergeCell ref="AG41:AG44"/>
    <mergeCell ref="AK41:AK44"/>
    <mergeCell ref="AL41:AL44"/>
    <mergeCell ref="AM41:AM44"/>
    <mergeCell ref="AN41:AN44"/>
    <mergeCell ref="Z37:Z40"/>
    <mergeCell ref="AA37:AA40"/>
    <mergeCell ref="AB37:AB40"/>
    <mergeCell ref="AC37:AC40"/>
    <mergeCell ref="AD37:AD40"/>
    <mergeCell ref="AE37:AE40"/>
    <mergeCell ref="AF37:AF40"/>
    <mergeCell ref="A41:A44"/>
    <mergeCell ref="B41:B56"/>
    <mergeCell ref="C41:C48"/>
    <mergeCell ref="D41:D48"/>
    <mergeCell ref="E41:E44"/>
    <mergeCell ref="G41:G44"/>
    <mergeCell ref="H41:H44"/>
    <mergeCell ref="I41:I44"/>
    <mergeCell ref="J41:J44"/>
    <mergeCell ref="K41:K44"/>
    <mergeCell ref="L41:L44"/>
    <mergeCell ref="M41:M44"/>
    <mergeCell ref="N41:N44"/>
    <mergeCell ref="O41:O44"/>
    <mergeCell ref="P41:P44"/>
    <mergeCell ref="Q41:Q44"/>
    <mergeCell ref="R41:R44"/>
    <mergeCell ref="A45:A48"/>
    <mergeCell ref="E45:E48"/>
    <mergeCell ref="A53:A56"/>
    <mergeCell ref="E53:E56"/>
    <mergeCell ref="G45:G48"/>
    <mergeCell ref="H45:H48"/>
    <mergeCell ref="I45:I48"/>
    <mergeCell ref="J45:J48"/>
    <mergeCell ref="K45:K48"/>
    <mergeCell ref="L45:L48"/>
    <mergeCell ref="DC33:DC40"/>
    <mergeCell ref="DD33:DD40"/>
    <mergeCell ref="DE33:DE36"/>
    <mergeCell ref="DF33:DF36"/>
    <mergeCell ref="DG33:DG36"/>
    <mergeCell ref="DH33:DH36"/>
    <mergeCell ref="DI33:DI40"/>
    <mergeCell ref="CS37:CS40"/>
    <mergeCell ref="DE37:DE40"/>
    <mergeCell ref="DF37:DF40"/>
    <mergeCell ref="DG37:DG40"/>
    <mergeCell ref="DH37:DH40"/>
    <mergeCell ref="U33:U36"/>
    <mergeCell ref="V33:V36"/>
    <mergeCell ref="W33:W36"/>
    <mergeCell ref="X33:X36"/>
    <mergeCell ref="Y33:Y36"/>
    <mergeCell ref="Z33:Z36"/>
    <mergeCell ref="S41:S44"/>
    <mergeCell ref="U37:U40"/>
    <mergeCell ref="V37:V40"/>
    <mergeCell ref="W37:W40"/>
    <mergeCell ref="X37:X40"/>
    <mergeCell ref="Y37:Y40"/>
    <mergeCell ref="AR41:AR44"/>
    <mergeCell ref="AS41:AS44"/>
    <mergeCell ref="DN33:DN34"/>
    <mergeCell ref="CM35:CM36"/>
    <mergeCell ref="CN35:CN36"/>
    <mergeCell ref="CO35:CO36"/>
    <mergeCell ref="A37:A40"/>
    <mergeCell ref="E37:E40"/>
    <mergeCell ref="G37:G40"/>
    <mergeCell ref="H37:H40"/>
    <mergeCell ref="I37:I40"/>
    <mergeCell ref="J37:J40"/>
    <mergeCell ref="K37:K40"/>
    <mergeCell ref="L37:L40"/>
    <mergeCell ref="M37:M40"/>
    <mergeCell ref="N37:N40"/>
    <mergeCell ref="O37:O40"/>
    <mergeCell ref="P37:P40"/>
    <mergeCell ref="Q37:Q40"/>
    <mergeCell ref="R37:R40"/>
    <mergeCell ref="S37:S40"/>
    <mergeCell ref="T37:T40"/>
    <mergeCell ref="AO37:AO40"/>
    <mergeCell ref="J33:J36"/>
    <mergeCell ref="K33:K36"/>
    <mergeCell ref="L33:L36"/>
    <mergeCell ref="M33:M36"/>
    <mergeCell ref="N33:N36"/>
    <mergeCell ref="O33:O36"/>
    <mergeCell ref="P33:P36"/>
    <mergeCell ref="Q33:Q36"/>
    <mergeCell ref="R33:R36"/>
    <mergeCell ref="S33:S36"/>
    <mergeCell ref="T33:T36"/>
    <mergeCell ref="CV33:CV40"/>
    <mergeCell ref="CW33:CW40"/>
    <mergeCell ref="CX33:CX40"/>
    <mergeCell ref="CY33:CY40"/>
    <mergeCell ref="CZ33:CZ40"/>
    <mergeCell ref="DA33:DA40"/>
    <mergeCell ref="DB33:DB40"/>
    <mergeCell ref="CM37:CM38"/>
    <mergeCell ref="CN37:CN38"/>
    <mergeCell ref="CO37:CO38"/>
    <mergeCell ref="CM39:CM40"/>
    <mergeCell ref="CN39:CN40"/>
    <mergeCell ref="CO39:CO40"/>
    <mergeCell ref="CL25:CL32"/>
    <mergeCell ref="CM25:CM26"/>
    <mergeCell ref="CN25:CN26"/>
    <mergeCell ref="CO25:CO26"/>
    <mergeCell ref="CP25:CP32"/>
    <mergeCell ref="CS33:CS36"/>
    <mergeCell ref="CT33:CT40"/>
    <mergeCell ref="CU33:CU40"/>
    <mergeCell ref="CE33:CE40"/>
    <mergeCell ref="CF33:CF40"/>
    <mergeCell ref="CG33:CG40"/>
    <mergeCell ref="CH33:CH40"/>
    <mergeCell ref="CI33:CI40"/>
    <mergeCell ref="CJ33:CJ40"/>
    <mergeCell ref="CK33:CK40"/>
    <mergeCell ref="CL33:CL40"/>
    <mergeCell ref="CM33:CM34"/>
    <mergeCell ref="BN25:BN40"/>
    <mergeCell ref="BW25:BW40"/>
    <mergeCell ref="BY25:BY32"/>
    <mergeCell ref="BZ25:BZ32"/>
    <mergeCell ref="CA25:CA32"/>
    <mergeCell ref="CB25:CB32"/>
    <mergeCell ref="CO29:CO30"/>
    <mergeCell ref="CS29:CS32"/>
    <mergeCell ref="CQ25:CQ32"/>
    <mergeCell ref="CG25:CG32"/>
    <mergeCell ref="CH25:CH32"/>
    <mergeCell ref="CI25:CI32"/>
    <mergeCell ref="CJ25:CJ32"/>
    <mergeCell ref="CK25:CK32"/>
    <mergeCell ref="BY33:BY40"/>
    <mergeCell ref="BZ33:BZ40"/>
    <mergeCell ref="CA33:CA40"/>
    <mergeCell ref="CB33:CB40"/>
    <mergeCell ref="CC33:CC40"/>
    <mergeCell ref="CD33:CD40"/>
    <mergeCell ref="CC25:CC32"/>
    <mergeCell ref="DG29:DG32"/>
    <mergeCell ref="DH29:DH32"/>
    <mergeCell ref="DN29:DN32"/>
    <mergeCell ref="CM31:CM32"/>
    <mergeCell ref="CN31:CN32"/>
    <mergeCell ref="CO31:CO32"/>
    <mergeCell ref="DC25:DC32"/>
    <mergeCell ref="DD25:DD32"/>
    <mergeCell ref="DE25:DE28"/>
    <mergeCell ref="DF25:DF28"/>
    <mergeCell ref="DG25:DG28"/>
    <mergeCell ref="DH25:DH28"/>
    <mergeCell ref="DI25:DI32"/>
    <mergeCell ref="DM25:DM32"/>
    <mergeCell ref="DN25:DN28"/>
    <mergeCell ref="CM27:CM28"/>
    <mergeCell ref="CN27:CN28"/>
    <mergeCell ref="CO27:CO28"/>
    <mergeCell ref="CR25:CR32"/>
    <mergeCell ref="CS25:CS28"/>
    <mergeCell ref="CT25:CT32"/>
    <mergeCell ref="CU25:CU32"/>
    <mergeCell ref="CV25:CV32"/>
    <mergeCell ref="CW25:CW32"/>
    <mergeCell ref="CX25:CX32"/>
    <mergeCell ref="CY25:CY32"/>
    <mergeCell ref="CM29:CM30"/>
    <mergeCell ref="CN29:CN30"/>
    <mergeCell ref="DE29:DE32"/>
    <mergeCell ref="CZ25:CZ32"/>
    <mergeCell ref="DA25:DA32"/>
    <mergeCell ref="DB25:DB32"/>
    <mergeCell ref="DC17:DC24"/>
    <mergeCell ref="DD17:DD24"/>
    <mergeCell ref="DE17:DE20"/>
    <mergeCell ref="DF17:DF20"/>
    <mergeCell ref="CZ17:CZ24"/>
    <mergeCell ref="CO21:CO22"/>
    <mergeCell ref="CS21:CS24"/>
    <mergeCell ref="CK17:CK24"/>
    <mergeCell ref="CL17:CL24"/>
    <mergeCell ref="CM17:CM18"/>
    <mergeCell ref="CN17:CN18"/>
    <mergeCell ref="CO17:CO18"/>
    <mergeCell ref="CP17:CP24"/>
    <mergeCell ref="CQ17:CQ24"/>
    <mergeCell ref="CR17:CR24"/>
    <mergeCell ref="DA17:DA24"/>
    <mergeCell ref="DB17:DB24"/>
    <mergeCell ref="CY17:CY24"/>
    <mergeCell ref="G29:G32"/>
    <mergeCell ref="H29:H32"/>
    <mergeCell ref="I29:I32"/>
    <mergeCell ref="J29:J32"/>
    <mergeCell ref="K29:K32"/>
    <mergeCell ref="L29:L32"/>
    <mergeCell ref="M29:M32"/>
    <mergeCell ref="N29:N32"/>
    <mergeCell ref="O29:O32"/>
    <mergeCell ref="P29:P32"/>
    <mergeCell ref="Q29:Q32"/>
    <mergeCell ref="R29:R32"/>
    <mergeCell ref="S29:S32"/>
    <mergeCell ref="T29:T32"/>
    <mergeCell ref="U29:U32"/>
    <mergeCell ref="T25:T28"/>
    <mergeCell ref="U25:U28"/>
    <mergeCell ref="V25:V28"/>
    <mergeCell ref="W25:W28"/>
    <mergeCell ref="AO29:AO32"/>
    <mergeCell ref="CN23:CN24"/>
    <mergeCell ref="CO23:CO24"/>
    <mergeCell ref="S25:S28"/>
    <mergeCell ref="CN19:CN20"/>
    <mergeCell ref="CO19:CO20"/>
    <mergeCell ref="Z17:Z20"/>
    <mergeCell ref="A25:A28"/>
    <mergeCell ref="B25:B40"/>
    <mergeCell ref="C25:C32"/>
    <mergeCell ref="D25:D32"/>
    <mergeCell ref="E25:E28"/>
    <mergeCell ref="G25:G28"/>
    <mergeCell ref="H25:H28"/>
    <mergeCell ref="I25:I28"/>
    <mergeCell ref="J25:J28"/>
    <mergeCell ref="K25:K28"/>
    <mergeCell ref="L25:L28"/>
    <mergeCell ref="M25:M28"/>
    <mergeCell ref="N25:N28"/>
    <mergeCell ref="O25:O28"/>
    <mergeCell ref="P25:P28"/>
    <mergeCell ref="Q25:Q28"/>
    <mergeCell ref="R25:R28"/>
    <mergeCell ref="A29:A32"/>
    <mergeCell ref="E29:E32"/>
    <mergeCell ref="A33:A36"/>
    <mergeCell ref="C33:C40"/>
    <mergeCell ref="D33:D40"/>
    <mergeCell ref="E33:E36"/>
    <mergeCell ref="G33:G36"/>
    <mergeCell ref="H33:H36"/>
    <mergeCell ref="I33:I36"/>
    <mergeCell ref="DI17:DI24"/>
    <mergeCell ref="DN17:DN18"/>
    <mergeCell ref="S21:S24"/>
    <mergeCell ref="T21:T24"/>
    <mergeCell ref="U21:U24"/>
    <mergeCell ref="V21:V24"/>
    <mergeCell ref="W21:W24"/>
    <mergeCell ref="X21:X24"/>
    <mergeCell ref="Y21:Y24"/>
    <mergeCell ref="Z21:Z24"/>
    <mergeCell ref="AA21:AA24"/>
    <mergeCell ref="AB21:AB24"/>
    <mergeCell ref="AC21:AC24"/>
    <mergeCell ref="AD21:AD24"/>
    <mergeCell ref="AE21:AE24"/>
    <mergeCell ref="AF21:AF24"/>
    <mergeCell ref="AG21:AG24"/>
    <mergeCell ref="AH21:AH24"/>
    <mergeCell ref="AI21:AI24"/>
    <mergeCell ref="AM21:AM24"/>
    <mergeCell ref="AN21:AN24"/>
    <mergeCell ref="AO21:AO24"/>
    <mergeCell ref="CM21:CM22"/>
    <mergeCell ref="CN21:CN22"/>
    <mergeCell ref="CT17:CT24"/>
    <mergeCell ref="CU17:CU24"/>
    <mergeCell ref="CV17:CV24"/>
    <mergeCell ref="CW17:CW24"/>
    <mergeCell ref="CX17:CX24"/>
    <mergeCell ref="DE13:DE16"/>
    <mergeCell ref="DF13:DF16"/>
    <mergeCell ref="DG13:DG16"/>
    <mergeCell ref="DH13:DH16"/>
    <mergeCell ref="DN13:DN16"/>
    <mergeCell ref="CM15:CM16"/>
    <mergeCell ref="CN15:CN16"/>
    <mergeCell ref="CO15:CO16"/>
    <mergeCell ref="A17:A20"/>
    <mergeCell ref="C17:C24"/>
    <mergeCell ref="D17:D24"/>
    <mergeCell ref="E17:E20"/>
    <mergeCell ref="G17:G20"/>
    <mergeCell ref="H17:H20"/>
    <mergeCell ref="I17:I20"/>
    <mergeCell ref="J17:J20"/>
    <mergeCell ref="K17:K20"/>
    <mergeCell ref="L17:L20"/>
    <mergeCell ref="M17:M20"/>
    <mergeCell ref="N17:N20"/>
    <mergeCell ref="O17:O20"/>
    <mergeCell ref="P17:P20"/>
    <mergeCell ref="Q17:Q20"/>
    <mergeCell ref="R17:R20"/>
    <mergeCell ref="S17:S20"/>
    <mergeCell ref="T17:T20"/>
    <mergeCell ref="U17:U20"/>
    <mergeCell ref="V17:V20"/>
    <mergeCell ref="DG17:DG20"/>
    <mergeCell ref="DH17:DH20"/>
    <mergeCell ref="DE21:DE24"/>
    <mergeCell ref="DF21:DF24"/>
    <mergeCell ref="DD9:DD16"/>
    <mergeCell ref="DE9:DE12"/>
    <mergeCell ref="DF9:DF12"/>
    <mergeCell ref="DG9:DG12"/>
    <mergeCell ref="DH9:DH12"/>
    <mergeCell ref="DI9:DI16"/>
    <mergeCell ref="DJ9:DJ72"/>
    <mergeCell ref="DK9:DK72"/>
    <mergeCell ref="DL9:DL72"/>
    <mergeCell ref="DM9:DM16"/>
    <mergeCell ref="DN9:DN12"/>
    <mergeCell ref="CM11:CM12"/>
    <mergeCell ref="CN11:CN12"/>
    <mergeCell ref="CO11:CO12"/>
    <mergeCell ref="DC9:DC16"/>
    <mergeCell ref="BN9:BN24"/>
    <mergeCell ref="BW9:BW24"/>
    <mergeCell ref="BY9:BY16"/>
    <mergeCell ref="BZ9:BZ16"/>
    <mergeCell ref="CA9:CA16"/>
    <mergeCell ref="CB9:CB16"/>
    <mergeCell ref="CN9:CN10"/>
    <mergeCell ref="CO9:CO10"/>
    <mergeCell ref="CT9:CT16"/>
    <mergeCell ref="CU9:CU16"/>
    <mergeCell ref="CV9:CV16"/>
    <mergeCell ref="CW9:CW16"/>
    <mergeCell ref="CX9:CX16"/>
    <mergeCell ref="CY9:CY16"/>
    <mergeCell ref="CZ9:CZ16"/>
    <mergeCell ref="DG21:DG24"/>
    <mergeCell ref="DH21:DH24"/>
    <mergeCell ref="DA9:DA16"/>
    <mergeCell ref="DB9:DB16"/>
    <mergeCell ref="CS17:CS20"/>
    <mergeCell ref="E13:E16"/>
    <mergeCell ref="G13:G16"/>
    <mergeCell ref="H13:H16"/>
    <mergeCell ref="I13:I16"/>
    <mergeCell ref="J13:J16"/>
    <mergeCell ref="K13:K16"/>
    <mergeCell ref="L13:L16"/>
    <mergeCell ref="M13:M16"/>
    <mergeCell ref="N13:N16"/>
    <mergeCell ref="O13:O16"/>
    <mergeCell ref="P13:P16"/>
    <mergeCell ref="Q13:Q16"/>
    <mergeCell ref="R13:R16"/>
    <mergeCell ref="S13:S16"/>
    <mergeCell ref="T13:T16"/>
    <mergeCell ref="U13:U16"/>
    <mergeCell ref="W17:W20"/>
    <mergeCell ref="V13:V16"/>
    <mergeCell ref="CP9:CP16"/>
    <mergeCell ref="CQ9:CQ16"/>
    <mergeCell ref="CR9:CR16"/>
    <mergeCell ref="CS9:CS12"/>
    <mergeCell ref="CM13:CM14"/>
    <mergeCell ref="CN13:CN14"/>
    <mergeCell ref="CO13:CO14"/>
    <mergeCell ref="CS13:CS16"/>
    <mergeCell ref="AF9:AF12"/>
    <mergeCell ref="AG9:AG12"/>
    <mergeCell ref="AH9:AH12"/>
    <mergeCell ref="CM9:CM10"/>
    <mergeCell ref="CM19:CM20"/>
    <mergeCell ref="CM23:CM24"/>
    <mergeCell ref="AM17:AM20"/>
    <mergeCell ref="CF17:CF24"/>
    <mergeCell ref="CG17:CG24"/>
    <mergeCell ref="CH17:CH24"/>
    <mergeCell ref="CI17:CI24"/>
    <mergeCell ref="CJ17:CJ24"/>
    <mergeCell ref="AQ17:AQ20"/>
    <mergeCell ref="AR17:AR20"/>
    <mergeCell ref="AS17:AS20"/>
    <mergeCell ref="AT17:AT20"/>
    <mergeCell ref="AU17:AU20"/>
    <mergeCell ref="BY17:BY24"/>
    <mergeCell ref="BZ17:BZ24"/>
    <mergeCell ref="CA17:CA24"/>
    <mergeCell ref="CB17:CB24"/>
    <mergeCell ref="CC17:CC24"/>
    <mergeCell ref="A9:A12"/>
    <mergeCell ref="B9:B24"/>
    <mergeCell ref="C9:C16"/>
    <mergeCell ref="D9:D16"/>
    <mergeCell ref="E9:E12"/>
    <mergeCell ref="G9:G12"/>
    <mergeCell ref="H9:H12"/>
    <mergeCell ref="I9:I12"/>
    <mergeCell ref="J9:J12"/>
    <mergeCell ref="K9:K12"/>
    <mergeCell ref="L9:L12"/>
    <mergeCell ref="M9:M12"/>
    <mergeCell ref="N9:N12"/>
    <mergeCell ref="O9:O12"/>
    <mergeCell ref="P9:P12"/>
    <mergeCell ref="Q9:Q12"/>
    <mergeCell ref="R9:R12"/>
    <mergeCell ref="A21:A24"/>
    <mergeCell ref="E21:E24"/>
    <mergeCell ref="G21:G24"/>
    <mergeCell ref="H21:H24"/>
    <mergeCell ref="I21:I24"/>
    <mergeCell ref="J21:J24"/>
    <mergeCell ref="K21:K24"/>
    <mergeCell ref="L21:L24"/>
    <mergeCell ref="M21:M24"/>
    <mergeCell ref="N21:N24"/>
    <mergeCell ref="O21:O24"/>
    <mergeCell ref="P21:P24"/>
    <mergeCell ref="Q21:Q24"/>
    <mergeCell ref="R21:R24"/>
    <mergeCell ref="A13:A16"/>
    <mergeCell ref="DL1:DL5"/>
    <mergeCell ref="DN1:DN5"/>
    <mergeCell ref="A101:A104"/>
    <mergeCell ref="A105:A108"/>
    <mergeCell ref="A129:A132"/>
    <mergeCell ref="AF125:AF128"/>
    <mergeCell ref="AG125:AG128"/>
    <mergeCell ref="U129:U132"/>
    <mergeCell ref="V129:V132"/>
    <mergeCell ref="W129:W132"/>
    <mergeCell ref="X129:X132"/>
    <mergeCell ref="Y129:Y132"/>
    <mergeCell ref="Z129:Z132"/>
    <mergeCell ref="AA129:AA132"/>
    <mergeCell ref="AB129:AB132"/>
    <mergeCell ref="DD121:DD128"/>
    <mergeCell ref="DE121:DE124"/>
    <mergeCell ref="DF121:DF124"/>
    <mergeCell ref="DG121:DG124"/>
    <mergeCell ref="DH121:DH124"/>
    <mergeCell ref="DI121:DI128"/>
    <mergeCell ref="AT121:AT124"/>
    <mergeCell ref="AU121:AU124"/>
    <mergeCell ref="AV121:AV124"/>
    <mergeCell ref="AW121:AW124"/>
    <mergeCell ref="AX121:AX124"/>
    <mergeCell ref="AY121:AY124"/>
    <mergeCell ref="AZ121:AZ124"/>
    <mergeCell ref="BA121:BA124"/>
    <mergeCell ref="CG113:CG120"/>
    <mergeCell ref="CH113:CH120"/>
    <mergeCell ref="CI113:CI120"/>
    <mergeCell ref="AC113:AC116"/>
    <mergeCell ref="AD113:AD116"/>
    <mergeCell ref="AE113:AE116"/>
    <mergeCell ref="AF113:AF116"/>
    <mergeCell ref="AG113:AG116"/>
    <mergeCell ref="AH113:AH116"/>
    <mergeCell ref="AI113:AI116"/>
    <mergeCell ref="AJ113:AJ116"/>
    <mergeCell ref="AK113:AK116"/>
    <mergeCell ref="AL113:AL116"/>
    <mergeCell ref="AM113:AM116"/>
    <mergeCell ref="AN113:AN116"/>
    <mergeCell ref="AO113:AO116"/>
    <mergeCell ref="AP113:AP116"/>
    <mergeCell ref="AQ113:AQ116"/>
    <mergeCell ref="AR113:AR116"/>
    <mergeCell ref="AS113:AS116"/>
    <mergeCell ref="AV113:AV116"/>
    <mergeCell ref="AW113:AW116"/>
    <mergeCell ref="AX113:AX116"/>
    <mergeCell ref="AY113:AY116"/>
    <mergeCell ref="AZ113:AZ116"/>
    <mergeCell ref="B105:B120"/>
    <mergeCell ref="C105:C112"/>
    <mergeCell ref="D105:D112"/>
    <mergeCell ref="CY105:CY112"/>
    <mergeCell ref="CZ105:CZ112"/>
    <mergeCell ref="DA105:DA112"/>
    <mergeCell ref="DB105:DB112"/>
    <mergeCell ref="DC105:DC112"/>
    <mergeCell ref="DD105:DD112"/>
    <mergeCell ref="DE105:DE108"/>
    <mergeCell ref="DF105:DF108"/>
    <mergeCell ref="CP97:CP104"/>
    <mergeCell ref="CQ97:CQ104"/>
    <mergeCell ref="CR97:CR104"/>
    <mergeCell ref="CS97:CS100"/>
    <mergeCell ref="CO99:CO100"/>
    <mergeCell ref="CO101:CO102"/>
    <mergeCell ref="CS101:CS104"/>
    <mergeCell ref="CO103:CO104"/>
    <mergeCell ref="CG105:CG112"/>
    <mergeCell ref="BJ89:BJ104"/>
    <mergeCell ref="AS97:AS100"/>
    <mergeCell ref="AT97:AT100"/>
    <mergeCell ref="AU97:AU100"/>
    <mergeCell ref="AV97:AV100"/>
    <mergeCell ref="AW97:AW100"/>
    <mergeCell ref="AX97:AX100"/>
    <mergeCell ref="AE97:AE100"/>
    <mergeCell ref="AF97:AF100"/>
    <mergeCell ref="AG97:AG100"/>
    <mergeCell ref="AH97:AH100"/>
    <mergeCell ref="AI97:AI100"/>
    <mergeCell ref="AJ97:AJ100"/>
    <mergeCell ref="AK97:AK100"/>
    <mergeCell ref="AL97:AL100"/>
    <mergeCell ref="AM97:AM100"/>
    <mergeCell ref="AN97:AN100"/>
    <mergeCell ref="AO97:AO100"/>
    <mergeCell ref="AP97:AP100"/>
    <mergeCell ref="AQ97:AQ100"/>
    <mergeCell ref="AR97:AR100"/>
    <mergeCell ref="X101:X104"/>
    <mergeCell ref="Y101:Y104"/>
    <mergeCell ref="Z101:Z104"/>
    <mergeCell ref="DD89:DD96"/>
    <mergeCell ref="DE89:DE92"/>
    <mergeCell ref="S89:S92"/>
    <mergeCell ref="T89:T92"/>
    <mergeCell ref="U89:U92"/>
    <mergeCell ref="V89:V92"/>
    <mergeCell ref="W89:W92"/>
    <mergeCell ref="X89:X92"/>
    <mergeCell ref="Y89:Y92"/>
    <mergeCell ref="Z89:Z92"/>
    <mergeCell ref="AA89:AA92"/>
    <mergeCell ref="AB89:AB92"/>
    <mergeCell ref="AC89:AC92"/>
    <mergeCell ref="AD89:AD92"/>
    <mergeCell ref="AE89:AE92"/>
    <mergeCell ref="AF89:AF92"/>
    <mergeCell ref="AG89:AG92"/>
    <mergeCell ref="AH89:AH92"/>
    <mergeCell ref="AI89:AI92"/>
    <mergeCell ref="AJ89:AJ92"/>
    <mergeCell ref="AK89:AK92"/>
    <mergeCell ref="AL89:AL92"/>
    <mergeCell ref="AM89:AM92"/>
    <mergeCell ref="AN89:AN92"/>
    <mergeCell ref="AO89:AO92"/>
    <mergeCell ref="AP89:AP92"/>
    <mergeCell ref="AQ89:AQ92"/>
    <mergeCell ref="AR89:AR92"/>
    <mergeCell ref="AS89:AS92"/>
    <mergeCell ref="AT89:AT92"/>
    <mergeCell ref="AU89:AU92"/>
    <mergeCell ref="AV89:AV92"/>
    <mergeCell ref="DF89:DF92"/>
    <mergeCell ref="DG89:DG92"/>
    <mergeCell ref="DH89:DH92"/>
    <mergeCell ref="DI89:DI96"/>
    <mergeCell ref="DH93:DH96"/>
    <mergeCell ref="CO97:CO98"/>
    <mergeCell ref="CD81:CD88"/>
    <mergeCell ref="CE81:CE88"/>
    <mergeCell ref="CF81:CF88"/>
    <mergeCell ref="CG81:CG88"/>
    <mergeCell ref="CH81:CH88"/>
    <mergeCell ref="CI81:CI88"/>
    <mergeCell ref="CJ81:CJ88"/>
    <mergeCell ref="CK81:CK88"/>
    <mergeCell ref="CL81:CL88"/>
    <mergeCell ref="BI89:BI92"/>
    <mergeCell ref="BA97:BA100"/>
    <mergeCell ref="BB97:BB100"/>
    <mergeCell ref="BC97:BC100"/>
    <mergeCell ref="BD97:BD100"/>
    <mergeCell ref="BE97:BE100"/>
    <mergeCell ref="BF97:BF100"/>
    <mergeCell ref="BG97:BG100"/>
    <mergeCell ref="BH97:BH100"/>
    <mergeCell ref="CM81:CM82"/>
    <mergeCell ref="CN81:CN82"/>
    <mergeCell ref="CO81:CO82"/>
    <mergeCell ref="CP81:CP88"/>
    <mergeCell ref="CQ81:CQ88"/>
    <mergeCell ref="CR81:CR88"/>
    <mergeCell ref="CS81:CS84"/>
    <mergeCell ref="CT81:CT88"/>
    <mergeCell ref="AA81:AA84"/>
    <mergeCell ref="AB81:AB84"/>
    <mergeCell ref="AC81:AC84"/>
    <mergeCell ref="AD81:AD84"/>
    <mergeCell ref="AE81:AE84"/>
    <mergeCell ref="AF81:AF84"/>
    <mergeCell ref="AG81:AG84"/>
    <mergeCell ref="AH81:AH84"/>
    <mergeCell ref="AI81:AI84"/>
    <mergeCell ref="AJ81:AJ84"/>
    <mergeCell ref="AK81:AK84"/>
    <mergeCell ref="AL81:AL84"/>
    <mergeCell ref="AM81:AM84"/>
    <mergeCell ref="AN81:AN84"/>
    <mergeCell ref="T81:T84"/>
    <mergeCell ref="U81:U84"/>
    <mergeCell ref="V81:V84"/>
    <mergeCell ref="W81:W84"/>
    <mergeCell ref="X81:X84"/>
    <mergeCell ref="Y81:Y84"/>
    <mergeCell ref="Z81:Z84"/>
    <mergeCell ref="CU73:CU80"/>
    <mergeCell ref="CV73:CV80"/>
    <mergeCell ref="CW73:CW80"/>
    <mergeCell ref="CX73:CX80"/>
    <mergeCell ref="CY73:CY80"/>
    <mergeCell ref="CZ73:CZ80"/>
    <mergeCell ref="DA73:DA80"/>
    <mergeCell ref="DB73:DB80"/>
    <mergeCell ref="CF65:CF72"/>
    <mergeCell ref="CG65:CG72"/>
    <mergeCell ref="CH65:CH72"/>
    <mergeCell ref="CI65:CI72"/>
    <mergeCell ref="CJ65:CJ72"/>
    <mergeCell ref="CK65:CK72"/>
    <mergeCell ref="CL65:CL72"/>
    <mergeCell ref="CM65:CM66"/>
    <mergeCell ref="CN65:CN66"/>
    <mergeCell ref="CX65:CX72"/>
    <mergeCell ref="CY65:CY72"/>
    <mergeCell ref="CZ65:CZ72"/>
    <mergeCell ref="DA65:DA72"/>
    <mergeCell ref="DB65:DB72"/>
    <mergeCell ref="AS73:AS76"/>
    <mergeCell ref="AT73:AT76"/>
    <mergeCell ref="AU73:AU76"/>
    <mergeCell ref="AV73:AV76"/>
    <mergeCell ref="AW73:AW76"/>
    <mergeCell ref="AX73:AX76"/>
    <mergeCell ref="AY73:AY76"/>
    <mergeCell ref="AZ73:AZ76"/>
    <mergeCell ref="BA73:BA76"/>
    <mergeCell ref="AA65:AA68"/>
    <mergeCell ref="AB65:AB68"/>
    <mergeCell ref="AC65:AC68"/>
    <mergeCell ref="AD65:AD68"/>
    <mergeCell ref="AE65:AE68"/>
    <mergeCell ref="AF65:AF68"/>
    <mergeCell ref="AG65:AG68"/>
    <mergeCell ref="AH65:AH68"/>
    <mergeCell ref="AI65:AI68"/>
    <mergeCell ref="AJ65:AJ68"/>
    <mergeCell ref="AK65:AK68"/>
    <mergeCell ref="AL65:AL68"/>
    <mergeCell ref="AM65:AM68"/>
    <mergeCell ref="AN65:AN68"/>
    <mergeCell ref="AO65:AO68"/>
    <mergeCell ref="AP65:AP68"/>
    <mergeCell ref="AQ65:AQ68"/>
    <mergeCell ref="AR65:AR68"/>
    <mergeCell ref="AS65:AS68"/>
    <mergeCell ref="AT65:AT68"/>
    <mergeCell ref="AU65:AU68"/>
    <mergeCell ref="AV65:AV68"/>
    <mergeCell ref="AW65:AW68"/>
    <mergeCell ref="AK57:AK60"/>
    <mergeCell ref="AL57:AL60"/>
    <mergeCell ref="AM57:AM60"/>
    <mergeCell ref="AN57:AN60"/>
    <mergeCell ref="AO57:AO60"/>
    <mergeCell ref="CW57:CW64"/>
    <mergeCell ref="CX57:CX64"/>
    <mergeCell ref="CY57:CY64"/>
    <mergeCell ref="CZ57:CZ64"/>
    <mergeCell ref="DA57:DA64"/>
    <mergeCell ref="DB57:DB64"/>
    <mergeCell ref="DC57:DC64"/>
    <mergeCell ref="DD57:DD64"/>
    <mergeCell ref="CH49:CH56"/>
    <mergeCell ref="CI49:CI56"/>
    <mergeCell ref="CJ49:CJ56"/>
    <mergeCell ref="CK49:CK56"/>
    <mergeCell ref="CL49:CL56"/>
    <mergeCell ref="CM49:CM50"/>
    <mergeCell ref="CN49:CN50"/>
    <mergeCell ref="CO49:CO50"/>
    <mergeCell ref="CP49:CP56"/>
    <mergeCell ref="CU57:CU64"/>
    <mergeCell ref="CV57:CV64"/>
    <mergeCell ref="CO61:CO62"/>
    <mergeCell ref="CS61:CS64"/>
    <mergeCell ref="CA49:CA56"/>
    <mergeCell ref="CB49:CB56"/>
    <mergeCell ref="CC49:CC56"/>
    <mergeCell ref="CD49:CD56"/>
    <mergeCell ref="AX49:AX52"/>
    <mergeCell ref="AY49:AY52"/>
    <mergeCell ref="AK49:AK52"/>
    <mergeCell ref="AL49:AL52"/>
    <mergeCell ref="AM49:AM52"/>
    <mergeCell ref="AN49:AN52"/>
    <mergeCell ref="AK53:AK56"/>
    <mergeCell ref="AL53:AL56"/>
    <mergeCell ref="AM53:AM56"/>
    <mergeCell ref="AN53:AN56"/>
    <mergeCell ref="CF25:CF32"/>
    <mergeCell ref="AY33:AY36"/>
    <mergeCell ref="AZ33:AZ36"/>
    <mergeCell ref="BA33:BA36"/>
    <mergeCell ref="AX41:AX44"/>
    <mergeCell ref="AY41:AY44"/>
    <mergeCell ref="AH33:AH36"/>
    <mergeCell ref="AI33:AI36"/>
    <mergeCell ref="AJ33:AJ36"/>
    <mergeCell ref="CD25:CD32"/>
    <mergeCell ref="CE25:CE32"/>
    <mergeCell ref="BG25:BG28"/>
    <mergeCell ref="BH25:BH28"/>
    <mergeCell ref="BJ25:BJ40"/>
    <mergeCell ref="BF33:BF36"/>
    <mergeCell ref="BG33:BG36"/>
    <mergeCell ref="BF25:BF28"/>
    <mergeCell ref="BH33:BH36"/>
    <mergeCell ref="BI33:BI36"/>
    <mergeCell ref="AH25:AH28"/>
    <mergeCell ref="AI25:AI28"/>
    <mergeCell ref="AJ25:AJ28"/>
    <mergeCell ref="BI25:BI28"/>
    <mergeCell ref="BL25:BM26"/>
    <mergeCell ref="AU57:AU60"/>
    <mergeCell ref="AV57:AV60"/>
    <mergeCell ref="AW57:AW60"/>
    <mergeCell ref="AX57:AX60"/>
    <mergeCell ref="AY57:AY60"/>
    <mergeCell ref="AZ57:AZ60"/>
    <mergeCell ref="BA57:BA60"/>
    <mergeCell ref="BB57:BB60"/>
    <mergeCell ref="BC57:BC60"/>
    <mergeCell ref="AX25:AX28"/>
    <mergeCell ref="AY25:AY28"/>
    <mergeCell ref="AZ25:AZ28"/>
    <mergeCell ref="BA25:BA28"/>
    <mergeCell ref="BB25:BB28"/>
    <mergeCell ref="BC25:BC28"/>
    <mergeCell ref="BD25:BD28"/>
    <mergeCell ref="BE25:BE28"/>
    <mergeCell ref="AX33:AX36"/>
    <mergeCell ref="BB33:BB36"/>
    <mergeCell ref="BC33:BC36"/>
    <mergeCell ref="BD33:BD36"/>
    <mergeCell ref="BE33:BE36"/>
    <mergeCell ref="BB41:BB44"/>
    <mergeCell ref="BC41:BC44"/>
    <mergeCell ref="AV41:AV44"/>
    <mergeCell ref="AW41:AW44"/>
    <mergeCell ref="BD57:BD60"/>
    <mergeCell ref="BE57:BE60"/>
    <mergeCell ref="AU25:AU28"/>
    <mergeCell ref="AV25:AV28"/>
    <mergeCell ref="AW25:AW28"/>
    <mergeCell ref="DF29:DF32"/>
    <mergeCell ref="CN33:CN34"/>
    <mergeCell ref="CO33:CO34"/>
    <mergeCell ref="CP33:CP40"/>
    <mergeCell ref="AK33:AK36"/>
    <mergeCell ref="AL33:AL36"/>
    <mergeCell ref="AM33:AM36"/>
    <mergeCell ref="AN33:AN36"/>
    <mergeCell ref="AG37:AG40"/>
    <mergeCell ref="AH37:AH40"/>
    <mergeCell ref="AI37:AI40"/>
    <mergeCell ref="AJ37:AJ40"/>
    <mergeCell ref="AK37:AK40"/>
    <mergeCell ref="AL37:AL40"/>
    <mergeCell ref="AM37:AM40"/>
    <mergeCell ref="AN37:AN40"/>
    <mergeCell ref="CY41:CY48"/>
    <mergeCell ref="CZ41:CZ48"/>
    <mergeCell ref="DA41:DA48"/>
    <mergeCell ref="DB41:DB48"/>
    <mergeCell ref="DC41:DC48"/>
    <mergeCell ref="CQ33:CQ40"/>
    <mergeCell ref="CR33:CR40"/>
    <mergeCell ref="AO33:AO36"/>
    <mergeCell ref="AP33:AP36"/>
    <mergeCell ref="AQ33:AQ36"/>
    <mergeCell ref="AR33:AR36"/>
    <mergeCell ref="AS33:AS36"/>
    <mergeCell ref="AT33:AT36"/>
    <mergeCell ref="AU33:AU36"/>
    <mergeCell ref="AV33:AV36"/>
    <mergeCell ref="AW33:AW36"/>
    <mergeCell ref="Y29:Y32"/>
    <mergeCell ref="Z29:Z32"/>
    <mergeCell ref="AA29:AA32"/>
    <mergeCell ref="AB29:AB32"/>
    <mergeCell ref="AC29:AC32"/>
    <mergeCell ref="AD29:AD32"/>
    <mergeCell ref="AE29:AE32"/>
    <mergeCell ref="AF29:AF32"/>
    <mergeCell ref="AG29:AG32"/>
    <mergeCell ref="V29:V32"/>
    <mergeCell ref="W29:W32"/>
    <mergeCell ref="X29:X32"/>
    <mergeCell ref="AA33:AA36"/>
    <mergeCell ref="AB33:AB36"/>
    <mergeCell ref="AC33:AC36"/>
    <mergeCell ref="AD33:AD36"/>
    <mergeCell ref="AE33:AE36"/>
    <mergeCell ref="AF33:AF36"/>
    <mergeCell ref="AG33:AG36"/>
    <mergeCell ref="AO25:AO28"/>
    <mergeCell ref="AP25:AP28"/>
    <mergeCell ref="AQ25:AQ28"/>
    <mergeCell ref="AH29:AH32"/>
    <mergeCell ref="AI29:AI32"/>
    <mergeCell ref="AJ29:AJ32"/>
    <mergeCell ref="AK29:AK32"/>
    <mergeCell ref="AL29:AL32"/>
    <mergeCell ref="AM29:AM32"/>
    <mergeCell ref="AN29:AN32"/>
    <mergeCell ref="AK25:AK28"/>
    <mergeCell ref="AL25:AL28"/>
    <mergeCell ref="AM25:AM28"/>
    <mergeCell ref="BJ9:BJ24"/>
    <mergeCell ref="BL9:BM10"/>
    <mergeCell ref="AN25:AN28"/>
    <mergeCell ref="AO17:AO20"/>
    <mergeCell ref="AP17:AP20"/>
    <mergeCell ref="BA17:BA20"/>
    <mergeCell ref="BB17:BB20"/>
    <mergeCell ref="BC17:BC20"/>
    <mergeCell ref="BD17:BD20"/>
    <mergeCell ref="BE17:BE20"/>
    <mergeCell ref="BF17:BF20"/>
    <mergeCell ref="BG17:BG20"/>
    <mergeCell ref="AR25:AR28"/>
    <mergeCell ref="AS25:AS28"/>
    <mergeCell ref="AT25:AT28"/>
    <mergeCell ref="AL9:AL12"/>
    <mergeCell ref="AI9:AI12"/>
    <mergeCell ref="AO13:AO16"/>
    <mergeCell ref="AV9:AV12"/>
    <mergeCell ref="X25:X28"/>
    <mergeCell ref="Y25:Y28"/>
    <mergeCell ref="Z25:Z28"/>
    <mergeCell ref="AA25:AA28"/>
    <mergeCell ref="AB25:AB28"/>
    <mergeCell ref="AC25:AC28"/>
    <mergeCell ref="AD25:AD28"/>
    <mergeCell ref="AE25:AE28"/>
    <mergeCell ref="AF25:AF28"/>
    <mergeCell ref="AG25:AG28"/>
    <mergeCell ref="AK17:AK20"/>
    <mergeCell ref="AL17:AL20"/>
    <mergeCell ref="AJ21:AJ24"/>
    <mergeCell ref="AJ13:AJ16"/>
    <mergeCell ref="AK13:AK16"/>
    <mergeCell ref="AL13:AL16"/>
    <mergeCell ref="AN17:AN20"/>
    <mergeCell ref="AA17:AA20"/>
    <mergeCell ref="AB17:AB20"/>
    <mergeCell ref="AC17:AC20"/>
    <mergeCell ref="AD17:AD20"/>
    <mergeCell ref="AE17:AE20"/>
    <mergeCell ref="AF17:AF20"/>
    <mergeCell ref="AG17:AG20"/>
    <mergeCell ref="AH17:AH20"/>
    <mergeCell ref="AI17:AI20"/>
    <mergeCell ref="AJ17:AJ20"/>
    <mergeCell ref="AK21:AK24"/>
    <mergeCell ref="AL21:AL24"/>
    <mergeCell ref="X17:X20"/>
    <mergeCell ref="Y17:Y20"/>
    <mergeCell ref="AG13:AG16"/>
    <mergeCell ref="AH13:AH16"/>
    <mergeCell ref="AM13:AM16"/>
    <mergeCell ref="AN13:AN16"/>
    <mergeCell ref="AI13:AI16"/>
    <mergeCell ref="AA9:AA12"/>
    <mergeCell ref="BC9:BC12"/>
    <mergeCell ref="BD9:BD12"/>
    <mergeCell ref="BE9:BE12"/>
    <mergeCell ref="BF9:BF12"/>
    <mergeCell ref="BG9:BG12"/>
    <mergeCell ref="BH9:BH12"/>
    <mergeCell ref="BI9:BI12"/>
    <mergeCell ref="AB9:AB12"/>
    <mergeCell ref="AC9:AC12"/>
    <mergeCell ref="AD9:AD12"/>
    <mergeCell ref="AE9:AE12"/>
    <mergeCell ref="AW9:AW12"/>
    <mergeCell ref="AX9:AX12"/>
    <mergeCell ref="AY9:AY12"/>
    <mergeCell ref="AZ9:AZ12"/>
    <mergeCell ref="AJ9:AJ12"/>
    <mergeCell ref="AT9:AT12"/>
    <mergeCell ref="AU9:AU12"/>
    <mergeCell ref="AK9:AK12"/>
    <mergeCell ref="U9:U12"/>
    <mergeCell ref="V9:V12"/>
    <mergeCell ref="AV17:AV20"/>
    <mergeCell ref="AW17:AW20"/>
    <mergeCell ref="AX17:AX20"/>
    <mergeCell ref="AY17:AY20"/>
    <mergeCell ref="AZ17:AZ20"/>
    <mergeCell ref="BH17:BH20"/>
    <mergeCell ref="BI17:BI20"/>
    <mergeCell ref="CU6:DC6"/>
    <mergeCell ref="DE6:DH6"/>
    <mergeCell ref="AQ6:AY6"/>
    <mergeCell ref="BA6:BI6"/>
    <mergeCell ref="BL6:BX6"/>
    <mergeCell ref="BZ6:CH6"/>
    <mergeCell ref="CJ6:CK6"/>
    <mergeCell ref="CM6:CO6"/>
    <mergeCell ref="CD17:CD24"/>
    <mergeCell ref="CE17:CE24"/>
    <mergeCell ref="CC9:CC16"/>
    <mergeCell ref="CD9:CD16"/>
    <mergeCell ref="CE9:CE16"/>
    <mergeCell ref="W13:W16"/>
    <mergeCell ref="X13:X16"/>
    <mergeCell ref="Y13:Y16"/>
    <mergeCell ref="Z13:Z16"/>
    <mergeCell ref="AA13:AA16"/>
    <mergeCell ref="AB13:AB16"/>
    <mergeCell ref="AC13:AC16"/>
    <mergeCell ref="AD13:AD16"/>
    <mergeCell ref="AE13:AE16"/>
    <mergeCell ref="AF13:AF16"/>
    <mergeCell ref="G6:H6"/>
    <mergeCell ref="I6:J6"/>
    <mergeCell ref="L6:T6"/>
    <mergeCell ref="U6:AC6"/>
    <mergeCell ref="AE6:AO6"/>
    <mergeCell ref="DE1:DH1"/>
    <mergeCell ref="CF9:CF16"/>
    <mergeCell ref="CG9:CG16"/>
    <mergeCell ref="CH9:CH16"/>
    <mergeCell ref="CI9:CI16"/>
    <mergeCell ref="CJ9:CJ16"/>
    <mergeCell ref="CK9:CK16"/>
    <mergeCell ref="CL9:CL16"/>
    <mergeCell ref="AM9:AM12"/>
    <mergeCell ref="AN9:AN12"/>
    <mergeCell ref="AO9:AO12"/>
    <mergeCell ref="AP9:AP12"/>
    <mergeCell ref="S9:S12"/>
    <mergeCell ref="T9:T12"/>
    <mergeCell ref="AQ9:AQ12"/>
    <mergeCell ref="AR9:AR12"/>
    <mergeCell ref="AS9:AS12"/>
    <mergeCell ref="BA9:BA12"/>
    <mergeCell ref="BB9:BB12"/>
    <mergeCell ref="W9:W12"/>
    <mergeCell ref="X9:X12"/>
    <mergeCell ref="Y9:Y12"/>
    <mergeCell ref="Z9:Z12"/>
    <mergeCell ref="G3:H3"/>
    <mergeCell ref="I3:J3"/>
    <mergeCell ref="O3:T3"/>
    <mergeCell ref="X3:AC3"/>
    <mergeCell ref="B1:B5"/>
    <mergeCell ref="C1:C5"/>
    <mergeCell ref="D1:D5"/>
    <mergeCell ref="E1:E5"/>
    <mergeCell ref="G1:J1"/>
    <mergeCell ref="L1:AC1"/>
    <mergeCell ref="G2:H2"/>
    <mergeCell ref="I2:J2"/>
    <mergeCell ref="L2:T2"/>
    <mergeCell ref="U2:AC2"/>
    <mergeCell ref="AJ4:AJ5"/>
    <mergeCell ref="AL4:AL5"/>
    <mergeCell ref="AN4:AO4"/>
    <mergeCell ref="AU4:AY4"/>
    <mergeCell ref="O4:O5"/>
    <mergeCell ref="Q4:Q5"/>
    <mergeCell ref="S4:T4"/>
    <mergeCell ref="X4:X5"/>
    <mergeCell ref="Z4:Z5"/>
    <mergeCell ref="AB4:AC4"/>
    <mergeCell ref="DJ1:DJ5"/>
    <mergeCell ref="DE2:DE5"/>
    <mergeCell ref="DF2:DF5"/>
    <mergeCell ref="DG2:DG5"/>
    <mergeCell ref="DH2:DH5"/>
    <mergeCell ref="AE1:AO1"/>
    <mergeCell ref="AQ1:AY2"/>
    <mergeCell ref="BA1:BI2"/>
    <mergeCell ref="BL1:BX2"/>
    <mergeCell ref="BZ1:CH2"/>
    <mergeCell ref="CJ1:CK2"/>
    <mergeCell ref="AG2:AO2"/>
    <mergeCell ref="BX4:BX5"/>
    <mergeCell ref="CD4:CH4"/>
    <mergeCell ref="CJ4:CK4"/>
    <mergeCell ref="CN4:CO4"/>
    <mergeCell ref="CY4:DC4"/>
    <mergeCell ref="BE4:BI4"/>
    <mergeCell ref="BQ4:BU4"/>
    <mergeCell ref="BC3:BI3"/>
    <mergeCell ref="BO3:BU3"/>
    <mergeCell ref="CB3:CH3"/>
    <mergeCell ref="CW3:DC3"/>
    <mergeCell ref="CQ1:CQ5"/>
    <mergeCell ref="CS1:CS5"/>
    <mergeCell ref="CU1:DC2"/>
    <mergeCell ref="CM1:CO2"/>
    <mergeCell ref="AJ3:AO3"/>
    <mergeCell ref="AS3:AY3"/>
  </mergeCells>
  <phoneticPr fontId="3"/>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20"/>
  <sheetViews>
    <sheetView workbookViewId="0"/>
  </sheetViews>
  <sheetFormatPr defaultRowHeight="13.5"/>
  <cols>
    <col min="1" max="1" width="26.75" customWidth="1"/>
    <col min="2" max="2" width="16.875" bestFit="1" customWidth="1"/>
    <col min="3" max="3" width="11.25" bestFit="1" customWidth="1"/>
  </cols>
  <sheetData>
    <row r="1" spans="1:27" s="1" customFormat="1" ht="17.850000000000001" customHeight="1">
      <c r="A1" s="195" t="s">
        <v>333</v>
      </c>
      <c r="B1" s="268"/>
      <c r="C1" s="269"/>
      <c r="D1" s="2">
        <v>1</v>
      </c>
      <c r="E1" s="1">
        <v>2</v>
      </c>
      <c r="F1" s="2">
        <v>3</v>
      </c>
      <c r="G1" s="1">
        <v>4</v>
      </c>
      <c r="H1" s="2">
        <v>5</v>
      </c>
      <c r="I1" s="1">
        <v>6</v>
      </c>
      <c r="J1" s="2">
        <v>7</v>
      </c>
      <c r="K1" s="1">
        <v>8</v>
      </c>
      <c r="L1" s="2">
        <v>9</v>
      </c>
      <c r="M1" s="1">
        <v>10</v>
      </c>
      <c r="N1" s="2">
        <v>11</v>
      </c>
      <c r="O1" s="1">
        <v>12</v>
      </c>
      <c r="P1" s="2">
        <v>13</v>
      </c>
      <c r="Q1" s="1">
        <v>14</v>
      </c>
      <c r="R1" s="2">
        <v>15</v>
      </c>
      <c r="S1" s="1">
        <v>16</v>
      </c>
      <c r="T1" s="2">
        <v>17</v>
      </c>
      <c r="U1" s="1">
        <v>18</v>
      </c>
      <c r="V1" s="2">
        <v>19</v>
      </c>
      <c r="W1" s="1">
        <v>20</v>
      </c>
      <c r="X1" s="2">
        <v>21</v>
      </c>
      <c r="Y1" s="1">
        <v>22</v>
      </c>
      <c r="Z1" s="2">
        <v>23</v>
      </c>
      <c r="AA1" s="2"/>
    </row>
    <row r="2" spans="1:27">
      <c r="A2" s="137" t="s">
        <v>273</v>
      </c>
      <c r="B2" s="137" t="s">
        <v>107</v>
      </c>
      <c r="C2" s="197">
        <v>49060</v>
      </c>
    </row>
    <row r="3" spans="1:27">
      <c r="A3" s="137"/>
      <c r="B3" s="137" t="s">
        <v>108</v>
      </c>
      <c r="C3" s="197">
        <v>6130</v>
      </c>
    </row>
    <row r="4" spans="1:27">
      <c r="A4" s="137" t="s">
        <v>71</v>
      </c>
      <c r="B4" s="137" t="s">
        <v>121</v>
      </c>
      <c r="C4" s="197">
        <v>2020</v>
      </c>
    </row>
    <row r="5" spans="1:27">
      <c r="A5" s="137"/>
      <c r="B5" s="137" t="s">
        <v>122</v>
      </c>
      <c r="C5" s="197">
        <v>1790</v>
      </c>
    </row>
    <row r="6" spans="1:27">
      <c r="A6" s="137"/>
      <c r="B6" s="137" t="s">
        <v>123</v>
      </c>
      <c r="C6" s="197">
        <v>1770</v>
      </c>
    </row>
    <row r="7" spans="1:27">
      <c r="A7" s="137"/>
      <c r="B7" s="137" t="s">
        <v>124</v>
      </c>
      <c r="C7" s="197">
        <v>1400</v>
      </c>
    </row>
    <row r="8" spans="1:27">
      <c r="A8" s="137"/>
      <c r="B8" s="137" t="s">
        <v>129</v>
      </c>
      <c r="C8" s="197">
        <v>1050</v>
      </c>
    </row>
    <row r="9" spans="1:27">
      <c r="A9" s="137"/>
      <c r="B9" s="137" t="s">
        <v>72</v>
      </c>
      <c r="C9" s="197">
        <v>120</v>
      </c>
    </row>
    <row r="10" spans="1:27">
      <c r="A10" s="137" t="s">
        <v>104</v>
      </c>
      <c r="B10" s="137" t="s">
        <v>69</v>
      </c>
      <c r="C10" s="197">
        <v>88400</v>
      </c>
    </row>
    <row r="11" spans="1:27">
      <c r="A11" s="137"/>
      <c r="B11" s="137" t="s">
        <v>110</v>
      </c>
      <c r="C11" s="197">
        <v>880</v>
      </c>
    </row>
    <row r="12" spans="1:27">
      <c r="A12" s="137"/>
      <c r="B12" s="137" t="s">
        <v>290</v>
      </c>
      <c r="C12" s="137">
        <v>7.5</v>
      </c>
    </row>
    <row r="13" spans="1:27">
      <c r="A13" s="137" t="s">
        <v>105</v>
      </c>
      <c r="B13" s="137" t="s">
        <v>69</v>
      </c>
      <c r="C13" s="197">
        <v>50000</v>
      </c>
    </row>
    <row r="14" spans="1:27">
      <c r="A14" s="137"/>
      <c r="B14" s="137" t="s">
        <v>110</v>
      </c>
      <c r="C14" s="197">
        <v>500</v>
      </c>
    </row>
    <row r="15" spans="1:27">
      <c r="A15" s="137" t="s">
        <v>106</v>
      </c>
      <c r="B15" s="137" t="s">
        <v>69</v>
      </c>
      <c r="C15" s="197">
        <v>10000</v>
      </c>
    </row>
    <row r="16" spans="1:27">
      <c r="A16" s="137"/>
      <c r="B16" s="137" t="s">
        <v>110</v>
      </c>
      <c r="C16" s="197">
        <v>0</v>
      </c>
    </row>
    <row r="17" spans="1:3">
      <c r="A17" s="137" t="s">
        <v>102</v>
      </c>
      <c r="B17" s="137" t="s">
        <v>69</v>
      </c>
      <c r="C17" s="196">
        <v>150450</v>
      </c>
    </row>
    <row r="18" spans="1:3">
      <c r="A18" s="137" t="s">
        <v>103</v>
      </c>
      <c r="B18" s="137" t="s">
        <v>69</v>
      </c>
      <c r="C18" s="196">
        <v>75220</v>
      </c>
    </row>
    <row r="19" spans="1:3">
      <c r="A19" s="196" t="s">
        <v>371</v>
      </c>
      <c r="B19" s="197" t="s">
        <v>386</v>
      </c>
      <c r="C19" s="197">
        <v>100000</v>
      </c>
    </row>
    <row r="20" spans="1:3">
      <c r="A20" s="270" t="s">
        <v>387</v>
      </c>
      <c r="B20" s="196"/>
      <c r="C20" s="196">
        <v>150000</v>
      </c>
    </row>
  </sheetData>
  <sheetProtection algorithmName="SHA-512" hashValue="Eda2stH1UTb1S4WcUDuucWdxZMNmK0PHvgI54+FE/XIF89Yq5sLHRIurd+WIxMH31hOZznmBoOhTVcrYZvEV4A==" saltValue="5+VYHEHbJInf1vTcqXg/qQ==" spinCount="100000" sheet="1" objects="1" scenarios="1"/>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施設情報</vt:lpstr>
      <vt:lpstr>児童情報 </vt:lpstr>
      <vt:lpstr>明細書</vt:lpstr>
      <vt:lpstr>集計【小規模】</vt:lpstr>
      <vt:lpstr>単価①【小規模】</vt:lpstr>
      <vt:lpstr>保育単価②【小規模】</vt:lpstr>
      <vt:lpstr>'児童情報 '!Print_Area</vt:lpstr>
      <vt:lpstr>明細書!Print_Area</vt:lpstr>
      <vt:lpstr>'児童情報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2026-05-28T02:48:56Z</cp:lastPrinted>
  <dcterms:created xsi:type="dcterms:W3CDTF">2021-01-14T07:40:49Z</dcterms:created>
  <dcterms:modified xsi:type="dcterms:W3CDTF">2026-09-01T07:13:57Z</dcterms:modified>
</cp:coreProperties>
</file>