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6(R8)年度\20260424_R8明細の掲載開始\"/>
    </mc:Choice>
  </mc:AlternateContent>
  <xr:revisionPtr revIDLastSave="0" documentId="13_ncr:1_{A7CCD76F-B773-4AF4-A9EA-792771040523}" xr6:coauthVersionLast="47" xr6:coauthVersionMax="47" xr10:uidLastSave="{00000000-0000-0000-0000-000000000000}"/>
  <bookViews>
    <workbookView xWindow="-120" yWindow="-120" windowWidth="20730" windowHeight="11040" xr2:uid="{8370E264-52BC-47FE-AC63-DEA7E4FDDD74}"/>
  </bookViews>
  <sheets>
    <sheet name="施設情報" sheetId="20" r:id="rId1"/>
    <sheet name="児童情報 " sheetId="21" r:id="rId2"/>
    <sheet name="明細書【保育所】" sheetId="16" r:id="rId3"/>
    <sheet name="集計【保育所】" sheetId="18" r:id="rId4"/>
    <sheet name="保育単価①【保育所】" sheetId="28" state="hidden" r:id="rId5"/>
    <sheet name="保育単価②【保育所】" sheetId="19" state="hidden" r:id="rId6"/>
  </sheets>
  <definedNames>
    <definedName name="_xlnm.Print_Area" localSheetId="2">明細書【保育所】!$A$1:$CL$145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62" i="16" l="1"/>
  <c r="AB92" i="16"/>
  <c r="AB87" i="16"/>
  <c r="AB82" i="16"/>
  <c r="AB77" i="16"/>
  <c r="W72" i="16" a="1"/>
  <c r="W72" i="16" s="1"/>
  <c r="W67" i="16" a="1"/>
  <c r="W67" i="16" s="1"/>
  <c r="AB72" i="16"/>
  <c r="AB67" i="16"/>
  <c r="BS32" i="16"/>
  <c r="BV26" i="16"/>
  <c r="BS37" i="16" s="1"/>
  <c r="C2" i="21"/>
  <c r="J2" i="21"/>
  <c r="E2" i="21"/>
  <c r="BC21" i="16"/>
  <c r="C19" i="18"/>
  <c r="K40" i="18" l="1"/>
  <c r="K39" i="18"/>
  <c r="K38" i="18"/>
  <c r="K34" i="18"/>
  <c r="K33" i="18"/>
  <c r="K32" i="18"/>
  <c r="K18" i="18" l="1"/>
  <c r="K17" i="18"/>
  <c r="G10" i="18"/>
  <c r="G9" i="18"/>
  <c r="BA26" i="16" l="1"/>
  <c r="W62" i="16"/>
  <c r="AB57" i="16"/>
  <c r="C20" i="18"/>
  <c r="C21" i="18"/>
  <c r="O12" i="18" l="1" a="1"/>
  <c r="O12" i="18" s="1"/>
  <c r="AB52" i="16"/>
  <c r="AB47" i="16"/>
  <c r="C16" i="18"/>
  <c r="C15" i="18"/>
  <c r="C22" i="18"/>
  <c r="C24" i="18"/>
  <c r="C17" i="18"/>
  <c r="C25" i="18"/>
  <c r="C27" i="18"/>
  <c r="C23" i="18"/>
  <c r="C14" i="18"/>
  <c r="O10" i="18" l="1"/>
  <c r="K41" i="18"/>
  <c r="G6" i="18"/>
  <c r="K44" i="18"/>
  <c r="K43" i="18" a="1"/>
  <c r="K43" i="18" s="1"/>
  <c r="K42" i="18" a="1"/>
  <c r="K42" i="18" s="1"/>
  <c r="K37" i="18" a="1"/>
  <c r="K37" i="18" s="1"/>
  <c r="K36" i="18" a="1"/>
  <c r="K36" i="18" s="1"/>
  <c r="K35" i="18" a="1"/>
  <c r="K35" i="18" s="1"/>
  <c r="J106" i="21"/>
  <c r="O6" i="16"/>
  <c r="BA24" i="16"/>
  <c r="C26" i="18"/>
  <c r="C9" i="18"/>
  <c r="G7" i="18" l="1"/>
  <c r="K10" i="18"/>
  <c r="K9" i="18"/>
  <c r="AK24" i="16" l="1"/>
  <c r="Y24" i="16"/>
  <c r="L24" i="16" l="1"/>
  <c r="BC8" i="16"/>
  <c r="C8" i="18"/>
  <c r="BC6" i="16" l="1"/>
  <c r="BC15" i="16" l="1"/>
  <c r="AM141" i="16" l="1"/>
  <c r="BV116" i="16" s="1"/>
  <c r="P19" i="16"/>
  <c r="J19" i="16"/>
  <c r="J16" i="16"/>
  <c r="AI12" i="16"/>
  <c r="O8" i="16"/>
  <c r="O12" i="16"/>
  <c r="AI26" i="16"/>
  <c r="W26" i="16"/>
  <c r="J26" i="16"/>
  <c r="AE19" i="16"/>
  <c r="AE17" i="16"/>
  <c r="BY21" i="16"/>
  <c r="CD2" i="16"/>
  <c r="BR2" i="16"/>
  <c r="C11" i="18"/>
  <c r="C10" i="18"/>
  <c r="C4" i="18"/>
  <c r="G3" i="18" l="1"/>
  <c r="G5" i="18"/>
  <c r="G4" i="18"/>
  <c r="O16" i="18" l="1"/>
  <c r="AI92" i="16" s="1"/>
  <c r="K3" i="18"/>
  <c r="C6" i="18"/>
  <c r="C13" i="18"/>
  <c r="C12" i="18"/>
  <c r="C7" i="18"/>
  <c r="C5" i="18"/>
  <c r="G8" i="18" l="1"/>
  <c r="O17" i="18"/>
  <c r="BZ32" i="16" s="1"/>
  <c r="O14" i="18"/>
  <c r="AI82" i="16" s="1"/>
  <c r="O15" i="18"/>
  <c r="AI87" i="16" s="1"/>
  <c r="O13" i="18"/>
  <c r="AI77" i="16" s="1"/>
  <c r="O5" i="18"/>
  <c r="K4" i="18"/>
  <c r="K5" i="18" s="1"/>
  <c r="K8" i="18" s="1"/>
  <c r="K45" i="18" l="1"/>
  <c r="K46" i="18"/>
  <c r="O11" i="18" s="1" a="1"/>
  <c r="O11" i="18" s="1"/>
  <c r="AI67" i="16" s="1"/>
  <c r="AI42" i="16"/>
  <c r="K30" i="18"/>
  <c r="K31" i="18"/>
  <c r="K28" i="18"/>
  <c r="K29" i="18"/>
  <c r="K48" i="18"/>
  <c r="K47" i="18"/>
  <c r="K6" i="18"/>
  <c r="K7" i="18"/>
  <c r="K27" i="18" l="1"/>
  <c r="BZ37" i="16"/>
  <c r="AI72" i="16"/>
  <c r="K25" i="18"/>
  <c r="K26" i="18"/>
  <c r="K23" i="18"/>
  <c r="K24" i="18"/>
  <c r="K21" i="18"/>
  <c r="K22" i="18"/>
  <c r="K19" i="18"/>
  <c r="K20" i="18"/>
  <c r="K11" i="18"/>
  <c r="O3" i="18" s="1"/>
  <c r="K14" i="18"/>
  <c r="K13" i="18"/>
  <c r="K16" i="18"/>
  <c r="K12" i="18"/>
  <c r="K15" i="18"/>
  <c r="O4" i="18" l="1" a="1"/>
  <c r="O4" i="18" s="1"/>
  <c r="O8" i="18"/>
  <c r="O7" i="18"/>
  <c r="AI52" i="16" s="1"/>
  <c r="O6" i="18"/>
  <c r="AI47" i="16" s="1"/>
  <c r="AI32" i="16"/>
  <c r="AI57" i="16" l="1"/>
  <c r="AI37" i="16"/>
  <c r="C18" i="18"/>
  <c r="O9" i="18" l="1"/>
  <c r="AI62" i="16" s="1"/>
  <c r="AI97" i="16" s="1"/>
  <c r="BV106" i="16" s="1"/>
  <c r="BV141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<sst xmlns="http://schemas.openxmlformats.org/spreadsheetml/2006/main" count="20979" uniqueCount="1083">
  <si>
    <t>年</t>
    <rPh sb="0" eb="1">
      <t>ネン</t>
    </rPh>
    <phoneticPr fontId="3"/>
  </si>
  <si>
    <t>月分</t>
    <rPh sb="0" eb="1">
      <t>ガツ</t>
    </rPh>
    <rPh sb="1" eb="2">
      <t>ブン</t>
    </rPh>
    <phoneticPr fontId="3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</si>
  <si>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3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</si>
  <si>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3"/>
  </si>
  <si>
    <t>事業所番号</t>
    <rPh sb="0" eb="3">
      <t>ジギョウショ</t>
    </rPh>
    <rPh sb="3" eb="5">
      <t>バンゴウ</t>
    </rPh>
    <phoneticPr fontId="3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</si>
  <si>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3"/>
  </si>
  <si>
    <t>請求者</t>
    <rPh sb="0" eb="2">
      <t>セイキュウ</t>
    </rPh>
    <rPh sb="2" eb="3">
      <t>シャ</t>
    </rPh>
    <phoneticPr fontId="3"/>
  </si>
  <si>
    <t>クラス区分</t>
    <rPh sb="3" eb="5">
      <t>クブン</t>
    </rPh>
    <phoneticPr fontId="3"/>
  </si>
  <si>
    <t>児童生年月日</t>
    <rPh sb="0" eb="2">
      <t>ジドウ</t>
    </rPh>
    <rPh sb="2" eb="4">
      <t>セイネン</t>
    </rPh>
    <rPh sb="4" eb="6">
      <t>ガッピ</t>
    </rPh>
    <phoneticPr fontId="3"/>
  </si>
  <si>
    <t>児童氏名</t>
    <rPh sb="0" eb="2">
      <t>ジドウ</t>
    </rPh>
    <rPh sb="2" eb="4">
      <t>シメイ</t>
    </rPh>
    <phoneticPr fontId="3"/>
  </si>
  <si>
    <t>金額</t>
    <rPh sb="0" eb="2">
      <t>キンガク</t>
    </rPh>
    <phoneticPr fontId="3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</si>
  <si>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3"/>
  </si>
  <si>
    <t>公定価格総額</t>
    <rPh sb="0" eb="2">
      <t>コウテイ</t>
    </rPh>
    <rPh sb="2" eb="4">
      <t>カカク</t>
    </rPh>
    <phoneticPr fontId="3"/>
  </si>
  <si>
    <t>負担区分</t>
    <rPh sb="0" eb="2">
      <t>フタン</t>
    </rPh>
    <rPh sb="2" eb="4">
      <t>クブン</t>
    </rPh>
    <phoneticPr fontId="3"/>
  </si>
  <si>
    <t>請求内容</t>
    <rPh sb="0" eb="2">
      <t>セイキュウ</t>
    </rPh>
    <rPh sb="2" eb="4">
      <t>ナイヨウ</t>
    </rPh>
    <phoneticPr fontId="3"/>
  </si>
  <si>
    <t>a.負担額</t>
    <rPh sb="2" eb="4">
      <t>フタン</t>
    </rPh>
    <rPh sb="4" eb="5">
      <t>ガク</t>
    </rPh>
    <phoneticPr fontId="3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</si>
  <si>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3"/>
  </si>
  <si>
    <t>地域区分</t>
    <rPh sb="0" eb="2">
      <t>チイキ</t>
    </rPh>
    <rPh sb="2" eb="4">
      <t>クブン</t>
    </rPh>
    <phoneticPr fontId="3"/>
  </si>
  <si>
    <t>d</t>
    <phoneticPr fontId="3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</si>
  <si>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3"/>
  </si>
  <si>
    <t>基本分単価</t>
    <rPh sb="0" eb="2">
      <t>キホン</t>
    </rPh>
    <rPh sb="2" eb="3">
      <t>ブン</t>
    </rPh>
    <rPh sb="3" eb="5">
      <t>タンカ</t>
    </rPh>
    <phoneticPr fontId="3"/>
  </si>
  <si>
    <t>b</t>
  </si>
  <si>
    <t>c</t>
  </si>
  <si>
    <t>給付額　【b － a】</t>
  </si>
  <si>
    <t>利用開始日</t>
    <rPh sb="0" eb="2">
      <t>リヨウ</t>
    </rPh>
    <rPh sb="2" eb="4">
      <t>カイシ</t>
    </rPh>
    <rPh sb="4" eb="5">
      <t>ビ</t>
    </rPh>
    <phoneticPr fontId="3"/>
  </si>
  <si>
    <t>公立私立区分</t>
    <rPh sb="0" eb="2">
      <t>コウリツ</t>
    </rPh>
    <rPh sb="2" eb="4">
      <t>シリツ</t>
    </rPh>
    <rPh sb="4" eb="6">
      <t>クブン</t>
    </rPh>
    <phoneticPr fontId="3"/>
  </si>
  <si>
    <t>事業所
名称</t>
    <rPh sb="0" eb="3">
      <t>ジギョウショ</t>
    </rPh>
    <rPh sb="4" eb="6">
      <t>メイショウ</t>
    </rPh>
    <phoneticPr fontId="3"/>
  </si>
  <si>
    <t>事業所
住所</t>
    <rPh sb="0" eb="3">
      <t>ジギョウショ</t>
    </rPh>
    <rPh sb="4" eb="6">
      <t>ジュウショ</t>
    </rPh>
    <phoneticPr fontId="3"/>
  </si>
  <si>
    <t>その他</t>
    <rPh sb="2" eb="3">
      <t>ホカ</t>
    </rPh>
    <phoneticPr fontId="3"/>
  </si>
  <si>
    <t>e</t>
    <phoneticPr fontId="3"/>
  </si>
  <si>
    <t>その他内訳</t>
    <rPh sb="2" eb="3">
      <t>ホカ</t>
    </rPh>
    <rPh sb="3" eb="5">
      <t>ウチワケ</t>
    </rPh>
    <phoneticPr fontId="3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</si>
  <si>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3"/>
  </si>
  <si>
    <t>市町村助成総額</t>
    <rPh sb="0" eb="3">
      <t>シチョウソン</t>
    </rPh>
    <rPh sb="3" eb="5">
      <t>ジョセイ</t>
    </rPh>
    <rPh sb="5" eb="7">
      <t>ソウガク</t>
    </rPh>
    <phoneticPr fontId="3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</si>
  <si>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3"/>
  </si>
  <si>
    <t>合計（請求金額）b＋d＋e</t>
    <rPh sb="0" eb="2">
      <t>ゴウケイ</t>
    </rPh>
    <rPh sb="3" eb="5">
      <t>セイキュウ</t>
    </rPh>
    <rPh sb="5" eb="7">
      <t>キンガク</t>
    </rPh>
    <phoneticPr fontId="3"/>
  </si>
  <si>
    <t>月初の人数</t>
    <rPh sb="0" eb="2">
      <t>ゲッショ</t>
    </rPh>
    <rPh sb="3" eb="5">
      <t>ニンズウ</t>
    </rPh>
    <phoneticPr fontId="3"/>
  </si>
  <si>
    <t>人</t>
    <rPh sb="0" eb="1">
      <t>ニン</t>
    </rPh>
    <phoneticPr fontId="3"/>
  </si>
  <si>
    <t>人</t>
    <rPh sb="0" eb="1">
      <t>ヒト</t>
    </rPh>
    <phoneticPr fontId="3"/>
  </si>
  <si>
    <t>％</t>
    <phoneticPr fontId="3"/>
  </si>
  <si>
    <t>歳児</t>
    <phoneticPr fontId="3"/>
  </si>
  <si>
    <t>地域</t>
  </si>
  <si>
    <t>計</t>
    <rPh sb="0" eb="1">
      <t>ケイ</t>
    </rPh>
    <phoneticPr fontId="3"/>
  </si>
  <si>
    <t>基 礎 分</t>
    <rPh sb="0" eb="1">
      <t>モト</t>
    </rPh>
    <rPh sb="2" eb="3">
      <t>イシズエ</t>
    </rPh>
    <rPh sb="4" eb="5">
      <t>ブン</t>
    </rPh>
    <phoneticPr fontId="3"/>
  </si>
  <si>
    <t>賃金改善
要件分</t>
    <phoneticPr fontId="3"/>
  </si>
  <si>
    <t>Ａ</t>
    <phoneticPr fontId="3"/>
  </si>
  <si>
    <t>Ｂ</t>
    <phoneticPr fontId="3"/>
  </si>
  <si>
    <t>利用定員</t>
    <rPh sb="0" eb="2">
      <t>リヨウ</t>
    </rPh>
    <rPh sb="2" eb="4">
      <t>テイイン</t>
    </rPh>
    <phoneticPr fontId="3"/>
  </si>
  <si>
    <t>主任保育士専任加算</t>
    <phoneticPr fontId="3"/>
  </si>
  <si>
    <t>事務職員雇上費加算</t>
    <phoneticPr fontId="3"/>
  </si>
  <si>
    <t>冷暖房費加算</t>
    <phoneticPr fontId="3"/>
  </si>
  <si>
    <t>年齢区分</t>
    <rPh sb="0" eb="2">
      <t>ネンレイ</t>
    </rPh>
    <rPh sb="2" eb="4">
      <t>クブン</t>
    </rPh>
    <phoneticPr fontId="3"/>
  </si>
  <si>
    <t>４歳以上児</t>
    <rPh sb="1" eb="2">
      <t>サイ</t>
    </rPh>
    <rPh sb="2" eb="4">
      <t>イジョウ</t>
    </rPh>
    <rPh sb="4" eb="5">
      <t>ジ</t>
    </rPh>
    <phoneticPr fontId="3"/>
  </si>
  <si>
    <t>３歳児</t>
    <rPh sb="1" eb="3">
      <t>サイジ</t>
    </rPh>
    <phoneticPr fontId="3"/>
  </si>
  <si>
    <t>１、２歳児</t>
    <rPh sb="3" eb="5">
      <t>サイジ</t>
    </rPh>
    <phoneticPr fontId="3"/>
  </si>
  <si>
    <t>乳児</t>
    <rPh sb="0" eb="2">
      <t>ニュウジ</t>
    </rPh>
    <phoneticPr fontId="3"/>
  </si>
  <si>
    <t>データ集計</t>
    <rPh sb="3" eb="5">
      <t>シュウケイ</t>
    </rPh>
    <phoneticPr fontId="3"/>
  </si>
  <si>
    <t>シート名</t>
    <rPh sb="3" eb="4">
      <t>メイ</t>
    </rPh>
    <phoneticPr fontId="3"/>
  </si>
  <si>
    <t>認定区分</t>
    <rPh sb="0" eb="4">
      <t>ニンテイクブン</t>
    </rPh>
    <phoneticPr fontId="3"/>
  </si>
  <si>
    <t>歳児</t>
    <rPh sb="0" eb="2">
      <t>サイジ</t>
    </rPh>
    <phoneticPr fontId="3"/>
  </si>
  <si>
    <t>基本単価標準</t>
    <rPh sb="0" eb="4">
      <t>キホンタンカ</t>
    </rPh>
    <rPh sb="4" eb="6">
      <t>ヒョウジュン</t>
    </rPh>
    <phoneticPr fontId="3"/>
  </si>
  <si>
    <t>３歳児配置改善加算</t>
  </si>
  <si>
    <t>年齢区分</t>
    <rPh sb="0" eb="4">
      <t>ネンレイクブン</t>
    </rPh>
    <phoneticPr fontId="3"/>
  </si>
  <si>
    <t>年齢</t>
    <rPh sb="0" eb="2">
      <t>ネンレイ</t>
    </rPh>
    <phoneticPr fontId="3"/>
  </si>
  <si>
    <t>区分</t>
    <rPh sb="0" eb="2">
      <t>クブン</t>
    </rPh>
    <phoneticPr fontId="3"/>
  </si>
  <si>
    <t>定員合計</t>
    <rPh sb="0" eb="2">
      <t>テイイン</t>
    </rPh>
    <rPh sb="2" eb="4">
      <t>ゴウケイ</t>
    </rPh>
    <phoneticPr fontId="3"/>
  </si>
  <si>
    <t>人数区分</t>
    <rPh sb="0" eb="2">
      <t>ニンズウ</t>
    </rPh>
    <rPh sb="2" eb="4">
      <t>クブン</t>
    </rPh>
    <phoneticPr fontId="3"/>
  </si>
  <si>
    <t>人から</t>
    <rPh sb="0" eb="1">
      <t>ヒト</t>
    </rPh>
    <phoneticPr fontId="3"/>
  </si>
  <si>
    <t>人まで</t>
    <rPh sb="0" eb="1">
      <t>ヒト</t>
    </rPh>
    <phoneticPr fontId="3"/>
  </si>
  <si>
    <t>地域区分</t>
    <rPh sb="0" eb="4">
      <t>チイキクブン</t>
    </rPh>
    <phoneticPr fontId="3"/>
  </si>
  <si>
    <t>地域</t>
    <rPh sb="0" eb="2">
      <t>チイキ</t>
    </rPh>
    <phoneticPr fontId="3"/>
  </si>
  <si>
    <t>区分ID</t>
    <rPh sb="0" eb="2">
      <t>クブン</t>
    </rPh>
    <phoneticPr fontId="3"/>
  </si>
  <si>
    <t>基本単価短時間</t>
    <rPh sb="0" eb="4">
      <t>キホンタンカ</t>
    </rPh>
    <rPh sb="4" eb="7">
      <t>タンジカン</t>
    </rPh>
    <phoneticPr fontId="3"/>
  </si>
  <si>
    <t>保育単価参照結果</t>
    <rPh sb="0" eb="4">
      <t>ホイクタンカ</t>
    </rPh>
    <rPh sb="4" eb="6">
      <t>サンショウ</t>
    </rPh>
    <rPh sb="6" eb="8">
      <t>ケッカ</t>
    </rPh>
    <phoneticPr fontId="3"/>
  </si>
  <si>
    <t>計算結果</t>
    <rPh sb="0" eb="2">
      <t>ケイサン</t>
    </rPh>
    <rPh sb="2" eb="4">
      <t>ケッカ</t>
    </rPh>
    <phoneticPr fontId="3"/>
  </si>
  <si>
    <t>↓設定値</t>
    <rPh sb="1" eb="3">
      <t>セッテイ</t>
    </rPh>
    <rPh sb="3" eb="4">
      <t>チ</t>
    </rPh>
    <phoneticPr fontId="3"/>
  </si>
  <si>
    <t>↓自動計算</t>
    <rPh sb="1" eb="3">
      <t>ジドウ</t>
    </rPh>
    <rPh sb="3" eb="5">
      <t>ケイサン</t>
    </rPh>
    <phoneticPr fontId="3"/>
  </si>
  <si>
    <t>設定</t>
    <rPh sb="0" eb="2">
      <t>セッテイ</t>
    </rPh>
    <phoneticPr fontId="3"/>
  </si>
  <si>
    <t>基本額</t>
    <rPh sb="0" eb="3">
      <t>キホンガク</t>
    </rPh>
    <phoneticPr fontId="3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</si>
  <si>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4"/>
  </si>
  <si>
    <t>円</t>
    <rPh sb="0" eb="1">
      <t>エン</t>
    </rPh>
    <phoneticPr fontId="3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</si>
  <si>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3"/>
  </si>
  <si>
    <t>冷暖房費加算</t>
    <rPh sb="0" eb="4">
      <t>レイダンボウヒ</t>
    </rPh>
    <rPh sb="4" eb="6">
      <t>カサン</t>
    </rPh>
    <phoneticPr fontId="3"/>
  </si>
  <si>
    <t>その他地域</t>
    <rPh sb="2" eb="3">
      <t>タ</t>
    </rPh>
    <rPh sb="3" eb="5">
      <t>チイキ</t>
    </rPh>
    <phoneticPr fontId="3"/>
  </si>
  <si>
    <t>冷暖房費加算</t>
    <rPh sb="0" eb="4">
      <t>レイダンボウヒ</t>
    </rPh>
    <phoneticPr fontId="3"/>
  </si>
  <si>
    <t>人から</t>
    <rPh sb="0" eb="1">
      <t>ニン</t>
    </rPh>
    <phoneticPr fontId="3"/>
  </si>
  <si>
    <t>定員区分1</t>
    <rPh sb="0" eb="2">
      <t>テイイン</t>
    </rPh>
    <rPh sb="2" eb="4">
      <t>クブン</t>
    </rPh>
    <phoneticPr fontId="3"/>
  </si>
  <si>
    <t>定員区分2</t>
    <rPh sb="0" eb="2">
      <t>テイイン</t>
    </rPh>
    <rPh sb="2" eb="4">
      <t>クブン</t>
    </rPh>
    <phoneticPr fontId="3"/>
  </si>
  <si>
    <t>人まで</t>
    <rPh sb="0" eb="1">
      <t>ニン</t>
    </rPh>
    <phoneticPr fontId="3"/>
  </si>
  <si>
    <t>↓取得結果</t>
    <rPh sb="1" eb="3">
      <t>シュトク</t>
    </rPh>
    <rPh sb="3" eb="5">
      <t>ケッカ</t>
    </rPh>
    <phoneticPr fontId="3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</si>
  <si>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3"/>
  </si>
  <si>
    <t>施設情報</t>
    <rPh sb="0" eb="4">
      <t>シセツジョウホウ</t>
    </rPh>
    <phoneticPr fontId="3"/>
  </si>
  <si>
    <t>児童情報</t>
    <rPh sb="0" eb="4">
      <t>ジドウジョウホウ</t>
    </rPh>
    <phoneticPr fontId="3"/>
  </si>
  <si>
    <t>A</t>
    <phoneticPr fontId="3"/>
  </si>
  <si>
    <t>B</t>
    <phoneticPr fontId="3"/>
  </si>
  <si>
    <t>１号</t>
    <phoneticPr fontId="3"/>
  </si>
  <si>
    <t>適否</t>
    <rPh sb="0" eb="2">
      <t>テキヒ</t>
    </rPh>
    <phoneticPr fontId="3"/>
  </si>
  <si>
    <t>公立・私立</t>
    <rPh sb="0" eb="2">
      <t>コウリツ</t>
    </rPh>
    <rPh sb="3" eb="5">
      <t>シリツ</t>
    </rPh>
    <phoneticPr fontId="3"/>
  </si>
  <si>
    <t>事業所住所</t>
    <rPh sb="0" eb="3">
      <t>ジギョウショ</t>
    </rPh>
    <rPh sb="3" eb="5">
      <t>ジュウショ</t>
    </rPh>
    <phoneticPr fontId="3"/>
  </si>
  <si>
    <t>事業所名称</t>
    <rPh sb="0" eb="3">
      <t>ジギョウショ</t>
    </rPh>
    <rPh sb="3" eb="5">
      <t>メイショウ</t>
    </rPh>
    <phoneticPr fontId="3"/>
  </si>
  <si>
    <t>請求月</t>
    <rPh sb="0" eb="3">
      <t>セイキュウツキ</t>
    </rPh>
    <phoneticPr fontId="3"/>
  </si>
  <si>
    <t>月</t>
    <rPh sb="0" eb="1">
      <t>ガツ</t>
    </rPh>
    <phoneticPr fontId="3"/>
  </si>
  <si>
    <t>支給認定証番号</t>
    <rPh sb="0" eb="2">
      <t>シキュウ</t>
    </rPh>
    <rPh sb="2" eb="5">
      <t>ニンテイショウ</t>
    </rPh>
    <rPh sb="5" eb="7">
      <t>バンゴウ</t>
    </rPh>
    <phoneticPr fontId="3"/>
  </si>
  <si>
    <t>生年月日</t>
    <rPh sb="0" eb="4">
      <t>セイネンガッピ</t>
    </rPh>
    <phoneticPr fontId="3"/>
  </si>
  <si>
    <t>標準・短時間</t>
    <rPh sb="0" eb="2">
      <t>ヒョウジュン</t>
    </rPh>
    <rPh sb="3" eb="6">
      <t>タンジカン</t>
    </rPh>
    <phoneticPr fontId="3"/>
  </si>
  <si>
    <t>利用開始日</t>
    <rPh sb="0" eb="5">
      <t>リヨウカイシビ</t>
    </rPh>
    <phoneticPr fontId="3"/>
  </si>
  <si>
    <t>クラス</t>
    <phoneticPr fontId="3"/>
  </si>
  <si>
    <t>標準</t>
  </si>
  <si>
    <t>認定区分
標/短</t>
    <rPh sb="0" eb="2">
      <t>ニンテイ</t>
    </rPh>
    <rPh sb="2" eb="4">
      <t>クブン</t>
    </rPh>
    <rPh sb="5" eb="6">
      <t>シルベ</t>
    </rPh>
    <rPh sb="7" eb="8">
      <t>タン</t>
    </rPh>
    <phoneticPr fontId="3"/>
  </si>
  <si>
    <t>副食費
徴収免除</t>
    <rPh sb="0" eb="3">
      <t>フクショクヒ</t>
    </rPh>
    <rPh sb="4" eb="6">
      <t>チョウシュウ</t>
    </rPh>
    <rPh sb="6" eb="8">
      <t>メンジョ</t>
    </rPh>
    <phoneticPr fontId="3"/>
  </si>
  <si>
    <t>３歳児配置改善加算</t>
    <rPh sb="1" eb="3">
      <t>サイジ</t>
    </rPh>
    <rPh sb="3" eb="5">
      <t>ハイチ</t>
    </rPh>
    <rPh sb="5" eb="9">
      <t>カイゼンカサン</t>
    </rPh>
    <phoneticPr fontId="3"/>
  </si>
  <si>
    <t>主任保育士加算</t>
    <rPh sb="0" eb="5">
      <t>シュニンホイクシ</t>
    </rPh>
    <rPh sb="5" eb="7">
      <t>カサン</t>
    </rPh>
    <phoneticPr fontId="3"/>
  </si>
  <si>
    <t>療育支援加算</t>
    <rPh sb="0" eb="2">
      <t>リョウイク</t>
    </rPh>
    <rPh sb="2" eb="4">
      <t>シエン</t>
    </rPh>
    <rPh sb="4" eb="6">
      <t>カサン</t>
    </rPh>
    <phoneticPr fontId="3"/>
  </si>
  <si>
    <t>事務職員雇上費加算</t>
    <rPh sb="0" eb="4">
      <t>ジムショクイン</t>
    </rPh>
    <rPh sb="4" eb="5">
      <t>ヤトイ</t>
    </rPh>
    <rPh sb="5" eb="6">
      <t>ア</t>
    </rPh>
    <rPh sb="6" eb="7">
      <t>ヒ</t>
    </rPh>
    <rPh sb="7" eb="9">
      <t>カサン</t>
    </rPh>
    <phoneticPr fontId="3"/>
  </si>
  <si>
    <t>栄養管理加算</t>
    <rPh sb="0" eb="2">
      <t>エイヨウ</t>
    </rPh>
    <rPh sb="2" eb="4">
      <t>カンリ</t>
    </rPh>
    <rPh sb="4" eb="6">
      <t>カサン</t>
    </rPh>
    <phoneticPr fontId="3"/>
  </si>
  <si>
    <t>副食費徴収免除加算</t>
    <rPh sb="0" eb="3">
      <t>フクショクヒ</t>
    </rPh>
    <rPh sb="3" eb="5">
      <t>チョウシュウ</t>
    </rPh>
    <rPh sb="5" eb="7">
      <t>メンジョ</t>
    </rPh>
    <phoneticPr fontId="3"/>
  </si>
  <si>
    <t>療育支援加算</t>
    <rPh sb="0" eb="2">
      <t>リョウイク</t>
    </rPh>
    <rPh sb="2" eb="4">
      <t>シエン</t>
    </rPh>
    <phoneticPr fontId="3"/>
  </si>
  <si>
    <t>栄養管理加算</t>
    <rPh sb="0" eb="4">
      <t>エイヨウカンリ</t>
    </rPh>
    <rPh sb="4" eb="6">
      <t>カサン</t>
    </rPh>
    <phoneticPr fontId="3"/>
  </si>
  <si>
    <t>副食費徴収免除加算</t>
    <rPh sb="0" eb="3">
      <t>フクショクヒ</t>
    </rPh>
    <rPh sb="3" eb="5">
      <t>チョウシュウ</t>
    </rPh>
    <rPh sb="5" eb="7">
      <t>メンジョ</t>
    </rPh>
    <rPh sb="7" eb="9">
      <t>カサン</t>
    </rPh>
    <phoneticPr fontId="3"/>
  </si>
  <si>
    <t>AI12</t>
    <phoneticPr fontId="3"/>
  </si>
  <si>
    <t>チーム保育推進加算</t>
    <rPh sb="3" eb="5">
      <t>ホイク</t>
    </rPh>
    <rPh sb="5" eb="7">
      <t>スイシン</t>
    </rPh>
    <rPh sb="7" eb="9">
      <t>カサン</t>
    </rPh>
    <phoneticPr fontId="3"/>
  </si>
  <si>
    <t>療育支援加算「A」</t>
    <phoneticPr fontId="3"/>
  </si>
  <si>
    <t>療育支援加算「B」</t>
    <phoneticPr fontId="3"/>
  </si>
  <si>
    <t>栄養管理加算「配置」</t>
    <rPh sb="0" eb="4">
      <t>エイヨウカンリ</t>
    </rPh>
    <rPh sb="4" eb="6">
      <t>カサン</t>
    </rPh>
    <rPh sb="7" eb="9">
      <t>ハイチ</t>
    </rPh>
    <phoneticPr fontId="3"/>
  </si>
  <si>
    <t>栄養管理加算「兼務」</t>
    <rPh sb="0" eb="4">
      <t>エイヨウカンリ</t>
    </rPh>
    <rPh sb="4" eb="6">
      <t>カサン</t>
    </rPh>
    <rPh sb="7" eb="9">
      <t>ケンム</t>
    </rPh>
    <phoneticPr fontId="3"/>
  </si>
  <si>
    <t>栄養管理加算「嘱託」</t>
    <rPh sb="0" eb="4">
      <t>エイヨウカンリ</t>
    </rPh>
    <rPh sb="4" eb="6">
      <t>カサン</t>
    </rPh>
    <rPh sb="7" eb="9">
      <t>ショクタク</t>
    </rPh>
    <phoneticPr fontId="3"/>
  </si>
  <si>
    <t>療育支援（基本額）</t>
    <rPh sb="0" eb="2">
      <t>リョウイク</t>
    </rPh>
    <rPh sb="2" eb="4">
      <t>シエン</t>
    </rPh>
    <rPh sb="5" eb="7">
      <t>キホン</t>
    </rPh>
    <phoneticPr fontId="3"/>
  </si>
  <si>
    <t>主任保育士（基本額）</t>
    <rPh sb="0" eb="2">
      <t>シュニン</t>
    </rPh>
    <rPh sb="2" eb="5">
      <t>ホイクシ</t>
    </rPh>
    <rPh sb="6" eb="8">
      <t>キホン</t>
    </rPh>
    <phoneticPr fontId="3"/>
  </si>
  <si>
    <t>チーム保育推進（基本額）</t>
    <rPh sb="3" eb="5">
      <t>ホイク</t>
    </rPh>
    <rPh sb="5" eb="7">
      <t>スイシン</t>
    </rPh>
    <rPh sb="8" eb="11">
      <t>キホンガク</t>
    </rPh>
    <phoneticPr fontId="3"/>
  </si>
  <si>
    <t>３歳児改善（基本額）</t>
    <rPh sb="6" eb="9">
      <t>キホンガク</t>
    </rPh>
    <phoneticPr fontId="3"/>
  </si>
  <si>
    <t>事務職員雇上（基本額）</t>
    <rPh sb="0" eb="2">
      <t>ジム</t>
    </rPh>
    <rPh sb="2" eb="4">
      <t>ショクイン</t>
    </rPh>
    <rPh sb="4" eb="5">
      <t>ヤトイ</t>
    </rPh>
    <rPh sb="5" eb="6">
      <t>ジョウ</t>
    </rPh>
    <rPh sb="7" eb="10">
      <t>キホンガク</t>
    </rPh>
    <phoneticPr fontId="4"/>
  </si>
  <si>
    <t>人数A</t>
    <rPh sb="0" eb="2">
      <t>ニンズウ</t>
    </rPh>
    <phoneticPr fontId="3"/>
  </si>
  <si>
    <t>人数B</t>
    <rPh sb="0" eb="2">
      <t>ニンズウ</t>
    </rPh>
    <phoneticPr fontId="3"/>
  </si>
  <si>
    <t>栄養管理（基本額）</t>
    <rPh sb="0" eb="2">
      <t>エイヨウ</t>
    </rPh>
    <rPh sb="2" eb="4">
      <t>カンリ</t>
    </rPh>
    <rPh sb="5" eb="8">
      <t>キホンガク</t>
    </rPh>
    <phoneticPr fontId="3"/>
  </si>
  <si>
    <t>処遇係数</t>
    <rPh sb="0" eb="2">
      <t>ショグウ</t>
    </rPh>
    <rPh sb="2" eb="4">
      <t>ケイスウ</t>
    </rPh>
    <phoneticPr fontId="3"/>
  </si>
  <si>
    <t>チーム保育推進加算</t>
    <rPh sb="3" eb="9">
      <t>ホイクスイシンカサン</t>
    </rPh>
    <phoneticPr fontId="3"/>
  </si>
  <si>
    <t>副食費徴収免除加算</t>
    <rPh sb="0" eb="9">
      <t>フクショクヒチョウシュウメンジョカサン</t>
    </rPh>
    <phoneticPr fontId="3"/>
  </si>
  <si>
    <t>療育支援加算</t>
    <rPh sb="0" eb="4">
      <t>リョウイクシエン</t>
    </rPh>
    <rPh sb="4" eb="6">
      <t>カサン</t>
    </rPh>
    <phoneticPr fontId="3"/>
  </si>
  <si>
    <t>栄養管理加算</t>
    <rPh sb="0" eb="6">
      <t>エイヨウカンリカサン</t>
    </rPh>
    <phoneticPr fontId="3"/>
  </si>
  <si>
    <t>横浜　太郎</t>
    <rPh sb="0" eb="2">
      <t>ヨコハマ</t>
    </rPh>
    <rPh sb="3" eb="5">
      <t>タロウ</t>
    </rPh>
    <phoneticPr fontId="3"/>
  </si>
  <si>
    <t>無</t>
  </si>
  <si>
    <t>請求金額</t>
    <rPh sb="0" eb="4">
      <t>セイキュウキンガク</t>
    </rPh>
    <phoneticPr fontId="3"/>
  </si>
  <si>
    <t>請求合計額</t>
    <rPh sb="0" eb="2">
      <t>セイキュウ</t>
    </rPh>
    <rPh sb="2" eb="4">
      <t>ゴウケイ</t>
    </rPh>
    <rPh sb="4" eb="5">
      <t>ガク</t>
    </rPh>
    <phoneticPr fontId="3"/>
  </si>
  <si>
    <t>例</t>
    <rPh sb="0" eb="1">
      <t>レイ</t>
    </rPh>
    <phoneticPr fontId="3"/>
  </si>
  <si>
    <t>明細書【保育所】</t>
    <phoneticPr fontId="3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</si>
  <si>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3"/>
  </si>
  <si>
    <t>施設種別</t>
    <rPh sb="0" eb="2">
      <t>シセツ</t>
    </rPh>
    <rPh sb="2" eb="4">
      <t>シュベツ</t>
    </rPh>
    <phoneticPr fontId="3"/>
  </si>
  <si>
    <t>自動集計【保育所】</t>
    <rPh sb="0" eb="2">
      <t>ジドウ</t>
    </rPh>
    <rPh sb="2" eb="4">
      <t>シュウケイ</t>
    </rPh>
    <rPh sb="5" eb="8">
      <t>ホイクジ</t>
    </rPh>
    <phoneticPr fontId="3"/>
  </si>
  <si>
    <t>AE17</t>
    <phoneticPr fontId="3"/>
  </si>
  <si>
    <t>P19</t>
    <phoneticPr fontId="3"/>
  </si>
  <si>
    <t>AE19</t>
    <phoneticPr fontId="3"/>
  </si>
  <si>
    <t>W26</t>
    <phoneticPr fontId="3"/>
  </si>
  <si>
    <t>AI26</t>
    <phoneticPr fontId="3"/>
  </si>
  <si>
    <t>BC21</t>
    <phoneticPr fontId="3"/>
  </si>
  <si>
    <t>１級地</t>
    <phoneticPr fontId="3"/>
  </si>
  <si>
    <t>２級地</t>
    <phoneticPr fontId="3"/>
  </si>
  <si>
    <t>３級地</t>
    <phoneticPr fontId="3"/>
  </si>
  <si>
    <t>４級地</t>
    <phoneticPr fontId="3"/>
  </si>
  <si>
    <t>施設番号</t>
    <rPh sb="0" eb="4">
      <t>シセツバンゴウ</t>
    </rPh>
    <phoneticPr fontId="3"/>
  </si>
  <si>
    <t>（分かれば記入してください）</t>
    <rPh sb="1" eb="2">
      <t>ワ</t>
    </rPh>
    <rPh sb="5" eb="7">
      <t>キニュウ</t>
    </rPh>
    <phoneticPr fontId="3"/>
  </si>
  <si>
    <t>２号・３号</t>
    <rPh sb="4" eb="5">
      <t>ゴウ</t>
    </rPh>
    <phoneticPr fontId="3"/>
  </si>
  <si>
    <t>２号・３号</t>
    <rPh sb="1" eb="2">
      <t>ゴウ</t>
    </rPh>
    <rPh sb="4" eb="5">
      <t>ゴウ</t>
    </rPh>
    <phoneticPr fontId="3"/>
  </si>
  <si>
    <t>私立</t>
  </si>
  <si>
    <t>対象可否</t>
    <rPh sb="0" eb="2">
      <t>タイショウ</t>
    </rPh>
    <rPh sb="2" eb="4">
      <t>カヒ</t>
    </rPh>
    <phoneticPr fontId="3"/>
  </si>
  <si>
    <t>加配人数</t>
    <rPh sb="0" eb="4">
      <t>カハイニンズウ</t>
    </rPh>
    <phoneticPr fontId="3"/>
  </si>
  <si>
    <t>チーム保育推進加算（加配人数）</t>
    <rPh sb="3" eb="5">
      <t>ホイク</t>
    </rPh>
    <rPh sb="5" eb="7">
      <t>スイシン</t>
    </rPh>
    <rPh sb="7" eb="9">
      <t>カサン</t>
    </rPh>
    <rPh sb="10" eb="12">
      <t>カハイ</t>
    </rPh>
    <rPh sb="12" eb="14">
      <t>ニンズウ</t>
    </rPh>
    <phoneticPr fontId="3"/>
  </si>
  <si>
    <t>10/100-1-４歳以上児</t>
  </si>
  <si>
    <t>10/100-1-３歳児</t>
  </si>
  <si>
    <t>10/100-1-１、２歳児</t>
  </si>
  <si>
    <t>10/100-1-乳児</t>
  </si>
  <si>
    <t>10/100-21-４歳以上児</t>
  </si>
  <si>
    <t>10/100-21-３歳児</t>
  </si>
  <si>
    <t>10/100-21-１、２歳児</t>
  </si>
  <si>
    <t>10/100-21-乳児</t>
  </si>
  <si>
    <t>10/100-26-４歳以上児</t>
  </si>
  <si>
    <t>10/100-26-３歳児</t>
  </si>
  <si>
    <t>10/100-26-１、２歳児</t>
  </si>
  <si>
    <t>10/100-26-乳児</t>
  </si>
  <si>
    <t>10/100-31-４歳以上児</t>
  </si>
  <si>
    <t>10/100-31-３歳児</t>
  </si>
  <si>
    <t>10/100-31-１、２歳児</t>
  </si>
  <si>
    <t>10/100-31-乳児</t>
  </si>
  <si>
    <t>10/100-36-４歳以上児</t>
  </si>
  <si>
    <t>10/100-36-３歳児</t>
  </si>
  <si>
    <t>10/100-36-１、２歳児</t>
  </si>
  <si>
    <t>10/100-36-乳児</t>
  </si>
  <si>
    <t>10/100-41-４歳以上児</t>
  </si>
  <si>
    <t>10/100-41-３歳児</t>
  </si>
  <si>
    <t>10/100-41-１、２歳児</t>
  </si>
  <si>
    <t>10/100-41-乳児</t>
  </si>
  <si>
    <t>10/100-46-４歳以上児</t>
  </si>
  <si>
    <t>10/100-46-３歳児</t>
  </si>
  <si>
    <t>10/100-46-１、２歳児</t>
  </si>
  <si>
    <t>10/100-46-乳児</t>
  </si>
  <si>
    <t>10/100-51-４歳以上児</t>
  </si>
  <si>
    <t>10/100-51-３歳児</t>
  </si>
  <si>
    <t>10/100-51-１、２歳児</t>
  </si>
  <si>
    <t>10/100-51-乳児</t>
  </si>
  <si>
    <t>10/100-56-４歳以上児</t>
  </si>
  <si>
    <t>10/100-56-３歳児</t>
  </si>
  <si>
    <t>10/100-56-１、２歳児</t>
  </si>
  <si>
    <t>10/100-56-乳児</t>
  </si>
  <si>
    <t>10/100-61-４歳以上児</t>
  </si>
  <si>
    <t>10/100-61-３歳児</t>
  </si>
  <si>
    <t>10/100-61-１、２歳児</t>
  </si>
  <si>
    <t>10/100-61-乳児</t>
  </si>
  <si>
    <t>10/100-71-４歳以上児</t>
  </si>
  <si>
    <t>10/100-71-３歳児</t>
  </si>
  <si>
    <t>10/100-71-１、２歳児</t>
  </si>
  <si>
    <t>10/100-71-乳児</t>
  </si>
  <si>
    <t>10/100-81-４歳以上児</t>
  </si>
  <si>
    <t>10/100-81-３歳児</t>
  </si>
  <si>
    <t>10/100-81-１、２歳児</t>
  </si>
  <si>
    <t>10/100-81-乳児</t>
  </si>
  <si>
    <t>10/100-91-４歳以上児</t>
  </si>
  <si>
    <t>10/100-91-３歳児</t>
  </si>
  <si>
    <t>10/100-91-１、２歳児</t>
  </si>
  <si>
    <t>10/100-91-乳児</t>
  </si>
  <si>
    <t>10/100-101-４歳以上児</t>
  </si>
  <si>
    <t>10/100-101-３歳児</t>
  </si>
  <si>
    <t>10/100-101-１、２歳児</t>
  </si>
  <si>
    <t>10/100-101-乳児</t>
  </si>
  <si>
    <t>10/100-111-４歳以上児</t>
  </si>
  <si>
    <t>10/100-111-３歳児</t>
  </si>
  <si>
    <t>10/100-111-１、２歳児</t>
  </si>
  <si>
    <t>10/100-111-乳児</t>
  </si>
  <si>
    <t>10/100-121-４歳以上児</t>
  </si>
  <si>
    <t>10/100-121-３歳児</t>
  </si>
  <si>
    <t>10/100-121-１、２歳児</t>
  </si>
  <si>
    <t>10/100-121-乳児</t>
  </si>
  <si>
    <t>10/100-131-４歳以上児</t>
  </si>
  <si>
    <t>10/100-131-３歳児</t>
  </si>
  <si>
    <t>10/100-131-１、２歳児</t>
  </si>
  <si>
    <t>10/100-131-乳児</t>
  </si>
  <si>
    <t>10/100-141-４歳以上児</t>
  </si>
  <si>
    <t>10/100-141-３歳児</t>
  </si>
  <si>
    <t>10/100-141-１、２歳児</t>
  </si>
  <si>
    <t>10/100-141-乳児</t>
  </si>
  <si>
    <t>10/100-151-４歳以上児</t>
  </si>
  <si>
    <t>10/100-151-３歳児</t>
  </si>
  <si>
    <t>10/100-151-１、２歳児</t>
  </si>
  <si>
    <t>10/100-151-乳児</t>
  </si>
  <si>
    <t>10/100-161-４歳以上児</t>
  </si>
  <si>
    <t>10/100-161-３歳児</t>
  </si>
  <si>
    <t>10/100-161-１、２歳児</t>
  </si>
  <si>
    <t>10/100-161-乳児</t>
  </si>
  <si>
    <t>10/100-171-４歳以上児</t>
  </si>
  <si>
    <t>10/100-171-３歳児</t>
  </si>
  <si>
    <t>10/100-171-１、２歳児</t>
  </si>
  <si>
    <t>10/100-171-乳児</t>
  </si>
  <si>
    <t>12/100-1-４歳以上児</t>
  </si>
  <si>
    <t>12/100-1-３歳児</t>
  </si>
  <si>
    <t>12/100-1-１、２歳児</t>
  </si>
  <si>
    <t>12/100-1-乳児</t>
  </si>
  <si>
    <t>12/100-21-４歳以上児</t>
  </si>
  <si>
    <t>12/100-21-３歳児</t>
  </si>
  <si>
    <t>12/100-21-１、２歳児</t>
  </si>
  <si>
    <t>12/100-21-乳児</t>
  </si>
  <si>
    <t>12/100-26-４歳以上児</t>
  </si>
  <si>
    <t>12/100-26-３歳児</t>
  </si>
  <si>
    <t>12/100-26-１、２歳児</t>
  </si>
  <si>
    <t>12/100-26-乳児</t>
  </si>
  <si>
    <t>12/100-31-４歳以上児</t>
  </si>
  <si>
    <t>12/100-31-３歳児</t>
  </si>
  <si>
    <t>12/100-31-１、２歳児</t>
  </si>
  <si>
    <t>12/100-31-乳児</t>
  </si>
  <si>
    <t>12/100-36-４歳以上児</t>
  </si>
  <si>
    <t>12/100-36-３歳児</t>
  </si>
  <si>
    <t>12/100-36-１、２歳児</t>
  </si>
  <si>
    <t>12/100-36-乳児</t>
  </si>
  <si>
    <t>12/100-41-４歳以上児</t>
  </si>
  <si>
    <t>12/100-41-３歳児</t>
  </si>
  <si>
    <t>12/100-41-１、２歳児</t>
  </si>
  <si>
    <t>12/100-41-乳児</t>
  </si>
  <si>
    <t>12/100-46-４歳以上児</t>
  </si>
  <si>
    <t>12/100-46-３歳児</t>
  </si>
  <si>
    <t>12/100-46-１、２歳児</t>
  </si>
  <si>
    <t>12/100-46-乳児</t>
  </si>
  <si>
    <t>12/100-51-４歳以上児</t>
  </si>
  <si>
    <t>12/100-51-３歳児</t>
  </si>
  <si>
    <t>12/100-51-１、２歳児</t>
  </si>
  <si>
    <t>12/100-51-乳児</t>
  </si>
  <si>
    <t>12/100-56-４歳以上児</t>
  </si>
  <si>
    <t>12/100-56-３歳児</t>
  </si>
  <si>
    <t>12/100-56-１、２歳児</t>
  </si>
  <si>
    <t>12/100-56-乳児</t>
  </si>
  <si>
    <t>12/100-61-４歳以上児</t>
  </si>
  <si>
    <t>12/100-61-３歳児</t>
  </si>
  <si>
    <t>12/100-61-１、２歳児</t>
  </si>
  <si>
    <t>12/100-61-乳児</t>
  </si>
  <si>
    <t>12/100-71-４歳以上児</t>
  </si>
  <si>
    <t>12/100-71-３歳児</t>
  </si>
  <si>
    <t>12/100-71-１、２歳児</t>
  </si>
  <si>
    <t>12/100-71-乳児</t>
  </si>
  <si>
    <t>12/100-81-４歳以上児</t>
  </si>
  <si>
    <t>12/100-81-３歳児</t>
  </si>
  <si>
    <t>12/100-81-１、２歳児</t>
  </si>
  <si>
    <t>12/100-81-乳児</t>
  </si>
  <si>
    <t>12/100-91-４歳以上児</t>
  </si>
  <si>
    <t>12/100-91-３歳児</t>
  </si>
  <si>
    <t>12/100-91-１、２歳児</t>
  </si>
  <si>
    <t>12/100-91-乳児</t>
  </si>
  <si>
    <t>12/100-101-４歳以上児</t>
  </si>
  <si>
    <t>12/100-101-３歳児</t>
  </si>
  <si>
    <t>12/100-101-１、２歳児</t>
  </si>
  <si>
    <t>12/100-101-乳児</t>
  </si>
  <si>
    <t>12/100-111-４歳以上児</t>
  </si>
  <si>
    <t>12/100-111-３歳児</t>
  </si>
  <si>
    <t>12/100-111-１、２歳児</t>
  </si>
  <si>
    <t>12/100-111-乳児</t>
  </si>
  <si>
    <t>12/100-121-４歳以上児</t>
  </si>
  <si>
    <t>12/100-121-３歳児</t>
  </si>
  <si>
    <t>12/100-121-１、２歳児</t>
  </si>
  <si>
    <t>12/100-121-乳児</t>
  </si>
  <si>
    <t>12/100-131-４歳以上児</t>
  </si>
  <si>
    <t>12/100-131-３歳児</t>
  </si>
  <si>
    <t>12/100-131-１、２歳児</t>
  </si>
  <si>
    <t>12/100-131-乳児</t>
  </si>
  <si>
    <t>12/100-141-４歳以上児</t>
  </si>
  <si>
    <t>12/100-141-３歳児</t>
  </si>
  <si>
    <t>12/100-141-１、２歳児</t>
  </si>
  <si>
    <t>12/100-141-乳児</t>
  </si>
  <si>
    <t>12/100-151-４歳以上児</t>
  </si>
  <si>
    <t>12/100-151-３歳児</t>
  </si>
  <si>
    <t>12/100-151-１、２歳児</t>
  </si>
  <si>
    <t>12/100-151-乳児</t>
  </si>
  <si>
    <t>12/100-161-４歳以上児</t>
  </si>
  <si>
    <t>12/100-161-３歳児</t>
  </si>
  <si>
    <t>12/100-161-１、２歳児</t>
  </si>
  <si>
    <t>12/100-161-乳児</t>
  </si>
  <si>
    <t>12/100-171-４歳以上児</t>
  </si>
  <si>
    <t>12/100-171-３歳児</t>
  </si>
  <si>
    <t>12/100-171-１、２歳児</t>
  </si>
  <si>
    <t>12/100-171-乳児</t>
  </si>
  <si>
    <t>15/100-1-４歳以上児</t>
  </si>
  <si>
    <t>15/100-1-３歳児</t>
  </si>
  <si>
    <t>15/100-1-１、２歳児</t>
  </si>
  <si>
    <t>15/100-1-乳児</t>
  </si>
  <si>
    <t>15/100-21-４歳以上児</t>
  </si>
  <si>
    <t>15/100-21-３歳児</t>
  </si>
  <si>
    <t>15/100-21-１、２歳児</t>
  </si>
  <si>
    <t>15/100-21-乳児</t>
  </si>
  <si>
    <t>15/100-26-４歳以上児</t>
  </si>
  <si>
    <t>15/100-26-３歳児</t>
  </si>
  <si>
    <t>15/100-26-１、２歳児</t>
  </si>
  <si>
    <t>15/100-26-乳児</t>
  </si>
  <si>
    <t>15/100-31-４歳以上児</t>
  </si>
  <si>
    <t>15/100-31-３歳児</t>
  </si>
  <si>
    <t>15/100-31-１、２歳児</t>
  </si>
  <si>
    <t>15/100-31-乳児</t>
  </si>
  <si>
    <t>15/100-36-４歳以上児</t>
  </si>
  <si>
    <t>15/100-36-３歳児</t>
  </si>
  <si>
    <t>15/100-36-１、２歳児</t>
  </si>
  <si>
    <t>15/100-36-乳児</t>
  </si>
  <si>
    <t>15/100-41-４歳以上児</t>
  </si>
  <si>
    <t>15/100-41-３歳児</t>
  </si>
  <si>
    <t>15/100-41-１、２歳児</t>
  </si>
  <si>
    <t>15/100-41-乳児</t>
  </si>
  <si>
    <t>15/100-46-４歳以上児</t>
  </si>
  <si>
    <t>15/100-46-３歳児</t>
  </si>
  <si>
    <t>15/100-46-１、２歳児</t>
  </si>
  <si>
    <t>15/100-46-乳児</t>
  </si>
  <si>
    <t>15/100-51-４歳以上児</t>
  </si>
  <si>
    <t>15/100-51-３歳児</t>
  </si>
  <si>
    <t>15/100-51-１、２歳児</t>
  </si>
  <si>
    <t>15/100-51-乳児</t>
  </si>
  <si>
    <t>15/100-56-４歳以上児</t>
  </si>
  <si>
    <t>15/100-56-３歳児</t>
  </si>
  <si>
    <t>15/100-56-１、２歳児</t>
  </si>
  <si>
    <t>15/100-56-乳児</t>
  </si>
  <si>
    <t>15/100-61-４歳以上児</t>
  </si>
  <si>
    <t>15/100-61-３歳児</t>
  </si>
  <si>
    <t>15/100-61-１、２歳児</t>
  </si>
  <si>
    <t>15/100-61-乳児</t>
  </si>
  <si>
    <t>15/100-71-４歳以上児</t>
  </si>
  <si>
    <t>15/100-71-３歳児</t>
  </si>
  <si>
    <t>15/100-71-１、２歳児</t>
  </si>
  <si>
    <t>15/100-71-乳児</t>
  </si>
  <si>
    <t>15/100-81-４歳以上児</t>
  </si>
  <si>
    <t>15/100-81-３歳児</t>
  </si>
  <si>
    <t>15/100-81-乳児</t>
  </si>
  <si>
    <t>15/100-101-４歳以上児</t>
  </si>
  <si>
    <t>15/100-101-３歳児</t>
  </si>
  <si>
    <t>15/100-101-１、２歳児</t>
  </si>
  <si>
    <t>15/100-101-乳児</t>
  </si>
  <si>
    <t>15/100-111-４歳以上児</t>
  </si>
  <si>
    <t>15/100-111-３歳児</t>
  </si>
  <si>
    <t>15/100-111-１、２歳児</t>
  </si>
  <si>
    <t>15/100-111-乳児</t>
  </si>
  <si>
    <t>15/100-121-４歳以上児</t>
  </si>
  <si>
    <t>15/100-121-３歳児</t>
  </si>
  <si>
    <t>15/100-121-１、２歳児</t>
  </si>
  <si>
    <t>15/100-121-乳児</t>
  </si>
  <si>
    <t>15/100-131-４歳以上児</t>
  </si>
  <si>
    <t>15/100-131-３歳児</t>
  </si>
  <si>
    <t>15/100-131-１、２歳児</t>
  </si>
  <si>
    <t>15/100-131-乳児</t>
  </si>
  <si>
    <t>15/100-141-４歳以上児</t>
  </si>
  <si>
    <t>15/100-141-３歳児</t>
  </si>
  <si>
    <t>15/100-141-１、２歳児</t>
  </si>
  <si>
    <t>15/100-141-乳児</t>
  </si>
  <si>
    <t>15/100-151-４歳以上児</t>
  </si>
  <si>
    <t>15/100-151-３歳児</t>
  </si>
  <si>
    <t>15/100-151-１、２歳児</t>
  </si>
  <si>
    <t>15/100-151-乳児</t>
  </si>
  <si>
    <t>15/100-161-４歳以上児</t>
  </si>
  <si>
    <t>15/100-161-３歳児</t>
  </si>
  <si>
    <t>15/100-161-１、２歳児</t>
  </si>
  <si>
    <t>15/100-161-乳児</t>
  </si>
  <si>
    <t>15/100-171-４歳以上児</t>
  </si>
  <si>
    <t>15/100-171-３歳児</t>
  </si>
  <si>
    <t>15/100-171-１、２歳児</t>
  </si>
  <si>
    <t>15/100-171-乳児</t>
  </si>
  <si>
    <t>16/100-1-４歳以上児</t>
  </si>
  <si>
    <t>16/100-1-３歳児</t>
  </si>
  <si>
    <t>16/100-1-１、２歳児</t>
  </si>
  <si>
    <t>16/100-1-乳児</t>
  </si>
  <si>
    <t>16/100-21-４歳以上児</t>
  </si>
  <si>
    <t>16/100-21-３歳児</t>
  </si>
  <si>
    <t>16/100-21-１、２歳児</t>
  </si>
  <si>
    <t>16/100-21-乳児</t>
  </si>
  <si>
    <t>16/100-26-４歳以上児</t>
  </si>
  <si>
    <t>16/100-26-３歳児</t>
  </si>
  <si>
    <t>16/100-26-１、２歳児</t>
  </si>
  <si>
    <t>16/100-26-乳児</t>
  </si>
  <si>
    <t>16/100-31-４歳以上児</t>
  </si>
  <si>
    <t>16/100-31-３歳児</t>
  </si>
  <si>
    <t>16/100-31-１、２歳児</t>
  </si>
  <si>
    <t>16/100-31-乳児</t>
  </si>
  <si>
    <t>16/100-36-４歳以上児</t>
  </si>
  <si>
    <t>16/100-36-３歳児</t>
  </si>
  <si>
    <t>16/100-36-１、２歳児</t>
  </si>
  <si>
    <t>16/100-36-乳児</t>
  </si>
  <si>
    <t>16/100-41-４歳以上児</t>
  </si>
  <si>
    <t>16/100-41-３歳児</t>
  </si>
  <si>
    <t>16/100-41-１、２歳児</t>
  </si>
  <si>
    <t>16/100-41-乳児</t>
  </si>
  <si>
    <t>16/100-46-４歳以上児</t>
  </si>
  <si>
    <t>16/100-46-３歳児</t>
  </si>
  <si>
    <t>16/100-46-１、２歳児</t>
  </si>
  <si>
    <t>16/100-46-乳児</t>
  </si>
  <si>
    <t>16/100-51-４歳以上児</t>
  </si>
  <si>
    <t>16/100-51-３歳児</t>
  </si>
  <si>
    <t>16/100-51-１、２歳児</t>
  </si>
  <si>
    <t>16/100-51-乳児</t>
  </si>
  <si>
    <t>16/100-56-４歳以上児</t>
  </si>
  <si>
    <t>16/100-56-３歳児</t>
  </si>
  <si>
    <t>16/100-56-１、２歳児</t>
  </si>
  <si>
    <t>16/100-56-乳児</t>
  </si>
  <si>
    <t>16/100-61-４歳以上児</t>
  </si>
  <si>
    <t>16/100-61-３歳児</t>
  </si>
  <si>
    <t>16/100-61-１、２歳児</t>
  </si>
  <si>
    <t>16/100-61-乳児</t>
  </si>
  <si>
    <t>16/100-71-４歳以上児</t>
  </si>
  <si>
    <t>16/100-71-３歳児</t>
  </si>
  <si>
    <t>16/100-71-１、２歳児</t>
  </si>
  <si>
    <t>16/100-71-乳児</t>
  </si>
  <si>
    <t>16/100-81-４歳以上児</t>
  </si>
  <si>
    <t>16/100-81-３歳児</t>
  </si>
  <si>
    <t>16/100-81-１、２歳児</t>
  </si>
  <si>
    <t>16/100-81-乳児</t>
  </si>
  <si>
    <t>16/100-91-４歳以上児</t>
  </si>
  <si>
    <t>16/100-91-３歳児</t>
  </si>
  <si>
    <t>16/100-91-１、２歳児</t>
  </si>
  <si>
    <t>16/100-91-乳児</t>
  </si>
  <si>
    <t>16/100-101-４歳以上児</t>
  </si>
  <si>
    <t>16/100-101-３歳児</t>
  </si>
  <si>
    <t>16/100-101-１、２歳児</t>
  </si>
  <si>
    <t>16/100-101-乳児</t>
  </si>
  <si>
    <t>16/100-111-４歳以上児</t>
  </si>
  <si>
    <t>16/100-111-３歳児</t>
  </si>
  <si>
    <t>16/100-111-１、２歳児</t>
  </si>
  <si>
    <t>16/100-111-乳児</t>
  </si>
  <si>
    <t>16/100-121-４歳以上児</t>
  </si>
  <si>
    <t>16/100-121-３歳児</t>
  </si>
  <si>
    <t>16/100-121-１、２歳児</t>
  </si>
  <si>
    <t>16/100-121-乳児</t>
  </si>
  <si>
    <t>16/100-131-４歳以上児</t>
  </si>
  <si>
    <t>16/100-131-３歳児</t>
  </si>
  <si>
    <t>16/100-131-１、２歳児</t>
  </si>
  <si>
    <t>16/100-131-乳児</t>
  </si>
  <si>
    <t>16/100-141-４歳以上児</t>
  </si>
  <si>
    <t>16/100-141-３歳児</t>
  </si>
  <si>
    <t>16/100-141-１、２歳児</t>
  </si>
  <si>
    <t>16/100-141-乳児</t>
  </si>
  <si>
    <t>16/100-151-４歳以上児</t>
  </si>
  <si>
    <t>16/100-151-３歳児</t>
  </si>
  <si>
    <t>16/100-151-１、２歳児</t>
  </si>
  <si>
    <t>16/100-151-乳児</t>
  </si>
  <si>
    <t>16/100-161-４歳以上児</t>
  </si>
  <si>
    <t>16/100-161-３歳児</t>
  </si>
  <si>
    <t>16/100-161-１、２歳児</t>
  </si>
  <si>
    <t>16/100-161-乳児</t>
  </si>
  <si>
    <t>16/100-171-４歳以上児</t>
  </si>
  <si>
    <t>16/100-171-３歳児</t>
  </si>
  <si>
    <t>16/100-171-１、２歳児</t>
  </si>
  <si>
    <t>16/100-171-乳児</t>
  </si>
  <si>
    <t>20/100-1-３歳児</t>
  </si>
  <si>
    <t>20/100-1-１、２歳児</t>
  </si>
  <si>
    <t>20/100-1-乳児</t>
  </si>
  <si>
    <t>20/100-21-４歳以上児</t>
  </si>
  <si>
    <t>20/100-21-３歳児</t>
  </si>
  <si>
    <t>20/100-21-１、２歳児</t>
  </si>
  <si>
    <t>20/100-21-乳児</t>
  </si>
  <si>
    <t>20/100-26-４歳以上児</t>
  </si>
  <si>
    <t>20/100-26-３歳児</t>
  </si>
  <si>
    <t>20/100-26-１、２歳児</t>
  </si>
  <si>
    <t>20/100-26-乳児</t>
  </si>
  <si>
    <t>20/100-31-４歳以上児</t>
  </si>
  <si>
    <t>20/100-31-３歳児</t>
  </si>
  <si>
    <t>20/100-31-１、２歳児</t>
  </si>
  <si>
    <t>20/100-31-乳児</t>
  </si>
  <si>
    <t>20/100-36-４歳以上児</t>
  </si>
  <si>
    <t>20/100-36-３歳児</t>
  </si>
  <si>
    <t>20/100-36-１、２歳児</t>
  </si>
  <si>
    <t>20/100-36-乳児</t>
  </si>
  <si>
    <t>20/100-41-４歳以上児</t>
  </si>
  <si>
    <t>20/100-41-３歳児</t>
  </si>
  <si>
    <t>20/100-41-１、２歳児</t>
  </si>
  <si>
    <t>20/100-41-乳児</t>
  </si>
  <si>
    <t>20/100-46-４歳以上児</t>
  </si>
  <si>
    <t>20/100-46-３歳児</t>
  </si>
  <si>
    <t>20/100-46-１、２歳児</t>
  </si>
  <si>
    <t>20/100-46-乳児</t>
  </si>
  <si>
    <t>20/100-51-４歳以上児</t>
  </si>
  <si>
    <t>20/100-51-３歳児</t>
  </si>
  <si>
    <t>20/100-51-１、２歳児</t>
  </si>
  <si>
    <t>20/100-51-乳児</t>
  </si>
  <si>
    <t>20/100-56-４歳以上児</t>
  </si>
  <si>
    <t>20/100-56-３歳児</t>
  </si>
  <si>
    <t>20/100-56-１、２歳児</t>
  </si>
  <si>
    <t>20/100-56-乳児</t>
  </si>
  <si>
    <t>20/100-61-４歳以上児</t>
  </si>
  <si>
    <t>20/100-61-３歳児</t>
  </si>
  <si>
    <t>20/100-61-１、２歳児</t>
  </si>
  <si>
    <t>20/100-61-乳児</t>
  </si>
  <si>
    <t>20/100-71-４歳以上児</t>
  </si>
  <si>
    <t>20/100-71-３歳児</t>
  </si>
  <si>
    <t>20/100-71-１、２歳児</t>
  </si>
  <si>
    <t>20/100-71-乳児</t>
  </si>
  <si>
    <t>20/100-81-４歳以上児</t>
  </si>
  <si>
    <t>20/100-81-３歳児</t>
  </si>
  <si>
    <t>20/100-81-１、２歳児</t>
  </si>
  <si>
    <t>20/100-81-乳児</t>
  </si>
  <si>
    <t>20/100-91-４歳以上児</t>
  </si>
  <si>
    <t>20/100-91-３歳児</t>
  </si>
  <si>
    <t>20/100-91-１、２歳児</t>
  </si>
  <si>
    <t>20/100-91-乳児</t>
  </si>
  <si>
    <t>20/100-101-４歳以上児</t>
  </si>
  <si>
    <t>20/100-101-３歳児</t>
  </si>
  <si>
    <t>20/100-101-１、２歳児</t>
  </si>
  <si>
    <t>20/100-101-乳児</t>
  </si>
  <si>
    <t>20/100-111-４歳以上児</t>
  </si>
  <si>
    <t>20/100-111-３歳児</t>
  </si>
  <si>
    <t>20/100-111-１、２歳児</t>
  </si>
  <si>
    <t>20/100-111-乳児</t>
  </si>
  <si>
    <t>20/100-121-４歳以上児</t>
  </si>
  <si>
    <t>20/100-121-３歳児</t>
  </si>
  <si>
    <t>20/100-121-１、２歳児</t>
  </si>
  <si>
    <t>20/100-121-乳児</t>
  </si>
  <si>
    <t>20/100-131-４歳以上児</t>
  </si>
  <si>
    <t>20/100-131-３歳児</t>
  </si>
  <si>
    <t>20/100-131-１、２歳児</t>
  </si>
  <si>
    <t>20/100-131-乳児</t>
  </si>
  <si>
    <t>20/100-141-４歳以上児</t>
  </si>
  <si>
    <t>20/100-141-３歳児</t>
  </si>
  <si>
    <t>20/100-141-１、２歳児</t>
  </si>
  <si>
    <t>20/100-141-乳児</t>
  </si>
  <si>
    <t>20/100-151-４歳以上児</t>
  </si>
  <si>
    <t>20/100-151-３歳児</t>
  </si>
  <si>
    <t>20/100-151-１、２歳児</t>
  </si>
  <si>
    <t>20/100-151-乳児</t>
  </si>
  <si>
    <t>20/100-161-４歳以上児</t>
  </si>
  <si>
    <t>20/100-161-３歳児</t>
  </si>
  <si>
    <t>20/100-161-１、２歳児</t>
  </si>
  <si>
    <t>20/100-161-乳児</t>
  </si>
  <si>
    <t>20/100-171-４歳以上児</t>
  </si>
  <si>
    <t>20/100-171-３歳児</t>
  </si>
  <si>
    <t>20/100-171-１、２歳児</t>
  </si>
  <si>
    <t>20/100-171-乳児</t>
  </si>
  <si>
    <t>3/100-1-４歳以上児</t>
  </si>
  <si>
    <t>3/100-1-３歳児</t>
  </si>
  <si>
    <t>3/100-1-１、２歳児</t>
  </si>
  <si>
    <t>3/100-1-乳児</t>
  </si>
  <si>
    <t>3/100-21-４歳以上児</t>
  </si>
  <si>
    <t>3/100-21-３歳児</t>
  </si>
  <si>
    <t>3/100-21-１、２歳児</t>
  </si>
  <si>
    <t>3/100-21-乳児</t>
  </si>
  <si>
    <t>3/100-26-４歳以上児</t>
  </si>
  <si>
    <t>3/100-26-３歳児</t>
  </si>
  <si>
    <t>3/100-26-１、２歳児</t>
  </si>
  <si>
    <t>3/100-26-乳児</t>
  </si>
  <si>
    <t>3/100-31-４歳以上児</t>
  </si>
  <si>
    <t>3/100-31-３歳児</t>
  </si>
  <si>
    <t>3/100-31-１、２歳児</t>
  </si>
  <si>
    <t>3/100-31-乳児</t>
  </si>
  <si>
    <t>3/100-36-４歳以上児</t>
  </si>
  <si>
    <t>3/100-36-３歳児</t>
  </si>
  <si>
    <t>3/100-36-１、２歳児</t>
  </si>
  <si>
    <t>3/100-36-乳児</t>
  </si>
  <si>
    <t>3/100-41-４歳以上児</t>
  </si>
  <si>
    <t>3/100-41-３歳児</t>
  </si>
  <si>
    <t>3/100-41-１、２歳児</t>
  </si>
  <si>
    <t>3/100-41-乳児</t>
  </si>
  <si>
    <t>3/100-46-４歳以上児</t>
  </si>
  <si>
    <t>3/100-46-３歳児</t>
  </si>
  <si>
    <t>3/100-46-１、２歳児</t>
  </si>
  <si>
    <t>3/100-46-乳児</t>
  </si>
  <si>
    <t>3/100-51-４歳以上児</t>
  </si>
  <si>
    <t>3/100-51-３歳児</t>
  </si>
  <si>
    <t>3/100-51-１、２歳児</t>
  </si>
  <si>
    <t>3/100-51-乳児</t>
  </si>
  <si>
    <t>3/100-56-４歳以上児</t>
  </si>
  <si>
    <t>3/100-56-３歳児</t>
  </si>
  <si>
    <t>3/100-56-１、２歳児</t>
  </si>
  <si>
    <t>3/100-56-乳児</t>
  </si>
  <si>
    <t>3/100-61-４歳以上児</t>
  </si>
  <si>
    <t>3/100-61-３歳児</t>
  </si>
  <si>
    <t>3/100-61-１、２歳児</t>
  </si>
  <si>
    <t>3/100-61-乳児</t>
  </si>
  <si>
    <t>3/100-71-４歳以上児</t>
  </si>
  <si>
    <t>3/100-71-３歳児</t>
  </si>
  <si>
    <t>3/100-71-１、２歳児</t>
  </si>
  <si>
    <t>3/100-71-乳児</t>
  </si>
  <si>
    <t>3/100-81-４歳以上児</t>
  </si>
  <si>
    <t>3/100-81-３歳児</t>
  </si>
  <si>
    <t>3/100-81-１、２歳児</t>
  </si>
  <si>
    <t>3/100-81-乳児</t>
  </si>
  <si>
    <t>3/100-91-４歳以上児</t>
  </si>
  <si>
    <t>3/100-91-３歳児</t>
  </si>
  <si>
    <t>3/100-91-１、２歳児</t>
  </si>
  <si>
    <t>3/100-91-乳児</t>
  </si>
  <si>
    <t>3/100-101-４歳以上児</t>
  </si>
  <si>
    <t>3/100-101-３歳児</t>
  </si>
  <si>
    <t>3/100-101-１、２歳児</t>
  </si>
  <si>
    <t>3/100-101-乳児</t>
  </si>
  <si>
    <t>3/100-111-４歳以上児</t>
  </si>
  <si>
    <t>3/100-111-３歳児</t>
  </si>
  <si>
    <t>3/100-111-１、２歳児</t>
  </si>
  <si>
    <t>3/100-111-乳児</t>
  </si>
  <si>
    <t>3/100-121-４歳以上児</t>
  </si>
  <si>
    <t>3/100-121-３歳児</t>
  </si>
  <si>
    <t>3/100-121-１、２歳児</t>
  </si>
  <si>
    <t>3/100-121-乳児</t>
  </si>
  <si>
    <t>3/100-131-４歳以上児</t>
  </si>
  <si>
    <t>3/100-131-３歳児</t>
  </si>
  <si>
    <t>3/100-131-１、２歳児</t>
  </si>
  <si>
    <t>3/100-131-乳児</t>
  </si>
  <si>
    <t>3/100-141-４歳以上児</t>
  </si>
  <si>
    <t>3/100-141-３歳児</t>
  </si>
  <si>
    <t>3/100-141-１、２歳児</t>
  </si>
  <si>
    <t>3/100-141-乳児</t>
  </si>
  <si>
    <t>3/100-151-４歳以上児</t>
  </si>
  <si>
    <t>3/100-151-３歳児</t>
  </si>
  <si>
    <t>3/100-151-１、２歳児</t>
  </si>
  <si>
    <t>3/100-151-乳児</t>
  </si>
  <si>
    <t>3/100-161-４歳以上児</t>
  </si>
  <si>
    <t>3/100-161-３歳児</t>
  </si>
  <si>
    <t>3/100-161-１、２歳児</t>
  </si>
  <si>
    <t>3/100-161-乳児</t>
  </si>
  <si>
    <t>3/100-171-４歳以上児</t>
  </si>
  <si>
    <t>3/100-171-３歳児</t>
  </si>
  <si>
    <t>3/100-171-１、２歳児</t>
  </si>
  <si>
    <t>3/100-171-乳児</t>
  </si>
  <si>
    <t>6/100-1-４歳以上児</t>
  </si>
  <si>
    <t>6/100-1-３歳児</t>
  </si>
  <si>
    <t>6/100-1-１、２歳児</t>
  </si>
  <si>
    <t>6/100-1-乳児</t>
  </si>
  <si>
    <t>6/100-21-４歳以上児</t>
  </si>
  <si>
    <t>6/100-21-３歳児</t>
  </si>
  <si>
    <t>6/100-21-１、２歳児</t>
  </si>
  <si>
    <t>6/100-21-乳児</t>
  </si>
  <si>
    <t>6/100-26-４歳以上児</t>
  </si>
  <si>
    <t>6/100-26-３歳児</t>
  </si>
  <si>
    <t>6/100-26-１、２歳児</t>
  </si>
  <si>
    <t>6/100-26-乳児</t>
  </si>
  <si>
    <t>6/100-31-４歳以上児</t>
  </si>
  <si>
    <t>6/100-31-３歳児</t>
  </si>
  <si>
    <t>6/100-31-１、２歳児</t>
  </si>
  <si>
    <t>6/100-31-乳児</t>
  </si>
  <si>
    <t>6/100-36-４歳以上児</t>
  </si>
  <si>
    <t>6/100-36-３歳児</t>
  </si>
  <si>
    <t>6/100-36-１、２歳児</t>
  </si>
  <si>
    <t>6/100-36-乳児</t>
  </si>
  <si>
    <t>6/100-41-４歳以上児</t>
  </si>
  <si>
    <t>6/100-41-３歳児</t>
  </si>
  <si>
    <t>6/100-41-１、２歳児</t>
  </si>
  <si>
    <t>6/100-41-乳児</t>
  </si>
  <si>
    <t>6/100-46-４歳以上児</t>
  </si>
  <si>
    <t>6/100-46-３歳児</t>
  </si>
  <si>
    <t>6/100-46-１、２歳児</t>
  </si>
  <si>
    <t>6/100-46-乳児</t>
  </si>
  <si>
    <t>6/100-51-４歳以上児</t>
  </si>
  <si>
    <t>6/100-51-３歳児</t>
  </si>
  <si>
    <t>6/100-51-１、２歳児</t>
  </si>
  <si>
    <t>6/100-51-乳児</t>
  </si>
  <si>
    <t>6/100-56-４歳以上児</t>
  </si>
  <si>
    <t>6/100-56-３歳児</t>
  </si>
  <si>
    <t>6/100-56-１、２歳児</t>
  </si>
  <si>
    <t>6/100-56-乳児</t>
  </si>
  <si>
    <t>6/100-61-４歳以上児</t>
  </si>
  <si>
    <t>6/100-61-３歳児</t>
  </si>
  <si>
    <t>6/100-61-１、２歳児</t>
  </si>
  <si>
    <t>6/100-61-乳児</t>
  </si>
  <si>
    <t>6/100-71-４歳以上児</t>
  </si>
  <si>
    <t>6/100-71-３歳児</t>
  </si>
  <si>
    <t>6/100-71-１、２歳児</t>
  </si>
  <si>
    <t>6/100-71-乳児</t>
  </si>
  <si>
    <t>6/100-81-４歳以上児</t>
  </si>
  <si>
    <t>6/100-81-３歳児</t>
  </si>
  <si>
    <t>6/100-81-１、２歳児</t>
  </si>
  <si>
    <t>6/100-81-乳児</t>
  </si>
  <si>
    <t>6/100-91-４歳以上児</t>
  </si>
  <si>
    <t>6/100-91-３歳児</t>
  </si>
  <si>
    <t>6/100-91-１、２歳児</t>
  </si>
  <si>
    <t>6/100-91-乳児</t>
  </si>
  <si>
    <t>6/100-101-４歳以上児</t>
  </si>
  <si>
    <t>6/100-101-３歳児</t>
  </si>
  <si>
    <t>6/100-101-１、２歳児</t>
  </si>
  <si>
    <t>6/100-101-乳児</t>
  </si>
  <si>
    <t>6/100-111-４歳以上児</t>
  </si>
  <si>
    <t>6/100-111-３歳児</t>
  </si>
  <si>
    <t>6/100-111-１、２歳児</t>
  </si>
  <si>
    <t>6/100-111-乳児</t>
  </si>
  <si>
    <t>6/100-121-４歳以上児</t>
  </si>
  <si>
    <t>6/100-121-３歳児</t>
  </si>
  <si>
    <t>6/100-121-１、２歳児</t>
  </si>
  <si>
    <t>6/100-121-乳児</t>
  </si>
  <si>
    <t>6/100-131-４歳以上児</t>
  </si>
  <si>
    <t>6/100-131-３歳児</t>
  </si>
  <si>
    <t>6/100-131-１、２歳児</t>
  </si>
  <si>
    <t>6/100-131-乳児</t>
  </si>
  <si>
    <t>6/100-141-４歳以上児</t>
  </si>
  <si>
    <t>6/100-141-３歳児</t>
  </si>
  <si>
    <t>6/100-141-１、２歳児</t>
  </si>
  <si>
    <t>6/100-141-乳児</t>
  </si>
  <si>
    <t>6/100-151-４歳以上児</t>
  </si>
  <si>
    <t>6/100-151-３歳児</t>
  </si>
  <si>
    <t>6/100-151-１、２歳児</t>
  </si>
  <si>
    <t>6/100-151-乳児</t>
  </si>
  <si>
    <t>6/100-161-４歳以上児</t>
  </si>
  <si>
    <t>6/100-161-３歳児</t>
  </si>
  <si>
    <t>6/100-161-１、２歳児</t>
  </si>
  <si>
    <t>6/100-161-乳児</t>
  </si>
  <si>
    <t>6/100-171-４歳以上児</t>
  </si>
  <si>
    <t>6/100-171-３歳児</t>
  </si>
  <si>
    <t>6/100-171-１、２歳児</t>
  </si>
  <si>
    <t>6/100-171-乳児</t>
  </si>
  <si>
    <t>その他-1-４歳以上児</t>
  </si>
  <si>
    <t>その他-1-３歳児</t>
  </si>
  <si>
    <t>その他-1-１、２歳児</t>
  </si>
  <si>
    <t>その他-1-乳児</t>
  </si>
  <si>
    <t>その他-21-４歳以上児</t>
  </si>
  <si>
    <t>その他-21-３歳児</t>
  </si>
  <si>
    <t>その他-21-１、２歳児</t>
  </si>
  <si>
    <t>その他-21-乳児</t>
  </si>
  <si>
    <t>その他-26-４歳以上児</t>
  </si>
  <si>
    <t>その他-26-３歳児</t>
  </si>
  <si>
    <t>その他-26-１、２歳児</t>
  </si>
  <si>
    <t>その他-26-乳児</t>
  </si>
  <si>
    <t>その他-31-４歳以上児</t>
  </si>
  <si>
    <t>その他-31-３歳児</t>
  </si>
  <si>
    <t>その他-31-１、２歳児</t>
  </si>
  <si>
    <t>その他-31-乳児</t>
  </si>
  <si>
    <t>その他-36-４歳以上児</t>
  </si>
  <si>
    <t>その他-36-３歳児</t>
  </si>
  <si>
    <t>その他-36-１、２歳児</t>
  </si>
  <si>
    <t>その他-36-乳児</t>
  </si>
  <si>
    <t>その他-41-４歳以上児</t>
  </si>
  <si>
    <t>その他-41-３歳児</t>
  </si>
  <si>
    <t>その他-41-１、２歳児</t>
  </si>
  <si>
    <t>その他-41-乳児</t>
  </si>
  <si>
    <t>その他-46-４歳以上児</t>
  </si>
  <si>
    <t>その他-46-３歳児</t>
  </si>
  <si>
    <t>その他-46-１、２歳児</t>
  </si>
  <si>
    <t>その他-46-乳児</t>
  </si>
  <si>
    <t>その他-51-４歳以上児</t>
  </si>
  <si>
    <t>その他-51-３歳児</t>
  </si>
  <si>
    <t>その他-51-１、２歳児</t>
  </si>
  <si>
    <t>その他-51-乳児</t>
  </si>
  <si>
    <t>その他-56-４歳以上児</t>
  </si>
  <si>
    <t>その他-56-３歳児</t>
  </si>
  <si>
    <t>その他-56-１、２歳児</t>
  </si>
  <si>
    <t>その他-56-乳児</t>
  </si>
  <si>
    <t>その他-61-４歳以上児</t>
  </si>
  <si>
    <t>その他-61-３歳児</t>
  </si>
  <si>
    <t>その他-61-１、２歳児</t>
  </si>
  <si>
    <t>その他-61-乳児</t>
  </si>
  <si>
    <t>その他-71-４歳以上児</t>
  </si>
  <si>
    <t>その他-71-３歳児</t>
  </si>
  <si>
    <t>その他-71-１、２歳児</t>
  </si>
  <si>
    <t>その他-71-乳児</t>
  </si>
  <si>
    <t>その他-81-４歳以上児</t>
  </si>
  <si>
    <t>その他-81-３歳児</t>
  </si>
  <si>
    <t>その他-81-１、２歳児</t>
  </si>
  <si>
    <t>その他-81-乳児</t>
  </si>
  <si>
    <t>その他-91-４歳以上児</t>
  </si>
  <si>
    <t>その他-91-３歳児</t>
  </si>
  <si>
    <t>その他-91-１、２歳児</t>
  </si>
  <si>
    <t>その他-91-乳児</t>
  </si>
  <si>
    <t>その他-101-４歳以上児</t>
  </si>
  <si>
    <t>その他-101-３歳児</t>
  </si>
  <si>
    <t>その他-101-１、２歳児</t>
  </si>
  <si>
    <t>その他-101-乳児</t>
  </si>
  <si>
    <t>その他-111-４歳以上児</t>
  </si>
  <si>
    <t>その他-111-３歳児</t>
  </si>
  <si>
    <t>その他-111-１、２歳児</t>
  </si>
  <si>
    <t>その他-111-乳児</t>
  </si>
  <si>
    <t>その他-121-４歳以上児</t>
  </si>
  <si>
    <t>その他-121-３歳児</t>
  </si>
  <si>
    <t>その他-121-１、２歳児</t>
  </si>
  <si>
    <t>その他-121-乳児</t>
  </si>
  <si>
    <t>その他-131-４歳以上児</t>
  </si>
  <si>
    <t>その他-131-３歳児</t>
  </si>
  <si>
    <t>その他-131-１、２歳児</t>
  </si>
  <si>
    <t>その他-131-乳児</t>
  </si>
  <si>
    <t>その他-141-４歳以上児</t>
  </si>
  <si>
    <t>その他-141-３歳児</t>
  </si>
  <si>
    <t>その他-141-１、２歳児</t>
  </si>
  <si>
    <t>その他-141-乳児</t>
  </si>
  <si>
    <t>その他-151-４歳以上児</t>
  </si>
  <si>
    <t>その他-151-３歳児</t>
  </si>
  <si>
    <t>その他-151-１、２歳児</t>
  </si>
  <si>
    <t>その他-151-乳児</t>
  </si>
  <si>
    <t>その他-161-４歳以上児</t>
  </si>
  <si>
    <t>その他-161-３歳児</t>
  </si>
  <si>
    <t>その他-161-１、２歳児</t>
  </si>
  <si>
    <t>その他-161-乳児</t>
  </si>
  <si>
    <t>その他-171-４歳以上児</t>
  </si>
  <si>
    <t>その他-171-３歳児</t>
  </si>
  <si>
    <t>その他-171-１、２歳児</t>
  </si>
  <si>
    <t>その他-171-乳児</t>
  </si>
  <si>
    <t>激変緩和地域</t>
    <rPh sb="0" eb="4">
      <t>ゲキヘンカンワ</t>
    </rPh>
    <rPh sb="4" eb="6">
      <t>チイキ</t>
    </rPh>
    <phoneticPr fontId="3"/>
  </si>
  <si>
    <t>加算率区分</t>
    <rPh sb="0" eb="3">
      <t>カサンリツ</t>
    </rPh>
    <rPh sb="3" eb="5">
      <t>クブン</t>
    </rPh>
    <phoneticPr fontId="3"/>
  </si>
  <si>
    <t>年以上</t>
    <rPh sb="0" eb="3">
      <t>ネンイジョウ</t>
    </rPh>
    <phoneticPr fontId="3"/>
  </si>
  <si>
    <t>加算率a</t>
    <rPh sb="0" eb="3">
      <t>カサンリツ</t>
    </rPh>
    <phoneticPr fontId="3"/>
  </si>
  <si>
    <t>加算率b</t>
    <rPh sb="0" eb="3">
      <t>カサンリツ</t>
    </rPh>
    <phoneticPr fontId="3"/>
  </si>
  <si>
    <t>職員一人当たりの平均経験年数</t>
    <rPh sb="0" eb="5">
      <t>ショクインヒトリア</t>
    </rPh>
    <rPh sb="8" eb="14">
      <t>ヘイキンケイケンネンスウ</t>
    </rPh>
    <phoneticPr fontId="3"/>
  </si>
  <si>
    <t>年（１年以下は切り捨て）</t>
    <rPh sb="0" eb="1">
      <t>ネン</t>
    </rPh>
    <rPh sb="3" eb="6">
      <t>ネンイカ</t>
    </rPh>
    <rPh sb="7" eb="8">
      <t>キ</t>
    </rPh>
    <rPh sb="9" eb="10">
      <t>ス</t>
    </rPh>
    <phoneticPr fontId="3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</si>
  <si>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3"/>
  </si>
  <si>
    <t>職員の平均経験年数／人</t>
    <rPh sb="0" eb="2">
      <t>ショクイン</t>
    </rPh>
    <rPh sb="3" eb="9">
      <t>ヘイキンケイケンネンスウ</t>
    </rPh>
    <rPh sb="10" eb="11">
      <t>ニン</t>
    </rPh>
    <phoneticPr fontId="3"/>
  </si>
  <si>
    <t>年</t>
    <rPh sb="0" eb="1">
      <t>ネン</t>
    </rPh>
    <phoneticPr fontId="3"/>
  </si>
  <si>
    <t>BA26</t>
  </si>
  <si>
    <t>加算率a</t>
    <rPh sb="0" eb="3">
      <t>カサンリツ</t>
    </rPh>
    <phoneticPr fontId="3"/>
  </si>
  <si>
    <t>加算率b</t>
    <rPh sb="0" eb="3">
      <t>カサンリツ</t>
    </rPh>
    <phoneticPr fontId="3"/>
  </si>
  <si>
    <t>%</t>
    <phoneticPr fontId="3"/>
  </si>
  <si>
    <t>処遇区分１および２</t>
    <rPh sb="0" eb="2">
      <t>ショグウ</t>
    </rPh>
    <rPh sb="2" eb="4">
      <t>クブン</t>
    </rPh>
    <phoneticPr fontId="3"/>
  </si>
  <si>
    <t xml:space="preserve">処遇区分３
</t>
    <rPh sb="0" eb="2">
      <t>ショグウ</t>
    </rPh>
    <rPh sb="2" eb="4">
      <t>クブン</t>
    </rPh>
    <phoneticPr fontId="3"/>
  </si>
  <si>
    <t>４歳以上児配置改善加算</t>
    <rPh sb="2" eb="4">
      <t>イジョウ</t>
    </rPh>
    <phoneticPr fontId="3"/>
  </si>
  <si>
    <t>４歳以上児配置改善加算</t>
    <rPh sb="1" eb="4">
      <t>サイイジョウ</t>
    </rPh>
    <rPh sb="4" eb="5">
      <t>ジ</t>
    </rPh>
    <rPh sb="5" eb="7">
      <t>ハイチ</t>
    </rPh>
    <rPh sb="7" eb="11">
      <t>カイゼンカサン</t>
    </rPh>
    <phoneticPr fontId="3"/>
  </si>
  <si>
    <t>４歳以上児改善（基本額）</t>
    <rPh sb="2" eb="4">
      <t>イジョウ</t>
    </rPh>
    <rPh sb="8" eb="11">
      <t>キホンガク</t>
    </rPh>
    <phoneticPr fontId="3"/>
  </si>
  <si>
    <t>４歳児配置改善加算</t>
    <phoneticPr fontId="3"/>
  </si>
  <si>
    <t>（a）</t>
  </si>
  <si>
    <t>＋</t>
  </si>
  <si>
    <t>×</t>
  </si>
  <si>
    <t>(⑥＋⑦＋⑧＋⑨＋⑩＋⑫)</t>
  </si>
  <si>
    <t>(⑥＋⑦)</t>
  </si>
  <si>
    <t>地域
区分</t>
    <rPh sb="0" eb="2">
      <t>チイキ</t>
    </rPh>
    <rPh sb="3" eb="5">
      <t>クブン</t>
    </rPh>
    <phoneticPr fontId="3"/>
  </si>
  <si>
    <t>定員区分</t>
    <rPh sb="0" eb="2">
      <t>テイイン</t>
    </rPh>
    <rPh sb="2" eb="4">
      <t>クブン</t>
    </rPh>
    <phoneticPr fontId="3"/>
  </si>
  <si>
    <t>認定
区分</t>
    <rPh sb="0" eb="2">
      <t>ニンテイ</t>
    </rPh>
    <rPh sb="3" eb="5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</si>
  <si>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8"/>
  </si>
  <si>
    <t>処遇改善等加算（区分１及び区分２）</t>
    <rPh sb="8" eb="10">
      <t>クブン</t>
    </rPh>
    <rPh sb="11" eb="12">
      <t>オヨ</t>
    </rPh>
    <rPh sb="13" eb="15">
      <t>クブン</t>
    </rPh>
    <phoneticPr fontId="8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</si>
  <si>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8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</si>
  <si>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8"/>
  </si>
  <si>
    <t>１歳児配置改善加算
（1,2歳児のうち年度の初日の前日における満年齢が1歳児の場合のみに加算）</t>
    <rPh sb="1" eb="3">
      <t>サイジ</t>
    </rPh>
    <rPh sb="3" eb="5">
      <t>ハイチ</t>
    </rPh>
    <rPh sb="5" eb="7">
      <t>カイゼン</t>
    </rPh>
    <rPh sb="7" eb="9">
      <t>カサン</t>
    </rPh>
    <phoneticPr fontId="8"/>
  </si>
  <si>
    <t>休日保育加算</t>
    <rPh sb="0" eb="2">
      <t>キュウジツ</t>
    </rPh>
    <rPh sb="2" eb="4">
      <t>ホイク</t>
    </rPh>
    <rPh sb="4" eb="6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</si>
  <si>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</si>
  <si>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減価償却費加算</t>
    <rPh sb="0" eb="2">
      <t>ゲンカ</t>
    </rPh>
    <rPh sb="2" eb="5">
      <t>ショウキャクヒ</t>
    </rPh>
    <rPh sb="5" eb="7">
      <t>カサン</t>
    </rPh>
    <phoneticPr fontId="8"/>
  </si>
  <si>
    <t>賃借料加算</t>
    <rPh sb="0" eb="3">
      <t>チンシャクリョウ</t>
    </rPh>
    <rPh sb="3" eb="5">
      <t>カサン</t>
    </rPh>
    <phoneticPr fontId="8"/>
  </si>
  <si>
    <t>チーム保育推進加算</t>
    <rPh sb="3" eb="5">
      <t>ホイク</t>
    </rPh>
    <rPh sb="5" eb="7">
      <t>スイシン</t>
    </rPh>
    <rPh sb="7" eb="9">
      <t>カサン</t>
    </rPh>
    <phoneticPr fontId="8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</si>
  <si>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9"/>
  </si>
  <si>
    <t>分園の場合</t>
    <rPh sb="0" eb="2">
      <t>ブンエン</t>
    </rPh>
    <rPh sb="3" eb="5">
      <t>バアイ</t>
    </rPh>
    <phoneticPr fontId="8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</si>
  <si>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</si>
  <si>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</si>
  <si>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</si>
  <si>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8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</si>
  <si>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8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</si>
  <si>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8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</si>
  <si>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8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</si>
  <si>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8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</si>
  <si>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3"/>
  </si>
  <si>
    <t>加算率（注２）</t>
    <rPh sb="0" eb="3">
      <t>カサンリツ</t>
    </rPh>
    <rPh sb="4" eb="5">
      <t>チュウ</t>
    </rPh>
    <phoneticPr fontId="8"/>
  </si>
  <si>
    <t>処遇改善等加算（区分１及び区分２）</t>
    <phoneticPr fontId="8"/>
  </si>
  <si>
    <t>加算額</t>
    <rPh sb="0" eb="3">
      <t>カサンガク</t>
    </rPh>
    <phoneticPr fontId="8"/>
  </si>
  <si>
    <t>(a)</t>
    <phoneticPr fontId="8"/>
  </si>
  <si>
    <t>（b）</t>
    <phoneticPr fontId="8"/>
  </si>
  <si>
    <t>（c）</t>
    <phoneticPr fontId="8"/>
  </si>
  <si>
    <t>（注１）</t>
    <phoneticPr fontId="8"/>
  </si>
  <si>
    <t>（注１）</t>
    <rPh sb="1" eb="2">
      <t>チュウ</t>
    </rPh>
    <phoneticPr fontId="3"/>
  </si>
  <si>
    <t>標　準</t>
    <rPh sb="0" eb="1">
      <t>シルベ</t>
    </rPh>
    <rPh sb="2" eb="3">
      <t>ジュン</t>
    </rPh>
    <phoneticPr fontId="8"/>
  </si>
  <si>
    <t>都市部</t>
    <rPh sb="0" eb="3">
      <t>トシブ</t>
    </rPh>
    <phoneticPr fontId="8"/>
  </si>
  <si>
    <t>①</t>
    <phoneticPr fontId="8"/>
  </si>
  <si>
    <t>②</t>
    <phoneticPr fontId="8"/>
  </si>
  <si>
    <t>③</t>
    <phoneticPr fontId="8"/>
  </si>
  <si>
    <t>④</t>
    <phoneticPr fontId="8"/>
  </si>
  <si>
    <t>⑥</t>
    <phoneticPr fontId="8"/>
  </si>
  <si>
    <t>⑦</t>
    <phoneticPr fontId="8"/>
  </si>
  <si>
    <t>⑧</t>
    <phoneticPr fontId="8"/>
  </si>
  <si>
    <t>⑨</t>
    <phoneticPr fontId="8"/>
  </si>
  <si>
    <t>⑩</t>
    <phoneticPr fontId="8"/>
  </si>
  <si>
    <t>⑪</t>
    <phoneticPr fontId="8"/>
  </si>
  <si>
    <t>⑫</t>
    <phoneticPr fontId="8"/>
  </si>
  <si>
    <t>⑬</t>
    <phoneticPr fontId="8"/>
  </si>
  <si>
    <t>⑭</t>
    <phoneticPr fontId="8"/>
  </si>
  <si>
    <t>⑮</t>
    <phoneticPr fontId="8"/>
  </si>
  <si>
    <t>⑯</t>
    <phoneticPr fontId="8"/>
  </si>
  <si>
    <t>⑰</t>
    <phoneticPr fontId="8"/>
  </si>
  <si>
    <t>⑱</t>
    <phoneticPr fontId="8"/>
  </si>
  <si>
    <t>⑲</t>
    <phoneticPr fontId="8"/>
  </si>
  <si>
    <t>⑳</t>
    <phoneticPr fontId="8"/>
  </si>
  <si>
    <t>20/100
地域</t>
    <phoneticPr fontId="3"/>
  </si>
  <si>
    <t>　20人</t>
    <rPh sb="3" eb="4">
      <t>ニン</t>
    </rPh>
    <phoneticPr fontId="3"/>
  </si>
  <si>
    <t>2号</t>
    <rPh sb="1" eb="2">
      <t>ゴウ</t>
    </rPh>
    <phoneticPr fontId="8"/>
  </si>
  <si>
    <t>＋</t>
    <phoneticPr fontId="8"/>
  </si>
  <si>
    <t>×</t>
    <phoneticPr fontId="8"/>
  </si>
  <si>
    <t>（加算率（a）</t>
    <rPh sb="1" eb="3">
      <t>カサン</t>
    </rPh>
    <rPh sb="3" eb="4">
      <t>リツ</t>
    </rPh>
    <phoneticPr fontId="8"/>
  </si>
  <si>
    <t>加算率（b）</t>
    <rPh sb="0" eb="3">
      <t>カサンリツ</t>
    </rPh>
    <phoneticPr fontId="8"/>
  </si>
  <si>
    <t>）</t>
    <phoneticPr fontId="8"/>
  </si>
  <si>
    <t>÷</t>
    <phoneticPr fontId="8"/>
  </si>
  <si>
    <t>加算率（b）</t>
    <phoneticPr fontId="8"/>
  </si>
  <si>
    <t>ａ地域</t>
    <rPh sb="1" eb="3">
      <t>チイキ</t>
    </rPh>
    <phoneticPr fontId="8"/>
  </si>
  <si>
    <t>×加配人数</t>
    <rPh sb="1" eb="5">
      <t>カハイニンズウ</t>
    </rPh>
    <phoneticPr fontId="8"/>
  </si>
  <si>
    <t>－</t>
    <phoneticPr fontId="8"/>
  </si>
  <si>
    <t>(⑥＋⑦＋⑧＋⑨＋⑩＋⑫)</t>
    <phoneticPr fontId="8"/>
  </si>
  <si>
    <t>ｂ地域</t>
    <rPh sb="1" eb="3">
      <t>チイキ</t>
    </rPh>
    <phoneticPr fontId="8"/>
  </si>
  <si>
    <t>3号</t>
    <rPh sb="1" eb="2">
      <t>ゴウ</t>
    </rPh>
    <phoneticPr fontId="8"/>
  </si>
  <si>
    <t>ｃ地域</t>
    <rPh sb="1" eb="3">
      <t>チイキ</t>
    </rPh>
    <phoneticPr fontId="8"/>
  </si>
  <si>
    <t>ｄ地域</t>
    <rPh sb="1" eb="3">
      <t>チイキ</t>
    </rPh>
    <phoneticPr fontId="8"/>
  </si>
  <si>
    <t>　21人
　　から
　25人
　　まで</t>
    <rPh sb="3" eb="4">
      <t>ニン</t>
    </rPh>
    <rPh sb="13" eb="14">
      <t>ニン</t>
    </rPh>
    <phoneticPr fontId="3"/>
  </si>
  <si>
    <t>　26人
　　から
　30人
　　まで</t>
    <rPh sb="3" eb="4">
      <t>ニン</t>
    </rPh>
    <rPh sb="13" eb="14">
      <t>ニン</t>
    </rPh>
    <phoneticPr fontId="3"/>
  </si>
  <si>
    <t>　31人
　　から
　35人
　　まで</t>
    <rPh sb="3" eb="4">
      <t>ニン</t>
    </rPh>
    <rPh sb="13" eb="14">
      <t>ニン</t>
    </rPh>
    <phoneticPr fontId="3"/>
  </si>
  <si>
    <t>　36人
　　から
　40人
　　まで</t>
    <rPh sb="3" eb="4">
      <t>ニン</t>
    </rPh>
    <rPh sb="13" eb="14">
      <t>ニン</t>
    </rPh>
    <phoneticPr fontId="3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</si>
  <si>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8"/>
  </si>
  <si>
    <t>　41人
　　から
　45人
　　まで</t>
    <rPh sb="3" eb="4">
      <t>ニン</t>
    </rPh>
    <rPh sb="13" eb="14">
      <t>ニン</t>
    </rPh>
    <phoneticPr fontId="3"/>
  </si>
  <si>
    <t>　 　　 ～　210人</t>
    <rPh sb="10" eb="11">
      <t>ニン</t>
    </rPh>
    <phoneticPr fontId="8"/>
  </si>
  <si>
    <t>　46人
　　から
　50人
　　まで</t>
    <rPh sb="3" eb="4">
      <t>ニン</t>
    </rPh>
    <rPh sb="13" eb="14">
      <t>ニン</t>
    </rPh>
    <phoneticPr fontId="3"/>
  </si>
  <si>
    <t>　 211人～　279人</t>
    <rPh sb="5" eb="6">
      <t>ニン</t>
    </rPh>
    <rPh sb="11" eb="12">
      <t>ニン</t>
    </rPh>
    <phoneticPr fontId="8"/>
  </si>
  <si>
    <t>　 280人～　349人</t>
    <rPh sb="5" eb="6">
      <t>ニン</t>
    </rPh>
    <rPh sb="11" eb="12">
      <t>ニン</t>
    </rPh>
    <phoneticPr fontId="8"/>
  </si>
  <si>
    <t>　51人
　　から
　55人
　　まで</t>
    <rPh sb="3" eb="4">
      <t>ニン</t>
    </rPh>
    <rPh sb="13" eb="14">
      <t>ニン</t>
    </rPh>
    <phoneticPr fontId="3"/>
  </si>
  <si>
    <t xml:space="preserve"> 　350人～　419人</t>
    <rPh sb="5" eb="6">
      <t>ニン</t>
    </rPh>
    <rPh sb="11" eb="12">
      <t>ニン</t>
    </rPh>
    <phoneticPr fontId="8"/>
  </si>
  <si>
    <t>　56人
　　から
　60人
　　まで</t>
    <rPh sb="3" eb="4">
      <t>ニン</t>
    </rPh>
    <rPh sb="13" eb="14">
      <t>ニン</t>
    </rPh>
    <phoneticPr fontId="3"/>
  </si>
  <si>
    <t>　 420人～　489人</t>
    <rPh sb="5" eb="6">
      <t>ニン</t>
    </rPh>
    <rPh sb="11" eb="12">
      <t>ニン</t>
    </rPh>
    <phoneticPr fontId="8"/>
  </si>
  <si>
    <t>　61人
　　から
　70人
　　まで</t>
    <rPh sb="3" eb="4">
      <t>ニン</t>
    </rPh>
    <rPh sb="13" eb="14">
      <t>ニン</t>
    </rPh>
    <phoneticPr fontId="3"/>
  </si>
  <si>
    <t xml:space="preserve"> 　490人～　559人</t>
    <rPh sb="5" eb="6">
      <t>ニン</t>
    </rPh>
    <rPh sb="11" eb="12">
      <t>ニン</t>
    </rPh>
    <phoneticPr fontId="8"/>
  </si>
  <si>
    <t>　 560人～　629人</t>
    <rPh sb="5" eb="6">
      <t>ニン</t>
    </rPh>
    <rPh sb="11" eb="12">
      <t>ニン</t>
    </rPh>
    <phoneticPr fontId="8"/>
  </si>
  <si>
    <t>　71人
　　から
　80人
　　まで</t>
    <rPh sb="3" eb="4">
      <t>ニン</t>
    </rPh>
    <rPh sb="13" eb="14">
      <t>ニン</t>
    </rPh>
    <phoneticPr fontId="3"/>
  </si>
  <si>
    <t>(⑥＋⑦)</t>
    <phoneticPr fontId="8"/>
  </si>
  <si>
    <t>各月初日の</t>
    <rPh sb="0" eb="2">
      <t>カクツキ</t>
    </rPh>
    <rPh sb="2" eb="4">
      <t>ショニチ</t>
    </rPh>
    <phoneticPr fontId="8"/>
  </si>
  <si>
    <t>　 630人～　699人</t>
    <rPh sb="5" eb="6">
      <t>ニン</t>
    </rPh>
    <rPh sb="11" eb="12">
      <t>ニン</t>
    </rPh>
    <phoneticPr fontId="8"/>
  </si>
  <si>
    <t>利用子ども数</t>
    <rPh sb="0" eb="2">
      <t>リヨウ</t>
    </rPh>
    <rPh sb="2" eb="3">
      <t>コ</t>
    </rPh>
    <rPh sb="5" eb="6">
      <t>スウ</t>
    </rPh>
    <phoneticPr fontId="8"/>
  </si>
  <si>
    <t>　81人
　　から
　90人
　　まで</t>
    <rPh sb="3" eb="4">
      <t>ニン</t>
    </rPh>
    <rPh sb="13" eb="14">
      <t>ニン</t>
    </rPh>
    <phoneticPr fontId="3"/>
  </si>
  <si>
    <t xml:space="preserve"> 　700人～　769人</t>
    <rPh sb="5" eb="6">
      <t>ニン</t>
    </rPh>
    <rPh sb="11" eb="12">
      <t>ニン</t>
    </rPh>
    <phoneticPr fontId="8"/>
  </si>
  <si>
    <t>　91人
　　から
　100人
　　まで</t>
    <rPh sb="3" eb="4">
      <t>ニン</t>
    </rPh>
    <rPh sb="14" eb="15">
      <t>ニン</t>
    </rPh>
    <phoneticPr fontId="3"/>
  </si>
  <si>
    <t xml:space="preserve"> 　770人～　839人</t>
    <rPh sb="5" eb="6">
      <t>ニン</t>
    </rPh>
    <rPh sb="11" eb="12">
      <t>ニン</t>
    </rPh>
    <phoneticPr fontId="8"/>
  </si>
  <si>
    <t>　 840人～　909人</t>
    <rPh sb="5" eb="6">
      <t>ニン</t>
    </rPh>
    <rPh sb="11" eb="12">
      <t>ニン</t>
    </rPh>
    <phoneticPr fontId="8"/>
  </si>
  <si>
    <t>　101人
　　から
　110人
　　まで</t>
    <rPh sb="4" eb="5">
      <t>ニン</t>
    </rPh>
    <rPh sb="15" eb="16">
      <t>ニン</t>
    </rPh>
    <phoneticPr fontId="3"/>
  </si>
  <si>
    <t xml:space="preserve"> 　910人～　979人</t>
    <rPh sb="5" eb="6">
      <t>ニン</t>
    </rPh>
    <rPh sb="11" eb="12">
      <t>ニン</t>
    </rPh>
    <phoneticPr fontId="8"/>
  </si>
  <si>
    <t>　111人
　　から
　120人
　　まで</t>
    <rPh sb="4" eb="5">
      <t>ニン</t>
    </rPh>
    <rPh sb="15" eb="16">
      <t>ニン</t>
    </rPh>
    <phoneticPr fontId="3"/>
  </si>
  <si>
    <t>　 980人～1,049人</t>
    <rPh sb="5" eb="6">
      <t>ニン</t>
    </rPh>
    <rPh sb="12" eb="13">
      <t>ニン</t>
    </rPh>
    <phoneticPr fontId="8"/>
  </si>
  <si>
    <t>　121人
　　から
　130人
　　まで</t>
    <rPh sb="4" eb="5">
      <t>ニン</t>
    </rPh>
    <rPh sb="15" eb="16">
      <t>ニン</t>
    </rPh>
    <phoneticPr fontId="3"/>
  </si>
  <si>
    <t xml:space="preserve"> 1,050人～</t>
    <rPh sb="6" eb="7">
      <t>ニン</t>
    </rPh>
    <phoneticPr fontId="8"/>
  </si>
  <si>
    <t>　131人
　　から
　140人
　　まで</t>
    <rPh sb="4" eb="5">
      <t>ニン</t>
    </rPh>
    <rPh sb="15" eb="16">
      <t>ニン</t>
    </rPh>
    <phoneticPr fontId="3"/>
  </si>
  <si>
    <t>　141人
　　から
　150人
　　まで</t>
    <rPh sb="4" eb="5">
      <t>ニン</t>
    </rPh>
    <rPh sb="15" eb="16">
      <t>ニン</t>
    </rPh>
    <phoneticPr fontId="3"/>
  </si>
  <si>
    <t>　151人
　　から
　160人
　　まで</t>
    <rPh sb="4" eb="5">
      <t>ニン</t>
    </rPh>
    <rPh sb="15" eb="16">
      <t>ニン</t>
    </rPh>
    <phoneticPr fontId="3"/>
  </si>
  <si>
    <t>　161人
　　から
　170人
　　まで</t>
    <rPh sb="4" eb="5">
      <t>ニン</t>
    </rPh>
    <rPh sb="15" eb="16">
      <t>ニン</t>
    </rPh>
    <phoneticPr fontId="3"/>
  </si>
  <si>
    <t>　171人
　　以上</t>
    <rPh sb="4" eb="5">
      <t>ニン</t>
    </rPh>
    <rPh sb="8" eb="10">
      <t>イジョウ</t>
    </rPh>
    <phoneticPr fontId="3"/>
  </si>
  <si>
    <t>16/100
地域</t>
    <phoneticPr fontId="3"/>
  </si>
  <si>
    <t>15/100
地域</t>
    <phoneticPr fontId="3"/>
  </si>
  <si>
    <t>12/100
地域</t>
    <phoneticPr fontId="3"/>
  </si>
  <si>
    <t>10/100
地域</t>
    <phoneticPr fontId="3"/>
  </si>
  <si>
    <t>6/100
地域</t>
    <phoneticPr fontId="3"/>
  </si>
  <si>
    <t>3/100
地域</t>
    <phoneticPr fontId="3"/>
  </si>
  <si>
    <t>その他
地域</t>
    <rPh sb="2" eb="3">
      <t>タ</t>
    </rPh>
    <phoneticPr fontId="3"/>
  </si>
  <si>
    <t>15/100-91-４歳以上児</t>
  </si>
  <si>
    <t>15/100-91-３歳児</t>
  </si>
  <si>
    <t>15/100-81-１、２歳児</t>
    <phoneticPr fontId="3"/>
  </si>
  <si>
    <t>15/100-91-１、２歳児</t>
    <phoneticPr fontId="3"/>
  </si>
  <si>
    <t>15/100-91-乳児</t>
    <phoneticPr fontId="3"/>
  </si>
  <si>
    <t>処遇区分１標準</t>
    <rPh sb="2" eb="4">
      <t>クブン</t>
    </rPh>
    <rPh sb="5" eb="7">
      <t>ヒョウジュン</t>
    </rPh>
    <phoneticPr fontId="3"/>
  </si>
  <si>
    <t>処遇区分１短時間</t>
    <rPh sb="2" eb="4">
      <t>クブン</t>
    </rPh>
    <rPh sb="5" eb="8">
      <t>タンジカン</t>
    </rPh>
    <phoneticPr fontId="3"/>
  </si>
  <si>
    <t>1歳児改善（基本額）</t>
    <rPh sb="1" eb="3">
      <t>サイジ</t>
    </rPh>
    <rPh sb="3" eb="5">
      <t>カイゼン</t>
    </rPh>
    <rPh sb="6" eb="9">
      <t>キホンガク</t>
    </rPh>
    <phoneticPr fontId="3"/>
  </si>
  <si>
    <t>１歳児配置改善加算</t>
    <rPh sb="1" eb="9">
      <t>サイジハイチカイゼンカサン</t>
    </rPh>
    <phoneticPr fontId="3"/>
  </si>
  <si>
    <t>AB87</t>
  </si>
  <si>
    <t>1歳児配置改善加算</t>
    <rPh sb="1" eb="3">
      <t>サイジ</t>
    </rPh>
    <rPh sb="3" eb="9">
      <t>ハイチカイゼンカサン</t>
    </rPh>
    <phoneticPr fontId="3"/>
  </si>
  <si>
    <t>１歳児配置改善加算</t>
    <rPh sb="1" eb="9">
      <t>サイジハイチカイゼンカサン</t>
    </rPh>
    <phoneticPr fontId="3"/>
  </si>
  <si>
    <t>円</t>
    <rPh sb="0" eb="1">
      <t>エン</t>
    </rPh>
    <phoneticPr fontId="3"/>
  </si>
  <si>
    <t>冷暖房費加算</t>
    <rPh sb="0" eb="3">
      <t>レイダンボウ</t>
    </rPh>
    <rPh sb="3" eb="4">
      <t>ヒ</t>
    </rPh>
    <rPh sb="4" eb="6">
      <t>カサン</t>
    </rPh>
    <phoneticPr fontId="3"/>
  </si>
  <si>
    <t>AB77</t>
  </si>
  <si>
    <t>AB82</t>
  </si>
  <si>
    <t>処遇区分３</t>
    <rPh sb="0" eb="4">
      <t>ショグウクブン</t>
    </rPh>
    <phoneticPr fontId="3"/>
  </si>
  <si>
    <t>ａ地域</t>
    <phoneticPr fontId="8"/>
  </si>
  <si>
    <t>処遇改善等加算区分３</t>
    <rPh sb="7" eb="9">
      <t>クブン</t>
    </rPh>
    <phoneticPr fontId="3"/>
  </si>
  <si>
    <t>AB52</t>
  </si>
  <si>
    <t>AB57</t>
  </si>
  <si>
    <t>AB47</t>
  </si>
  <si>
    <t>療育支援（処遇改善分）</t>
    <rPh sb="0" eb="2">
      <t>リョウイク</t>
    </rPh>
    <rPh sb="2" eb="4">
      <t>シエン</t>
    </rPh>
    <rPh sb="5" eb="7">
      <t>ショグウ</t>
    </rPh>
    <rPh sb="7" eb="10">
      <t>カイゼンブン</t>
    </rPh>
    <phoneticPr fontId="3"/>
  </si>
  <si>
    <t>事務職員雇上（処遇改善分）</t>
    <rPh sb="0" eb="2">
      <t>ジム</t>
    </rPh>
    <rPh sb="2" eb="4">
      <t>ショクイン</t>
    </rPh>
    <rPh sb="4" eb="5">
      <t>ヤトイ</t>
    </rPh>
    <rPh sb="5" eb="6">
      <t>ジョウ</t>
    </rPh>
    <rPh sb="7" eb="9">
      <t>ショグウ</t>
    </rPh>
    <rPh sb="9" eb="12">
      <t>カイゼンブン</t>
    </rPh>
    <phoneticPr fontId="4"/>
  </si>
  <si>
    <t>栄養管理（処遇改善分）</t>
    <rPh sb="0" eb="2">
      <t>エイヨウ</t>
    </rPh>
    <rPh sb="2" eb="4">
      <t>カンリ</t>
    </rPh>
    <rPh sb="5" eb="7">
      <t>ショグウ</t>
    </rPh>
    <rPh sb="7" eb="9">
      <t>カイゼン</t>
    </rPh>
    <rPh sb="9" eb="10">
      <t>ブン</t>
    </rPh>
    <phoneticPr fontId="3"/>
  </si>
  <si>
    <t>区分ID（チーム保育加算計算用）</t>
    <rPh sb="0" eb="2">
      <t>クブン</t>
    </rPh>
    <rPh sb="8" eb="12">
      <t>ホイクカサン</t>
    </rPh>
    <rPh sb="12" eb="15">
      <t>ケイサンヨウ</t>
    </rPh>
    <phoneticPr fontId="3"/>
  </si>
  <si>
    <t>20/100-1-４歳以上児</t>
    <phoneticPr fontId="3"/>
  </si>
  <si>
    <t>AB62</t>
  </si>
  <si>
    <t>人</t>
    <rPh sb="0" eb="1">
      <t>ニン</t>
    </rPh>
    <phoneticPr fontId="3"/>
  </si>
  <si>
    <t>処遇改善加算区分３</t>
    <rPh sb="0" eb="8">
      <t>ショグウカイゼンカサンクブン</t>
    </rPh>
    <phoneticPr fontId="3"/>
  </si>
  <si>
    <t>処遇改善加算区分３</t>
    <rPh sb="0" eb="8">
      <t>ショグウカイゼンカサンクブン</t>
    </rPh>
    <phoneticPr fontId="3"/>
  </si>
  <si>
    <t>処遇区分３（人数Ａ）</t>
    <rPh sb="0" eb="2">
      <t>ショグウ</t>
    </rPh>
    <rPh sb="2" eb="4">
      <t>クブン</t>
    </rPh>
    <rPh sb="6" eb="8">
      <t>ニンズウ</t>
    </rPh>
    <phoneticPr fontId="3"/>
  </si>
  <si>
    <t>処遇区分３（人数Ｂ）</t>
    <rPh sb="0" eb="2">
      <t>ショグウ</t>
    </rPh>
    <rPh sb="2" eb="4">
      <t>クブン</t>
    </rPh>
    <phoneticPr fontId="3"/>
  </si>
  <si>
    <t>処遇改善加算区分３－人数Ａ</t>
    <rPh sb="0" eb="8">
      <t>ショグウカイゼンカサンクブン</t>
    </rPh>
    <rPh sb="10" eb="12">
      <t>ニンズウ</t>
    </rPh>
    <phoneticPr fontId="3"/>
  </si>
  <si>
    <t>処遇改善加算区分３－人数Ｂ</t>
    <rPh sb="0" eb="8">
      <t>ショグウカイゼンカサンクブン</t>
    </rPh>
    <rPh sb="10" eb="12">
      <t>ニンズウ</t>
    </rPh>
    <phoneticPr fontId="3"/>
  </si>
  <si>
    <t>処遇区分１及び２</t>
    <rPh sb="0" eb="4">
      <t>ショグウクブン</t>
    </rPh>
    <rPh sb="5" eb="6">
      <t>オヨ</t>
    </rPh>
    <phoneticPr fontId="3"/>
  </si>
  <si>
    <t>L24</t>
  </si>
  <si>
    <t>％</t>
    <phoneticPr fontId="3"/>
  </si>
  <si>
    <t>処遇区分１標準（加算率c）</t>
    <rPh sb="2" eb="4">
      <t>クブン</t>
    </rPh>
    <rPh sb="5" eb="7">
      <t>ヒョウジュン</t>
    </rPh>
    <rPh sb="8" eb="11">
      <t>カサンリツ</t>
    </rPh>
    <phoneticPr fontId="3"/>
  </si>
  <si>
    <t>３歳児改善（処遇係数）</t>
    <rPh sb="6" eb="10">
      <t>ショグウケイスウ</t>
    </rPh>
    <phoneticPr fontId="3"/>
  </si>
  <si>
    <t>３歳児改善（加算率c）</t>
    <rPh sb="6" eb="9">
      <t>カサンリツ</t>
    </rPh>
    <phoneticPr fontId="3"/>
  </si>
  <si>
    <t>処遇区分１短時間（加算率c）</t>
    <rPh sb="2" eb="4">
      <t>クブン</t>
    </rPh>
    <rPh sb="5" eb="8">
      <t>タンジカン</t>
    </rPh>
    <rPh sb="9" eb="12">
      <t>カサンリツ</t>
    </rPh>
    <phoneticPr fontId="3"/>
  </si>
  <si>
    <t>４歳以上児改善（処遇係数）</t>
    <rPh sb="2" eb="4">
      <t>イジョウ</t>
    </rPh>
    <rPh sb="8" eb="10">
      <t>ショグウ</t>
    </rPh>
    <rPh sb="10" eb="12">
      <t>ケイスウ</t>
    </rPh>
    <phoneticPr fontId="3"/>
  </si>
  <si>
    <t>４歳以上児改善（加算率c）</t>
    <rPh sb="2" eb="4">
      <t>イジョウ</t>
    </rPh>
    <rPh sb="8" eb="11">
      <t>カサンリツ</t>
    </rPh>
    <phoneticPr fontId="3"/>
  </si>
  <si>
    <t>1歳児改善（処遇係数）</t>
    <rPh sb="1" eb="3">
      <t>サイジ</t>
    </rPh>
    <rPh sb="3" eb="5">
      <t>カイゼン</t>
    </rPh>
    <rPh sb="6" eb="8">
      <t>ショグウ</t>
    </rPh>
    <rPh sb="8" eb="10">
      <t>ケイスウ</t>
    </rPh>
    <phoneticPr fontId="3"/>
  </si>
  <si>
    <t>1歳児改善（加算率c）</t>
    <rPh sb="1" eb="3">
      <t>サイジ</t>
    </rPh>
    <rPh sb="3" eb="5">
      <t>カイゼン</t>
    </rPh>
    <rPh sb="6" eb="9">
      <t>カサンリツ</t>
    </rPh>
    <phoneticPr fontId="3"/>
  </si>
  <si>
    <t>チーム保育推進（処遇係数）</t>
    <rPh sb="3" eb="5">
      <t>ホイク</t>
    </rPh>
    <rPh sb="5" eb="7">
      <t>スイシン</t>
    </rPh>
    <rPh sb="8" eb="10">
      <t>ショグウ</t>
    </rPh>
    <rPh sb="10" eb="12">
      <t>ケイスウ</t>
    </rPh>
    <phoneticPr fontId="3"/>
  </si>
  <si>
    <t>チーム保育推進（加算率c）</t>
    <rPh sb="3" eb="5">
      <t>ホイク</t>
    </rPh>
    <rPh sb="5" eb="7">
      <t>スイシン</t>
    </rPh>
    <rPh sb="8" eb="11">
      <t>カサンリツ</t>
    </rPh>
    <phoneticPr fontId="3"/>
  </si>
  <si>
    <t>主任保育士（処遇係数）</t>
    <rPh sb="0" eb="2">
      <t>シュニン</t>
    </rPh>
    <rPh sb="2" eb="5">
      <t>ホイクシ</t>
    </rPh>
    <rPh sb="6" eb="8">
      <t>ショグウ</t>
    </rPh>
    <rPh sb="8" eb="10">
      <t>ケイスウ</t>
    </rPh>
    <phoneticPr fontId="3"/>
  </si>
  <si>
    <t>療育支援（加算率c）</t>
    <rPh sb="0" eb="2">
      <t>リョウイク</t>
    </rPh>
    <rPh sb="2" eb="4">
      <t>シエン</t>
    </rPh>
    <rPh sb="5" eb="7">
      <t>カサン</t>
    </rPh>
    <rPh sb="7" eb="8">
      <t>リツ</t>
    </rPh>
    <phoneticPr fontId="3"/>
  </si>
  <si>
    <t>加算率c</t>
    <rPh sb="0" eb="3">
      <t>カサンリツ</t>
    </rPh>
    <phoneticPr fontId="3"/>
  </si>
  <si>
    <t>主任保育士（加算率c）</t>
    <rPh sb="0" eb="2">
      <t>シュニン</t>
    </rPh>
    <rPh sb="2" eb="5">
      <t>ホイクシ</t>
    </rPh>
    <rPh sb="6" eb="9">
      <t>カサンリツ</t>
    </rPh>
    <phoneticPr fontId="3"/>
  </si>
  <si>
    <t>事務職員雇上（加算率c）</t>
    <rPh sb="0" eb="2">
      <t>ジム</t>
    </rPh>
    <rPh sb="2" eb="4">
      <t>ショクイン</t>
    </rPh>
    <rPh sb="4" eb="5">
      <t>ヤトイ</t>
    </rPh>
    <rPh sb="5" eb="6">
      <t>ジョウ</t>
    </rPh>
    <rPh sb="7" eb="10">
      <t>カサンリツ</t>
    </rPh>
    <phoneticPr fontId="4"/>
  </si>
  <si>
    <t>栄養管理（加算率c）</t>
    <rPh sb="0" eb="2">
      <t>エイヨウ</t>
    </rPh>
    <rPh sb="2" eb="4">
      <t>カンリ</t>
    </rPh>
    <rPh sb="5" eb="8">
      <t>カサンリツ</t>
    </rPh>
    <phoneticPr fontId="3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</si>
  <si>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3"/>
  </si>
  <si>
    <t>利用定員２・３号</t>
    <rPh sb="0" eb="4">
      <t>リヨウテイイン</t>
    </rPh>
    <rPh sb="7" eb="8">
      <t>ゴウ</t>
    </rPh>
    <phoneticPr fontId="3"/>
  </si>
  <si>
    <t>処遇区分３適否</t>
    <rPh sb="0" eb="4">
      <t>ショグウクブン</t>
    </rPh>
    <rPh sb="5" eb="7">
      <t>テキヒ</t>
    </rPh>
    <phoneticPr fontId="3"/>
  </si>
  <si>
    <t>J26</t>
  </si>
  <si>
    <t>キャリアパス要件</t>
    <rPh sb="6" eb="8">
      <t>ヨウケン</t>
    </rPh>
    <phoneticPr fontId="3"/>
  </si>
  <si>
    <t>処遇区分
１及び２</t>
    <rPh sb="0" eb="4">
      <t>ショグウクブン</t>
    </rPh>
    <rPh sb="6" eb="7">
      <t>オヨ</t>
    </rPh>
    <phoneticPr fontId="3"/>
  </si>
  <si>
    <t>処遇区分１及び２（キャリアパス要件）</t>
    <rPh sb="0" eb="4">
      <t>ショグウクブン</t>
    </rPh>
    <rPh sb="5" eb="6">
      <t>オヨ</t>
    </rPh>
    <rPh sb="15" eb="17">
      <t>ヨウケン</t>
    </rPh>
    <phoneticPr fontId="3"/>
  </si>
  <si>
    <t>BA24</t>
  </si>
  <si>
    <t>安全計画の策定等を
していない場合
（注３）</t>
    <rPh sb="0" eb="2">
      <t>アンゼン</t>
    </rPh>
    <rPh sb="2" eb="4">
      <t>ケイカク</t>
    </rPh>
    <rPh sb="5" eb="7">
      <t>サクテイ</t>
    </rPh>
    <rPh sb="7" eb="8">
      <t>トウ</t>
    </rPh>
    <rPh sb="15" eb="17">
      <t>バアイ</t>
    </rPh>
    <rPh sb="19" eb="20">
      <t>チュウ</t>
    </rPh>
    <phoneticPr fontId="8"/>
  </si>
  <si>
    <t>経営情報等の報告を
行っていない場合
（注３）</t>
    <rPh sb="10" eb="11">
      <t>オコナ</t>
    </rPh>
    <rPh sb="20" eb="21">
      <t>チュウ</t>
    </rPh>
    <phoneticPr fontId="8"/>
  </si>
  <si>
    <t>月に３日以上土曜日を閉所する場合（右欄の場合を除く。）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rPh sb="17" eb="19">
      <t>ミギラン</t>
    </rPh>
    <rPh sb="20" eb="22">
      <t>バアイ</t>
    </rPh>
    <rPh sb="23" eb="24">
      <t>ノゾ</t>
    </rPh>
    <phoneticPr fontId="8"/>
  </si>
  <si>
    <t>⑲a</t>
    <phoneticPr fontId="8"/>
  </si>
  <si>
    <t>⑲b</t>
    <phoneticPr fontId="8"/>
  </si>
  <si>
    <t>⑥×5/100</t>
    <phoneticPr fontId="8"/>
  </si>
  <si>
    <t>(⑥～⑲b（⑯を除く。)）
×別に定める調整率</t>
  </si>
  <si>
    <t>⑥×5/100</t>
  </si>
  <si>
    <t>Ver.1.0</t>
    <phoneticPr fontId="3"/>
  </si>
  <si>
    <t>令和８年４月～請求用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3"/>
  </si>
  <si>
    <t>賃借料加算</t>
    <rPh sb="0" eb="5">
      <t>チンシャクリョウカサン</t>
    </rPh>
    <phoneticPr fontId="3"/>
  </si>
  <si>
    <t>標準／都市部</t>
    <rPh sb="0" eb="2">
      <t>ヒョウジュン</t>
    </rPh>
    <rPh sb="3" eb="6">
      <t>トシブ</t>
    </rPh>
    <phoneticPr fontId="3"/>
  </si>
  <si>
    <t>20260401_保育所_公定価格保育単価表２【更新後】</t>
    <rPh sb="9" eb="12">
      <t>ホイクジョ</t>
    </rPh>
    <rPh sb="13" eb="17">
      <t>コウテイカカク</t>
    </rPh>
    <rPh sb="17" eb="22">
      <t>ホイクタンカヒョウ</t>
    </rPh>
    <rPh sb="24" eb="27">
      <t>コウシンゴ</t>
    </rPh>
    <phoneticPr fontId="3"/>
  </si>
  <si>
    <t>保育所</t>
  </si>
  <si>
    <r>
      <t xml:space="preserve">副食費徴収免除
</t>
    </r>
    <r>
      <rPr>
        <sz val="6"/>
        <color theme="0"/>
        <rFont val="BIZ UDPゴシック"/>
        <family val="3"/>
        <charset val="128"/>
      </rPr>
      <t>※３歳児クラス以上のみ入力してください</t>
    </r>
    <rPh sb="0" eb="3">
      <t>フクショクヒ</t>
    </rPh>
    <rPh sb="3" eb="5">
      <t>チョウシュウ</t>
    </rPh>
    <rPh sb="5" eb="7">
      <t>メンジョ</t>
    </rPh>
    <rPh sb="10" eb="12">
      <t>サイジ</t>
    </rPh>
    <rPh sb="15" eb="17">
      <t>イジョウ</t>
    </rPh>
    <rPh sb="19" eb="21">
      <t>ニュウリョク</t>
    </rPh>
    <phoneticPr fontId="3"/>
  </si>
  <si>
    <t>療育支援加算「C」</t>
    <phoneticPr fontId="3"/>
  </si>
  <si>
    <t>療育支援加算「D」</t>
    <phoneticPr fontId="3"/>
  </si>
  <si>
    <t>３歳児配置改善加算</t>
    <phoneticPr fontId="3"/>
  </si>
  <si>
    <t>１歳児配置改善加算</t>
    <phoneticPr fontId="3"/>
  </si>
  <si>
    <t>W62</t>
  </si>
  <si>
    <t>BS32</t>
  </si>
  <si>
    <t>AB92</t>
  </si>
  <si>
    <t>３歳児改善（年齢判定）</t>
    <rPh sb="6" eb="8">
      <t>ネンレイ</t>
    </rPh>
    <rPh sb="8" eb="10">
      <t>ハンテイ</t>
    </rPh>
    <phoneticPr fontId="3"/>
  </si>
  <si>
    <t>4歳以上児改善（年齢判定）</t>
    <rPh sb="2" eb="4">
      <t>イジョウ</t>
    </rPh>
    <rPh sb="8" eb="10">
      <t>ネンレイ</t>
    </rPh>
    <rPh sb="10" eb="12">
      <t>ハンテイ</t>
    </rPh>
    <phoneticPr fontId="3"/>
  </si>
  <si>
    <t>1歳児改善（年齢判定）</t>
    <rPh sb="2" eb="3">
      <t>ジ</t>
    </rPh>
    <rPh sb="6" eb="8">
      <t>ネンレイ</t>
    </rPh>
    <rPh sb="8" eb="10">
      <t>ハンテイ</t>
    </rPh>
    <phoneticPr fontId="3"/>
  </si>
  <si>
    <t>チーム保育加算上限人数</t>
    <rPh sb="3" eb="7">
      <t>ホイクカサン</t>
    </rPh>
    <rPh sb="7" eb="11">
      <t>ジョウゲンニンズウ</t>
    </rPh>
    <phoneticPr fontId="3"/>
  </si>
  <si>
    <t>W67</t>
  </si>
  <si>
    <t>処遇改善等加算区分１・２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3"/>
  </si>
  <si>
    <t>各種加算追加判定結果</t>
    <rPh sb="0" eb="2">
      <t>カクシュ</t>
    </rPh>
    <rPh sb="2" eb="4">
      <t>カサン</t>
    </rPh>
    <rPh sb="4" eb="6">
      <t>ツイカ</t>
    </rPh>
    <rPh sb="6" eb="10">
      <t>ハンテイケッカ</t>
    </rPh>
    <phoneticPr fontId="3"/>
  </si>
  <si>
    <t>チーム保育加算（経験年数判定）</t>
    <rPh sb="3" eb="7">
      <t>ホイクカサン</t>
    </rPh>
    <rPh sb="8" eb="12">
      <t>ケイケンネンスウ</t>
    </rPh>
    <rPh sb="12" eb="14">
      <t>ハンテイ</t>
    </rPh>
    <phoneticPr fontId="3"/>
  </si>
  <si>
    <t>標準</t>
    <rPh sb="0" eb="1">
      <t>シルベ</t>
    </rPh>
    <rPh sb="1" eb="2">
      <t>ジュン</t>
    </rPh>
    <phoneticPr fontId="8"/>
  </si>
  <si>
    <t>賃借料加算（標準）</t>
    <rPh sb="0" eb="5">
      <t>チンシャクリョウカサン</t>
    </rPh>
    <rPh sb="6" eb="8">
      <t>ヒョウジュン</t>
    </rPh>
    <phoneticPr fontId="3"/>
  </si>
  <si>
    <t>賃借料加算（都市部）</t>
    <rPh sb="0" eb="5">
      <t>チンシャクリョウカサン</t>
    </rPh>
    <rPh sb="6" eb="9">
      <t>トシブ</t>
    </rPh>
    <phoneticPr fontId="3"/>
  </si>
  <si>
    <t>４才児加算・チーム保育重複あり</t>
    <rPh sb="1" eb="3">
      <t>サイジ</t>
    </rPh>
    <rPh sb="3" eb="5">
      <t>カサン</t>
    </rPh>
    <rPh sb="9" eb="11">
      <t>ホイク</t>
    </rPh>
    <rPh sb="11" eb="13">
      <t>チョウフク</t>
    </rPh>
    <phoneticPr fontId="3"/>
  </si>
  <si>
    <t>２号</t>
  </si>
  <si>
    <t>事業所名称：</t>
    <rPh sb="0" eb="5">
      <t>ジギョウショメイショウ</t>
    </rPh>
    <phoneticPr fontId="3"/>
  </si>
  <si>
    <t>請求月：</t>
    <rPh sb="0" eb="3">
      <t>セイキュウヅキ</t>
    </rPh>
    <phoneticPr fontId="3"/>
  </si>
  <si>
    <t>施設番号：</t>
    <rPh sb="0" eb="4">
      <t>シセツバンゴウ</t>
    </rPh>
    <phoneticPr fontId="3"/>
  </si>
  <si>
    <t>４歳以上児配置改善加算（チーム保育推進加算と同時取得不可）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3"/>
  </si>
  <si>
    <t>主任保育士専任加算</t>
    <rPh sb="0" eb="5">
      <t>シュニンホイクシ</t>
    </rPh>
    <rPh sb="5" eb="7">
      <t>センニン</t>
    </rPh>
    <rPh sb="7" eb="9">
      <t>カサン</t>
    </rPh>
    <phoneticPr fontId="3"/>
  </si>
  <si>
    <t>減価償却費加算・賃借料加算</t>
    <rPh sb="0" eb="2">
      <t>ゲンカ</t>
    </rPh>
    <rPh sb="2" eb="4">
      <t>ショウキャク</t>
    </rPh>
    <rPh sb="4" eb="5">
      <t>ヒ</t>
    </rPh>
    <rPh sb="5" eb="7">
      <t>カサン</t>
    </rPh>
    <rPh sb="8" eb="11">
      <t>チンシャクリョウ</t>
    </rPh>
    <rPh sb="11" eb="13">
      <t>カサン</t>
    </rPh>
    <phoneticPr fontId="3"/>
  </si>
  <si>
    <t>加算名称</t>
    <rPh sb="0" eb="4">
      <t>カサンメイショウ</t>
    </rPh>
    <phoneticPr fontId="3"/>
  </si>
  <si>
    <t>BS37</t>
  </si>
  <si>
    <t>減価償却費加算</t>
    <rPh sb="0" eb="7">
      <t>ゲンカショウキャクヒカサン</t>
    </rPh>
    <phoneticPr fontId="3"/>
  </si>
  <si>
    <t>W72</t>
  </si>
  <si>
    <t>減価償却費・賃借料加算（標準／都市部）</t>
    <rPh sb="0" eb="2">
      <t>ゲンカ</t>
    </rPh>
    <rPh sb="2" eb="4">
      <t>ショウキャク</t>
    </rPh>
    <rPh sb="4" eb="5">
      <t>ヒ</t>
    </rPh>
    <rPh sb="6" eb="11">
      <t>チンシャクリョウカサン</t>
    </rPh>
    <phoneticPr fontId="3"/>
  </si>
  <si>
    <t>減価償却費・賃借料加算（地域区分）</t>
    <rPh sb="0" eb="5">
      <t>ゲンカショウキャクヒ</t>
    </rPh>
    <rPh sb="6" eb="11">
      <t>チンシャクリョウカサン</t>
    </rPh>
    <phoneticPr fontId="3"/>
  </si>
  <si>
    <t>減価償却費加算（標準）</t>
    <rPh sb="0" eb="7">
      <t>ゲンカショウキャクヒカサン</t>
    </rPh>
    <rPh sb="8" eb="10">
      <t>ヒョウジュン</t>
    </rPh>
    <phoneticPr fontId="3"/>
  </si>
  <si>
    <t>減価償却費加算（都市部）</t>
    <rPh sb="0" eb="7">
      <t>ゲンカショウキャクヒカサン</t>
    </rPh>
    <rPh sb="8" eb="11">
      <t>トシブ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</si>
</sst>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76" formatCode="[$-411]ge\.m\.d;@"/>
    <numFmt numFmtId="177" formatCode="#,#\ #\ #,\ #\ #\ #"/>
    <numFmt numFmtId="178" formatCode="\(#,##0\)"/>
    <numFmt numFmtId="179" formatCode="#,##0;&quot;▲ &quot;#,##0"/>
    <numFmt numFmtId="180" formatCode="0_);[Red]\(0\)"/>
    <numFmt numFmtId="181" formatCode="#,##0\×&quot;加&quot;&quot;算&quot;&quot;率&quot;"/>
    <numFmt numFmtId="182" formatCode="#,##0.0&quot;）&quot;"/>
    <numFmt numFmtId="183" formatCode="#,##0.0&quot;（c）&quot;"/>
    <numFmt numFmtId="184" formatCode="\(#,##0.0&quot;（c）））&quot;"/>
    <numFmt numFmtId="185" formatCode="\(#,##0"/>
    <numFmt numFmtId="186" formatCode="#,##0.0&quot;（c））&quot;"/>
    <numFmt numFmtId="187" formatCode="#,##0&quot;×加配人数&quot;"/>
    <numFmt numFmtId="188" formatCode="#,##0\×&quot;加&quot;&quot;算&quot;&quot;率&quot;&quot;×加配人数&quot;"/>
    <numFmt numFmtId="189" formatCode="&quot;×&quot;#\ ?/100"/>
    <numFmt numFmtId="190" formatCode="&quot;（&quot;#,##0.0&quot;）)&quot;"/>
    <numFmt numFmtId="191" formatCode="#,##0\×&quot;加&quot;&quot;算&quot;&quot;数&quot;"/>
    <numFmt numFmtId="192" formatCode="#,##0.0;[Red]\-#,##0.0"/>
    <numFmt numFmtId="193" formatCode="0&quot;人&quot;"/>
    <numFmt numFmtId="194" formatCode="#&quot;日&quot;"/>
  </numFmts>
  <fonts count="3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6"/>
      <color theme="1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6"/>
      <color theme="0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sz val="16"/>
      <color rgb="FFFF0000"/>
      <name val="BIZ UDPゴシック"/>
      <family val="3"/>
      <charset val="128"/>
    </font>
    <font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2"/>
      <name val="BIZ UDPゴシック"/>
      <family val="3"/>
      <charset val="128"/>
    </font>
    <font>
      <sz val="14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8"/>
      <name val="BIZ UDPゴシック"/>
      <family val="3"/>
      <charset val="128"/>
    </font>
    <font>
      <sz val="6"/>
      <name val="BIZ UDPゴシック"/>
      <family val="3"/>
      <charset val="128"/>
    </font>
    <font>
      <sz val="8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name val="明朝"/>
      <family val="3"/>
      <charset val="128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1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auto="1"/>
      </left>
      <right/>
      <top/>
      <bottom/>
      <diagonal style="thin">
        <color indexed="64"/>
      </diagonal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 diagonalUp="1">
      <left style="thin">
        <color auto="1"/>
      </left>
      <right/>
      <top style="thin">
        <color auto="1"/>
      </top>
      <bottom/>
      <diagonal style="hair">
        <color theme="1" tint="0.499984740745262"/>
      </diagonal>
    </border>
    <border diagonalUp="1">
      <left/>
      <right style="medium">
        <color indexed="64"/>
      </right>
      <top style="thin">
        <color auto="1"/>
      </top>
      <bottom/>
      <diagonal style="hair">
        <color theme="1" tint="0.499984740745262"/>
      </diagonal>
    </border>
    <border diagonalUp="1">
      <left/>
      <right style="medium">
        <color indexed="64"/>
      </right>
      <top/>
      <bottom/>
      <diagonal style="hair">
        <color theme="1" tint="0.499984740745262"/>
      </diagonal>
    </border>
    <border diagonalUp="1">
      <left/>
      <right style="medium">
        <color indexed="64"/>
      </right>
      <top/>
      <bottom style="thin">
        <color indexed="64"/>
      </bottom>
      <diagonal style="hair">
        <color theme="1" tint="0.499984740745262"/>
      </diagonal>
    </border>
    <border diagonalUp="1"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 style="hair">
        <color theme="1" tint="0.499984740745262"/>
      </diagonal>
    </border>
    <border diagonalUp="1">
      <left style="thin">
        <color indexed="64"/>
      </left>
      <right style="thin">
        <color auto="1"/>
      </right>
      <top style="thin">
        <color auto="1"/>
      </top>
      <bottom/>
      <diagonal style="hair">
        <color theme="1" tint="0.499984740745262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/>
      <top style="thin">
        <color indexed="64"/>
      </top>
      <bottom/>
      <diagonal style="hair">
        <color theme="1" tint="0.499984740745262"/>
      </diagonal>
    </border>
    <border diagonalUp="1">
      <left/>
      <right/>
      <top style="thin">
        <color indexed="64"/>
      </top>
      <bottom/>
      <diagonal style="hair">
        <color theme="1" tint="0.499984740745262"/>
      </diagonal>
    </border>
    <border diagonalUp="1">
      <left style="medium">
        <color indexed="64"/>
      </left>
      <right/>
      <top/>
      <bottom/>
      <diagonal style="hair">
        <color theme="1" tint="0.499984740745262"/>
      </diagonal>
    </border>
    <border diagonalUp="1">
      <left/>
      <right/>
      <top/>
      <bottom/>
      <diagonal style="hair">
        <color theme="1" tint="0.499984740745262"/>
      </diagonal>
    </border>
    <border diagonalUp="1">
      <left style="medium">
        <color indexed="64"/>
      </left>
      <right/>
      <top/>
      <bottom style="thin">
        <color indexed="64"/>
      </bottom>
      <diagonal style="hair">
        <color theme="1" tint="0.499984740745262"/>
      </diagonal>
    </border>
    <border diagonalUp="1">
      <left/>
      <right/>
      <top/>
      <bottom style="thin">
        <color indexed="64"/>
      </bottom>
      <diagonal style="hair">
        <color theme="1" tint="0.499984740745262"/>
      </diagonal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 diagonalUp="1">
      <left style="thin">
        <color indexed="64"/>
      </left>
      <right/>
      <top style="thin">
        <color auto="1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thin">
        <color auto="1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 diagonalUp="1">
      <left style="thin">
        <color auto="1"/>
      </left>
      <right/>
      <top/>
      <bottom/>
      <diagonal style="hair">
        <color theme="1" tint="0.499984740745262"/>
      </diagonal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3" fillId="0" borderId="0"/>
  </cellStyleXfs>
  <cellXfs count="980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3" fontId="7" fillId="0" borderId="82" xfId="3" applyNumberFormat="1" applyFont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/>
    </xf>
    <xf numFmtId="3" fontId="10" fillId="0" borderId="0" xfId="3" applyNumberFormat="1" applyFont="1" applyAlignment="1">
      <alignment horizontal="left" vertical="center"/>
    </xf>
    <xf numFmtId="178" fontId="7" fillId="0" borderId="0" xfId="3" applyNumberFormat="1" applyFont="1" applyAlignment="1">
      <alignment horizontal="center" vertical="center"/>
    </xf>
    <xf numFmtId="3" fontId="7" fillId="0" borderId="61" xfId="3" applyNumberFormat="1" applyFont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179" fontId="7" fillId="0" borderId="37" xfId="3" applyNumberFormat="1" applyFont="1" applyBorder="1" applyAlignment="1">
      <alignment vertical="center" wrapText="1"/>
    </xf>
    <xf numFmtId="178" fontId="7" fillId="0" borderId="22" xfId="3" applyNumberFormat="1" applyFont="1" applyBorder="1" applyAlignment="1">
      <alignment vertical="center" wrapText="1"/>
    </xf>
    <xf numFmtId="179" fontId="7" fillId="0" borderId="61" xfId="3" applyNumberFormat="1" applyFont="1" applyBorder="1" applyAlignment="1">
      <alignment vertical="center" wrapText="1"/>
    </xf>
    <xf numFmtId="179" fontId="7" fillId="0" borderId="60" xfId="3" applyNumberFormat="1" applyFont="1" applyBorder="1" applyAlignment="1">
      <alignment vertical="center" wrapText="1"/>
    </xf>
    <xf numFmtId="178" fontId="7" fillId="0" borderId="0" xfId="3" applyNumberFormat="1" applyFont="1" applyAlignment="1">
      <alignment horizontal="center" vertical="center" wrapText="1"/>
    </xf>
    <xf numFmtId="179" fontId="7" fillId="0" borderId="61" xfId="3" applyNumberFormat="1" applyFont="1" applyBorder="1" applyAlignment="1">
      <alignment horizontal="center" vertical="center" wrapText="1"/>
    </xf>
    <xf numFmtId="3" fontId="7" fillId="0" borderId="60" xfId="3" applyNumberFormat="1" applyFont="1" applyBorder="1" applyAlignment="1">
      <alignment horizontal="center" vertical="center" wrapText="1"/>
    </xf>
    <xf numFmtId="181" fontId="7" fillId="0" borderId="0" xfId="3" applyNumberFormat="1" applyFont="1" applyAlignment="1">
      <alignment horizontal="center" vertical="center" wrapText="1"/>
    </xf>
    <xf numFmtId="0" fontId="10" fillId="0" borderId="0" xfId="3" applyFont="1">
      <alignment vertical="center"/>
    </xf>
    <xf numFmtId="179" fontId="7" fillId="0" borderId="0" xfId="3" applyNumberFormat="1" applyFont="1" applyAlignment="1">
      <alignment vertical="center" wrapText="1"/>
    </xf>
    <xf numFmtId="0" fontId="11" fillId="0" borderId="0" xfId="3" applyFont="1">
      <alignment vertical="center"/>
    </xf>
    <xf numFmtId="178" fontId="7" fillId="0" borderId="0" xfId="3" applyNumberFormat="1" applyFont="1" applyAlignment="1">
      <alignment vertical="center" wrapText="1"/>
    </xf>
    <xf numFmtId="0" fontId="10" fillId="0" borderId="0" xfId="3" applyFont="1" applyAlignment="1">
      <alignment horizontal="left" vertical="center"/>
    </xf>
    <xf numFmtId="3" fontId="7" fillId="0" borderId="61" xfId="3" applyNumberFormat="1" applyFont="1" applyBorder="1" applyAlignment="1">
      <alignment horizontal="right" vertical="center" shrinkToFit="1"/>
    </xf>
    <xf numFmtId="3" fontId="7" fillId="0" borderId="0" xfId="3" applyNumberFormat="1" applyFont="1" applyAlignment="1">
      <alignment horizontal="left" vertical="center" shrinkToFit="1"/>
    </xf>
    <xf numFmtId="178" fontId="7" fillId="0" borderId="60" xfId="3" applyNumberFormat="1" applyFont="1" applyBorder="1" applyAlignment="1">
      <alignment horizontal="center" vertical="center" wrapText="1"/>
    </xf>
    <xf numFmtId="3" fontId="7" fillId="0" borderId="61" xfId="3" applyNumberFormat="1" applyFont="1" applyBorder="1" applyAlignment="1">
      <alignment vertical="center" shrinkToFit="1"/>
    </xf>
    <xf numFmtId="3" fontId="7" fillId="0" borderId="0" xfId="3" applyNumberFormat="1" applyFont="1" applyAlignment="1">
      <alignment vertical="center" shrinkToFit="1"/>
    </xf>
    <xf numFmtId="179" fontId="7" fillId="0" borderId="110" xfId="3" applyNumberFormat="1" applyFont="1" applyBorder="1" applyAlignment="1">
      <alignment horizontal="center" vertical="center" wrapText="1"/>
    </xf>
    <xf numFmtId="179" fontId="7" fillId="0" borderId="112" xfId="3" applyNumberFormat="1" applyFont="1" applyBorder="1" applyAlignment="1">
      <alignment horizontal="center" vertical="center" wrapText="1"/>
    </xf>
    <xf numFmtId="179" fontId="7" fillId="0" borderId="111" xfId="3" applyNumberFormat="1" applyFont="1" applyBorder="1" applyAlignment="1">
      <alignment horizontal="center" vertical="center" wrapText="1"/>
    </xf>
    <xf numFmtId="3" fontId="7" fillId="0" borderId="61" xfId="3" applyNumberFormat="1" applyFont="1" applyBorder="1" applyAlignment="1">
      <alignment horizontal="right" vertical="center" wrapText="1"/>
    </xf>
    <xf numFmtId="178" fontId="7" fillId="0" borderId="112" xfId="3" applyNumberFormat="1" applyFont="1" applyBorder="1" applyAlignment="1">
      <alignment horizontal="center" vertical="center"/>
    </xf>
    <xf numFmtId="178" fontId="7" fillId="0" borderId="60" xfId="3" applyNumberFormat="1" applyFont="1" applyBorder="1" applyAlignment="1">
      <alignment horizontal="center" vertical="center"/>
    </xf>
    <xf numFmtId="178" fontId="7" fillId="0" borderId="111" xfId="3" applyNumberFormat="1" applyFont="1" applyBorder="1" applyAlignment="1">
      <alignment horizontal="center" vertical="center" wrapText="1"/>
    </xf>
    <xf numFmtId="178" fontId="7" fillId="0" borderId="0" xfId="3" applyNumberFormat="1" applyFont="1" applyAlignment="1">
      <alignment horizontal="left" vertical="center" wrapText="1"/>
    </xf>
    <xf numFmtId="0" fontId="10" fillId="0" borderId="100" xfId="3" applyFont="1" applyBorder="1">
      <alignment vertical="center"/>
    </xf>
    <xf numFmtId="178" fontId="7" fillId="0" borderId="112" xfId="3" applyNumberFormat="1" applyFont="1" applyBorder="1" applyAlignment="1">
      <alignment horizontal="center" vertical="center" wrapText="1"/>
    </xf>
    <xf numFmtId="179" fontId="7" fillId="0" borderId="61" xfId="3" applyNumberFormat="1" applyFont="1" applyBorder="1">
      <alignment vertical="center"/>
    </xf>
    <xf numFmtId="179" fontId="7" fillId="0" borderId="0" xfId="3" applyNumberFormat="1" applyFont="1" applyAlignment="1">
      <alignment horizontal="center" vertical="center" wrapText="1"/>
    </xf>
    <xf numFmtId="178" fontId="7" fillId="0" borderId="110" xfId="3" applyNumberFormat="1" applyFont="1" applyBorder="1" applyAlignment="1">
      <alignment horizontal="center" vertical="center" wrapText="1"/>
    </xf>
    <xf numFmtId="182" fontId="7" fillId="0" borderId="111" xfId="3" applyNumberFormat="1" applyFont="1" applyBorder="1" applyAlignment="1">
      <alignment horizontal="center" vertical="center" wrapText="1"/>
    </xf>
    <xf numFmtId="182" fontId="7" fillId="0" borderId="112" xfId="3" applyNumberFormat="1" applyFont="1" applyBorder="1" applyAlignment="1">
      <alignment horizontal="center" vertical="center" wrapText="1"/>
    </xf>
    <xf numFmtId="182" fontId="7" fillId="0" borderId="60" xfId="3" applyNumberFormat="1" applyFont="1" applyBorder="1" applyAlignment="1">
      <alignment horizontal="center" vertical="center" wrapText="1"/>
    </xf>
    <xf numFmtId="3" fontId="7" fillId="0" borderId="42" xfId="3" applyNumberFormat="1" applyFont="1" applyBorder="1" applyAlignment="1">
      <alignment horizontal="center" vertical="center" wrapText="1"/>
    </xf>
    <xf numFmtId="179" fontId="7" fillId="0" borderId="42" xfId="3" applyNumberFormat="1" applyFont="1" applyBorder="1" applyAlignment="1">
      <alignment horizontal="center" vertical="center" wrapText="1"/>
    </xf>
    <xf numFmtId="179" fontId="7" fillId="4" borderId="42" xfId="3" applyNumberFormat="1" applyFont="1" applyFill="1" applyBorder="1" applyAlignment="1">
      <alignment horizontal="center" vertical="center" wrapText="1"/>
    </xf>
    <xf numFmtId="3" fontId="7" fillId="0" borderId="20" xfId="3" applyNumberFormat="1" applyFont="1" applyBorder="1" applyAlignment="1">
      <alignment vertical="center" wrapText="1"/>
    </xf>
    <xf numFmtId="3" fontId="7" fillId="0" borderId="0" xfId="3" applyNumberFormat="1" applyFont="1">
      <alignment vertical="center"/>
    </xf>
    <xf numFmtId="178" fontId="7" fillId="0" borderId="40" xfId="3" applyNumberFormat="1" applyFont="1" applyBorder="1" applyAlignment="1">
      <alignment horizontal="center" vertical="center" wrapText="1"/>
    </xf>
    <xf numFmtId="178" fontId="7" fillId="0" borderId="40" xfId="3" applyNumberFormat="1" applyFont="1" applyBorder="1" applyAlignment="1">
      <alignment vertical="center" wrapText="1"/>
    </xf>
    <xf numFmtId="179" fontId="7" fillId="0" borderId="0" xfId="3" applyNumberFormat="1" applyFont="1" applyAlignment="1">
      <alignment horizontal="right" vertical="center" wrapText="1"/>
    </xf>
    <xf numFmtId="181" fontId="11" fillId="0" borderId="0" xfId="3" applyNumberFormat="1" applyFont="1" applyAlignment="1">
      <alignment horizontal="right" vertical="center"/>
    </xf>
    <xf numFmtId="181" fontId="11" fillId="0" borderId="0" xfId="3" applyNumberFormat="1" applyFont="1" applyAlignment="1">
      <alignment horizontal="left" vertical="center"/>
    </xf>
    <xf numFmtId="181" fontId="11" fillId="0" borderId="0" xfId="3" applyNumberFormat="1" applyFont="1">
      <alignment vertical="center"/>
    </xf>
    <xf numFmtId="3" fontId="7" fillId="0" borderId="121" xfId="3" applyNumberFormat="1" applyFont="1" applyBorder="1" applyAlignment="1">
      <alignment horizontal="distributed" vertical="center"/>
    </xf>
    <xf numFmtId="3" fontId="7" fillId="0" borderId="61" xfId="3" applyNumberFormat="1" applyFont="1" applyBorder="1" applyAlignment="1">
      <alignment horizontal="distributed" vertical="center"/>
    </xf>
    <xf numFmtId="179" fontId="7" fillId="0" borderId="107" xfId="3" applyNumberFormat="1" applyFont="1" applyBorder="1" applyAlignment="1">
      <alignment horizontal="right" vertical="center"/>
    </xf>
    <xf numFmtId="178" fontId="7" fillId="0" borderId="122" xfId="3" applyNumberFormat="1" applyFont="1" applyBorder="1" applyAlignment="1">
      <alignment horizontal="right" vertical="center"/>
    </xf>
    <xf numFmtId="179" fontId="7" fillId="0" borderId="107" xfId="3" applyNumberFormat="1" applyFont="1" applyBorder="1" applyAlignment="1">
      <alignment horizontal="right" vertical="center" wrapText="1"/>
    </xf>
    <xf numFmtId="178" fontId="7" fillId="0" borderId="123" xfId="3" applyNumberFormat="1" applyFont="1" applyBorder="1" applyAlignment="1">
      <alignment horizontal="right" vertical="center" wrapText="1"/>
    </xf>
    <xf numFmtId="178" fontId="7" fillId="0" borderId="108" xfId="3" applyNumberFormat="1" applyFont="1" applyBorder="1" applyAlignment="1">
      <alignment horizontal="right" vertical="center" wrapText="1"/>
    </xf>
    <xf numFmtId="178" fontId="7" fillId="0" borderId="108" xfId="3" applyNumberFormat="1" applyFont="1" applyBorder="1" applyAlignment="1">
      <alignment horizontal="center" vertical="center" wrapText="1"/>
    </xf>
    <xf numFmtId="178" fontId="7" fillId="0" borderId="108" xfId="3" applyNumberFormat="1" applyFont="1" applyBorder="1" applyAlignment="1">
      <alignment horizontal="left" vertical="center" wrapText="1"/>
    </xf>
    <xf numFmtId="49" fontId="7" fillId="0" borderId="108" xfId="3" applyNumberFormat="1" applyFont="1" applyBorder="1" applyAlignment="1">
      <alignment horizontal="center" vertical="center" wrapText="1"/>
    </xf>
    <xf numFmtId="183" fontId="7" fillId="0" borderId="22" xfId="3" applyNumberFormat="1" applyFont="1" applyBorder="1" applyAlignment="1">
      <alignment horizontal="left" vertical="center" wrapText="1"/>
    </xf>
    <xf numFmtId="184" fontId="7" fillId="0" borderId="22" xfId="3" applyNumberFormat="1" applyFont="1" applyBorder="1" applyAlignment="1">
      <alignment horizontal="left" vertical="center" wrapText="1"/>
    </xf>
    <xf numFmtId="178" fontId="7" fillId="0" borderId="108" xfId="3" applyNumberFormat="1" applyFont="1" applyBorder="1" applyAlignment="1">
      <alignment vertical="center" wrapText="1"/>
    </xf>
    <xf numFmtId="184" fontId="7" fillId="0" borderId="38" xfId="3" applyNumberFormat="1" applyFont="1" applyBorder="1" applyAlignment="1">
      <alignment horizontal="left" vertical="center" wrapText="1"/>
    </xf>
    <xf numFmtId="178" fontId="7" fillId="0" borderId="121" xfId="3" applyNumberFormat="1" applyFont="1" applyBorder="1" applyAlignment="1">
      <alignment horizontal="right" vertical="center" wrapText="1"/>
    </xf>
    <xf numFmtId="185" fontId="7" fillId="0" borderId="107" xfId="3" applyNumberFormat="1" applyFont="1" applyBorder="1" applyAlignment="1">
      <alignment horizontal="right" vertical="center" wrapText="1"/>
    </xf>
    <xf numFmtId="178" fontId="7" fillId="0" borderId="22" xfId="3" applyNumberFormat="1" applyFont="1" applyBorder="1" applyAlignment="1">
      <alignment horizontal="left" vertical="center" wrapText="1"/>
    </xf>
    <xf numFmtId="184" fontId="7" fillId="0" borderId="108" xfId="3" applyNumberFormat="1" applyFont="1" applyBorder="1" applyAlignment="1">
      <alignment horizontal="left" vertical="center" wrapText="1"/>
    </xf>
    <xf numFmtId="184" fontId="7" fillId="0" borderId="109" xfId="3" applyNumberFormat="1" applyFont="1" applyBorder="1" applyAlignment="1">
      <alignment horizontal="left" vertical="center" wrapText="1"/>
    </xf>
    <xf numFmtId="179" fontId="7" fillId="0" borderId="18" xfId="3" applyNumberFormat="1" applyFont="1" applyBorder="1" applyAlignment="1">
      <alignment horizontal="right" vertical="center" wrapText="1"/>
    </xf>
    <xf numFmtId="3" fontId="7" fillId="0" borderId="19" xfId="3" applyNumberFormat="1" applyFont="1" applyBorder="1" applyAlignment="1">
      <alignment horizontal="right" vertical="center" wrapText="1"/>
    </xf>
    <xf numFmtId="178" fontId="7" fillId="0" borderId="20" xfId="3" applyNumberFormat="1" applyFont="1" applyBorder="1" applyAlignment="1">
      <alignment horizontal="left" vertical="center" wrapText="1"/>
    </xf>
    <xf numFmtId="178" fontId="7" fillId="0" borderId="20" xfId="3" applyNumberFormat="1" applyFont="1" applyBorder="1" applyAlignment="1">
      <alignment horizontal="center" vertical="center" wrapText="1"/>
    </xf>
    <xf numFmtId="178" fontId="7" fillId="0" borderId="20" xfId="3" applyNumberFormat="1" applyFont="1" applyBorder="1" applyAlignment="1">
      <alignment vertical="center" wrapText="1"/>
    </xf>
    <xf numFmtId="49" fontId="7" fillId="0" borderId="20" xfId="3" applyNumberFormat="1" applyFont="1" applyBorder="1" applyAlignment="1">
      <alignment horizontal="center" vertical="center" wrapText="1"/>
    </xf>
    <xf numFmtId="186" fontId="7" fillId="0" borderId="21" xfId="3" applyNumberFormat="1" applyFont="1" applyBorder="1" applyAlignment="1">
      <alignment horizontal="left" vertical="center" wrapText="1"/>
    </xf>
    <xf numFmtId="0" fontId="10" fillId="0" borderId="0" xfId="3" applyFont="1" applyAlignment="1">
      <alignment horizontal="right" vertical="center"/>
    </xf>
    <xf numFmtId="179" fontId="7" fillId="0" borderId="34" xfId="3" applyNumberFormat="1" applyFont="1" applyBorder="1">
      <alignment vertical="center"/>
    </xf>
    <xf numFmtId="181" fontId="7" fillId="0" borderId="37" xfId="3" applyNumberFormat="1" applyFont="1" applyBorder="1">
      <alignment vertical="center"/>
    </xf>
    <xf numFmtId="181" fontId="7" fillId="0" borderId="22" xfId="3" applyNumberFormat="1" applyFont="1" applyBorder="1">
      <alignment vertical="center"/>
    </xf>
    <xf numFmtId="181" fontId="7" fillId="0" borderId="38" xfId="3" applyNumberFormat="1" applyFont="1" applyBorder="1">
      <alignment vertical="center"/>
    </xf>
    <xf numFmtId="181" fontId="7" fillId="0" borderId="0" xfId="3" applyNumberFormat="1" applyFont="1">
      <alignment vertical="center"/>
    </xf>
    <xf numFmtId="181" fontId="7" fillId="0" borderId="34" xfId="3" applyNumberFormat="1" applyFont="1" applyBorder="1">
      <alignment vertical="center"/>
    </xf>
    <xf numFmtId="179" fontId="7" fillId="0" borderId="109" xfId="3" applyNumberFormat="1" applyFont="1" applyBorder="1">
      <alignment vertical="center"/>
    </xf>
    <xf numFmtId="179" fontId="7" fillId="0" borderId="37" xfId="3" applyNumberFormat="1" applyFont="1" applyBorder="1" applyAlignment="1">
      <alignment horizontal="center" vertical="center" wrapText="1"/>
    </xf>
    <xf numFmtId="179" fontId="7" fillId="0" borderId="125" xfId="3" applyNumberFormat="1" applyFont="1" applyBorder="1" applyAlignment="1">
      <alignment horizontal="right" vertical="center" wrapText="1"/>
    </xf>
    <xf numFmtId="179" fontId="7" fillId="0" borderId="124" xfId="3" applyNumberFormat="1" applyFont="1" applyBorder="1" applyAlignment="1">
      <alignment horizontal="right" vertical="center" wrapText="1"/>
    </xf>
    <xf numFmtId="179" fontId="7" fillId="4" borderId="34" xfId="3" applyNumberFormat="1" applyFont="1" applyFill="1" applyBorder="1" applyAlignment="1">
      <alignment wrapText="1"/>
    </xf>
    <xf numFmtId="181" fontId="7" fillId="0" borderId="61" xfId="3" applyNumberFormat="1" applyFont="1" applyBorder="1">
      <alignment vertical="center"/>
    </xf>
    <xf numFmtId="3" fontId="7" fillId="0" borderId="126" xfId="3" applyNumberFormat="1" applyFont="1" applyBorder="1" applyAlignment="1">
      <alignment horizontal="distributed" vertical="center"/>
    </xf>
    <xf numFmtId="179" fontId="7" fillId="0" borderId="127" xfId="3" applyNumberFormat="1" applyFont="1" applyBorder="1" applyAlignment="1">
      <alignment horizontal="right" vertical="center"/>
    </xf>
    <xf numFmtId="178" fontId="7" fillId="0" borderId="114" xfId="3" applyNumberFormat="1" applyFont="1" applyBorder="1" applyAlignment="1">
      <alignment horizontal="right" vertical="center"/>
    </xf>
    <xf numFmtId="179" fontId="7" fillId="0" borderId="127" xfId="3" applyNumberFormat="1" applyFont="1" applyBorder="1" applyAlignment="1">
      <alignment horizontal="right" vertical="center" wrapText="1"/>
    </xf>
    <xf numFmtId="178" fontId="7" fillId="0" borderId="115" xfId="3" applyNumberFormat="1" applyFont="1" applyBorder="1" applyAlignment="1">
      <alignment horizontal="right" vertical="center" wrapText="1"/>
    </xf>
    <xf numFmtId="178" fontId="7" fillId="0" borderId="128" xfId="3" applyNumberFormat="1" applyFont="1" applyBorder="1" applyAlignment="1">
      <alignment horizontal="right" vertical="center" wrapText="1"/>
    </xf>
    <xf numFmtId="178" fontId="7" fillId="0" borderId="128" xfId="3" applyNumberFormat="1" applyFont="1" applyBorder="1" applyAlignment="1">
      <alignment horizontal="center" vertical="center" wrapText="1"/>
    </xf>
    <xf numFmtId="183" fontId="7" fillId="0" borderId="128" xfId="3" applyNumberFormat="1" applyFont="1" applyBorder="1" applyAlignment="1">
      <alignment horizontal="left" vertical="center" wrapText="1"/>
    </xf>
    <xf numFmtId="184" fontId="7" fillId="0" borderId="128" xfId="3" applyNumberFormat="1" applyFont="1" applyBorder="1" applyAlignment="1">
      <alignment horizontal="left" vertical="center" wrapText="1"/>
    </xf>
    <xf numFmtId="178" fontId="7" fillId="0" borderId="128" xfId="3" applyNumberFormat="1" applyFont="1" applyBorder="1" applyAlignment="1">
      <alignment vertical="center" wrapText="1"/>
    </xf>
    <xf numFmtId="184" fontId="7" fillId="0" borderId="129" xfId="3" applyNumberFormat="1" applyFont="1" applyBorder="1" applyAlignment="1">
      <alignment horizontal="left" vertical="center" wrapText="1"/>
    </xf>
    <xf numFmtId="179" fontId="7" fillId="0" borderId="130" xfId="3" applyNumberFormat="1" applyFont="1" applyBorder="1" applyAlignment="1">
      <alignment horizontal="right" vertical="center" wrapText="1"/>
    </xf>
    <xf numFmtId="3" fontId="7" fillId="0" borderId="131" xfId="3" applyNumberFormat="1" applyFont="1" applyBorder="1" applyAlignment="1">
      <alignment horizontal="right" vertical="center" wrapText="1"/>
    </xf>
    <xf numFmtId="178" fontId="7" fillId="0" borderId="132" xfId="3" applyNumberFormat="1" applyFont="1" applyBorder="1" applyAlignment="1">
      <alignment horizontal="left" vertical="center" wrapText="1"/>
    </xf>
    <xf numFmtId="49" fontId="7" fillId="0" borderId="40" xfId="3" applyNumberFormat="1" applyFont="1" applyBorder="1" applyAlignment="1">
      <alignment horizontal="center" vertical="center" wrapText="1"/>
    </xf>
    <xf numFmtId="178" fontId="7" fillId="0" borderId="40" xfId="3" applyNumberFormat="1" applyFont="1" applyBorder="1" applyAlignment="1">
      <alignment horizontal="left" vertical="center" wrapText="1"/>
    </xf>
    <xf numFmtId="186" fontId="7" fillId="0" borderId="40" xfId="3" applyNumberFormat="1" applyFont="1" applyBorder="1" applyAlignment="1">
      <alignment horizontal="left" vertical="center" wrapText="1"/>
    </xf>
    <xf numFmtId="182" fontId="7" fillId="0" borderId="41" xfId="3" applyNumberFormat="1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79" fontId="7" fillId="0" borderId="82" xfId="3" applyNumberFormat="1" applyFont="1" applyBorder="1">
      <alignment vertical="center"/>
    </xf>
    <xf numFmtId="181" fontId="7" fillId="0" borderId="60" xfId="3" applyNumberFormat="1" applyFont="1" applyBorder="1">
      <alignment vertical="center"/>
    </xf>
    <xf numFmtId="181" fontId="7" fillId="0" borderId="82" xfId="3" applyNumberFormat="1" applyFont="1" applyBorder="1">
      <alignment vertical="center"/>
    </xf>
    <xf numFmtId="179" fontId="7" fillId="0" borderId="114" xfId="3" applyNumberFormat="1" applyFont="1" applyBorder="1">
      <alignment vertical="center"/>
    </xf>
    <xf numFmtId="179" fontId="7" fillId="0" borderId="117" xfId="3" applyNumberFormat="1" applyFont="1" applyBorder="1" applyAlignment="1">
      <alignment horizontal="right" vertical="center" wrapText="1"/>
    </xf>
    <xf numFmtId="179" fontId="7" fillId="0" borderId="118" xfId="3" applyNumberFormat="1" applyFont="1" applyBorder="1" applyAlignment="1">
      <alignment horizontal="right" vertical="center" wrapText="1"/>
    </xf>
    <xf numFmtId="179" fontId="7" fillId="4" borderId="82" xfId="3" applyNumberFormat="1" applyFont="1" applyFill="1" applyBorder="1" applyAlignment="1">
      <alignment wrapText="1"/>
    </xf>
    <xf numFmtId="178" fontId="7" fillId="0" borderId="0" xfId="3" applyNumberFormat="1" applyFont="1">
      <alignment vertical="center"/>
    </xf>
    <xf numFmtId="179" fontId="7" fillId="0" borderId="0" xfId="3" applyNumberFormat="1" applyFont="1">
      <alignment vertical="center"/>
    </xf>
    <xf numFmtId="179" fontId="7" fillId="0" borderId="0" xfId="3" applyNumberFormat="1" applyFont="1" applyAlignment="1">
      <alignment horizontal="center" vertical="center"/>
    </xf>
    <xf numFmtId="181" fontId="7" fillId="0" borderId="0" xfId="3" applyNumberFormat="1" applyFont="1" applyAlignment="1">
      <alignment horizontal="right" vertical="center"/>
    </xf>
    <xf numFmtId="181" fontId="7" fillId="0" borderId="0" xfId="3" applyNumberFormat="1" applyFont="1" applyAlignment="1">
      <alignment horizontal="left" vertical="center"/>
    </xf>
    <xf numFmtId="179" fontId="7" fillId="0" borderId="133" xfId="3" applyNumberFormat="1" applyFont="1" applyBorder="1" applyAlignment="1">
      <alignment horizontal="right" vertical="center" wrapText="1"/>
    </xf>
    <xf numFmtId="179" fontId="7" fillId="0" borderId="120" xfId="3" applyNumberFormat="1" applyFont="1" applyBorder="1">
      <alignment vertical="center"/>
    </xf>
    <xf numFmtId="3" fontId="7" fillId="0" borderId="130" xfId="3" applyNumberFormat="1" applyFont="1" applyBorder="1" applyAlignment="1">
      <alignment horizontal="distributed" vertical="center"/>
    </xf>
    <xf numFmtId="179" fontId="7" fillId="0" borderId="131" xfId="3" applyNumberFormat="1" applyFont="1" applyBorder="1" applyAlignment="1">
      <alignment horizontal="right" vertical="center"/>
    </xf>
    <xf numFmtId="178" fontId="7" fillId="0" borderId="134" xfId="3" applyNumberFormat="1" applyFont="1" applyBorder="1" applyAlignment="1">
      <alignment horizontal="right" vertical="center"/>
    </xf>
    <xf numFmtId="179" fontId="7" fillId="0" borderId="131" xfId="3" applyNumberFormat="1" applyFont="1" applyBorder="1" applyAlignment="1">
      <alignment horizontal="right" vertical="center" wrapText="1"/>
    </xf>
    <xf numFmtId="178" fontId="7" fillId="0" borderId="132" xfId="3" applyNumberFormat="1" applyFont="1" applyBorder="1" applyAlignment="1">
      <alignment horizontal="right" vertical="center" wrapText="1"/>
    </xf>
    <xf numFmtId="178" fontId="7" fillId="0" borderId="135" xfId="3" applyNumberFormat="1" applyFont="1" applyBorder="1" applyAlignment="1">
      <alignment horizontal="right" vertical="center" wrapText="1"/>
    </xf>
    <xf numFmtId="178" fontId="7" fillId="0" borderId="132" xfId="3" applyNumberFormat="1" applyFont="1" applyBorder="1" applyAlignment="1">
      <alignment horizontal="center" vertical="center" wrapText="1"/>
    </xf>
    <xf numFmtId="186" fontId="7" fillId="0" borderId="132" xfId="3" applyNumberFormat="1" applyFont="1" applyBorder="1" applyAlignment="1">
      <alignment horizontal="left" vertical="center" wrapText="1"/>
    </xf>
    <xf numFmtId="190" fontId="7" fillId="0" borderId="132" xfId="3" applyNumberFormat="1" applyFont="1" applyBorder="1" applyAlignment="1">
      <alignment horizontal="center" vertical="center" wrapText="1"/>
    </xf>
    <xf numFmtId="178" fontId="7" fillId="0" borderId="135" xfId="3" applyNumberFormat="1" applyFont="1" applyBorder="1" applyAlignment="1">
      <alignment vertical="center" wrapText="1"/>
    </xf>
    <xf numFmtId="178" fontId="7" fillId="0" borderId="132" xfId="3" applyNumberFormat="1" applyFont="1" applyBorder="1" applyAlignment="1">
      <alignment vertical="center" wrapText="1"/>
    </xf>
    <xf numFmtId="190" fontId="7" fillId="0" borderId="134" xfId="3" applyNumberFormat="1" applyFont="1" applyBorder="1" applyAlignment="1">
      <alignment horizontal="center" vertical="center" wrapText="1"/>
    </xf>
    <xf numFmtId="181" fontId="7" fillId="0" borderId="40" xfId="3" applyNumberFormat="1" applyFont="1" applyBorder="1" applyAlignment="1">
      <alignment horizontal="right" vertical="center"/>
    </xf>
    <xf numFmtId="179" fontId="7" fillId="0" borderId="41" xfId="3" applyNumberFormat="1" applyFont="1" applyBorder="1">
      <alignment vertical="center"/>
    </xf>
    <xf numFmtId="179" fontId="7" fillId="0" borderId="39" xfId="3" applyNumberFormat="1" applyFont="1" applyBorder="1" applyAlignment="1">
      <alignment horizontal="center" vertical="center" wrapText="1"/>
    </xf>
    <xf numFmtId="179" fontId="7" fillId="0" borderId="137" xfId="3" applyNumberFormat="1" applyFont="1" applyBorder="1" applyAlignment="1">
      <alignment horizontal="right" vertical="center" wrapText="1"/>
    </xf>
    <xf numFmtId="179" fontId="7" fillId="0" borderId="136" xfId="3" applyNumberFormat="1" applyFont="1" applyBorder="1" applyAlignment="1">
      <alignment horizontal="right" vertical="center" wrapText="1"/>
    </xf>
    <xf numFmtId="0" fontId="10" fillId="0" borderId="82" xfId="3" applyFont="1" applyBorder="1">
      <alignment vertical="center"/>
    </xf>
    <xf numFmtId="3" fontId="7" fillId="0" borderId="61" xfId="3" applyNumberFormat="1" applyFont="1" applyBorder="1">
      <alignment vertical="center"/>
    </xf>
    <xf numFmtId="49" fontId="7" fillId="0" borderId="0" xfId="3" applyNumberFormat="1" applyFont="1" applyAlignment="1">
      <alignment horizontal="center" vertical="center" wrapText="1"/>
    </xf>
    <xf numFmtId="186" fontId="7" fillId="0" borderId="60" xfId="3" applyNumberFormat="1" applyFont="1" applyBorder="1" applyAlignment="1">
      <alignment horizontal="left" vertical="center" wrapText="1"/>
    </xf>
    <xf numFmtId="3" fontId="11" fillId="0" borderId="82" xfId="3" applyNumberFormat="1" applyFont="1" applyBorder="1">
      <alignment vertical="center"/>
    </xf>
    <xf numFmtId="181" fontId="11" fillId="0" borderId="61" xfId="3" applyNumberFormat="1" applyFont="1" applyBorder="1">
      <alignment vertical="center"/>
    </xf>
    <xf numFmtId="181" fontId="11" fillId="0" borderId="60" xfId="3" applyNumberFormat="1" applyFont="1" applyBorder="1">
      <alignment vertical="center"/>
    </xf>
    <xf numFmtId="179" fontId="7" fillId="0" borderId="82" xfId="3" applyNumberFormat="1" applyFont="1" applyBorder="1" applyAlignment="1">
      <alignment vertical="center" wrapText="1"/>
    </xf>
    <xf numFmtId="3" fontId="11" fillId="0" borderId="0" xfId="3" applyNumberFormat="1" applyFont="1">
      <alignment vertical="center"/>
    </xf>
    <xf numFmtId="181" fontId="7" fillId="0" borderId="82" xfId="3" applyNumberFormat="1" applyFont="1" applyBorder="1" applyAlignment="1">
      <alignment horizontal="right" vertical="center"/>
    </xf>
    <xf numFmtId="3" fontId="11" fillId="4" borderId="82" xfId="3" applyNumberFormat="1" applyFont="1" applyFill="1" applyBorder="1">
      <alignment vertical="center"/>
    </xf>
    <xf numFmtId="179" fontId="7" fillId="4" borderId="82" xfId="3" applyNumberFormat="1" applyFont="1" applyFill="1" applyBorder="1" applyAlignment="1">
      <alignment horizontal="center" vertical="center" wrapText="1"/>
    </xf>
    <xf numFmtId="191" fontId="7" fillId="0" borderId="22" xfId="3" applyNumberFormat="1" applyFont="1" applyBorder="1" applyAlignment="1">
      <alignment horizontal="right" vertical="center"/>
    </xf>
    <xf numFmtId="191" fontId="7" fillId="0" borderId="0" xfId="3" applyNumberFormat="1" applyFont="1" applyAlignment="1">
      <alignment horizontal="left" vertical="center"/>
    </xf>
    <xf numFmtId="191" fontId="7" fillId="0" borderId="0" xfId="3" applyNumberFormat="1" applyFont="1">
      <alignment vertical="center"/>
    </xf>
    <xf numFmtId="179" fontId="7" fillId="4" borderId="82" xfId="3" applyNumberFormat="1" applyFont="1" applyFill="1" applyBorder="1" applyAlignment="1">
      <alignment horizontal="center" vertical="center"/>
    </xf>
    <xf numFmtId="191" fontId="7" fillId="0" borderId="0" xfId="3" applyNumberFormat="1" applyFont="1" applyAlignment="1">
      <alignment horizontal="right" vertical="center"/>
    </xf>
    <xf numFmtId="179" fontId="11" fillId="0" borderId="82" xfId="3" applyNumberFormat="1" applyFont="1" applyBorder="1">
      <alignment vertical="center"/>
    </xf>
    <xf numFmtId="179" fontId="7" fillId="0" borderId="42" xfId="3" applyNumberFormat="1" applyFont="1" applyBorder="1">
      <alignment vertical="center"/>
    </xf>
    <xf numFmtId="181" fontId="7" fillId="0" borderId="39" xfId="3" applyNumberFormat="1" applyFont="1" applyBorder="1">
      <alignment vertical="center"/>
    </xf>
    <xf numFmtId="181" fontId="7" fillId="0" borderId="40" xfId="3" applyNumberFormat="1" applyFont="1" applyBorder="1">
      <alignment vertical="center"/>
    </xf>
    <xf numFmtId="181" fontId="7" fillId="0" borderId="41" xfId="3" applyNumberFormat="1" applyFont="1" applyBorder="1">
      <alignment vertical="center"/>
    </xf>
    <xf numFmtId="181" fontId="7" fillId="0" borderId="42" xfId="3" applyNumberFormat="1" applyFont="1" applyBorder="1">
      <alignment vertical="center"/>
    </xf>
    <xf numFmtId="179" fontId="11" fillId="0" borderId="0" xfId="3" applyNumberFormat="1" applyFont="1">
      <alignment vertical="center"/>
    </xf>
    <xf numFmtId="182" fontId="7" fillId="0" borderId="0" xfId="3" applyNumberFormat="1" applyFont="1" applyAlignment="1">
      <alignment horizontal="center" vertical="center"/>
    </xf>
    <xf numFmtId="179" fontId="7" fillId="0" borderId="0" xfId="3" applyNumberFormat="1" applyFont="1" applyAlignment="1">
      <alignment horizontal="right" vertical="center"/>
    </xf>
    <xf numFmtId="179" fontId="7" fillId="4" borderId="0" xfId="3" applyNumberFormat="1" applyFont="1" applyFill="1" applyAlignment="1">
      <alignment horizontal="center" vertical="center"/>
    </xf>
    <xf numFmtId="3" fontId="7" fillId="0" borderId="34" xfId="3" applyNumberFormat="1" applyFont="1" applyBorder="1" applyAlignment="1">
      <alignment horizontal="center" vertical="center" wrapText="1"/>
    </xf>
    <xf numFmtId="178" fontId="7" fillId="0" borderId="111" xfId="3" applyNumberFormat="1" applyFont="1" applyBorder="1" applyAlignment="1">
      <alignment vertical="center" shrinkToFit="1"/>
    </xf>
    <xf numFmtId="179" fontId="7" fillId="0" borderId="82" xfId="3" applyNumberFormat="1" applyFont="1" applyBorder="1" applyAlignment="1">
      <alignment horizontal="center" vertical="center" wrapText="1"/>
    </xf>
    <xf numFmtId="3" fontId="7" fillId="0" borderId="20" xfId="3" applyNumberFormat="1" applyFont="1" applyBorder="1">
      <alignment vertical="center"/>
    </xf>
    <xf numFmtId="179" fontId="7" fillId="0" borderId="20" xfId="3" applyNumberFormat="1" applyFont="1" applyBorder="1" applyAlignment="1">
      <alignment horizontal="right" vertical="center"/>
    </xf>
    <xf numFmtId="178" fontId="7" fillId="0" borderId="20" xfId="3" applyNumberFormat="1" applyFont="1" applyBorder="1" applyAlignment="1">
      <alignment horizontal="right" vertical="center"/>
    </xf>
    <xf numFmtId="179" fontId="11" fillId="0" borderId="20" xfId="3" applyNumberFormat="1" applyFont="1" applyBorder="1">
      <alignment vertical="center"/>
    </xf>
    <xf numFmtId="179" fontId="7" fillId="0" borderId="40" xfId="3" applyNumberFormat="1" applyFont="1" applyBorder="1" applyAlignment="1">
      <alignment horizontal="right" vertical="center" wrapText="1"/>
    </xf>
    <xf numFmtId="178" fontId="7" fillId="0" borderId="40" xfId="3" applyNumberFormat="1" applyFont="1" applyBorder="1" applyAlignment="1">
      <alignment horizontal="right" vertical="center" wrapText="1"/>
    </xf>
    <xf numFmtId="182" fontId="7" fillId="0" borderId="40" xfId="3" applyNumberFormat="1" applyFont="1" applyBorder="1" applyAlignment="1">
      <alignment horizontal="center" vertical="center" wrapText="1"/>
    </xf>
    <xf numFmtId="179" fontId="11" fillId="0" borderId="40" xfId="3" applyNumberFormat="1" applyFont="1" applyBorder="1">
      <alignment vertical="center"/>
    </xf>
    <xf numFmtId="182" fontId="7" fillId="0" borderId="0" xfId="3" applyNumberFormat="1" applyFont="1" applyAlignment="1">
      <alignment horizontal="center" vertical="center" wrapText="1"/>
    </xf>
    <xf numFmtId="181" fontId="7" fillId="0" borderId="40" xfId="3" applyNumberFormat="1" applyFont="1" applyBorder="1" applyAlignment="1">
      <alignment horizontal="right" vertical="center" wrapText="1"/>
    </xf>
    <xf numFmtId="181" fontId="7" fillId="0" borderId="0" xfId="3" applyNumberFormat="1" applyFont="1" applyAlignment="1">
      <alignment horizontal="left" vertical="center" wrapText="1"/>
    </xf>
    <xf numFmtId="181" fontId="7" fillId="0" borderId="0" xfId="3" applyNumberFormat="1" applyFont="1" applyAlignment="1">
      <alignment horizontal="right" vertical="center" wrapText="1"/>
    </xf>
    <xf numFmtId="181" fontId="7" fillId="0" borderId="0" xfId="3" applyNumberFormat="1" applyFont="1" applyAlignment="1">
      <alignment vertical="center" wrapText="1"/>
    </xf>
    <xf numFmtId="181" fontId="7" fillId="0" borderId="40" xfId="3" applyNumberFormat="1" applyFont="1" applyBorder="1" applyAlignment="1">
      <alignment vertical="center" wrapText="1"/>
    </xf>
    <xf numFmtId="179" fontId="7" fillId="0" borderId="22" xfId="3" applyNumberFormat="1" applyFont="1" applyBorder="1" applyAlignment="1">
      <alignment horizontal="right" vertical="center" wrapText="1"/>
    </xf>
    <xf numFmtId="179" fontId="7" fillId="0" borderId="22" xfId="3" applyNumberFormat="1" applyFont="1" applyBorder="1" applyAlignment="1">
      <alignment horizontal="center" vertical="center" wrapText="1"/>
    </xf>
    <xf numFmtId="179" fontId="7" fillId="4" borderId="22" xfId="3" applyNumberFormat="1" applyFont="1" applyFill="1" applyBorder="1" applyAlignment="1">
      <alignment horizontal="center" vertical="center" wrapText="1"/>
    </xf>
    <xf numFmtId="179" fontId="7" fillId="0" borderId="20" xfId="3" applyNumberFormat="1" applyFont="1" applyBorder="1" applyAlignment="1">
      <alignment vertical="center" wrapText="1"/>
    </xf>
    <xf numFmtId="179" fontId="7" fillId="0" borderId="20" xfId="3" applyNumberFormat="1" applyFont="1" applyBorder="1" applyAlignment="1">
      <alignment horizontal="center" vertical="center" wrapText="1"/>
    </xf>
    <xf numFmtId="179" fontId="7" fillId="0" borderId="82" xfId="3" applyNumberFormat="1" applyFont="1" applyBorder="1" applyAlignment="1">
      <alignment horizontal="left" vertical="center" wrapText="1"/>
    </xf>
    <xf numFmtId="179" fontId="7" fillId="0" borderId="34" xfId="3" applyNumberFormat="1" applyFont="1" applyBorder="1" applyAlignment="1">
      <alignment horizontal="left" vertical="center" wrapText="1"/>
    </xf>
    <xf numFmtId="179" fontId="7" fillId="0" borderId="42" xfId="3" applyNumberFormat="1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/>
    </xf>
    <xf numFmtId="0" fontId="12" fillId="0" borderId="43" xfId="0" applyFont="1" applyBorder="1" applyAlignment="1">
      <alignment horizontal="left" vertical="center"/>
    </xf>
    <xf numFmtId="0" fontId="12" fillId="0" borderId="18" xfId="0" applyFont="1" applyBorder="1">
      <alignment vertical="center"/>
    </xf>
    <xf numFmtId="0" fontId="12" fillId="0" borderId="0" xfId="0" applyFont="1">
      <alignment vertical="center"/>
    </xf>
    <xf numFmtId="0" fontId="13" fillId="0" borderId="18" xfId="0" applyFont="1" applyBorder="1" applyAlignment="1">
      <alignment vertical="center" shrinkToFit="1"/>
    </xf>
    <xf numFmtId="0" fontId="14" fillId="0" borderId="0" xfId="0" applyFont="1" applyProtection="1">
      <alignment vertical="center"/>
      <protection locked="0"/>
    </xf>
    <xf numFmtId="0" fontId="14" fillId="0" borderId="18" xfId="0" applyFont="1" applyBorder="1" applyAlignment="1" applyProtection="1">
      <alignment horizontal="left" vertical="center"/>
      <protection locked="0"/>
    </xf>
    <xf numFmtId="0" fontId="14" fillId="0" borderId="18" xfId="0" applyFont="1" applyBorder="1" applyProtection="1">
      <alignment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42" xfId="0" applyFont="1" applyBorder="1" applyAlignment="1">
      <alignment horizontal="left" vertical="center" wrapText="1"/>
    </xf>
    <xf numFmtId="0" fontId="14" fillId="0" borderId="43" xfId="0" applyFont="1" applyBorder="1">
      <alignment vertical="center"/>
    </xf>
    <xf numFmtId="0" fontId="14" fillId="0" borderId="18" xfId="0" applyFont="1" applyBorder="1">
      <alignment vertical="center"/>
    </xf>
    <xf numFmtId="0" fontId="14" fillId="0" borderId="43" xfId="0" applyFont="1" applyBorder="1" applyProtection="1">
      <alignment vertical="center"/>
      <protection locked="0"/>
    </xf>
    <xf numFmtId="0" fontId="14" fillId="0" borderId="0" xfId="0" applyFont="1">
      <alignment vertical="center"/>
    </xf>
    <xf numFmtId="0" fontId="17" fillId="13" borderId="18" xfId="0" applyFont="1" applyFill="1" applyBorder="1">
      <alignment vertical="center"/>
    </xf>
    <xf numFmtId="0" fontId="17" fillId="13" borderId="34" xfId="0" applyFont="1" applyFill="1" applyBorder="1" applyAlignment="1">
      <alignment horizontal="center" vertical="center"/>
    </xf>
    <xf numFmtId="0" fontId="17" fillId="13" borderId="0" xfId="0" applyFont="1" applyFill="1" applyAlignment="1">
      <alignment horizontal="center" vertical="center" wrapText="1"/>
    </xf>
    <xf numFmtId="0" fontId="17" fillId="13" borderId="0" xfId="0" applyFont="1" applyFill="1" applyAlignment="1">
      <alignment horizontal="center" vertical="center"/>
    </xf>
    <xf numFmtId="180" fontId="14" fillId="0" borderId="18" xfId="0" applyNumberFormat="1" applyFont="1" applyBorder="1" applyAlignment="1">
      <alignment horizontal="left" vertical="center"/>
    </xf>
    <xf numFmtId="49" fontId="14" fillId="0" borderId="18" xfId="0" applyNumberFormat="1" applyFont="1" applyBorder="1" applyAlignment="1">
      <alignment horizontal="left" vertical="center"/>
    </xf>
    <xf numFmtId="176" fontId="14" fillId="0" borderId="18" xfId="0" applyNumberFormat="1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38" fontId="14" fillId="0" borderId="18" xfId="2" applyFont="1" applyFill="1" applyBorder="1" applyAlignment="1" applyProtection="1">
      <alignment horizontal="left" vertical="center"/>
    </xf>
    <xf numFmtId="38" fontId="14" fillId="0" borderId="18" xfId="2" applyFont="1" applyFill="1" applyBorder="1" applyAlignment="1" applyProtection="1">
      <alignment horizontal="right" vertical="center"/>
    </xf>
    <xf numFmtId="0" fontId="17" fillId="13" borderId="18" xfId="0" applyFont="1" applyFill="1" applyBorder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19" fillId="0" borderId="0" xfId="0" applyFont="1" applyProtection="1">
      <alignment vertical="center"/>
      <protection locked="0"/>
    </xf>
    <xf numFmtId="38" fontId="20" fillId="0" borderId="0" xfId="0" applyNumberFormat="1" applyFont="1">
      <alignment vertical="center"/>
    </xf>
    <xf numFmtId="0" fontId="16" fillId="2" borderId="0" xfId="0" applyFont="1" applyFill="1" applyProtection="1">
      <alignment vertical="center"/>
      <protection locked="0"/>
    </xf>
    <xf numFmtId="0" fontId="21" fillId="2" borderId="0" xfId="0" applyFont="1" applyFill="1" applyProtection="1">
      <alignment vertical="center"/>
      <protection locked="0"/>
    </xf>
    <xf numFmtId="0" fontId="22" fillId="2" borderId="0" xfId="0" applyFont="1" applyFill="1" applyProtection="1">
      <alignment vertical="center"/>
      <protection locked="0"/>
    </xf>
    <xf numFmtId="0" fontId="23" fillId="2" borderId="0" xfId="0" applyFont="1" applyFill="1" applyProtection="1">
      <alignment vertical="center"/>
      <protection locked="0"/>
    </xf>
    <xf numFmtId="0" fontId="23" fillId="2" borderId="0" xfId="0" applyFont="1" applyFill="1" applyAlignment="1" applyProtection="1">
      <alignment vertical="center" wrapText="1"/>
      <protection locked="0"/>
    </xf>
    <xf numFmtId="0" fontId="21" fillId="2" borderId="0" xfId="0" applyFont="1" applyFill="1" applyAlignment="1" applyProtection="1">
      <alignment vertical="center" wrapText="1"/>
      <protection locked="0"/>
    </xf>
    <xf numFmtId="0" fontId="21" fillId="4" borderId="0" xfId="0" applyFont="1" applyFill="1" applyProtection="1">
      <alignment vertical="center"/>
      <protection locked="0"/>
    </xf>
    <xf numFmtId="0" fontId="21" fillId="4" borderId="0" xfId="0" applyFont="1" applyFill="1" applyAlignment="1" applyProtection="1">
      <alignment vertical="center" textRotation="255"/>
      <protection locked="0"/>
    </xf>
    <xf numFmtId="0" fontId="16" fillId="4" borderId="0" xfId="0" applyFont="1" applyFill="1" applyAlignment="1" applyProtection="1">
      <alignment vertical="center" shrinkToFit="1"/>
      <protection locked="0"/>
    </xf>
    <xf numFmtId="0" fontId="21" fillId="3" borderId="0" xfId="0" applyFont="1" applyFill="1" applyAlignment="1">
      <alignment horizontal="center" vertical="center"/>
    </xf>
    <xf numFmtId="0" fontId="21" fillId="4" borderId="0" xfId="0" applyFont="1" applyFill="1" applyAlignment="1" applyProtection="1">
      <alignment vertical="center" shrinkToFit="1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0" borderId="0" xfId="0" applyFont="1" applyProtection="1">
      <alignment vertical="center"/>
      <protection locked="0"/>
    </xf>
    <xf numFmtId="0" fontId="14" fillId="4" borderId="0" xfId="0" applyFont="1" applyFill="1" applyProtection="1">
      <alignment vertical="center"/>
      <protection locked="0"/>
    </xf>
    <xf numFmtId="0" fontId="16" fillId="4" borderId="0" xfId="0" applyFont="1" applyFill="1" applyProtection="1">
      <alignment vertical="center"/>
      <protection locked="0"/>
    </xf>
    <xf numFmtId="0" fontId="21" fillId="2" borderId="0" xfId="0" applyFont="1" applyFill="1" applyAlignment="1" applyProtection="1">
      <alignment horizontal="center" vertical="center"/>
      <protection locked="0"/>
    </xf>
    <xf numFmtId="0" fontId="21" fillId="4" borderId="22" xfId="0" applyFont="1" applyFill="1" applyBorder="1" applyAlignment="1">
      <alignment vertical="center" shrinkToFit="1"/>
    </xf>
    <xf numFmtId="0" fontId="21" fillId="4" borderId="38" xfId="0" applyFont="1" applyFill="1" applyBorder="1" applyAlignment="1">
      <alignment vertical="center" shrinkToFit="1"/>
    </xf>
    <xf numFmtId="0" fontId="21" fillId="4" borderId="1" xfId="0" applyFont="1" applyFill="1" applyBorder="1" applyAlignment="1">
      <alignment vertical="center" shrinkToFit="1"/>
    </xf>
    <xf numFmtId="0" fontId="21" fillId="4" borderId="28" xfId="0" applyFont="1" applyFill="1" applyBorder="1" applyAlignment="1">
      <alignment vertical="center" shrinkToFit="1"/>
    </xf>
    <xf numFmtId="0" fontId="21" fillId="4" borderId="8" xfId="0" applyFont="1" applyFill="1" applyBorder="1" applyAlignment="1" applyProtection="1">
      <alignment horizontal="center" vertical="center"/>
      <protection locked="0"/>
    </xf>
    <xf numFmtId="0" fontId="21" fillId="3" borderId="0" xfId="0" applyFont="1" applyFill="1" applyProtection="1">
      <alignment vertical="center"/>
      <protection locked="0"/>
    </xf>
    <xf numFmtId="0" fontId="16" fillId="2" borderId="0" xfId="0" applyFont="1" applyFill="1" applyAlignment="1" applyProtection="1">
      <alignment horizontal="left" vertical="center"/>
      <protection locked="0"/>
    </xf>
    <xf numFmtId="0" fontId="21" fillId="4" borderId="0" xfId="1" applyFont="1" applyFill="1" applyProtection="1">
      <alignment vertical="center"/>
      <protection locked="0"/>
    </xf>
    <xf numFmtId="0" fontId="25" fillId="4" borderId="0" xfId="0" applyFont="1" applyFill="1" applyProtection="1">
      <alignment vertical="center"/>
      <protection locked="0"/>
    </xf>
    <xf numFmtId="0" fontId="21" fillId="2" borderId="0" xfId="0" applyFont="1" applyFill="1" applyAlignment="1" applyProtection="1">
      <alignment vertical="center" shrinkToFit="1"/>
      <protection locked="0"/>
    </xf>
    <xf numFmtId="0" fontId="19" fillId="0" borderId="0" xfId="0" applyFont="1">
      <alignment vertical="center"/>
    </xf>
    <xf numFmtId="0" fontId="27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38" fontId="27" fillId="0" borderId="0" xfId="2" applyFont="1">
      <alignment vertical="center"/>
    </xf>
    <xf numFmtId="0" fontId="12" fillId="8" borderId="0" xfId="0" applyFont="1" applyFill="1">
      <alignment vertical="center"/>
    </xf>
    <xf numFmtId="0" fontId="12" fillId="8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179" fontId="13" fillId="10" borderId="0" xfId="3" applyNumberFormat="1" applyFont="1" applyFill="1" applyAlignment="1">
      <alignment vertical="top" wrapText="1"/>
    </xf>
    <xf numFmtId="38" fontId="14" fillId="11" borderId="0" xfId="2" applyFont="1" applyFill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0" fontId="12" fillId="12" borderId="0" xfId="0" applyFont="1" applyFill="1">
      <alignment vertical="center"/>
    </xf>
    <xf numFmtId="0" fontId="14" fillId="12" borderId="0" xfId="0" applyFont="1" applyFill="1">
      <alignment vertical="center"/>
    </xf>
    <xf numFmtId="0" fontId="15" fillId="0" borderId="18" xfId="0" applyFont="1" applyBorder="1" applyAlignment="1">
      <alignment horizontal="left" vertical="center"/>
    </xf>
    <xf numFmtId="0" fontId="15" fillId="9" borderId="18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38" fontId="14" fillId="0" borderId="18" xfId="2" applyFont="1" applyBorder="1" applyAlignment="1">
      <alignment horizontal="center" vertical="center"/>
    </xf>
    <xf numFmtId="0" fontId="31" fillId="0" borderId="0" xfId="0" applyFont="1">
      <alignment vertical="center"/>
    </xf>
    <xf numFmtId="0" fontId="15" fillId="9" borderId="18" xfId="0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3" fontId="15" fillId="0" borderId="18" xfId="3" applyNumberFormat="1" applyFont="1" applyBorder="1" applyAlignment="1">
      <alignment horizontal="left" vertical="top"/>
    </xf>
    <xf numFmtId="0" fontId="14" fillId="0" borderId="82" xfId="0" applyFont="1" applyBorder="1">
      <alignment vertical="center"/>
    </xf>
    <xf numFmtId="0" fontId="15" fillId="0" borderId="82" xfId="0" applyFont="1" applyBorder="1" applyAlignment="1">
      <alignment horizontal="left" vertical="center"/>
    </xf>
    <xf numFmtId="0" fontId="15" fillId="9" borderId="34" xfId="0" applyFont="1" applyFill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4" fillId="9" borderId="18" xfId="0" applyFont="1" applyFill="1" applyBorder="1" applyAlignment="1">
      <alignment horizontal="center" vertical="center"/>
    </xf>
    <xf numFmtId="179" fontId="15" fillId="7" borderId="18" xfId="3" applyNumberFormat="1" applyFont="1" applyFill="1" applyBorder="1" applyAlignment="1">
      <alignment vertical="top" wrapText="1"/>
    </xf>
    <xf numFmtId="192" fontId="14" fillId="0" borderId="18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38" fontId="14" fillId="0" borderId="0" xfId="2" applyFont="1">
      <alignment vertical="center"/>
    </xf>
    <xf numFmtId="0" fontId="15" fillId="7" borderId="18" xfId="3" applyFont="1" applyFill="1" applyBorder="1" applyAlignment="1">
      <alignment horizontal="left" vertical="top" shrinkToFit="1"/>
    </xf>
    <xf numFmtId="192" fontId="14" fillId="0" borderId="18" xfId="2" applyNumberFormat="1" applyFont="1" applyBorder="1" applyAlignment="1">
      <alignment horizontal="center" vertical="center"/>
    </xf>
    <xf numFmtId="0" fontId="15" fillId="0" borderId="18" xfId="0" applyFont="1" applyBorder="1">
      <alignment vertical="center"/>
    </xf>
    <xf numFmtId="38" fontId="14" fillId="0" borderId="18" xfId="0" applyNumberFormat="1" applyFont="1" applyBorder="1" applyAlignment="1">
      <alignment horizontal="center" vertical="center"/>
    </xf>
    <xf numFmtId="0" fontId="14" fillId="9" borderId="20" xfId="0" applyFont="1" applyFill="1" applyBorder="1" applyAlignment="1">
      <alignment horizontal="center" vertical="center"/>
    </xf>
    <xf numFmtId="0" fontId="14" fillId="0" borderId="21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2" fillId="14" borderId="0" xfId="0" applyFont="1" applyFill="1" applyProtection="1">
      <alignment vertical="center"/>
      <protection locked="0"/>
    </xf>
    <xf numFmtId="0" fontId="14" fillId="14" borderId="0" xfId="0" applyFont="1" applyFill="1" applyProtection="1">
      <alignment vertical="center"/>
      <protection locked="0"/>
    </xf>
    <xf numFmtId="0" fontId="0" fillId="14" borderId="0" xfId="0" applyFill="1" applyProtection="1">
      <alignment vertical="center"/>
      <protection locked="0"/>
    </xf>
    <xf numFmtId="0" fontId="32" fillId="0" borderId="0" xfId="0" applyFont="1" applyAlignment="1">
      <alignment horizontal="left" vertical="center"/>
    </xf>
    <xf numFmtId="180" fontId="29" fillId="0" borderId="0" xfId="0" applyNumberFormat="1" applyFont="1" applyAlignment="1">
      <alignment horizontal="right"/>
    </xf>
    <xf numFmtId="0" fontId="29" fillId="0" borderId="0" xfId="0" applyFont="1" applyAlignment="1">
      <alignment horizontal="right"/>
    </xf>
    <xf numFmtId="0" fontId="29" fillId="0" borderId="0" xfId="0" applyFont="1" applyAlignment="1">
      <alignment horizontal="right" wrapText="1"/>
    </xf>
    <xf numFmtId="38" fontId="14" fillId="0" borderId="18" xfId="2" applyFont="1" applyBorder="1">
      <alignment vertical="center"/>
    </xf>
    <xf numFmtId="38" fontId="14" fillId="0" borderId="18" xfId="2" applyFont="1" applyFill="1" applyBorder="1">
      <alignment vertical="center"/>
    </xf>
    <xf numFmtId="192" fontId="14" fillId="0" borderId="82" xfId="2" applyNumberFormat="1" applyFont="1" applyFill="1" applyBorder="1">
      <alignment vertical="center"/>
    </xf>
    <xf numFmtId="38" fontId="29" fillId="0" borderId="0" xfId="2" applyFont="1" applyAlignment="1">
      <alignment horizontal="right"/>
    </xf>
    <xf numFmtId="192" fontId="14" fillId="0" borderId="18" xfId="2" applyNumberFormat="1" applyFont="1" applyBorder="1">
      <alignment vertical="center"/>
    </xf>
    <xf numFmtId="38" fontId="14" fillId="0" borderId="18" xfId="2" applyFont="1" applyBorder="1" applyAlignment="1">
      <alignment horizontal="left" vertical="center"/>
    </xf>
    <xf numFmtId="0" fontId="15" fillId="0" borderId="0" xfId="0" applyFont="1" applyProtection="1">
      <alignment vertical="center"/>
      <protection locked="0"/>
    </xf>
    <xf numFmtId="3" fontId="10" fillId="0" borderId="0" xfId="3" applyNumberFormat="1" applyFont="1">
      <alignment vertical="center"/>
    </xf>
    <xf numFmtId="38" fontId="14" fillId="0" borderId="0" xfId="2" applyFont="1" applyBorder="1">
      <alignment vertical="center"/>
    </xf>
    <xf numFmtId="0" fontId="14" fillId="17" borderId="18" xfId="0" applyFont="1" applyFill="1" applyBorder="1" applyAlignment="1" applyProtection="1">
      <alignment horizontal="left" vertical="center"/>
      <protection locked="0"/>
    </xf>
    <xf numFmtId="0" fontId="14" fillId="18" borderId="18" xfId="0" applyFont="1" applyFill="1" applyBorder="1" applyAlignment="1" applyProtection="1">
      <alignment horizontal="left" vertical="center"/>
      <protection locked="0"/>
    </xf>
    <xf numFmtId="0" fontId="14" fillId="18" borderId="18" xfId="0" applyFont="1" applyFill="1" applyBorder="1" applyProtection="1">
      <alignment vertical="center"/>
      <protection locked="0"/>
    </xf>
    <xf numFmtId="0" fontId="14" fillId="18" borderId="18" xfId="0" applyFont="1" applyFill="1" applyBorder="1" applyAlignment="1" applyProtection="1">
      <alignment horizontal="right" vertical="center"/>
      <protection locked="0"/>
    </xf>
    <xf numFmtId="0" fontId="14" fillId="18" borderId="18" xfId="0" applyFont="1" applyFill="1" applyBorder="1" applyAlignment="1" applyProtection="1">
      <alignment horizontal="center" vertical="center"/>
      <protection locked="0"/>
    </xf>
    <xf numFmtId="0" fontId="16" fillId="18" borderId="18" xfId="0" applyFont="1" applyFill="1" applyBorder="1" applyAlignment="1" applyProtection="1">
      <alignment horizontal="center" vertical="center"/>
      <protection locked="0"/>
    </xf>
    <xf numFmtId="0" fontId="14" fillId="16" borderId="0" xfId="0" applyFont="1" applyFill="1">
      <alignment vertical="center"/>
    </xf>
    <xf numFmtId="180" fontId="14" fillId="17" borderId="18" xfId="0" applyNumberFormat="1" applyFont="1" applyFill="1" applyBorder="1" applyAlignment="1" applyProtection="1">
      <alignment horizontal="left" vertical="center"/>
      <protection locked="0"/>
    </xf>
    <xf numFmtId="49" fontId="14" fillId="17" borderId="18" xfId="0" applyNumberFormat="1" applyFont="1" applyFill="1" applyBorder="1" applyAlignment="1" applyProtection="1">
      <alignment horizontal="left" vertical="center"/>
      <protection locked="0"/>
    </xf>
    <xf numFmtId="176" fontId="14" fillId="17" borderId="18" xfId="0" applyNumberFormat="1" applyFont="1" applyFill="1" applyBorder="1" applyAlignment="1" applyProtection="1">
      <alignment horizontal="left" vertical="center"/>
      <protection locked="0"/>
    </xf>
    <xf numFmtId="38" fontId="14" fillId="17" borderId="18" xfId="2" applyFont="1" applyFill="1" applyBorder="1" applyAlignment="1" applyProtection="1">
      <alignment horizontal="left" vertical="center"/>
      <protection locked="0"/>
    </xf>
    <xf numFmtId="38" fontId="14" fillId="15" borderId="18" xfId="2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right" vertical="center"/>
    </xf>
    <xf numFmtId="0" fontId="12" fillId="16" borderId="0" xfId="0" applyFont="1" applyFill="1">
      <alignment vertical="center"/>
    </xf>
    <xf numFmtId="0" fontId="14" fillId="0" borderId="0" xfId="0" applyFont="1" applyAlignment="1" applyProtection="1">
      <alignment horizontal="right" vertical="center"/>
      <protection locked="0"/>
    </xf>
    <xf numFmtId="0" fontId="13" fillId="0" borderId="18" xfId="0" applyFont="1" applyBorder="1">
      <alignment vertical="center"/>
    </xf>
    <xf numFmtId="194" fontId="16" fillId="18" borderId="18" xfId="0" applyNumberFormat="1" applyFont="1" applyFill="1" applyBorder="1" applyAlignment="1" applyProtection="1">
      <alignment horizontal="center" vertical="center" wrapText="1"/>
      <protection locked="0"/>
    </xf>
    <xf numFmtId="38" fontId="14" fillId="0" borderId="0" xfId="2" applyFont="1" applyAlignment="1">
      <alignment horizontal="center" vertical="center"/>
    </xf>
    <xf numFmtId="0" fontId="13" fillId="0" borderId="18" xfId="0" applyFont="1" applyBorder="1" applyAlignment="1">
      <alignment horizontal="left" vertical="center" shrinkToFit="1"/>
    </xf>
    <xf numFmtId="0" fontId="12" fillId="0" borderId="34" xfId="0" applyFont="1" applyBorder="1" applyAlignment="1">
      <alignment horizontal="left" vertical="center"/>
    </xf>
    <xf numFmtId="0" fontId="12" fillId="0" borderId="42" xfId="0" applyFont="1" applyBorder="1" applyAlignment="1">
      <alignment horizontal="left" vertical="center"/>
    </xf>
    <xf numFmtId="0" fontId="13" fillId="0" borderId="34" xfId="0" applyFont="1" applyBorder="1" applyAlignment="1">
      <alignment horizontal="left" vertical="center" shrinkToFit="1"/>
    </xf>
    <xf numFmtId="0" fontId="13" fillId="0" borderId="82" xfId="0" applyFont="1" applyBorder="1" applyAlignment="1">
      <alignment horizontal="left" vertical="center" shrinkToFit="1"/>
    </xf>
    <xf numFmtId="0" fontId="13" fillId="0" borderId="42" xfId="0" applyFont="1" applyBorder="1" applyAlignment="1">
      <alignment horizontal="left" vertical="center" shrinkToFit="1"/>
    </xf>
    <xf numFmtId="0" fontId="13" fillId="0" borderId="19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2" fillId="0" borderId="18" xfId="0" applyFont="1" applyBorder="1" applyAlignment="1">
      <alignment horizontal="left" vertical="center"/>
    </xf>
    <xf numFmtId="180" fontId="15" fillId="18" borderId="18" xfId="0" applyNumberFormat="1" applyFont="1" applyFill="1" applyBorder="1" applyAlignment="1" applyProtection="1">
      <alignment horizontal="center" vertical="center"/>
      <protection locked="0"/>
    </xf>
    <xf numFmtId="0" fontId="12" fillId="0" borderId="37" xfId="0" applyFont="1" applyBorder="1" applyAlignment="1">
      <alignment horizontal="left" vertical="center" wrapText="1"/>
    </xf>
    <xf numFmtId="0" fontId="12" fillId="0" borderId="61" xfId="0" applyFont="1" applyBorder="1" applyAlignment="1">
      <alignment horizontal="left" vertical="center"/>
    </xf>
    <xf numFmtId="0" fontId="12" fillId="0" borderId="39" xfId="0" applyFont="1" applyBorder="1" applyAlignment="1">
      <alignment horizontal="left" vertical="center"/>
    </xf>
    <xf numFmtId="0" fontId="0" fillId="18" borderId="18" xfId="0" applyFill="1" applyBorder="1" applyAlignment="1" applyProtection="1">
      <alignment horizontal="left" vertical="center"/>
      <protection locked="0"/>
    </xf>
    <xf numFmtId="0" fontId="0" fillId="18" borderId="18" xfId="0" applyFill="1" applyBorder="1" applyAlignment="1" applyProtection="1">
      <alignment horizontal="left" vertical="center" wrapText="1"/>
      <protection locked="0"/>
    </xf>
    <xf numFmtId="0" fontId="12" fillId="0" borderId="19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center"/>
    </xf>
    <xf numFmtId="0" fontId="14" fillId="0" borderId="19" xfId="0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left" vertical="center" wrapText="1"/>
      <protection locked="0"/>
    </xf>
    <xf numFmtId="0" fontId="12" fillId="0" borderId="37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1" fillId="5" borderId="37" xfId="0" applyFont="1" applyFill="1" applyBorder="1" applyAlignment="1" applyProtection="1">
      <alignment horizontal="center" vertical="center" readingOrder="1"/>
      <protection locked="0"/>
    </xf>
    <xf numFmtId="0" fontId="21" fillId="5" borderId="22" xfId="0" applyFont="1" applyFill="1" applyBorder="1" applyAlignment="1" applyProtection="1">
      <alignment horizontal="center" vertical="center" readingOrder="1"/>
      <protection locked="0"/>
    </xf>
    <xf numFmtId="0" fontId="21" fillId="5" borderId="46" xfId="0" applyFont="1" applyFill="1" applyBorder="1" applyAlignment="1" applyProtection="1">
      <alignment horizontal="center" vertical="center" readingOrder="1"/>
      <protection locked="0"/>
    </xf>
    <xf numFmtId="0" fontId="21" fillId="5" borderId="61" xfId="0" applyFont="1" applyFill="1" applyBorder="1" applyAlignment="1" applyProtection="1">
      <alignment horizontal="center" vertical="center" readingOrder="1"/>
      <protection locked="0"/>
    </xf>
    <xf numFmtId="0" fontId="21" fillId="5" borderId="0" xfId="0" applyFont="1" applyFill="1" applyAlignment="1" applyProtection="1">
      <alignment horizontal="center" vertical="center" readingOrder="1"/>
      <protection locked="0"/>
    </xf>
    <xf numFmtId="0" fontId="21" fillId="5" borderId="9" xfId="0" applyFont="1" applyFill="1" applyBorder="1" applyAlignment="1" applyProtection="1">
      <alignment horizontal="center" vertical="center" readingOrder="1"/>
      <protection locked="0"/>
    </xf>
    <xf numFmtId="0" fontId="21" fillId="5" borderId="64" xfId="0" applyFont="1" applyFill="1" applyBorder="1" applyAlignment="1" applyProtection="1">
      <alignment horizontal="center" vertical="center" readingOrder="1"/>
      <protection locked="0"/>
    </xf>
    <xf numFmtId="0" fontId="21" fillId="5" borderId="58" xfId="0" applyFont="1" applyFill="1" applyBorder="1" applyAlignment="1" applyProtection="1">
      <alignment horizontal="center" vertical="center" readingOrder="1"/>
      <protection locked="0"/>
    </xf>
    <xf numFmtId="0" fontId="21" fillId="5" borderId="57" xfId="0" applyFont="1" applyFill="1" applyBorder="1" applyAlignment="1" applyProtection="1">
      <alignment horizontal="center" vertical="center" readingOrder="1"/>
      <protection locked="0"/>
    </xf>
    <xf numFmtId="0" fontId="21" fillId="4" borderId="22" xfId="0" applyFont="1" applyFill="1" applyBorder="1" applyAlignment="1" applyProtection="1">
      <alignment horizontal="left" vertical="center" indent="1"/>
      <protection locked="0"/>
    </xf>
    <xf numFmtId="0" fontId="21" fillId="4" borderId="46" xfId="0" applyFont="1" applyFill="1" applyBorder="1" applyAlignment="1" applyProtection="1">
      <alignment horizontal="left" vertical="center" indent="1"/>
      <protection locked="0"/>
    </xf>
    <xf numFmtId="0" fontId="21" fillId="4" borderId="0" xfId="0" applyFont="1" applyFill="1" applyAlignment="1" applyProtection="1">
      <alignment horizontal="left" vertical="center" indent="1"/>
      <protection locked="0"/>
    </xf>
    <xf numFmtId="0" fontId="21" fillId="4" borderId="9" xfId="0" applyFont="1" applyFill="1" applyBorder="1" applyAlignment="1" applyProtection="1">
      <alignment horizontal="left" vertical="center" indent="1"/>
      <protection locked="0"/>
    </xf>
    <xf numFmtId="38" fontId="14" fillId="4" borderId="49" xfId="2" applyFont="1" applyFill="1" applyBorder="1" applyAlignment="1" applyProtection="1">
      <alignment horizontal="right" vertical="center"/>
      <protection locked="0"/>
    </xf>
    <xf numFmtId="38" fontId="14" fillId="4" borderId="22" xfId="2" applyFont="1" applyFill="1" applyBorder="1" applyAlignment="1" applyProtection="1">
      <alignment horizontal="right" vertical="center"/>
      <protection locked="0"/>
    </xf>
    <xf numFmtId="38" fontId="14" fillId="4" borderId="46" xfId="2" applyFont="1" applyFill="1" applyBorder="1" applyAlignment="1" applyProtection="1">
      <alignment horizontal="right" vertical="center"/>
      <protection locked="0"/>
    </xf>
    <xf numFmtId="38" fontId="14" fillId="4" borderId="8" xfId="2" applyFont="1" applyFill="1" applyBorder="1" applyAlignment="1" applyProtection="1">
      <alignment horizontal="right" vertical="center"/>
      <protection locked="0"/>
    </xf>
    <xf numFmtId="38" fontId="14" fillId="4" borderId="0" xfId="2" applyFont="1" applyFill="1" applyBorder="1" applyAlignment="1" applyProtection="1">
      <alignment horizontal="right" vertical="center"/>
      <protection locked="0"/>
    </xf>
    <xf numFmtId="38" fontId="14" fillId="4" borderId="9" xfId="2" applyFont="1" applyFill="1" applyBorder="1" applyAlignment="1" applyProtection="1">
      <alignment horizontal="right" vertical="center"/>
      <protection locked="0"/>
    </xf>
    <xf numFmtId="38" fontId="14" fillId="4" borderId="50" xfId="2" applyFont="1" applyFill="1" applyBorder="1" applyAlignment="1" applyProtection="1">
      <alignment horizontal="right" vertical="center"/>
      <protection locked="0"/>
    </xf>
    <xf numFmtId="38" fontId="14" fillId="4" borderId="40" xfId="2" applyFont="1" applyFill="1" applyBorder="1" applyAlignment="1" applyProtection="1">
      <alignment horizontal="right" vertical="center"/>
      <protection locked="0"/>
    </xf>
    <xf numFmtId="38" fontId="14" fillId="4" borderId="47" xfId="2" applyFont="1" applyFill="1" applyBorder="1" applyAlignment="1" applyProtection="1">
      <alignment horizontal="right" vertical="center"/>
      <protection locked="0"/>
    </xf>
    <xf numFmtId="0" fontId="21" fillId="5" borderId="65" xfId="0" applyFont="1" applyFill="1" applyBorder="1" applyAlignment="1" applyProtection="1">
      <alignment horizontal="center" vertical="center" readingOrder="1"/>
      <protection locked="0"/>
    </xf>
    <xf numFmtId="0" fontId="21" fillId="5" borderId="59" xfId="0" applyFont="1" applyFill="1" applyBorder="1" applyAlignment="1" applyProtection="1">
      <alignment horizontal="center" vertical="center" readingOrder="1"/>
      <protection locked="0"/>
    </xf>
    <xf numFmtId="0" fontId="21" fillId="5" borderId="56" xfId="0" applyFont="1" applyFill="1" applyBorder="1" applyAlignment="1" applyProtection="1">
      <alignment horizontal="center" vertical="center" readingOrder="1"/>
      <protection locked="0"/>
    </xf>
    <xf numFmtId="38" fontId="14" fillId="5" borderId="49" xfId="2" applyFont="1" applyFill="1" applyBorder="1" applyAlignment="1" applyProtection="1">
      <alignment horizontal="right" vertical="center"/>
      <protection locked="0"/>
    </xf>
    <xf numFmtId="38" fontId="14" fillId="5" borderId="22" xfId="2" applyFont="1" applyFill="1" applyBorder="1" applyAlignment="1" applyProtection="1">
      <alignment horizontal="right" vertical="center"/>
      <protection locked="0"/>
    </xf>
    <xf numFmtId="38" fontId="14" fillId="5" borderId="46" xfId="2" applyFont="1" applyFill="1" applyBorder="1" applyAlignment="1" applyProtection="1">
      <alignment horizontal="right" vertical="center"/>
      <protection locked="0"/>
    </xf>
    <xf numFmtId="38" fontId="14" fillId="5" borderId="8" xfId="2" applyFont="1" applyFill="1" applyBorder="1" applyAlignment="1" applyProtection="1">
      <alignment horizontal="right" vertical="center"/>
      <protection locked="0"/>
    </xf>
    <xf numFmtId="38" fontId="14" fillId="5" borderId="0" xfId="2" applyFont="1" applyFill="1" applyBorder="1" applyAlignment="1" applyProtection="1">
      <alignment horizontal="right" vertical="center"/>
      <protection locked="0"/>
    </xf>
    <xf numFmtId="38" fontId="14" fillId="5" borderId="9" xfId="2" applyFont="1" applyFill="1" applyBorder="1" applyAlignment="1" applyProtection="1">
      <alignment horizontal="right" vertical="center"/>
      <protection locked="0"/>
    </xf>
    <xf numFmtId="38" fontId="14" fillId="5" borderId="89" xfId="2" applyFont="1" applyFill="1" applyBorder="1" applyAlignment="1" applyProtection="1">
      <alignment horizontal="right" vertical="center"/>
      <protection locked="0"/>
    </xf>
    <xf numFmtId="38" fontId="14" fillId="5" borderId="58" xfId="2" applyFont="1" applyFill="1" applyBorder="1" applyAlignment="1" applyProtection="1">
      <alignment horizontal="right" vertical="center"/>
      <protection locked="0"/>
    </xf>
    <xf numFmtId="38" fontId="14" fillId="5" borderId="57" xfId="2" applyFont="1" applyFill="1" applyBorder="1" applyAlignment="1" applyProtection="1">
      <alignment horizontal="right" vertical="center"/>
      <protection locked="0"/>
    </xf>
    <xf numFmtId="0" fontId="21" fillId="0" borderId="22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40" xfId="0" applyFont="1" applyBorder="1" applyAlignment="1" applyProtection="1">
      <alignment horizontal="left" vertical="center"/>
      <protection locked="0"/>
    </xf>
    <xf numFmtId="38" fontId="14" fillId="15" borderId="18" xfId="2" applyFont="1" applyFill="1" applyBorder="1" applyAlignment="1" applyProtection="1">
      <alignment horizontal="right" vertical="center"/>
    </xf>
    <xf numFmtId="38" fontId="14" fillId="15" borderId="138" xfId="2" applyFont="1" applyFill="1" applyBorder="1" applyAlignment="1" applyProtection="1">
      <alignment horizontal="right" vertical="center"/>
    </xf>
    <xf numFmtId="38" fontId="14" fillId="15" borderId="49" xfId="2" applyFont="1" applyFill="1" applyBorder="1" applyAlignment="1" applyProtection="1">
      <alignment horizontal="right" vertical="center"/>
    </xf>
    <xf numFmtId="38" fontId="14" fillId="15" borderId="22" xfId="2" applyFont="1" applyFill="1" applyBorder="1" applyAlignment="1" applyProtection="1">
      <alignment horizontal="right" vertical="center"/>
    </xf>
    <xf numFmtId="38" fontId="14" fillId="15" borderId="46" xfId="2" applyFont="1" applyFill="1" applyBorder="1" applyAlignment="1" applyProtection="1">
      <alignment horizontal="right" vertical="center"/>
    </xf>
    <xf numFmtId="38" fontId="14" fillId="15" borderId="8" xfId="2" applyFont="1" applyFill="1" applyBorder="1" applyAlignment="1" applyProtection="1">
      <alignment horizontal="right" vertical="center"/>
    </xf>
    <xf numFmtId="38" fontId="14" fillId="15" borderId="0" xfId="2" applyFont="1" applyFill="1" applyBorder="1" applyAlignment="1" applyProtection="1">
      <alignment horizontal="right" vertical="center"/>
    </xf>
    <xf numFmtId="38" fontId="14" fillId="15" borderId="9" xfId="2" applyFont="1" applyFill="1" applyBorder="1" applyAlignment="1" applyProtection="1">
      <alignment horizontal="right" vertical="center"/>
    </xf>
    <xf numFmtId="38" fontId="14" fillId="15" borderId="50" xfId="2" applyFont="1" applyFill="1" applyBorder="1" applyAlignment="1" applyProtection="1">
      <alignment horizontal="right" vertical="center"/>
    </xf>
    <xf numFmtId="38" fontId="14" fillId="15" borderId="40" xfId="2" applyFont="1" applyFill="1" applyBorder="1" applyAlignment="1" applyProtection="1">
      <alignment horizontal="right" vertical="center"/>
    </xf>
    <xf numFmtId="38" fontId="14" fillId="15" borderId="47" xfId="2" applyFont="1" applyFill="1" applyBorder="1" applyAlignment="1" applyProtection="1">
      <alignment horizontal="right" vertical="center"/>
    </xf>
    <xf numFmtId="38" fontId="14" fillId="15" borderId="10" xfId="2" applyFont="1" applyFill="1" applyBorder="1" applyAlignment="1" applyProtection="1">
      <alignment horizontal="right" vertical="center"/>
    </xf>
    <xf numFmtId="38" fontId="14" fillId="15" borderId="1" xfId="2" applyFont="1" applyFill="1" applyBorder="1" applyAlignment="1" applyProtection="1">
      <alignment horizontal="right" vertical="center"/>
    </xf>
    <xf numFmtId="38" fontId="14" fillId="15" borderId="11" xfId="2" applyFont="1" applyFill="1" applyBorder="1" applyAlignment="1" applyProtection="1">
      <alignment horizontal="right" vertical="center"/>
    </xf>
    <xf numFmtId="0" fontId="21" fillId="3" borderId="6" xfId="0" applyFont="1" applyFill="1" applyBorder="1" applyAlignment="1" applyProtection="1">
      <alignment horizontal="center" vertical="center"/>
      <protection locked="0"/>
    </xf>
    <xf numFmtId="0" fontId="21" fillId="3" borderId="13" xfId="0" applyFont="1" applyFill="1" applyBorder="1" applyAlignment="1" applyProtection="1">
      <alignment horizontal="center" vertical="center"/>
      <protection locked="0"/>
    </xf>
    <xf numFmtId="0" fontId="21" fillId="3" borderId="0" xfId="0" applyFont="1" applyFill="1" applyAlignment="1" applyProtection="1">
      <alignment horizontal="center" vertical="center"/>
      <protection locked="0"/>
    </xf>
    <xf numFmtId="0" fontId="21" fillId="3" borderId="9" xfId="0" applyFont="1" applyFill="1" applyBorder="1" applyAlignment="1" applyProtection="1">
      <alignment horizontal="center" vertical="center"/>
      <protection locked="0"/>
    </xf>
    <xf numFmtId="0" fontId="21" fillId="3" borderId="8" xfId="0" applyFont="1" applyFill="1" applyBorder="1" applyAlignment="1" applyProtection="1">
      <alignment horizontal="center" vertical="center"/>
      <protection locked="0"/>
    </xf>
    <xf numFmtId="0" fontId="21" fillId="3" borderId="10" xfId="0" applyFont="1" applyFill="1" applyBorder="1" applyAlignment="1" applyProtection="1">
      <alignment horizontal="center" vertical="center"/>
      <protection locked="0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0" fontId="21" fillId="3" borderId="11" xfId="0" applyFont="1" applyFill="1" applyBorder="1" applyAlignment="1" applyProtection="1">
      <alignment horizontal="center" vertical="center"/>
      <protection locked="0"/>
    </xf>
    <xf numFmtId="0" fontId="21" fillId="0" borderId="49" xfId="0" applyFont="1" applyBorder="1" applyAlignment="1">
      <alignment horizontal="left" vertical="center"/>
    </xf>
    <xf numFmtId="0" fontId="21" fillId="0" borderId="22" xfId="0" applyFont="1" applyBorder="1" applyAlignment="1">
      <alignment horizontal="left" vertical="center"/>
    </xf>
    <xf numFmtId="0" fontId="21" fillId="0" borderId="96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97" xfId="0" applyFont="1" applyBorder="1" applyAlignment="1">
      <alignment horizontal="left" vertical="center"/>
    </xf>
    <xf numFmtId="0" fontId="21" fillId="0" borderId="50" xfId="0" applyFont="1" applyBorder="1" applyAlignment="1">
      <alignment horizontal="left" vertical="center"/>
    </xf>
    <xf numFmtId="0" fontId="21" fillId="0" borderId="40" xfId="0" applyFont="1" applyBorder="1" applyAlignment="1">
      <alignment horizontal="left" vertical="center"/>
    </xf>
    <xf numFmtId="0" fontId="21" fillId="0" borderId="98" xfId="0" applyFont="1" applyBorder="1" applyAlignment="1">
      <alignment horizontal="left" vertical="center"/>
    </xf>
    <xf numFmtId="0" fontId="21" fillId="14" borderId="99" xfId="0" applyFont="1" applyFill="1" applyBorder="1" applyAlignment="1">
      <alignment horizontal="center" vertical="center"/>
    </xf>
    <xf numFmtId="0" fontId="21" fillId="14" borderId="22" xfId="0" applyFont="1" applyFill="1" applyBorder="1" applyAlignment="1">
      <alignment horizontal="center" vertical="center"/>
    </xf>
    <xf numFmtId="0" fontId="21" fillId="14" borderId="100" xfId="0" applyFont="1" applyFill="1" applyBorder="1" applyAlignment="1">
      <alignment horizontal="center" vertical="center"/>
    </xf>
    <xf numFmtId="0" fontId="21" fillId="14" borderId="0" xfId="0" applyFont="1" applyFill="1" applyAlignment="1">
      <alignment horizontal="center" vertical="center"/>
    </xf>
    <xf numFmtId="0" fontId="21" fillId="14" borderId="101" xfId="0" applyFont="1" applyFill="1" applyBorder="1" applyAlignment="1">
      <alignment horizontal="center" vertical="center"/>
    </xf>
    <xf numFmtId="0" fontId="21" fillId="14" borderId="40" xfId="0" applyFont="1" applyFill="1" applyBorder="1" applyAlignment="1">
      <alignment horizontal="center" vertical="center"/>
    </xf>
    <xf numFmtId="0" fontId="21" fillId="0" borderId="20" xfId="0" applyFont="1" applyBorder="1" applyAlignment="1">
      <alignment horizontal="left" vertical="center"/>
    </xf>
    <xf numFmtId="0" fontId="21" fillId="0" borderId="75" xfId="0" applyFont="1" applyBorder="1" applyAlignment="1">
      <alignment horizontal="left" vertical="center"/>
    </xf>
    <xf numFmtId="38" fontId="14" fillId="15" borderId="24" xfId="2" applyFont="1" applyFill="1" applyBorder="1" applyAlignment="1" applyProtection="1">
      <alignment horizontal="right" vertical="center"/>
    </xf>
    <xf numFmtId="38" fontId="14" fillId="15" borderId="105" xfId="2" applyFont="1" applyFill="1" applyBorder="1" applyAlignment="1" applyProtection="1">
      <alignment horizontal="right" vertical="center"/>
    </xf>
    <xf numFmtId="0" fontId="21" fillId="0" borderId="10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0" fontId="21" fillId="0" borderId="141" xfId="0" applyFont="1" applyBorder="1" applyAlignment="1">
      <alignment horizontal="left" vertical="center"/>
    </xf>
    <xf numFmtId="0" fontId="21" fillId="14" borderId="99" xfId="0" applyFont="1" applyFill="1" applyBorder="1" applyAlignment="1">
      <alignment horizontal="center" vertical="center" shrinkToFit="1"/>
    </xf>
    <xf numFmtId="0" fontId="21" fillId="14" borderId="22" xfId="0" applyFont="1" applyFill="1" applyBorder="1" applyAlignment="1">
      <alignment horizontal="center" vertical="center" shrinkToFit="1"/>
    </xf>
    <xf numFmtId="0" fontId="21" fillId="14" borderId="100" xfId="0" applyFont="1" applyFill="1" applyBorder="1" applyAlignment="1">
      <alignment horizontal="center" vertical="center" shrinkToFit="1"/>
    </xf>
    <xf numFmtId="0" fontId="21" fillId="14" borderId="0" xfId="0" applyFont="1" applyFill="1" applyAlignment="1">
      <alignment horizontal="center" vertical="center" shrinkToFit="1"/>
    </xf>
    <xf numFmtId="0" fontId="21" fillId="14" borderId="142" xfId="0" applyFont="1" applyFill="1" applyBorder="1" applyAlignment="1">
      <alignment horizontal="center" vertical="center" shrinkToFit="1"/>
    </xf>
    <xf numFmtId="0" fontId="21" fillId="14" borderId="1" xfId="0" applyFont="1" applyFill="1" applyBorder="1" applyAlignment="1">
      <alignment horizontal="center" vertical="center" shrinkToFit="1"/>
    </xf>
    <xf numFmtId="0" fontId="21" fillId="2" borderId="49" xfId="0" applyFont="1" applyFill="1" applyBorder="1" applyAlignment="1" applyProtection="1">
      <alignment horizontal="left" vertical="center"/>
      <protection locked="0"/>
    </xf>
    <xf numFmtId="0" fontId="21" fillId="2" borderId="22" xfId="0" applyFont="1" applyFill="1" applyBorder="1" applyAlignment="1" applyProtection="1">
      <alignment horizontal="left" vertical="center"/>
      <protection locked="0"/>
    </xf>
    <xf numFmtId="0" fontId="21" fillId="2" borderId="96" xfId="0" applyFont="1" applyFill="1" applyBorder="1" applyAlignment="1" applyProtection="1">
      <alignment horizontal="left" vertical="center"/>
      <protection locked="0"/>
    </xf>
    <xf numFmtId="0" fontId="21" fillId="2" borderId="8" xfId="0" applyFont="1" applyFill="1" applyBorder="1" applyAlignment="1" applyProtection="1">
      <alignment horizontal="left" vertical="center"/>
      <protection locked="0"/>
    </xf>
    <xf numFmtId="0" fontId="21" fillId="2" borderId="0" xfId="0" applyFont="1" applyFill="1" applyAlignment="1" applyProtection="1">
      <alignment horizontal="left" vertical="center"/>
      <protection locked="0"/>
    </xf>
    <xf numFmtId="0" fontId="21" fillId="2" borderId="97" xfId="0" applyFont="1" applyFill="1" applyBorder="1" applyAlignment="1" applyProtection="1">
      <alignment horizontal="left" vertical="center"/>
      <protection locked="0"/>
    </xf>
    <xf numFmtId="0" fontId="21" fillId="2" borderId="50" xfId="0" applyFont="1" applyFill="1" applyBorder="1" applyAlignment="1" applyProtection="1">
      <alignment horizontal="left" vertical="center"/>
      <protection locked="0"/>
    </xf>
    <xf numFmtId="0" fontId="21" fillId="2" borderId="40" xfId="0" applyFont="1" applyFill="1" applyBorder="1" applyAlignment="1" applyProtection="1">
      <alignment horizontal="left" vertical="center"/>
      <protection locked="0"/>
    </xf>
    <xf numFmtId="0" fontId="21" fillId="2" borderId="98" xfId="0" applyFont="1" applyFill="1" applyBorder="1" applyAlignment="1" applyProtection="1">
      <alignment horizontal="left" vertical="center"/>
      <protection locked="0"/>
    </xf>
    <xf numFmtId="0" fontId="21" fillId="14" borderId="96" xfId="0" applyFont="1" applyFill="1" applyBorder="1" applyAlignment="1">
      <alignment horizontal="center" vertical="center"/>
    </xf>
    <xf numFmtId="0" fontId="21" fillId="14" borderId="97" xfId="0" applyFont="1" applyFill="1" applyBorder="1" applyAlignment="1">
      <alignment horizontal="center" vertical="center"/>
    </xf>
    <xf numFmtId="0" fontId="21" fillId="14" borderId="98" xfId="0" applyFont="1" applyFill="1" applyBorder="1" applyAlignment="1">
      <alignment horizontal="center" vertical="center"/>
    </xf>
    <xf numFmtId="0" fontId="21" fillId="14" borderId="99" xfId="0" applyFont="1" applyFill="1" applyBorder="1" applyAlignment="1">
      <alignment horizontal="center" vertical="center" wrapText="1"/>
    </xf>
    <xf numFmtId="0" fontId="21" fillId="14" borderId="22" xfId="0" applyFont="1" applyFill="1" applyBorder="1" applyAlignment="1">
      <alignment horizontal="center" vertical="center" wrapText="1"/>
    </xf>
    <xf numFmtId="0" fontId="21" fillId="14" borderId="100" xfId="0" applyFont="1" applyFill="1" applyBorder="1" applyAlignment="1">
      <alignment horizontal="center" vertical="center" wrapText="1"/>
    </xf>
    <xf numFmtId="0" fontId="21" fillId="14" borderId="0" xfId="0" applyFont="1" applyFill="1" applyAlignment="1">
      <alignment horizontal="center" vertical="center" wrapText="1"/>
    </xf>
    <xf numFmtId="0" fontId="21" fillId="14" borderId="101" xfId="0" applyFont="1" applyFill="1" applyBorder="1" applyAlignment="1">
      <alignment horizontal="center" vertical="center" wrapText="1"/>
    </xf>
    <xf numFmtId="0" fontId="21" fillId="14" borderId="40" xfId="0" applyFont="1" applyFill="1" applyBorder="1" applyAlignment="1">
      <alignment horizontal="center" vertical="center" wrapText="1"/>
    </xf>
    <xf numFmtId="0" fontId="21" fillId="3" borderId="6" xfId="0" applyFont="1" applyFill="1" applyBorder="1" applyAlignment="1" applyProtection="1">
      <alignment horizontal="center" vertical="center" textRotation="255"/>
      <protection locked="0"/>
    </xf>
    <xf numFmtId="0" fontId="21" fillId="3" borderId="7" xfId="0" applyFont="1" applyFill="1" applyBorder="1" applyAlignment="1" applyProtection="1">
      <alignment horizontal="center" vertical="center" textRotation="255"/>
      <protection locked="0"/>
    </xf>
    <xf numFmtId="0" fontId="21" fillId="3" borderId="8" xfId="0" applyFont="1" applyFill="1" applyBorder="1" applyAlignment="1" applyProtection="1">
      <alignment horizontal="center" vertical="center" textRotation="255"/>
      <protection locked="0"/>
    </xf>
    <xf numFmtId="0" fontId="21" fillId="3" borderId="9" xfId="0" applyFont="1" applyFill="1" applyBorder="1" applyAlignment="1" applyProtection="1">
      <alignment horizontal="center" vertical="center" textRotation="255"/>
      <protection locked="0"/>
    </xf>
    <xf numFmtId="0" fontId="21" fillId="3" borderId="0" xfId="0" applyFont="1" applyFill="1" applyAlignment="1" applyProtection="1">
      <alignment horizontal="center" vertical="center" textRotation="255"/>
      <protection locked="0"/>
    </xf>
    <xf numFmtId="0" fontId="21" fillId="3" borderId="10" xfId="0" applyFont="1" applyFill="1" applyBorder="1" applyAlignment="1" applyProtection="1">
      <alignment horizontal="center" vertical="center" textRotation="255"/>
      <protection locked="0"/>
    </xf>
    <xf numFmtId="0" fontId="21" fillId="3" borderId="1" xfId="0" applyFont="1" applyFill="1" applyBorder="1" applyAlignment="1" applyProtection="1">
      <alignment horizontal="center" vertical="center" textRotation="255"/>
      <protection locked="0"/>
    </xf>
    <xf numFmtId="0" fontId="21" fillId="3" borderId="7" xfId="0" applyFont="1" applyFill="1" applyBorder="1" applyAlignment="1" applyProtection="1">
      <alignment horizontal="center" vertical="center"/>
      <protection locked="0"/>
    </xf>
    <xf numFmtId="0" fontId="21" fillId="0" borderId="72" xfId="0" applyFont="1" applyBorder="1" applyAlignment="1">
      <alignment horizontal="left" vertical="center"/>
    </xf>
    <xf numFmtId="0" fontId="21" fillId="0" borderId="73" xfId="0" applyFont="1" applyBorder="1" applyAlignment="1">
      <alignment horizontal="left" vertical="center"/>
    </xf>
    <xf numFmtId="0" fontId="21" fillId="0" borderId="74" xfId="0" applyFont="1" applyBorder="1" applyAlignment="1">
      <alignment horizontal="left" vertical="center"/>
    </xf>
    <xf numFmtId="0" fontId="21" fillId="14" borderId="140" xfId="0" applyFont="1" applyFill="1" applyBorder="1" applyAlignment="1">
      <alignment horizontal="center" vertical="center" shrinkToFit="1"/>
    </xf>
    <xf numFmtId="0" fontId="21" fillId="14" borderId="13" xfId="0" applyFont="1" applyFill="1" applyBorder="1" applyAlignment="1">
      <alignment horizontal="center" vertical="center" shrinkToFit="1"/>
    </xf>
    <xf numFmtId="0" fontId="21" fillId="14" borderId="101" xfId="0" applyFont="1" applyFill="1" applyBorder="1" applyAlignment="1">
      <alignment horizontal="center" vertical="center" shrinkToFit="1"/>
    </xf>
    <xf numFmtId="0" fontId="21" fillId="14" borderId="40" xfId="0" applyFont="1" applyFill="1" applyBorder="1" applyAlignment="1">
      <alignment horizontal="center" vertical="center" shrinkToFit="1"/>
    </xf>
    <xf numFmtId="0" fontId="21" fillId="0" borderId="25" xfId="0" applyFont="1" applyBorder="1" applyAlignment="1">
      <alignment horizontal="left" vertical="center"/>
    </xf>
    <xf numFmtId="0" fontId="21" fillId="0" borderId="18" xfId="0" applyFont="1" applyBorder="1" applyAlignment="1">
      <alignment horizontal="left" vertical="center"/>
    </xf>
    <xf numFmtId="0" fontId="21" fillId="0" borderId="19" xfId="0" applyFont="1" applyBorder="1" applyAlignment="1">
      <alignment horizontal="left" vertical="center"/>
    </xf>
    <xf numFmtId="0" fontId="21" fillId="2" borderId="0" xfId="0" applyFont="1" applyFill="1" applyAlignment="1" applyProtection="1">
      <alignment horizontal="center" vertical="center"/>
      <protection locked="0"/>
    </xf>
    <xf numFmtId="0" fontId="21" fillId="4" borderId="18" xfId="0" applyFont="1" applyFill="1" applyBorder="1" applyAlignment="1" applyProtection="1">
      <alignment horizontal="center" vertical="center" textRotation="255"/>
      <protection locked="0"/>
    </xf>
    <xf numFmtId="0" fontId="21" fillId="4" borderId="37" xfId="0" applyFont="1" applyFill="1" applyBorder="1" applyAlignment="1" applyProtection="1">
      <alignment horizontal="center" vertical="center" readingOrder="1"/>
      <protection locked="0"/>
    </xf>
    <xf numFmtId="0" fontId="21" fillId="4" borderId="22" xfId="0" applyFont="1" applyFill="1" applyBorder="1" applyAlignment="1" applyProtection="1">
      <alignment horizontal="center" vertical="center" readingOrder="1"/>
      <protection locked="0"/>
    </xf>
    <xf numFmtId="0" fontId="21" fillId="4" borderId="46" xfId="0" applyFont="1" applyFill="1" applyBorder="1" applyAlignment="1" applyProtection="1">
      <alignment horizontal="center" vertical="center" readingOrder="1"/>
      <protection locked="0"/>
    </xf>
    <xf numFmtId="0" fontId="21" fillId="4" borderId="61" xfId="0" applyFont="1" applyFill="1" applyBorder="1" applyAlignment="1" applyProtection="1">
      <alignment horizontal="center" vertical="center" readingOrder="1"/>
      <protection locked="0"/>
    </xf>
    <xf numFmtId="0" fontId="21" fillId="4" borderId="0" xfId="0" applyFont="1" applyFill="1" applyAlignment="1" applyProtection="1">
      <alignment horizontal="center" vertical="center" readingOrder="1"/>
      <protection locked="0"/>
    </xf>
    <xf numFmtId="0" fontId="21" fillId="4" borderId="9" xfId="0" applyFont="1" applyFill="1" applyBorder="1" applyAlignment="1" applyProtection="1">
      <alignment horizontal="center" vertical="center" readingOrder="1"/>
      <protection locked="0"/>
    </xf>
    <xf numFmtId="0" fontId="21" fillId="4" borderId="39" xfId="0" applyFont="1" applyFill="1" applyBorder="1" applyAlignment="1" applyProtection="1">
      <alignment horizontal="center" vertical="center" readingOrder="1"/>
      <protection locked="0"/>
    </xf>
    <xf numFmtId="0" fontId="21" fillId="4" borderId="40" xfId="0" applyFont="1" applyFill="1" applyBorder="1" applyAlignment="1" applyProtection="1">
      <alignment horizontal="center" vertical="center" readingOrder="1"/>
      <protection locked="0"/>
    </xf>
    <xf numFmtId="0" fontId="21" fillId="4" borderId="47" xfId="0" applyFont="1" applyFill="1" applyBorder="1" applyAlignment="1" applyProtection="1">
      <alignment horizontal="center" vertical="center" readingOrder="1"/>
      <protection locked="0"/>
    </xf>
    <xf numFmtId="0" fontId="21" fillId="3" borderId="13" xfId="0" applyFont="1" applyFill="1" applyBorder="1" applyAlignment="1" applyProtection="1">
      <alignment horizontal="center" vertical="center" textRotation="255"/>
      <protection locked="0"/>
    </xf>
    <xf numFmtId="177" fontId="14" fillId="15" borderId="6" xfId="0" applyNumberFormat="1" applyFont="1" applyFill="1" applyBorder="1" applyAlignment="1">
      <alignment horizontal="right" vertical="center"/>
    </xf>
    <xf numFmtId="177" fontId="14" fillId="15" borderId="13" xfId="0" applyNumberFormat="1" applyFont="1" applyFill="1" applyBorder="1" applyAlignment="1">
      <alignment horizontal="right" vertical="center"/>
    </xf>
    <xf numFmtId="177" fontId="14" fillId="15" borderId="7" xfId="0" applyNumberFormat="1" applyFont="1" applyFill="1" applyBorder="1" applyAlignment="1">
      <alignment horizontal="right" vertical="center"/>
    </xf>
    <xf numFmtId="177" fontId="14" fillId="15" borderId="8" xfId="0" applyNumberFormat="1" applyFont="1" applyFill="1" applyBorder="1" applyAlignment="1">
      <alignment horizontal="right" vertical="center"/>
    </xf>
    <xf numFmtId="177" fontId="14" fillId="15" borderId="0" xfId="0" applyNumberFormat="1" applyFont="1" applyFill="1" applyAlignment="1">
      <alignment horizontal="right" vertical="center"/>
    </xf>
    <xf numFmtId="177" fontId="14" fillId="15" borderId="9" xfId="0" applyNumberFormat="1" applyFont="1" applyFill="1" applyBorder="1" applyAlignment="1">
      <alignment horizontal="right" vertical="center"/>
    </xf>
    <xf numFmtId="177" fontId="14" fillId="15" borderId="10" xfId="0" applyNumberFormat="1" applyFont="1" applyFill="1" applyBorder="1" applyAlignment="1">
      <alignment horizontal="right" vertical="center"/>
    </xf>
    <xf numFmtId="177" fontId="14" fillId="15" borderId="1" xfId="0" applyNumberFormat="1" applyFont="1" applyFill="1" applyBorder="1" applyAlignment="1">
      <alignment horizontal="right" vertical="center"/>
    </xf>
    <xf numFmtId="177" fontId="14" fillId="15" borderId="11" xfId="0" applyNumberFormat="1" applyFont="1" applyFill="1" applyBorder="1" applyAlignment="1">
      <alignment horizontal="right" vertical="center"/>
    </xf>
    <xf numFmtId="0" fontId="25" fillId="3" borderId="6" xfId="0" applyFont="1" applyFill="1" applyBorder="1" applyAlignment="1" applyProtection="1">
      <alignment horizontal="center" vertical="center"/>
      <protection locked="0"/>
    </xf>
    <xf numFmtId="0" fontId="25" fillId="3" borderId="13" xfId="0" applyFont="1" applyFill="1" applyBorder="1" applyAlignment="1" applyProtection="1">
      <alignment horizontal="center" vertical="center"/>
      <protection locked="0"/>
    </xf>
    <xf numFmtId="0" fontId="25" fillId="3" borderId="7" xfId="0" applyFont="1" applyFill="1" applyBorder="1" applyAlignment="1" applyProtection="1">
      <alignment horizontal="center" vertical="center"/>
      <protection locked="0"/>
    </xf>
    <xf numFmtId="0" fontId="25" fillId="3" borderId="8" xfId="0" applyFont="1" applyFill="1" applyBorder="1" applyAlignment="1" applyProtection="1">
      <alignment horizontal="center" vertical="center"/>
      <protection locked="0"/>
    </xf>
    <xf numFmtId="0" fontId="25" fillId="3" borderId="0" xfId="0" applyFont="1" applyFill="1" applyAlignment="1" applyProtection="1">
      <alignment horizontal="center" vertical="center"/>
      <protection locked="0"/>
    </xf>
    <xf numFmtId="0" fontId="25" fillId="3" borderId="9" xfId="0" applyFont="1" applyFill="1" applyBorder="1" applyAlignment="1" applyProtection="1">
      <alignment horizontal="center" vertical="center"/>
      <protection locked="0"/>
    </xf>
    <xf numFmtId="0" fontId="25" fillId="3" borderId="10" xfId="0" applyFont="1" applyFill="1" applyBorder="1" applyAlignment="1" applyProtection="1">
      <alignment horizontal="center" vertical="center"/>
      <protection locked="0"/>
    </xf>
    <xf numFmtId="0" fontId="25" fillId="3" borderId="1" xfId="0" applyFont="1" applyFill="1" applyBorder="1" applyAlignment="1" applyProtection="1">
      <alignment horizontal="center" vertical="center"/>
      <protection locked="0"/>
    </xf>
    <xf numFmtId="0" fontId="25" fillId="3" borderId="11" xfId="0" applyFont="1" applyFill="1" applyBorder="1" applyAlignment="1" applyProtection="1">
      <alignment horizontal="center" vertical="center"/>
      <protection locked="0"/>
    </xf>
    <xf numFmtId="38" fontId="14" fillId="15" borderId="6" xfId="2" applyFont="1" applyFill="1" applyBorder="1" applyAlignment="1" applyProtection="1">
      <alignment horizontal="right" vertical="center"/>
    </xf>
    <xf numFmtId="38" fontId="14" fillId="15" borderId="13" xfId="2" applyFont="1" applyFill="1" applyBorder="1" applyAlignment="1" applyProtection="1">
      <alignment horizontal="right" vertical="center"/>
    </xf>
    <xf numFmtId="38" fontId="14" fillId="15" borderId="7" xfId="2" applyFont="1" applyFill="1" applyBorder="1" applyAlignment="1" applyProtection="1">
      <alignment horizontal="right" vertical="center"/>
    </xf>
    <xf numFmtId="0" fontId="21" fillId="5" borderId="37" xfId="0" applyFont="1" applyFill="1" applyBorder="1" applyAlignment="1" applyProtection="1">
      <alignment horizontal="center" vertical="center" textRotation="255"/>
      <protection locked="0"/>
    </xf>
    <xf numFmtId="0" fontId="21" fillId="5" borderId="38" xfId="0" applyFont="1" applyFill="1" applyBorder="1" applyAlignment="1" applyProtection="1">
      <alignment horizontal="center" vertical="center" textRotation="255"/>
      <protection locked="0"/>
    </xf>
    <xf numFmtId="0" fontId="21" fillId="5" borderId="61" xfId="0" applyFont="1" applyFill="1" applyBorder="1" applyAlignment="1" applyProtection="1">
      <alignment horizontal="center" vertical="center" textRotation="255"/>
      <protection locked="0"/>
    </xf>
    <xf numFmtId="0" fontId="21" fillId="5" borderId="60" xfId="0" applyFont="1" applyFill="1" applyBorder="1" applyAlignment="1" applyProtection="1">
      <alignment horizontal="center" vertical="center" textRotation="255"/>
      <protection locked="0"/>
    </xf>
    <xf numFmtId="38" fontId="14" fillId="4" borderId="6" xfId="2" applyFont="1" applyFill="1" applyBorder="1" applyAlignment="1" applyProtection="1">
      <alignment horizontal="right" vertical="center"/>
      <protection locked="0"/>
    </xf>
    <xf numFmtId="38" fontId="14" fillId="4" borderId="13" xfId="2" applyFont="1" applyFill="1" applyBorder="1" applyAlignment="1" applyProtection="1">
      <alignment horizontal="right" vertical="center"/>
      <protection locked="0"/>
    </xf>
    <xf numFmtId="38" fontId="14" fillId="4" borderId="7" xfId="2" applyFont="1" applyFill="1" applyBorder="1" applyAlignment="1" applyProtection="1">
      <alignment horizontal="right" vertical="center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2" borderId="0" xfId="0" applyFont="1" applyFill="1" applyAlignment="1" applyProtection="1">
      <alignment horizontal="center" vertical="center" shrinkToFit="1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1" fillId="4" borderId="13" xfId="0" applyFont="1" applyFill="1" applyBorder="1" applyAlignment="1" applyProtection="1">
      <alignment horizontal="left" vertical="center" indent="1"/>
      <protection locked="0"/>
    </xf>
    <xf numFmtId="0" fontId="21" fillId="4" borderId="7" xfId="0" applyFont="1" applyFill="1" applyBorder="1" applyAlignment="1" applyProtection="1">
      <alignment horizontal="left" vertical="center" indent="1"/>
      <protection locked="0"/>
    </xf>
    <xf numFmtId="0" fontId="21" fillId="4" borderId="18" xfId="0" applyFont="1" applyFill="1" applyBorder="1" applyAlignment="1" applyProtection="1">
      <alignment horizontal="center" vertical="center"/>
      <protection locked="0"/>
    </xf>
    <xf numFmtId="38" fontId="14" fillId="4" borderId="76" xfId="2" applyFont="1" applyFill="1" applyBorder="1" applyAlignment="1" applyProtection="1">
      <alignment horizontal="center" vertical="center"/>
    </xf>
    <xf numFmtId="38" fontId="14" fillId="4" borderId="77" xfId="2" applyFont="1" applyFill="1" applyBorder="1" applyAlignment="1" applyProtection="1">
      <alignment horizontal="center" vertical="center"/>
    </xf>
    <xf numFmtId="38" fontId="14" fillId="4" borderId="67" xfId="2" applyFont="1" applyFill="1" applyBorder="1" applyAlignment="1" applyProtection="1">
      <alignment horizontal="center" vertical="center"/>
    </xf>
    <xf numFmtId="38" fontId="14" fillId="4" borderId="78" xfId="2" applyFont="1" applyFill="1" applyBorder="1" applyAlignment="1" applyProtection="1">
      <alignment horizontal="center" vertical="center"/>
    </xf>
    <xf numFmtId="38" fontId="14" fillId="4" borderId="79" xfId="2" applyFont="1" applyFill="1" applyBorder="1" applyAlignment="1" applyProtection="1">
      <alignment horizontal="center" vertical="center"/>
    </xf>
    <xf numFmtId="38" fontId="14" fillId="4" borderId="68" xfId="2" applyFont="1" applyFill="1" applyBorder="1" applyAlignment="1" applyProtection="1">
      <alignment horizontal="center" vertical="center"/>
    </xf>
    <xf numFmtId="38" fontId="14" fillId="4" borderId="80" xfId="2" applyFont="1" applyFill="1" applyBorder="1" applyAlignment="1" applyProtection="1">
      <alignment horizontal="center" vertical="center"/>
    </xf>
    <xf numFmtId="38" fontId="14" fillId="4" borderId="81" xfId="2" applyFont="1" applyFill="1" applyBorder="1" applyAlignment="1" applyProtection="1">
      <alignment horizontal="center" vertical="center"/>
    </xf>
    <xf numFmtId="38" fontId="14" fillId="4" borderId="69" xfId="2" applyFont="1" applyFill="1" applyBorder="1" applyAlignment="1" applyProtection="1">
      <alignment horizontal="center" vertical="center"/>
    </xf>
    <xf numFmtId="0" fontId="21" fillId="4" borderId="37" xfId="0" applyFont="1" applyFill="1" applyBorder="1" applyAlignment="1">
      <alignment horizontal="center" vertical="center"/>
    </xf>
    <xf numFmtId="0" fontId="21" fillId="4" borderId="22" xfId="0" applyFont="1" applyFill="1" applyBorder="1" applyAlignment="1">
      <alignment horizontal="center" vertical="center"/>
    </xf>
    <xf numFmtId="0" fontId="21" fillId="4" borderId="46" xfId="0" applyFont="1" applyFill="1" applyBorder="1" applyAlignment="1">
      <alignment horizontal="center" vertical="center"/>
    </xf>
    <xf numFmtId="0" fontId="21" fillId="4" borderId="61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/>
    </xf>
    <xf numFmtId="0" fontId="21" fillId="4" borderId="9" xfId="0" applyFont="1" applyFill="1" applyBorder="1" applyAlignment="1">
      <alignment horizontal="center" vertical="center"/>
    </xf>
    <xf numFmtId="0" fontId="21" fillId="4" borderId="39" xfId="0" applyFont="1" applyFill="1" applyBorder="1" applyAlignment="1">
      <alignment horizontal="center" vertical="center"/>
    </xf>
    <xf numFmtId="0" fontId="21" fillId="4" borderId="40" xfId="0" applyFont="1" applyFill="1" applyBorder="1" applyAlignment="1">
      <alignment horizontal="center" vertical="center"/>
    </xf>
    <xf numFmtId="0" fontId="21" fillId="4" borderId="47" xfId="0" applyFont="1" applyFill="1" applyBorder="1" applyAlignment="1">
      <alignment horizontal="center" vertical="center"/>
    </xf>
    <xf numFmtId="0" fontId="21" fillId="4" borderId="17" xfId="0" applyFont="1" applyFill="1" applyBorder="1" applyAlignment="1" applyProtection="1">
      <alignment horizontal="center" vertical="center"/>
      <protection locked="0"/>
    </xf>
    <xf numFmtId="0" fontId="21" fillId="4" borderId="55" xfId="0" applyFont="1" applyFill="1" applyBorder="1" applyAlignment="1">
      <alignment horizontal="center" vertical="center" readingOrder="1"/>
    </xf>
    <xf numFmtId="0" fontId="21" fillId="4" borderId="13" xfId="0" applyFont="1" applyFill="1" applyBorder="1" applyAlignment="1">
      <alignment horizontal="center" vertical="center" readingOrder="1"/>
    </xf>
    <xf numFmtId="0" fontId="21" fillId="4" borderId="7" xfId="0" applyFont="1" applyFill="1" applyBorder="1" applyAlignment="1">
      <alignment horizontal="center" vertical="center" readingOrder="1"/>
    </xf>
    <xf numFmtId="0" fontId="21" fillId="4" borderId="61" xfId="0" applyFont="1" applyFill="1" applyBorder="1" applyAlignment="1">
      <alignment horizontal="center" vertical="center" readingOrder="1"/>
    </xf>
    <xf numFmtId="0" fontId="21" fillId="4" borderId="0" xfId="0" applyFont="1" applyFill="1" applyAlignment="1">
      <alignment horizontal="center" vertical="center" readingOrder="1"/>
    </xf>
    <xf numFmtId="0" fontId="21" fillId="4" borderId="9" xfId="0" applyFont="1" applyFill="1" applyBorder="1" applyAlignment="1">
      <alignment horizontal="center" vertical="center" readingOrder="1"/>
    </xf>
    <xf numFmtId="0" fontId="21" fillId="4" borderId="39" xfId="0" applyFont="1" applyFill="1" applyBorder="1" applyAlignment="1">
      <alignment horizontal="center" vertical="center" readingOrder="1"/>
    </xf>
    <xf numFmtId="0" fontId="21" fillId="4" borderId="40" xfId="0" applyFont="1" applyFill="1" applyBorder="1" applyAlignment="1">
      <alignment horizontal="center" vertical="center" readingOrder="1"/>
    </xf>
    <xf numFmtId="0" fontId="21" fillId="4" borderId="47" xfId="0" applyFont="1" applyFill="1" applyBorder="1" applyAlignment="1">
      <alignment horizontal="center" vertical="center" readingOrder="1"/>
    </xf>
    <xf numFmtId="0" fontId="21" fillId="4" borderId="37" xfId="0" applyFont="1" applyFill="1" applyBorder="1" applyAlignment="1">
      <alignment horizontal="center" vertical="center" readingOrder="1"/>
    </xf>
    <xf numFmtId="0" fontId="21" fillId="4" borderId="22" xfId="0" applyFont="1" applyFill="1" applyBorder="1" applyAlignment="1">
      <alignment horizontal="center" vertical="center" readingOrder="1"/>
    </xf>
    <xf numFmtId="0" fontId="21" fillId="4" borderId="46" xfId="0" applyFont="1" applyFill="1" applyBorder="1" applyAlignment="1">
      <alignment horizontal="center" vertical="center" readingOrder="1"/>
    </xf>
    <xf numFmtId="38" fontId="14" fillId="4" borderId="10" xfId="2" applyFont="1" applyFill="1" applyBorder="1" applyAlignment="1" applyProtection="1">
      <alignment horizontal="right" vertical="center"/>
      <protection locked="0"/>
    </xf>
    <xf numFmtId="38" fontId="14" fillId="4" borderId="1" xfId="2" applyFont="1" applyFill="1" applyBorder="1" applyAlignment="1" applyProtection="1">
      <alignment horizontal="right" vertical="center"/>
      <protection locked="0"/>
    </xf>
    <xf numFmtId="38" fontId="14" fillId="4" borderId="11" xfId="2" applyFont="1" applyFill="1" applyBorder="1" applyAlignment="1" applyProtection="1">
      <alignment horizontal="right" vertical="center"/>
      <protection locked="0"/>
    </xf>
    <xf numFmtId="0" fontId="21" fillId="5" borderId="65" xfId="0" applyFont="1" applyFill="1" applyBorder="1" applyAlignment="1" applyProtection="1">
      <alignment horizontal="center" vertical="center" textRotation="255"/>
      <protection locked="0"/>
    </xf>
    <xf numFmtId="0" fontId="21" fillId="5" borderId="59" xfId="0" applyFont="1" applyFill="1" applyBorder="1" applyAlignment="1" applyProtection="1">
      <alignment horizontal="center" vertical="center" textRotation="255"/>
      <protection locked="0"/>
    </xf>
    <xf numFmtId="0" fontId="21" fillId="5" borderId="56" xfId="0" applyFont="1" applyFill="1" applyBorder="1" applyAlignment="1" applyProtection="1">
      <alignment horizontal="center" vertical="center" textRotation="255"/>
      <protection locked="0"/>
    </xf>
    <xf numFmtId="0" fontId="21" fillId="5" borderId="0" xfId="0" applyFont="1" applyFill="1" applyAlignment="1" applyProtection="1">
      <alignment horizontal="center" vertical="center" textRotation="255"/>
      <protection locked="0"/>
    </xf>
    <xf numFmtId="0" fontId="21" fillId="5" borderId="9" xfId="0" applyFont="1" applyFill="1" applyBorder="1" applyAlignment="1" applyProtection="1">
      <alignment horizontal="center" vertical="center" textRotation="255"/>
      <protection locked="0"/>
    </xf>
    <xf numFmtId="0" fontId="21" fillId="5" borderId="29" xfId="0" applyFont="1" applyFill="1" applyBorder="1" applyAlignment="1" applyProtection="1">
      <alignment horizontal="center" vertical="center" textRotation="255"/>
      <protection locked="0"/>
    </xf>
    <xf numFmtId="0" fontId="21" fillId="5" borderId="1" xfId="0" applyFont="1" applyFill="1" applyBorder="1" applyAlignment="1" applyProtection="1">
      <alignment horizontal="center" vertical="center" textRotation="255"/>
      <protection locked="0"/>
    </xf>
    <xf numFmtId="0" fontId="21" fillId="5" borderId="11" xfId="0" applyFont="1" applyFill="1" applyBorder="1" applyAlignment="1" applyProtection="1">
      <alignment horizontal="center" vertical="center" textRotation="255"/>
      <protection locked="0"/>
    </xf>
    <xf numFmtId="38" fontId="14" fillId="5" borderId="88" xfId="2" applyFont="1" applyFill="1" applyBorder="1" applyAlignment="1" applyProtection="1">
      <alignment horizontal="right" vertical="center"/>
      <protection locked="0"/>
    </xf>
    <xf numFmtId="38" fontId="14" fillId="5" borderId="59" xfId="2" applyFont="1" applyFill="1" applyBorder="1" applyAlignment="1" applyProtection="1">
      <alignment horizontal="right" vertical="center"/>
      <protection locked="0"/>
    </xf>
    <xf numFmtId="38" fontId="14" fillId="5" borderId="56" xfId="2" applyFont="1" applyFill="1" applyBorder="1" applyAlignment="1" applyProtection="1">
      <alignment horizontal="right" vertical="center"/>
      <protection locked="0"/>
    </xf>
    <xf numFmtId="38" fontId="14" fillId="5" borderId="10" xfId="2" applyFont="1" applyFill="1" applyBorder="1" applyAlignment="1" applyProtection="1">
      <alignment horizontal="right" vertical="center"/>
      <protection locked="0"/>
    </xf>
    <xf numFmtId="38" fontId="14" fillId="5" borderId="1" xfId="2" applyFont="1" applyFill="1" applyBorder="1" applyAlignment="1" applyProtection="1">
      <alignment horizontal="right" vertical="center"/>
      <protection locked="0"/>
    </xf>
    <xf numFmtId="38" fontId="14" fillId="5" borderId="11" xfId="2" applyFont="1" applyFill="1" applyBorder="1" applyAlignment="1" applyProtection="1">
      <alignment horizontal="right" vertical="center"/>
      <protection locked="0"/>
    </xf>
    <xf numFmtId="193" fontId="21" fillId="14" borderId="99" xfId="0" applyNumberFormat="1" applyFont="1" applyFill="1" applyBorder="1" applyAlignment="1">
      <alignment horizontal="center" vertical="center"/>
    </xf>
    <xf numFmtId="193" fontId="21" fillId="14" borderId="22" xfId="0" applyNumberFormat="1" applyFont="1" applyFill="1" applyBorder="1" applyAlignment="1">
      <alignment horizontal="center" vertical="center"/>
    </xf>
    <xf numFmtId="193" fontId="21" fillId="14" borderId="100" xfId="0" applyNumberFormat="1" applyFont="1" applyFill="1" applyBorder="1" applyAlignment="1">
      <alignment horizontal="center" vertical="center"/>
    </xf>
    <xf numFmtId="193" fontId="21" fillId="14" borderId="0" xfId="0" applyNumberFormat="1" applyFont="1" applyFill="1" applyAlignment="1">
      <alignment horizontal="center" vertical="center"/>
    </xf>
    <xf numFmtId="193" fontId="21" fillId="14" borderId="101" xfId="0" applyNumberFormat="1" applyFont="1" applyFill="1" applyBorder="1" applyAlignment="1">
      <alignment horizontal="center" vertical="center"/>
    </xf>
    <xf numFmtId="193" fontId="21" fillId="14" borderId="40" xfId="0" applyNumberFormat="1" applyFont="1" applyFill="1" applyBorder="1" applyAlignment="1">
      <alignment horizontal="center" vertical="center"/>
    </xf>
    <xf numFmtId="0" fontId="21" fillId="4" borderId="70" xfId="0" applyFont="1" applyFill="1" applyBorder="1" applyAlignment="1">
      <alignment horizontal="center" vertical="center"/>
    </xf>
    <xf numFmtId="0" fontId="21" fillId="4" borderId="71" xfId="0" applyFont="1" applyFill="1" applyBorder="1" applyAlignment="1">
      <alignment horizontal="center" vertical="center"/>
    </xf>
    <xf numFmtId="0" fontId="21" fillId="3" borderId="18" xfId="0" applyFont="1" applyFill="1" applyBorder="1" applyAlignment="1">
      <alignment horizontal="center" vertical="center"/>
    </xf>
    <xf numFmtId="0" fontId="21" fillId="3" borderId="34" xfId="0" applyFont="1" applyFill="1" applyBorder="1" applyAlignment="1">
      <alignment horizontal="center" vertical="center"/>
    </xf>
    <xf numFmtId="0" fontId="21" fillId="3" borderId="25" xfId="0" applyFont="1" applyFill="1" applyBorder="1" applyAlignment="1">
      <alignment horizontal="center" vertical="center" wrapText="1" shrinkToFit="1"/>
    </xf>
    <xf numFmtId="0" fontId="21" fillId="3" borderId="18" xfId="0" applyFont="1" applyFill="1" applyBorder="1" applyAlignment="1">
      <alignment horizontal="center" vertical="center" shrinkToFit="1"/>
    </xf>
    <xf numFmtId="0" fontId="21" fillId="3" borderId="25" xfId="0" applyFont="1" applyFill="1" applyBorder="1" applyAlignment="1">
      <alignment horizontal="center" vertical="center" shrinkToFit="1"/>
    </xf>
    <xf numFmtId="0" fontId="21" fillId="16" borderId="18" xfId="0" applyFont="1" applyFill="1" applyBorder="1" applyAlignment="1">
      <alignment horizontal="center" vertical="center" shrinkToFi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/>
    </xf>
    <xf numFmtId="0" fontId="21" fillId="14" borderId="37" xfId="0" applyFont="1" applyFill="1" applyBorder="1" applyAlignment="1">
      <alignment horizontal="center" vertical="center"/>
    </xf>
    <xf numFmtId="0" fontId="21" fillId="14" borderId="61" xfId="0" applyFont="1" applyFill="1" applyBorder="1" applyAlignment="1">
      <alignment horizontal="center" vertical="center"/>
    </xf>
    <xf numFmtId="0" fontId="21" fillId="14" borderId="39" xfId="0" applyFont="1" applyFill="1" applyBorder="1" applyAlignment="1">
      <alignment horizontal="center" vertical="center"/>
    </xf>
    <xf numFmtId="0" fontId="16" fillId="14" borderId="37" xfId="0" applyFont="1" applyFill="1" applyBorder="1" applyAlignment="1">
      <alignment horizontal="center" vertical="center"/>
    </xf>
    <xf numFmtId="0" fontId="16" fillId="14" borderId="22" xfId="0" applyFont="1" applyFill="1" applyBorder="1" applyAlignment="1">
      <alignment horizontal="center" vertical="center"/>
    </xf>
    <xf numFmtId="0" fontId="16" fillId="14" borderId="61" xfId="0" applyFont="1" applyFill="1" applyBorder="1" applyAlignment="1">
      <alignment horizontal="center" vertical="center"/>
    </xf>
    <xf numFmtId="0" fontId="16" fillId="14" borderId="0" xfId="0" applyFont="1" applyFill="1" applyAlignment="1">
      <alignment horizontal="center" vertical="center"/>
    </xf>
    <xf numFmtId="0" fontId="16" fillId="14" borderId="1" xfId="0" applyFont="1" applyFill="1" applyBorder="1" applyAlignment="1">
      <alignment horizontal="center" vertical="center"/>
    </xf>
    <xf numFmtId="0" fontId="21" fillId="4" borderId="22" xfId="0" applyFont="1" applyFill="1" applyBorder="1" applyAlignment="1">
      <alignment horizontal="center" vertical="center" shrinkToFit="1"/>
    </xf>
    <xf numFmtId="0" fontId="21" fillId="4" borderId="1" xfId="0" applyFont="1" applyFill="1" applyBorder="1" applyAlignment="1">
      <alignment horizontal="center" vertical="center" shrinkToFit="1"/>
    </xf>
    <xf numFmtId="0" fontId="21" fillId="4" borderId="37" xfId="0" applyFont="1" applyFill="1" applyBorder="1" applyAlignment="1">
      <alignment horizontal="center" vertical="center" shrinkToFit="1"/>
    </xf>
    <xf numFmtId="0" fontId="21" fillId="4" borderId="29" xfId="0" applyFont="1" applyFill="1" applyBorder="1" applyAlignment="1">
      <alignment horizontal="center" vertical="center" shrinkToFit="1"/>
    </xf>
    <xf numFmtId="0" fontId="29" fillId="3" borderId="6" xfId="0" applyFont="1" applyFill="1" applyBorder="1" applyAlignment="1">
      <alignment horizontal="center" vertical="center" wrapText="1"/>
    </xf>
    <xf numFmtId="0" fontId="29" fillId="3" borderId="13" xfId="0" applyFont="1" applyFill="1" applyBorder="1" applyAlignment="1">
      <alignment horizontal="center" vertical="center" wrapText="1"/>
    </xf>
    <xf numFmtId="0" fontId="29" fillId="3" borderId="54" xfId="0" applyFont="1" applyFill="1" applyBorder="1" applyAlignment="1">
      <alignment horizontal="center" vertical="center" wrapText="1"/>
    </xf>
    <xf numFmtId="0" fontId="29" fillId="3" borderId="50" xfId="0" applyFont="1" applyFill="1" applyBorder="1" applyAlignment="1">
      <alignment horizontal="center" vertical="center" wrapText="1"/>
    </xf>
    <xf numFmtId="0" fontId="29" fillId="3" borderId="40" xfId="0" applyFont="1" applyFill="1" applyBorder="1" applyAlignment="1">
      <alignment horizontal="center" vertical="center" wrapText="1"/>
    </xf>
    <xf numFmtId="0" fontId="29" fillId="3" borderId="41" xfId="0" applyFont="1" applyFill="1" applyBorder="1" applyAlignment="1">
      <alignment horizontal="center" vertical="center" wrapText="1"/>
    </xf>
    <xf numFmtId="0" fontId="21" fillId="4" borderId="55" xfId="0" applyFont="1" applyFill="1" applyBorder="1" applyAlignment="1">
      <alignment horizontal="center" vertical="center" shrinkToFit="1"/>
    </xf>
    <xf numFmtId="0" fontId="21" fillId="4" borderId="13" xfId="0" applyFont="1" applyFill="1" applyBorder="1" applyAlignment="1">
      <alignment horizontal="center" vertical="center" shrinkToFit="1"/>
    </xf>
    <xf numFmtId="0" fontId="21" fillId="4" borderId="39" xfId="0" applyFont="1" applyFill="1" applyBorder="1" applyAlignment="1">
      <alignment horizontal="center" vertical="center" shrinkToFit="1"/>
    </xf>
    <xf numFmtId="0" fontId="21" fillId="4" borderId="40" xfId="0" applyFont="1" applyFill="1" applyBorder="1" applyAlignment="1">
      <alignment horizontal="center" vertical="center" shrinkToFit="1"/>
    </xf>
    <xf numFmtId="0" fontId="21" fillId="15" borderId="13" xfId="0" applyFont="1" applyFill="1" applyBorder="1" applyAlignment="1">
      <alignment horizontal="center" vertical="center" shrinkToFit="1"/>
    </xf>
    <xf numFmtId="0" fontId="21" fillId="15" borderId="40" xfId="0" applyFont="1" applyFill="1" applyBorder="1" applyAlignment="1">
      <alignment horizontal="center" vertical="center" shrinkToFit="1"/>
    </xf>
    <xf numFmtId="0" fontId="21" fillId="4" borderId="54" xfId="0" applyFont="1" applyFill="1" applyBorder="1" applyAlignment="1">
      <alignment horizontal="center" vertical="center" shrinkToFit="1"/>
    </xf>
    <xf numFmtId="0" fontId="21" fillId="4" borderId="41" xfId="0" applyFont="1" applyFill="1" applyBorder="1" applyAlignment="1">
      <alignment horizontal="center" vertical="center" shrinkToFit="1"/>
    </xf>
    <xf numFmtId="38" fontId="21" fillId="14" borderId="13" xfId="0" applyNumberFormat="1" applyFont="1" applyFill="1" applyBorder="1" applyAlignment="1">
      <alignment horizontal="center" vertical="center" shrinkToFit="1"/>
    </xf>
    <xf numFmtId="0" fontId="21" fillId="14" borderId="54" xfId="0" applyFont="1" applyFill="1" applyBorder="1" applyAlignment="1">
      <alignment horizontal="center" vertical="center" shrinkToFit="1"/>
    </xf>
    <xf numFmtId="0" fontId="21" fillId="14" borderId="41" xfId="0" applyFont="1" applyFill="1" applyBorder="1" applyAlignment="1">
      <alignment horizontal="center" vertical="center" shrinkToFit="1"/>
    </xf>
    <xf numFmtId="0" fontId="30" fillId="4" borderId="55" xfId="0" applyFont="1" applyFill="1" applyBorder="1" applyAlignment="1">
      <alignment horizontal="center" vertical="center" wrapText="1" shrinkToFit="1"/>
    </xf>
    <xf numFmtId="0" fontId="30" fillId="4" borderId="13" xfId="0" applyFont="1" applyFill="1" applyBorder="1" applyAlignment="1">
      <alignment horizontal="center" vertical="center" wrapText="1" shrinkToFit="1"/>
    </xf>
    <xf numFmtId="0" fontId="30" fillId="4" borderId="39" xfId="0" applyFont="1" applyFill="1" applyBorder="1" applyAlignment="1">
      <alignment horizontal="center" vertical="center" wrapText="1" shrinkToFit="1"/>
    </xf>
    <xf numFmtId="0" fontId="30" fillId="4" borderId="40" xfId="0" applyFont="1" applyFill="1" applyBorder="1" applyAlignment="1">
      <alignment horizontal="center" vertical="center" wrapText="1" shrinkToFit="1"/>
    </xf>
    <xf numFmtId="0" fontId="21" fillId="3" borderId="49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21" fillId="3" borderId="38" xfId="0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28" xfId="0" applyFont="1" applyFill="1" applyBorder="1" applyAlignment="1">
      <alignment horizontal="center" vertical="center"/>
    </xf>
    <xf numFmtId="0" fontId="21" fillId="14" borderId="38" xfId="0" applyFont="1" applyFill="1" applyBorder="1" applyAlignment="1">
      <alignment horizontal="center" vertical="center"/>
    </xf>
    <xf numFmtId="0" fontId="21" fillId="14" borderId="29" xfId="0" applyFont="1" applyFill="1" applyBorder="1" applyAlignment="1">
      <alignment horizontal="center" vertical="center"/>
    </xf>
    <xf numFmtId="0" fontId="21" fillId="14" borderId="1" xfId="0" applyFont="1" applyFill="1" applyBorder="1" applyAlignment="1">
      <alignment horizontal="center" vertical="center"/>
    </xf>
    <xf numFmtId="0" fontId="21" fillId="14" borderId="28" xfId="0" applyFont="1" applyFill="1" applyBorder="1" applyAlignment="1">
      <alignment horizontal="center" vertical="center"/>
    </xf>
    <xf numFmtId="0" fontId="29" fillId="3" borderId="16" xfId="0" applyFont="1" applyFill="1" applyBorder="1" applyAlignment="1" applyProtection="1">
      <alignment horizontal="center" vertical="center"/>
      <protection locked="0"/>
    </xf>
    <xf numFmtId="0" fontId="29" fillId="3" borderId="17" xfId="0" applyFont="1" applyFill="1" applyBorder="1" applyAlignment="1" applyProtection="1">
      <alignment horizontal="center" vertical="center"/>
      <protection locked="0"/>
    </xf>
    <xf numFmtId="0" fontId="29" fillId="3" borderId="26" xfId="0" applyFont="1" applyFill="1" applyBorder="1" applyAlignment="1" applyProtection="1">
      <alignment horizontal="center" vertical="center"/>
      <protection locked="0"/>
    </xf>
    <xf numFmtId="0" fontId="29" fillId="3" borderId="24" xfId="0" applyFont="1" applyFill="1" applyBorder="1" applyAlignment="1" applyProtection="1">
      <alignment horizontal="center" vertical="center"/>
      <protection locked="0"/>
    </xf>
    <xf numFmtId="0" fontId="21" fillId="14" borderId="83" xfId="0" applyFont="1" applyFill="1" applyBorder="1" applyAlignment="1">
      <alignment horizontal="left" vertical="center"/>
    </xf>
    <xf numFmtId="0" fontId="21" fillId="14" borderId="2" xfId="0" applyFont="1" applyFill="1" applyBorder="1" applyAlignment="1">
      <alignment horizontal="left" vertical="center"/>
    </xf>
    <xf numFmtId="0" fontId="21" fillId="14" borderId="84" xfId="0" applyFont="1" applyFill="1" applyBorder="1" applyAlignment="1">
      <alignment horizontal="left" vertical="center"/>
    </xf>
    <xf numFmtId="0" fontId="21" fillId="14" borderId="15" xfId="0" applyFont="1" applyFill="1" applyBorder="1" applyAlignment="1">
      <alignment horizontal="left" vertical="center"/>
    </xf>
    <xf numFmtId="0" fontId="21" fillId="14" borderId="12" xfId="0" applyFont="1" applyFill="1" applyBorder="1" applyAlignment="1">
      <alignment horizontal="left" vertical="center"/>
    </xf>
    <xf numFmtId="0" fontId="23" fillId="2" borderId="0" xfId="0" applyFont="1" applyFill="1" applyAlignment="1" applyProtection="1">
      <alignment horizontal="center" vertical="center"/>
      <protection locked="0"/>
    </xf>
    <xf numFmtId="0" fontId="23" fillId="2" borderId="9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center" vertical="center" wrapText="1"/>
      <protection locked="0"/>
    </xf>
    <xf numFmtId="0" fontId="29" fillId="3" borderId="10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28" xfId="0" applyFont="1" applyFill="1" applyBorder="1" applyAlignment="1">
      <alignment horizontal="center" vertical="center" wrapText="1"/>
    </xf>
    <xf numFmtId="0" fontId="21" fillId="16" borderId="55" xfId="0" applyFont="1" applyFill="1" applyBorder="1" applyAlignment="1">
      <alignment horizontal="center" vertical="center" wrapText="1"/>
    </xf>
    <xf numFmtId="0" fontId="21" fillId="16" borderId="13" xfId="0" applyFont="1" applyFill="1" applyBorder="1" applyAlignment="1">
      <alignment horizontal="center" vertical="center" wrapText="1"/>
    </xf>
    <xf numFmtId="0" fontId="21" fillId="16" borderId="7" xfId="0" applyFont="1" applyFill="1" applyBorder="1" applyAlignment="1">
      <alignment horizontal="center" vertical="center" wrapText="1"/>
    </xf>
    <xf numFmtId="0" fontId="21" fillId="16" borderId="29" xfId="0" applyFont="1" applyFill="1" applyBorder="1" applyAlignment="1">
      <alignment horizontal="center" vertical="center" wrapText="1"/>
    </xf>
    <xf numFmtId="0" fontId="21" fillId="16" borderId="1" xfId="0" applyFont="1" applyFill="1" applyBorder="1" applyAlignment="1">
      <alignment horizontal="center" vertical="center" wrapText="1"/>
    </xf>
    <xf numFmtId="0" fontId="21" fillId="16" borderId="11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/>
    </xf>
    <xf numFmtId="0" fontId="21" fillId="3" borderId="12" xfId="0" applyFont="1" applyFill="1" applyBorder="1" applyAlignment="1">
      <alignment horizontal="center" vertical="center"/>
    </xf>
    <xf numFmtId="0" fontId="21" fillId="14" borderId="37" xfId="0" applyFont="1" applyFill="1" applyBorder="1" applyAlignment="1">
      <alignment horizontal="left" vertical="center"/>
    </xf>
    <xf numFmtId="0" fontId="21" fillId="14" borderId="22" xfId="0" applyFont="1" applyFill="1" applyBorder="1" applyAlignment="1">
      <alignment horizontal="left" vertical="center"/>
    </xf>
    <xf numFmtId="0" fontId="21" fillId="14" borderId="46" xfId="0" applyFont="1" applyFill="1" applyBorder="1" applyAlignment="1">
      <alignment horizontal="left" vertical="center"/>
    </xf>
    <xf numFmtId="0" fontId="21" fillId="14" borderId="61" xfId="0" applyFont="1" applyFill="1" applyBorder="1" applyAlignment="1">
      <alignment horizontal="left" vertical="center"/>
    </xf>
    <xf numFmtId="0" fontId="21" fillId="14" borderId="0" xfId="0" applyFont="1" applyFill="1" applyAlignment="1">
      <alignment horizontal="left" vertical="center"/>
    </xf>
    <xf numFmtId="0" fontId="21" fillId="14" borderId="9" xfId="0" applyFont="1" applyFill="1" applyBorder="1" applyAlignment="1">
      <alignment horizontal="left" vertical="center"/>
    </xf>
    <xf numFmtId="0" fontId="21" fillId="14" borderId="29" xfId="0" applyFont="1" applyFill="1" applyBorder="1" applyAlignment="1">
      <alignment horizontal="left" vertical="center"/>
    </xf>
    <xf numFmtId="0" fontId="21" fillId="14" borderId="1" xfId="0" applyFont="1" applyFill="1" applyBorder="1" applyAlignment="1">
      <alignment horizontal="left" vertical="center"/>
    </xf>
    <xf numFmtId="0" fontId="21" fillId="14" borderId="11" xfId="0" applyFont="1" applyFill="1" applyBorder="1" applyAlignment="1">
      <alignment horizontal="left" vertical="center"/>
    </xf>
    <xf numFmtId="0" fontId="21" fillId="2" borderId="66" xfId="0" applyFont="1" applyFill="1" applyBorder="1" applyAlignment="1">
      <alignment horizontal="center" vertical="center"/>
    </xf>
    <xf numFmtId="0" fontId="21" fillId="2" borderId="77" xfId="0" applyFont="1" applyFill="1" applyBorder="1" applyAlignment="1">
      <alignment horizontal="center" vertical="center"/>
    </xf>
    <xf numFmtId="0" fontId="21" fillId="2" borderId="67" xfId="0" applyFont="1" applyFill="1" applyBorder="1" applyAlignment="1">
      <alignment horizontal="center" vertical="center"/>
    </xf>
    <xf numFmtId="0" fontId="21" fillId="2" borderId="104" xfId="0" applyFont="1" applyFill="1" applyBorder="1" applyAlignment="1">
      <alignment horizontal="center" vertical="center"/>
    </xf>
    <xf numFmtId="0" fontId="21" fillId="2" borderId="79" xfId="0" applyFont="1" applyFill="1" applyBorder="1" applyAlignment="1">
      <alignment horizontal="center" vertical="center"/>
    </xf>
    <xf numFmtId="0" fontId="21" fillId="2" borderId="68" xfId="0" applyFont="1" applyFill="1" applyBorder="1" applyAlignment="1">
      <alignment horizontal="center" vertical="center"/>
    </xf>
    <xf numFmtId="0" fontId="25" fillId="6" borderId="85" xfId="0" applyFont="1" applyFill="1" applyBorder="1" applyAlignment="1" applyProtection="1">
      <alignment horizontal="center" vertical="center"/>
      <protection locked="0"/>
    </xf>
    <xf numFmtId="0" fontId="25" fillId="6" borderId="86" xfId="0" applyFont="1" applyFill="1" applyBorder="1" applyAlignment="1" applyProtection="1">
      <alignment horizontal="center" vertical="center"/>
      <protection locked="0"/>
    </xf>
    <xf numFmtId="0" fontId="25" fillId="6" borderId="87" xfId="0" applyFont="1" applyFill="1" applyBorder="1" applyAlignment="1" applyProtection="1">
      <alignment horizontal="center" vertical="center"/>
      <protection locked="0"/>
    </xf>
    <xf numFmtId="0" fontId="25" fillId="6" borderId="102" xfId="0" applyFont="1" applyFill="1" applyBorder="1" applyAlignment="1" applyProtection="1">
      <alignment horizontal="center" vertical="center"/>
      <protection locked="0"/>
    </xf>
    <xf numFmtId="0" fontId="25" fillId="6" borderId="0" xfId="0" applyFont="1" applyFill="1" applyAlignment="1" applyProtection="1">
      <alignment horizontal="center" vertical="center"/>
      <protection locked="0"/>
    </xf>
    <xf numFmtId="0" fontId="25" fillId="6" borderId="103" xfId="0" applyFont="1" applyFill="1" applyBorder="1" applyAlignment="1" applyProtection="1">
      <alignment horizontal="center" vertical="center"/>
      <protection locked="0"/>
    </xf>
    <xf numFmtId="0" fontId="21" fillId="3" borderId="15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21" fillId="2" borderId="4" xfId="0" applyFont="1" applyFill="1" applyBorder="1" applyAlignment="1" applyProtection="1">
      <alignment horizontal="center" vertical="center"/>
      <protection locked="0"/>
    </xf>
    <xf numFmtId="0" fontId="21" fillId="2" borderId="30" xfId="0" applyFont="1" applyFill="1" applyBorder="1" applyAlignment="1" applyProtection="1">
      <alignment horizontal="center" vertical="center"/>
      <protection locked="0"/>
    </xf>
    <xf numFmtId="0" fontId="21" fillId="2" borderId="5" xfId="0" applyFont="1" applyFill="1" applyBorder="1" applyAlignment="1" applyProtection="1">
      <alignment horizontal="center" vertical="center"/>
      <protection locked="0"/>
    </xf>
    <xf numFmtId="0" fontId="21" fillId="2" borderId="31" xfId="0" applyFont="1" applyFill="1" applyBorder="1" applyAlignment="1" applyProtection="1">
      <alignment horizontal="center" vertical="center"/>
      <protection locked="0"/>
    </xf>
    <xf numFmtId="176" fontId="21" fillId="16" borderId="17" xfId="0" applyNumberFormat="1" applyFont="1" applyFill="1" applyBorder="1" applyAlignment="1">
      <alignment horizontal="center" vertical="center" shrinkToFit="1"/>
    </xf>
    <xf numFmtId="176" fontId="21" fillId="16" borderId="42" xfId="0" applyNumberFormat="1" applyFont="1" applyFill="1" applyBorder="1" applyAlignment="1">
      <alignment horizontal="center" vertical="center" shrinkToFit="1"/>
    </xf>
    <xf numFmtId="176" fontId="21" fillId="16" borderId="18" xfId="0" applyNumberFormat="1" applyFont="1" applyFill="1" applyBorder="1" applyAlignment="1">
      <alignment horizontal="center" vertical="center" shrinkToFit="1"/>
    </xf>
    <xf numFmtId="0" fontId="28" fillId="3" borderId="55" xfId="0" applyFont="1" applyFill="1" applyBorder="1" applyAlignment="1">
      <alignment horizontal="center" vertical="center" shrinkToFit="1"/>
    </xf>
    <xf numFmtId="0" fontId="28" fillId="3" borderId="13" xfId="0" applyFont="1" applyFill="1" applyBorder="1" applyAlignment="1">
      <alignment horizontal="center" vertical="center" shrinkToFit="1"/>
    </xf>
    <xf numFmtId="0" fontId="28" fillId="3" borderId="54" xfId="0" applyFont="1" applyFill="1" applyBorder="1" applyAlignment="1">
      <alignment horizontal="center" vertical="center" shrinkToFit="1"/>
    </xf>
    <xf numFmtId="0" fontId="28" fillId="3" borderId="61" xfId="0" applyFont="1" applyFill="1" applyBorder="1" applyAlignment="1">
      <alignment horizontal="center" vertical="center" shrinkToFit="1"/>
    </xf>
    <xf numFmtId="0" fontId="28" fillId="3" borderId="0" xfId="0" applyFont="1" applyFill="1" applyAlignment="1">
      <alignment horizontal="center" vertical="center" shrinkToFit="1"/>
    </xf>
    <xf numFmtId="0" fontId="28" fillId="3" borderId="60" xfId="0" applyFont="1" applyFill="1" applyBorder="1" applyAlignment="1">
      <alignment horizontal="center" vertical="center" shrinkToFit="1"/>
    </xf>
    <xf numFmtId="0" fontId="28" fillId="3" borderId="39" xfId="0" applyFont="1" applyFill="1" applyBorder="1" applyAlignment="1">
      <alignment horizontal="center" vertical="center" shrinkToFit="1"/>
    </xf>
    <xf numFmtId="0" fontId="28" fillId="3" borderId="40" xfId="0" applyFont="1" applyFill="1" applyBorder="1" applyAlignment="1">
      <alignment horizontal="center" vertical="center" shrinkToFit="1"/>
    </xf>
    <xf numFmtId="0" fontId="28" fillId="3" borderId="41" xfId="0" applyFont="1" applyFill="1" applyBorder="1" applyAlignment="1">
      <alignment horizontal="center" vertical="center" shrinkToFit="1"/>
    </xf>
    <xf numFmtId="57" fontId="29" fillId="4" borderId="55" xfId="0" applyNumberFormat="1" applyFont="1" applyFill="1" applyBorder="1" applyAlignment="1">
      <alignment horizontal="center" vertical="center" shrinkToFit="1"/>
    </xf>
    <xf numFmtId="57" fontId="29" fillId="4" borderId="13" xfId="0" applyNumberFormat="1" applyFont="1" applyFill="1" applyBorder="1" applyAlignment="1">
      <alignment horizontal="center" vertical="center" shrinkToFit="1"/>
    </xf>
    <xf numFmtId="57" fontId="29" fillId="4" borderId="54" xfId="0" applyNumberFormat="1" applyFont="1" applyFill="1" applyBorder="1" applyAlignment="1">
      <alignment horizontal="center" vertical="center" shrinkToFit="1"/>
    </xf>
    <xf numFmtId="0" fontId="21" fillId="3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center" vertical="center"/>
    </xf>
    <xf numFmtId="0" fontId="26" fillId="14" borderId="37" xfId="0" applyFont="1" applyFill="1" applyBorder="1" applyAlignment="1">
      <alignment horizontal="center" vertical="center" wrapText="1"/>
    </xf>
    <xf numFmtId="0" fontId="26" fillId="14" borderId="22" xfId="0" applyFont="1" applyFill="1" applyBorder="1" applyAlignment="1">
      <alignment horizontal="center" vertical="center" wrapText="1"/>
    </xf>
    <xf numFmtId="0" fontId="26" fillId="14" borderId="46" xfId="0" applyFont="1" applyFill="1" applyBorder="1" applyAlignment="1">
      <alignment horizontal="center" vertical="center" wrapText="1"/>
    </xf>
    <xf numFmtId="0" fontId="26" fillId="14" borderId="61" xfId="0" applyFont="1" applyFill="1" applyBorder="1" applyAlignment="1">
      <alignment horizontal="center" vertical="center" wrapText="1"/>
    </xf>
    <xf numFmtId="0" fontId="26" fillId="14" borderId="0" xfId="0" applyFont="1" applyFill="1" applyAlignment="1">
      <alignment horizontal="center" vertical="center" wrapText="1"/>
    </xf>
    <xf numFmtId="0" fontId="26" fillId="14" borderId="9" xfId="0" applyFont="1" applyFill="1" applyBorder="1" applyAlignment="1">
      <alignment horizontal="center" vertical="center" wrapText="1"/>
    </xf>
    <xf numFmtId="0" fontId="26" fillId="14" borderId="39" xfId="0" applyFont="1" applyFill="1" applyBorder="1" applyAlignment="1">
      <alignment horizontal="center" vertical="center" wrapText="1"/>
    </xf>
    <xf numFmtId="0" fontId="26" fillId="14" borderId="40" xfId="0" applyFont="1" applyFill="1" applyBorder="1" applyAlignment="1">
      <alignment horizontal="center" vertical="center" wrapText="1"/>
    </xf>
    <xf numFmtId="0" fontId="26" fillId="14" borderId="47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/>
    </xf>
    <xf numFmtId="0" fontId="21" fillId="3" borderId="60" xfId="0" applyFont="1" applyFill="1" applyBorder="1" applyAlignment="1">
      <alignment horizontal="center" vertical="center"/>
    </xf>
    <xf numFmtId="0" fontId="21" fillId="3" borderId="60" xfId="0" applyFont="1" applyFill="1" applyBorder="1" applyAlignment="1">
      <alignment horizontal="center"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0" fontId="21" fillId="14" borderId="37" xfId="0" applyFont="1" applyFill="1" applyBorder="1" applyAlignment="1">
      <alignment horizontal="center" vertical="center" wrapText="1"/>
    </xf>
    <xf numFmtId="0" fontId="21" fillId="14" borderId="46" xfId="0" applyFont="1" applyFill="1" applyBorder="1" applyAlignment="1">
      <alignment horizontal="center" vertical="center" wrapText="1"/>
    </xf>
    <xf numFmtId="0" fontId="21" fillId="14" borderId="61" xfId="0" applyFont="1" applyFill="1" applyBorder="1" applyAlignment="1">
      <alignment horizontal="center" vertical="center" wrapText="1"/>
    </xf>
    <xf numFmtId="0" fontId="21" fillId="14" borderId="9" xfId="0" applyFont="1" applyFill="1" applyBorder="1" applyAlignment="1">
      <alignment horizontal="center" vertical="center" wrapText="1"/>
    </xf>
    <xf numFmtId="0" fontId="21" fillId="14" borderId="39" xfId="0" applyFont="1" applyFill="1" applyBorder="1" applyAlignment="1">
      <alignment horizontal="center" vertical="center" wrapText="1"/>
    </xf>
    <xf numFmtId="0" fontId="21" fillId="14" borderId="47" xfId="0" applyFont="1" applyFill="1" applyBorder="1" applyAlignment="1">
      <alignment horizontal="center" vertical="center" wrapText="1"/>
    </xf>
    <xf numFmtId="0" fontId="21" fillId="2" borderId="62" xfId="0" applyFont="1" applyFill="1" applyBorder="1" applyAlignment="1">
      <alignment horizontal="center" vertical="center"/>
    </xf>
    <xf numFmtId="0" fontId="21" fillId="2" borderId="51" xfId="0" applyFont="1" applyFill="1" applyBorder="1" applyAlignment="1">
      <alignment horizontal="center" vertical="center"/>
    </xf>
    <xf numFmtId="0" fontId="21" fillId="2" borderId="52" xfId="0" applyFont="1" applyFill="1" applyBorder="1" applyAlignment="1">
      <alignment horizontal="center" vertical="center"/>
    </xf>
    <xf numFmtId="0" fontId="21" fillId="2" borderId="63" xfId="0" applyFont="1" applyFill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21" fillId="2" borderId="53" xfId="0" applyFont="1" applyFill="1" applyBorder="1" applyAlignment="1">
      <alignment horizontal="center" vertical="center"/>
    </xf>
    <xf numFmtId="0" fontId="29" fillId="4" borderId="62" xfId="0" applyFont="1" applyFill="1" applyBorder="1" applyAlignment="1">
      <alignment horizontal="center" vertical="center"/>
    </xf>
    <xf numFmtId="0" fontId="29" fillId="4" borderId="51" xfId="0" applyFont="1" applyFill="1" applyBorder="1" applyAlignment="1">
      <alignment horizontal="center" vertical="center"/>
    </xf>
    <xf numFmtId="0" fontId="29" fillId="4" borderId="52" xfId="0" applyFont="1" applyFill="1" applyBorder="1" applyAlignment="1">
      <alignment horizontal="center" vertical="center"/>
    </xf>
    <xf numFmtId="0" fontId="24" fillId="6" borderId="18" xfId="0" applyFont="1" applyFill="1" applyBorder="1" applyAlignment="1">
      <alignment horizontal="center" vertical="center"/>
    </xf>
    <xf numFmtId="0" fontId="24" fillId="6" borderId="34" xfId="0" applyFont="1" applyFill="1" applyBorder="1" applyAlignment="1">
      <alignment horizontal="center" vertical="center"/>
    </xf>
    <xf numFmtId="180" fontId="21" fillId="16" borderId="55" xfId="0" applyNumberFormat="1" applyFont="1" applyFill="1" applyBorder="1" applyAlignment="1">
      <alignment horizontal="center" vertical="center"/>
    </xf>
    <xf numFmtId="180" fontId="21" fillId="16" borderId="13" xfId="0" applyNumberFormat="1" applyFont="1" applyFill="1" applyBorder="1" applyAlignment="1">
      <alignment horizontal="center" vertical="center"/>
    </xf>
    <xf numFmtId="180" fontId="21" fillId="16" borderId="7" xfId="0" applyNumberFormat="1" applyFont="1" applyFill="1" applyBorder="1" applyAlignment="1">
      <alignment horizontal="center" vertical="center"/>
    </xf>
    <xf numFmtId="180" fontId="21" fillId="16" borderId="39" xfId="0" applyNumberFormat="1" applyFont="1" applyFill="1" applyBorder="1" applyAlignment="1">
      <alignment horizontal="center" vertical="center"/>
    </xf>
    <xf numFmtId="180" fontId="21" fillId="16" borderId="40" xfId="0" applyNumberFormat="1" applyFont="1" applyFill="1" applyBorder="1" applyAlignment="1">
      <alignment horizontal="center" vertical="center"/>
    </xf>
    <xf numFmtId="180" fontId="21" fillId="16" borderId="47" xfId="0" applyNumberFormat="1" applyFont="1" applyFill="1" applyBorder="1" applyAlignment="1">
      <alignment horizontal="center" vertical="center"/>
    </xf>
    <xf numFmtId="180" fontId="26" fillId="14" borderId="55" xfId="0" applyNumberFormat="1" applyFont="1" applyFill="1" applyBorder="1" applyAlignment="1">
      <alignment horizontal="center" vertical="center"/>
    </xf>
    <xf numFmtId="180" fontId="26" fillId="14" borderId="13" xfId="0" applyNumberFormat="1" applyFont="1" applyFill="1" applyBorder="1" applyAlignment="1">
      <alignment horizontal="center" vertical="center"/>
    </xf>
    <xf numFmtId="180" fontId="26" fillId="14" borderId="54" xfId="0" applyNumberFormat="1" applyFont="1" applyFill="1" applyBorder="1" applyAlignment="1">
      <alignment horizontal="center" vertical="center"/>
    </xf>
    <xf numFmtId="180" fontId="26" fillId="14" borderId="39" xfId="0" applyNumberFormat="1" applyFont="1" applyFill="1" applyBorder="1" applyAlignment="1">
      <alignment horizontal="center" vertical="center"/>
    </xf>
    <xf numFmtId="180" fontId="26" fillId="14" borderId="40" xfId="0" applyNumberFormat="1" applyFont="1" applyFill="1" applyBorder="1" applyAlignment="1">
      <alignment horizontal="center" vertical="center"/>
    </xf>
    <xf numFmtId="180" fontId="26" fillId="14" borderId="41" xfId="0" applyNumberFormat="1" applyFont="1" applyFill="1" applyBorder="1" applyAlignment="1">
      <alignment horizontal="center" vertical="center"/>
    </xf>
    <xf numFmtId="0" fontId="21" fillId="3" borderId="6" xfId="0" applyFont="1" applyFill="1" applyBorder="1" applyAlignment="1">
      <alignment horizontal="center" vertical="center" textRotation="255"/>
    </xf>
    <xf numFmtId="0" fontId="21" fillId="3" borderId="7" xfId="0" applyFont="1" applyFill="1" applyBorder="1" applyAlignment="1">
      <alignment horizontal="center" vertical="center" textRotation="255"/>
    </xf>
    <xf numFmtId="0" fontId="21" fillId="3" borderId="8" xfId="0" applyFont="1" applyFill="1" applyBorder="1" applyAlignment="1">
      <alignment horizontal="center" vertical="center" textRotation="255"/>
    </xf>
    <xf numFmtId="0" fontId="21" fillId="3" borderId="9" xfId="0" applyFont="1" applyFill="1" applyBorder="1" applyAlignment="1">
      <alignment horizontal="center" vertical="center" textRotation="255"/>
    </xf>
    <xf numFmtId="0" fontId="16" fillId="3" borderId="6" xfId="0" applyFont="1" applyFill="1" applyBorder="1" applyAlignment="1">
      <alignment horizontal="center" vertical="center" wrapText="1" shrinkToFit="1"/>
    </xf>
    <xf numFmtId="0" fontId="16" fillId="3" borderId="13" xfId="0" applyFont="1" applyFill="1" applyBorder="1" applyAlignment="1">
      <alignment horizontal="center" vertical="center" wrapText="1" shrinkToFit="1"/>
    </xf>
    <xf numFmtId="0" fontId="16" fillId="3" borderId="54" xfId="0" applyFont="1" applyFill="1" applyBorder="1" applyAlignment="1">
      <alignment horizontal="center" vertical="center" wrapText="1" shrinkToFit="1"/>
    </xf>
    <xf numFmtId="0" fontId="16" fillId="3" borderId="50" xfId="0" applyFont="1" applyFill="1" applyBorder="1" applyAlignment="1">
      <alignment horizontal="center" vertical="center" wrapText="1" shrinkToFit="1"/>
    </xf>
    <xf numFmtId="0" fontId="16" fillId="3" borderId="40" xfId="0" applyFont="1" applyFill="1" applyBorder="1" applyAlignment="1">
      <alignment horizontal="center" vertical="center" wrapText="1" shrinkToFit="1"/>
    </xf>
    <xf numFmtId="0" fontId="16" fillId="3" borderId="41" xfId="0" applyFont="1" applyFill="1" applyBorder="1" applyAlignment="1">
      <alignment horizontal="center" vertical="center" wrapText="1" shrinkToFit="1"/>
    </xf>
    <xf numFmtId="0" fontId="21" fillId="4" borderId="38" xfId="0" applyFont="1" applyFill="1" applyBorder="1" applyAlignment="1">
      <alignment horizontal="center" vertical="center"/>
    </xf>
    <xf numFmtId="0" fontId="21" fillId="4" borderId="60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28" xfId="0" applyFont="1" applyFill="1" applyBorder="1" applyAlignment="1">
      <alignment horizontal="center" vertical="center"/>
    </xf>
    <xf numFmtId="0" fontId="21" fillId="3" borderId="37" xfId="0" applyFont="1" applyFill="1" applyBorder="1" applyAlignment="1">
      <alignment horizontal="center" vertical="center"/>
    </xf>
    <xf numFmtId="0" fontId="21" fillId="3" borderId="61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28" fillId="3" borderId="16" xfId="0" applyFont="1" applyFill="1" applyBorder="1" applyAlignment="1">
      <alignment horizontal="center" vertical="center" shrinkToFit="1"/>
    </xf>
    <xf numFmtId="0" fontId="28" fillId="3" borderId="17" xfId="0" applyFont="1" applyFill="1" applyBorder="1" applyAlignment="1">
      <alignment horizontal="center" vertical="center" shrinkToFit="1"/>
    </xf>
    <xf numFmtId="0" fontId="28" fillId="3" borderId="48" xfId="0" applyFont="1" applyFill="1" applyBorder="1" applyAlignment="1">
      <alignment horizontal="center" vertical="center" shrinkToFit="1"/>
    </xf>
    <xf numFmtId="0" fontId="28" fillId="3" borderId="42" xfId="0" applyFont="1" applyFill="1" applyBorder="1" applyAlignment="1">
      <alignment horizontal="center" vertical="center" shrinkToFit="1"/>
    </xf>
    <xf numFmtId="0" fontId="28" fillId="3" borderId="25" xfId="0" applyFont="1" applyFill="1" applyBorder="1" applyAlignment="1">
      <alignment horizontal="center" vertical="center" shrinkToFit="1"/>
    </xf>
    <xf numFmtId="0" fontId="28" fillId="3" borderId="18" xfId="0" applyFont="1" applyFill="1" applyBorder="1" applyAlignment="1">
      <alignment horizontal="center" vertical="center" shrinkToFit="1"/>
    </xf>
    <xf numFmtId="0" fontId="21" fillId="3" borderId="14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0" fontId="21" fillId="3" borderId="44" xfId="0" applyFont="1" applyFill="1" applyBorder="1" applyAlignment="1">
      <alignment horizontal="center" vertical="center"/>
    </xf>
    <xf numFmtId="0" fontId="21" fillId="3" borderId="27" xfId="0" applyFont="1" applyFill="1" applyBorder="1" applyAlignment="1">
      <alignment horizontal="center" vertical="center"/>
    </xf>
    <xf numFmtId="0" fontId="21" fillId="3" borderId="23" xfId="0" applyFont="1" applyFill="1" applyBorder="1" applyAlignment="1">
      <alignment horizontal="center" vertical="center"/>
    </xf>
    <xf numFmtId="0" fontId="21" fillId="3" borderId="45" xfId="0" applyFont="1" applyFill="1" applyBorder="1" applyAlignment="1">
      <alignment horizontal="center" vertical="center"/>
    </xf>
    <xf numFmtId="0" fontId="21" fillId="4" borderId="11" xfId="0" applyFont="1" applyFill="1" applyBorder="1" applyAlignment="1">
      <alignment horizontal="center" vertical="center"/>
    </xf>
    <xf numFmtId="0" fontId="21" fillId="3" borderId="50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/>
    </xf>
    <xf numFmtId="0" fontId="21" fillId="3" borderId="41" xfId="0" applyFont="1" applyFill="1" applyBorder="1" applyAlignment="1">
      <alignment horizontal="center" vertical="center"/>
    </xf>
    <xf numFmtId="0" fontId="21" fillId="3" borderId="25" xfId="0" applyFont="1" applyFill="1" applyBorder="1" applyAlignment="1">
      <alignment horizontal="center" vertical="center"/>
    </xf>
    <xf numFmtId="0" fontId="21" fillId="3" borderId="33" xfId="0" applyFont="1" applyFill="1" applyBorder="1" applyAlignment="1">
      <alignment horizontal="center" vertical="center"/>
    </xf>
    <xf numFmtId="0" fontId="21" fillId="3" borderId="26" xfId="0" applyFont="1" applyFill="1" applyBorder="1" applyAlignment="1">
      <alignment horizontal="center" vertical="center"/>
    </xf>
    <xf numFmtId="0" fontId="21" fillId="3" borderId="24" xfId="0" applyFont="1" applyFill="1" applyBorder="1" applyAlignment="1">
      <alignment horizontal="center" vertical="center"/>
    </xf>
    <xf numFmtId="0" fontId="16" fillId="3" borderId="16" xfId="0" applyFont="1" applyFill="1" applyBorder="1" applyAlignment="1" applyProtection="1">
      <alignment horizontal="center" vertical="center"/>
      <protection locked="0"/>
    </xf>
    <xf numFmtId="0" fontId="16" fillId="3" borderId="17" xfId="0" applyFont="1" applyFill="1" applyBorder="1" applyAlignment="1" applyProtection="1">
      <alignment horizontal="center" vertical="center"/>
      <protection locked="0"/>
    </xf>
    <xf numFmtId="0" fontId="16" fillId="3" borderId="26" xfId="0" applyFont="1" applyFill="1" applyBorder="1" applyAlignment="1" applyProtection="1">
      <alignment horizontal="center" vertical="center"/>
      <protection locked="0"/>
    </xf>
    <xf numFmtId="0" fontId="16" fillId="3" borderId="24" xfId="0" applyFont="1" applyFill="1" applyBorder="1" applyAlignment="1" applyProtection="1">
      <alignment horizontal="center" vertical="center"/>
      <protection locked="0"/>
    </xf>
    <xf numFmtId="0" fontId="21" fillId="2" borderId="35" xfId="0" applyFont="1" applyFill="1" applyBorder="1" applyAlignment="1" applyProtection="1">
      <alignment horizontal="center" vertical="center"/>
      <protection locked="0"/>
    </xf>
    <xf numFmtId="0" fontId="21" fillId="2" borderId="36" xfId="0" applyFont="1" applyFill="1" applyBorder="1" applyAlignment="1" applyProtection="1">
      <alignment horizontal="center" vertical="center"/>
      <protection locked="0"/>
    </xf>
    <xf numFmtId="176" fontId="21" fillId="16" borderId="37" xfId="0" applyNumberFormat="1" applyFont="1" applyFill="1" applyBorder="1" applyAlignment="1">
      <alignment horizontal="center" vertical="center"/>
    </xf>
    <xf numFmtId="176" fontId="21" fillId="16" borderId="22" xfId="0" applyNumberFormat="1" applyFont="1" applyFill="1" applyBorder="1" applyAlignment="1">
      <alignment horizontal="center" vertical="center"/>
    </xf>
    <xf numFmtId="176" fontId="21" fillId="16" borderId="38" xfId="0" applyNumberFormat="1" applyFont="1" applyFill="1" applyBorder="1" applyAlignment="1">
      <alignment horizontal="center" vertical="center"/>
    </xf>
    <xf numFmtId="176" fontId="21" fillId="16" borderId="61" xfId="0" applyNumberFormat="1" applyFont="1" applyFill="1" applyBorder="1" applyAlignment="1">
      <alignment horizontal="center" vertical="center"/>
    </xf>
    <xf numFmtId="176" fontId="21" fillId="16" borderId="0" xfId="0" applyNumberFormat="1" applyFont="1" applyFill="1" applyAlignment="1">
      <alignment horizontal="center" vertical="center"/>
    </xf>
    <xf numFmtId="176" fontId="21" fillId="16" borderId="60" xfId="0" applyNumberFormat="1" applyFont="1" applyFill="1" applyBorder="1" applyAlignment="1">
      <alignment horizontal="center" vertical="center"/>
    </xf>
    <xf numFmtId="176" fontId="21" fillId="16" borderId="29" xfId="0" applyNumberFormat="1" applyFont="1" applyFill="1" applyBorder="1" applyAlignment="1">
      <alignment horizontal="center" vertical="center"/>
    </xf>
    <xf numFmtId="176" fontId="21" fillId="16" borderId="1" xfId="0" applyNumberFormat="1" applyFont="1" applyFill="1" applyBorder="1" applyAlignment="1">
      <alignment horizontal="center" vertical="center"/>
    </xf>
    <xf numFmtId="176" fontId="21" fillId="16" borderId="28" xfId="0" applyNumberFormat="1" applyFont="1" applyFill="1" applyBorder="1" applyAlignment="1">
      <alignment horizontal="center" vertical="center"/>
    </xf>
    <xf numFmtId="0" fontId="16" fillId="3" borderId="24" xfId="0" applyFont="1" applyFill="1" applyBorder="1" applyAlignment="1">
      <alignment horizontal="center" vertical="center"/>
    </xf>
    <xf numFmtId="0" fontId="21" fillId="16" borderId="37" xfId="0" applyFont="1" applyFill="1" applyBorder="1" applyAlignment="1">
      <alignment horizontal="center" vertical="center"/>
    </xf>
    <xf numFmtId="0" fontId="21" fillId="16" borderId="22" xfId="0" applyFont="1" applyFill="1" applyBorder="1" applyAlignment="1">
      <alignment horizontal="center" vertical="center"/>
    </xf>
    <xf numFmtId="0" fontId="21" fillId="16" borderId="61" xfId="0" applyFont="1" applyFill="1" applyBorder="1" applyAlignment="1">
      <alignment horizontal="center" vertical="center"/>
    </xf>
    <xf numFmtId="0" fontId="21" fillId="16" borderId="0" xfId="0" applyFont="1" applyFill="1" applyAlignment="1">
      <alignment horizontal="center" vertical="center"/>
    </xf>
    <xf numFmtId="0" fontId="21" fillId="16" borderId="29" xfId="0" applyFont="1" applyFill="1" applyBorder="1" applyAlignment="1">
      <alignment horizontal="center" vertical="center"/>
    </xf>
    <xf numFmtId="0" fontId="21" fillId="16" borderId="1" xfId="0" applyFont="1" applyFill="1" applyBorder="1" applyAlignment="1">
      <alignment horizontal="center" vertical="center"/>
    </xf>
    <xf numFmtId="180" fontId="27" fillId="16" borderId="37" xfId="0" applyNumberFormat="1" applyFont="1" applyFill="1" applyBorder="1" applyAlignment="1">
      <alignment horizontal="center" vertical="center"/>
    </xf>
    <xf numFmtId="180" fontId="27" fillId="16" borderId="22" xfId="0" applyNumberFormat="1" applyFont="1" applyFill="1" applyBorder="1" applyAlignment="1">
      <alignment horizontal="center" vertical="center"/>
    </xf>
    <xf numFmtId="180" fontId="27" fillId="16" borderId="46" xfId="0" applyNumberFormat="1" applyFont="1" applyFill="1" applyBorder="1" applyAlignment="1">
      <alignment horizontal="center" vertical="center"/>
    </xf>
    <xf numFmtId="180" fontId="27" fillId="16" borderId="61" xfId="0" applyNumberFormat="1" applyFont="1" applyFill="1" applyBorder="1" applyAlignment="1">
      <alignment horizontal="center" vertical="center"/>
    </xf>
    <xf numFmtId="180" fontId="27" fillId="16" borderId="0" xfId="0" applyNumberFormat="1" applyFont="1" applyFill="1" applyAlignment="1">
      <alignment horizontal="center" vertical="center"/>
    </xf>
    <xf numFmtId="180" fontId="27" fillId="16" borderId="9" xfId="0" applyNumberFormat="1" applyFont="1" applyFill="1" applyBorder="1" applyAlignment="1">
      <alignment horizontal="center" vertical="center"/>
    </xf>
    <xf numFmtId="180" fontId="27" fillId="16" borderId="39" xfId="0" applyNumberFormat="1" applyFont="1" applyFill="1" applyBorder="1" applyAlignment="1">
      <alignment horizontal="center" vertical="center"/>
    </xf>
    <xf numFmtId="180" fontId="27" fillId="16" borderId="40" xfId="0" applyNumberFormat="1" applyFont="1" applyFill="1" applyBorder="1" applyAlignment="1">
      <alignment horizontal="center" vertical="center"/>
    </xf>
    <xf numFmtId="180" fontId="27" fillId="16" borderId="47" xfId="0" applyNumberFormat="1" applyFont="1" applyFill="1" applyBorder="1" applyAlignment="1">
      <alignment horizontal="center" vertical="center"/>
    </xf>
    <xf numFmtId="0" fontId="21" fillId="14" borderId="41" xfId="0" applyFont="1" applyFill="1" applyBorder="1" applyAlignment="1">
      <alignment horizontal="center" vertical="center"/>
    </xf>
    <xf numFmtId="0" fontId="21" fillId="0" borderId="90" xfId="0" applyFont="1" applyBorder="1" applyAlignment="1">
      <alignment horizontal="center" vertical="center"/>
    </xf>
    <xf numFmtId="0" fontId="21" fillId="0" borderId="91" xfId="0" applyFont="1" applyBorder="1" applyAlignment="1">
      <alignment horizontal="center" vertical="center"/>
    </xf>
    <xf numFmtId="0" fontId="21" fillId="0" borderId="92" xfId="0" applyFont="1" applyBorder="1" applyAlignment="1">
      <alignment horizontal="center" vertical="center"/>
    </xf>
    <xf numFmtId="0" fontId="21" fillId="0" borderId="93" xfId="0" applyFont="1" applyBorder="1" applyAlignment="1">
      <alignment horizontal="center" vertical="center"/>
    </xf>
    <xf numFmtId="0" fontId="21" fillId="0" borderId="94" xfId="0" applyFont="1" applyBorder="1" applyAlignment="1">
      <alignment horizontal="center" vertical="center"/>
    </xf>
    <xf numFmtId="0" fontId="21" fillId="0" borderId="95" xfId="0" applyFont="1" applyBorder="1" applyAlignment="1">
      <alignment horizontal="center" vertical="center"/>
    </xf>
    <xf numFmtId="0" fontId="21" fillId="3" borderId="33" xfId="0" applyFont="1" applyFill="1" applyBorder="1" applyAlignment="1">
      <alignment horizontal="center" vertical="center" shrinkToFit="1"/>
    </xf>
    <xf numFmtId="0" fontId="21" fillId="3" borderId="34" xfId="0" applyFont="1" applyFill="1" applyBorder="1" applyAlignment="1">
      <alignment horizontal="center" vertical="center" shrinkToFit="1"/>
    </xf>
    <xf numFmtId="0" fontId="21" fillId="14" borderId="17" xfId="0" applyFont="1" applyFill="1" applyBorder="1" applyAlignment="1">
      <alignment horizontal="center" vertical="center"/>
    </xf>
    <xf numFmtId="0" fontId="21" fillId="14" borderId="106" xfId="0" applyFont="1" applyFill="1" applyBorder="1" applyAlignment="1">
      <alignment horizontal="center" vertical="center"/>
    </xf>
    <xf numFmtId="0" fontId="21" fillId="14" borderId="24" xfId="0" applyFont="1" applyFill="1" applyBorder="1" applyAlignment="1">
      <alignment horizontal="center" vertical="center"/>
    </xf>
    <xf numFmtId="0" fontId="21" fillId="14" borderId="105" xfId="0" applyFont="1" applyFill="1" applyBorder="1" applyAlignment="1">
      <alignment horizontal="center" vertical="center"/>
    </xf>
    <xf numFmtId="38" fontId="14" fillId="15" borderId="25" xfId="2" applyFont="1" applyFill="1" applyBorder="1" applyAlignment="1" applyProtection="1">
      <alignment horizontal="right" vertical="center"/>
    </xf>
    <xf numFmtId="38" fontId="14" fillId="15" borderId="17" xfId="2" applyFont="1" applyFill="1" applyBorder="1" applyAlignment="1" applyProtection="1">
      <alignment horizontal="right" vertical="center"/>
    </xf>
    <xf numFmtId="38" fontId="14" fillId="15" borderId="106" xfId="2" applyFont="1" applyFill="1" applyBorder="1" applyAlignment="1" applyProtection="1">
      <alignment horizontal="right" vertical="center"/>
    </xf>
    <xf numFmtId="0" fontId="21" fillId="4" borderId="46" xfId="0" applyFont="1" applyFill="1" applyBorder="1" applyAlignment="1">
      <alignment horizontal="center" vertical="center" shrinkToFit="1"/>
    </xf>
    <xf numFmtId="0" fontId="21" fillId="4" borderId="11" xfId="0" applyFont="1" applyFill="1" applyBorder="1" applyAlignment="1">
      <alignment horizontal="center" vertical="center" shrinkToFit="1"/>
    </xf>
    <xf numFmtId="0" fontId="29" fillId="3" borderId="8" xfId="0" applyFont="1" applyFill="1" applyBorder="1" applyAlignment="1" applyProtection="1">
      <alignment horizontal="center" vertical="center" wrapText="1"/>
      <protection locked="0"/>
    </xf>
    <xf numFmtId="0" fontId="29" fillId="3" borderId="0" xfId="0" applyFont="1" applyFill="1" applyAlignment="1" applyProtection="1">
      <alignment horizontal="center" vertical="center" wrapText="1"/>
      <protection locked="0"/>
    </xf>
    <xf numFmtId="0" fontId="29" fillId="3" borderId="60" xfId="0" applyFont="1" applyFill="1" applyBorder="1" applyAlignment="1" applyProtection="1">
      <alignment horizontal="center" vertical="center" wrapText="1"/>
      <protection locked="0"/>
    </xf>
    <xf numFmtId="0" fontId="29" fillId="3" borderId="10" xfId="0" applyFont="1" applyFill="1" applyBorder="1" applyAlignment="1" applyProtection="1">
      <alignment horizontal="center" vertical="center" wrapText="1"/>
      <protection locked="0"/>
    </xf>
    <xf numFmtId="0" fontId="29" fillId="3" borderId="1" xfId="0" applyFont="1" applyFill="1" applyBorder="1" applyAlignment="1" applyProtection="1">
      <alignment horizontal="center" vertical="center" wrapText="1"/>
      <protection locked="0"/>
    </xf>
    <xf numFmtId="0" fontId="29" fillId="3" borderId="28" xfId="0" applyFont="1" applyFill="1" applyBorder="1" applyAlignment="1" applyProtection="1">
      <alignment horizontal="center" vertical="center" wrapText="1"/>
      <protection locked="0"/>
    </xf>
    <xf numFmtId="0" fontId="21" fillId="14" borderId="61" xfId="0" applyFont="1" applyFill="1" applyBorder="1" applyAlignment="1" applyProtection="1">
      <alignment horizontal="center" vertical="center"/>
      <protection locked="0"/>
    </xf>
    <xf numFmtId="0" fontId="21" fillId="14" borderId="0" xfId="0" applyFont="1" applyFill="1" applyAlignment="1" applyProtection="1">
      <alignment horizontal="center" vertical="center"/>
      <protection locked="0"/>
    </xf>
    <xf numFmtId="0" fontId="21" fillId="14" borderId="29" xfId="0" applyFont="1" applyFill="1" applyBorder="1" applyAlignment="1" applyProtection="1">
      <alignment horizontal="center" vertical="center"/>
      <protection locked="0"/>
    </xf>
    <xf numFmtId="0" fontId="21" fillId="14" borderId="1" xfId="0" applyFont="1" applyFill="1" applyBorder="1" applyAlignment="1" applyProtection="1">
      <alignment horizontal="center" vertical="center"/>
      <protection locked="0"/>
    </xf>
    <xf numFmtId="0" fontId="21" fillId="0" borderId="61" xfId="0" applyFont="1" applyBorder="1" applyAlignment="1" applyProtection="1">
      <alignment horizontal="center" vertical="center"/>
      <protection locked="0"/>
    </xf>
    <xf numFmtId="0" fontId="21" fillId="0" borderId="9" xfId="0" applyFont="1" applyBorder="1" applyAlignment="1" applyProtection="1">
      <alignment horizontal="center" vertical="center"/>
      <protection locked="0"/>
    </xf>
    <xf numFmtId="0" fontId="21" fillId="0" borderId="29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6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21" fillId="0" borderId="139" xfId="0" applyFont="1" applyBorder="1" applyAlignment="1">
      <alignment horizontal="left" vertical="center"/>
    </xf>
    <xf numFmtId="178" fontId="7" fillId="0" borderId="22" xfId="3" applyNumberFormat="1" applyFont="1" applyBorder="1" applyAlignment="1">
      <alignment horizontal="center" vertical="center" wrapText="1"/>
    </xf>
    <xf numFmtId="178" fontId="7" fillId="0" borderId="0" xfId="3" applyNumberFormat="1" applyFont="1" applyAlignment="1">
      <alignment horizontal="center" vertical="center" wrapText="1"/>
    </xf>
    <xf numFmtId="178" fontId="7" fillId="0" borderId="40" xfId="3" applyNumberFormat="1" applyFont="1" applyBorder="1" applyAlignment="1">
      <alignment horizontal="center" vertical="center" wrapText="1"/>
    </xf>
    <xf numFmtId="49" fontId="7" fillId="0" borderId="22" xfId="3" applyNumberFormat="1" applyFont="1" applyBorder="1" applyAlignment="1">
      <alignment horizontal="center" vertical="center" wrapText="1"/>
    </xf>
    <xf numFmtId="49" fontId="7" fillId="0" borderId="0" xfId="3" applyNumberFormat="1" applyFont="1" applyAlignment="1">
      <alignment horizontal="center" vertical="center" wrapText="1"/>
    </xf>
    <xf numFmtId="49" fontId="7" fillId="0" borderId="40" xfId="3" applyNumberFormat="1" applyFont="1" applyBorder="1" applyAlignment="1">
      <alignment horizontal="center" vertical="center" wrapText="1"/>
    </xf>
    <xf numFmtId="186" fontId="7" fillId="0" borderId="38" xfId="3" applyNumberFormat="1" applyFont="1" applyBorder="1" applyAlignment="1">
      <alignment horizontal="center" vertical="center" wrapText="1"/>
    </xf>
    <xf numFmtId="186" fontId="7" fillId="0" borderId="60" xfId="3" applyNumberFormat="1" applyFont="1" applyBorder="1" applyAlignment="1">
      <alignment horizontal="center" vertical="center" wrapText="1"/>
    </xf>
    <xf numFmtId="186" fontId="7" fillId="0" borderId="41" xfId="3" applyNumberFormat="1" applyFont="1" applyBorder="1" applyAlignment="1">
      <alignment horizontal="center" vertical="center" wrapText="1"/>
    </xf>
    <xf numFmtId="181" fontId="7" fillId="0" borderId="61" xfId="3" applyNumberFormat="1" applyFont="1" applyBorder="1" applyAlignment="1">
      <alignment horizontal="center" vertical="center"/>
    </xf>
    <xf numFmtId="179" fontId="7" fillId="0" borderId="37" xfId="3" applyNumberFormat="1" applyFont="1" applyBorder="1" applyAlignment="1">
      <alignment wrapText="1"/>
    </xf>
    <xf numFmtId="179" fontId="7" fillId="0" borderId="61" xfId="3" applyNumberFormat="1" applyFont="1" applyBorder="1" applyAlignment="1">
      <alignment wrapText="1"/>
    </xf>
    <xf numFmtId="179" fontId="7" fillId="0" borderId="125" xfId="3" applyNumberFormat="1" applyFont="1" applyBorder="1" applyAlignment="1">
      <alignment wrapText="1"/>
    </xf>
    <xf numFmtId="179" fontId="7" fillId="0" borderId="117" xfId="3" applyNumberFormat="1" applyFont="1" applyBorder="1" applyAlignment="1">
      <alignment wrapText="1"/>
    </xf>
    <xf numFmtId="179" fontId="7" fillId="0" borderId="22" xfId="3" applyNumberFormat="1" applyFont="1" applyBorder="1" applyAlignment="1">
      <alignment wrapText="1"/>
    </xf>
    <xf numFmtId="179" fontId="7" fillId="0" borderId="0" xfId="3" applyNumberFormat="1" applyFont="1" applyAlignment="1">
      <alignment wrapText="1"/>
    </xf>
    <xf numFmtId="186" fontId="7" fillId="0" borderId="22" xfId="3" applyNumberFormat="1" applyFont="1" applyBorder="1" applyAlignment="1">
      <alignment horizontal="center" vertical="center" wrapText="1"/>
    </xf>
    <xf numFmtId="186" fontId="7" fillId="0" borderId="0" xfId="3" applyNumberFormat="1" applyFont="1" applyAlignment="1">
      <alignment horizontal="center" vertical="center" wrapText="1"/>
    </xf>
    <xf numFmtId="186" fontId="7" fillId="0" borderId="40" xfId="3" applyNumberFormat="1" applyFont="1" applyBorder="1" applyAlignment="1">
      <alignment horizontal="center" vertical="center" wrapText="1"/>
    </xf>
    <xf numFmtId="179" fontId="7" fillId="0" borderId="34" xfId="3" applyNumberFormat="1" applyFont="1" applyBorder="1" applyAlignment="1">
      <alignment vertical="center" wrapText="1"/>
    </xf>
    <xf numFmtId="179" fontId="7" fillId="0" borderId="42" xfId="3" applyNumberFormat="1" applyFont="1" applyBorder="1" applyAlignment="1">
      <alignment vertical="center" wrapText="1"/>
    </xf>
    <xf numFmtId="181" fontId="7" fillId="0" borderId="60" xfId="3" applyNumberFormat="1" applyFont="1" applyBorder="1" applyAlignment="1">
      <alignment horizontal="center" vertical="center"/>
    </xf>
    <xf numFmtId="179" fontId="7" fillId="0" borderId="34" xfId="3" applyNumberFormat="1" applyFont="1" applyBorder="1">
      <alignment vertical="center"/>
    </xf>
    <xf numFmtId="179" fontId="7" fillId="0" borderId="82" xfId="3" applyNumberFormat="1" applyFont="1" applyBorder="1">
      <alignment vertical="center"/>
    </xf>
    <xf numFmtId="179" fontId="7" fillId="0" borderId="42" xfId="3" applyNumberFormat="1" applyFont="1" applyBorder="1">
      <alignment vertical="center"/>
    </xf>
    <xf numFmtId="178" fontId="7" fillId="0" borderId="82" xfId="3" applyNumberFormat="1" applyFont="1" applyBorder="1" applyAlignment="1">
      <alignment horizontal="center" vertical="center"/>
    </xf>
    <xf numFmtId="3" fontId="7" fillId="0" borderId="37" xfId="3" applyNumberFormat="1" applyFont="1" applyBorder="1" applyAlignment="1">
      <alignment horizontal="right" vertical="center" wrapText="1"/>
    </xf>
    <xf numFmtId="3" fontId="7" fillId="0" borderId="61" xfId="3" applyNumberFormat="1" applyFont="1" applyBorder="1" applyAlignment="1">
      <alignment horizontal="right" vertical="center" wrapText="1"/>
    </xf>
    <xf numFmtId="3" fontId="7" fillId="0" borderId="39" xfId="3" applyNumberFormat="1" applyFont="1" applyBorder="1" applyAlignment="1">
      <alignment horizontal="right" vertical="center" wrapText="1"/>
    </xf>
    <xf numFmtId="0" fontId="7" fillId="0" borderId="126" xfId="3" applyFont="1" applyBorder="1" applyAlignment="1">
      <alignment horizontal="center" vertical="center"/>
    </xf>
    <xf numFmtId="0" fontId="7" fillId="0" borderId="130" xfId="3" applyFont="1" applyBorder="1" applyAlignment="1">
      <alignment horizontal="center" vertical="center"/>
    </xf>
    <xf numFmtId="3" fontId="7" fillId="0" borderId="37" xfId="3" applyNumberFormat="1" applyFont="1" applyBorder="1" applyAlignment="1">
      <alignment vertical="center" wrapText="1"/>
    </xf>
    <xf numFmtId="0" fontId="7" fillId="0" borderId="61" xfId="3" applyFont="1" applyBorder="1">
      <alignment vertical="center"/>
    </xf>
    <xf numFmtId="3" fontId="7" fillId="0" borderId="121" xfId="3" applyNumberFormat="1" applyFont="1" applyBorder="1" applyAlignment="1">
      <alignment horizontal="center" vertical="center" wrapText="1"/>
    </xf>
    <xf numFmtId="3" fontId="7" fillId="0" borderId="126" xfId="3" applyNumberFormat="1" applyFont="1" applyBorder="1" applyAlignment="1">
      <alignment horizontal="center" vertical="center" wrapText="1"/>
    </xf>
    <xf numFmtId="178" fontId="7" fillId="0" borderId="61" xfId="3" applyNumberFormat="1" applyFont="1" applyBorder="1" applyAlignment="1">
      <alignment horizontal="center" vertical="center"/>
    </xf>
    <xf numFmtId="178" fontId="7" fillId="0" borderId="0" xfId="3" applyNumberFormat="1" applyFont="1" applyAlignment="1">
      <alignment horizontal="center" vertical="center"/>
    </xf>
    <xf numFmtId="179" fontId="7" fillId="0" borderId="37" xfId="3" applyNumberFormat="1" applyFont="1" applyBorder="1" applyAlignment="1">
      <alignment horizontal="center" vertical="center" wrapText="1"/>
    </xf>
    <xf numFmtId="179" fontId="7" fillId="0" borderId="61" xfId="3" applyNumberFormat="1" applyFont="1" applyBorder="1" applyAlignment="1">
      <alignment horizontal="center" vertical="center" wrapText="1"/>
    </xf>
    <xf numFmtId="179" fontId="7" fillId="0" borderId="39" xfId="3" applyNumberFormat="1" applyFont="1" applyBorder="1" applyAlignment="1">
      <alignment horizontal="center" vertical="center" wrapText="1"/>
    </xf>
    <xf numFmtId="179" fontId="7" fillId="0" borderId="124" xfId="3" applyNumberFormat="1" applyFont="1" applyBorder="1" applyAlignment="1">
      <alignment horizontal="center" vertical="center" wrapText="1"/>
    </xf>
    <xf numFmtId="179" fontId="7" fillId="0" borderId="118" xfId="3" applyNumberFormat="1" applyFont="1" applyBorder="1" applyAlignment="1">
      <alignment horizontal="center" vertical="center" wrapText="1"/>
    </xf>
    <xf numFmtId="179" fontId="7" fillId="0" borderId="136" xfId="3" applyNumberFormat="1" applyFont="1" applyBorder="1" applyAlignment="1">
      <alignment horizontal="center" vertical="center" wrapText="1"/>
    </xf>
    <xf numFmtId="181" fontId="7" fillId="0" borderId="82" xfId="3" applyNumberFormat="1" applyFont="1" applyBorder="1" applyAlignment="1">
      <alignment horizontal="center" vertical="center"/>
    </xf>
    <xf numFmtId="187" fontId="7" fillId="0" borderId="34" xfId="3" applyNumberFormat="1" applyFont="1" applyBorder="1">
      <alignment vertical="center"/>
    </xf>
    <xf numFmtId="187" fontId="7" fillId="0" borderId="82" xfId="3" applyNumberFormat="1" applyFont="1" applyBorder="1">
      <alignment vertical="center"/>
    </xf>
    <xf numFmtId="187" fontId="7" fillId="0" borderId="42" xfId="3" applyNumberFormat="1" applyFont="1" applyBorder="1">
      <alignment vertical="center"/>
    </xf>
    <xf numFmtId="188" fontId="7" fillId="0" borderId="60" xfId="3" applyNumberFormat="1" applyFont="1" applyBorder="1" applyAlignment="1">
      <alignment horizontal="center" vertical="center"/>
    </xf>
    <xf numFmtId="188" fontId="7" fillId="0" borderId="41" xfId="3" applyNumberFormat="1" applyFont="1" applyBorder="1" applyAlignment="1">
      <alignment horizontal="center" vertical="center"/>
    </xf>
    <xf numFmtId="178" fontId="7" fillId="0" borderId="22" xfId="3" applyNumberFormat="1" applyFont="1" applyBorder="1" applyAlignment="1">
      <alignment horizontal="left" vertical="center" wrapText="1"/>
    </xf>
    <xf numFmtId="178" fontId="7" fillId="0" borderId="0" xfId="3" applyNumberFormat="1" applyFont="1" applyAlignment="1">
      <alignment horizontal="left" vertical="center" wrapText="1"/>
    </xf>
    <xf numFmtId="178" fontId="7" fillId="0" borderId="40" xfId="3" applyNumberFormat="1" applyFont="1" applyBorder="1" applyAlignment="1">
      <alignment horizontal="left" vertical="center" wrapText="1"/>
    </xf>
    <xf numFmtId="179" fontId="7" fillId="0" borderId="37" xfId="3" applyNumberFormat="1" applyFont="1" applyBorder="1">
      <alignment vertical="center"/>
    </xf>
    <xf numFmtId="179" fontId="7" fillId="0" borderId="61" xfId="3" applyNumberFormat="1" applyFont="1" applyBorder="1">
      <alignment vertical="center"/>
    </xf>
    <xf numFmtId="189" fontId="7" fillId="0" borderId="61" xfId="3" applyNumberFormat="1" applyFont="1" applyBorder="1" applyAlignment="1">
      <alignment vertical="top" wrapText="1"/>
    </xf>
    <xf numFmtId="189" fontId="7" fillId="0" borderId="39" xfId="3" applyNumberFormat="1" applyFont="1" applyBorder="1" applyAlignment="1">
      <alignment vertical="top" wrapText="1"/>
    </xf>
    <xf numFmtId="189" fontId="7" fillId="0" borderId="117" xfId="3" applyNumberFormat="1" applyFont="1" applyBorder="1" applyAlignment="1">
      <alignment vertical="top" wrapText="1"/>
    </xf>
    <xf numFmtId="189" fontId="7" fillId="0" borderId="137" xfId="3" applyNumberFormat="1" applyFont="1" applyBorder="1" applyAlignment="1">
      <alignment vertical="top" wrapText="1"/>
    </xf>
    <xf numFmtId="189" fontId="7" fillId="0" borderId="0" xfId="3" applyNumberFormat="1" applyFont="1" applyAlignment="1">
      <alignment vertical="top" wrapText="1"/>
    </xf>
    <xf numFmtId="189" fontId="7" fillId="0" borderId="40" xfId="3" applyNumberFormat="1" applyFont="1" applyBorder="1" applyAlignment="1">
      <alignment vertical="top" wrapText="1"/>
    </xf>
    <xf numFmtId="179" fontId="7" fillId="0" borderId="40" xfId="3" applyNumberFormat="1" applyFont="1" applyBorder="1" applyAlignment="1">
      <alignment horizontal="center" vertical="center" wrapText="1"/>
    </xf>
    <xf numFmtId="179" fontId="7" fillId="0" borderId="41" xfId="3" applyNumberFormat="1" applyFont="1" applyBorder="1" applyAlignment="1">
      <alignment horizontal="center" vertical="center" wrapText="1"/>
    </xf>
    <xf numFmtId="179" fontId="7" fillId="0" borderId="42" xfId="3" applyNumberFormat="1" applyFont="1" applyBorder="1" applyAlignment="1">
      <alignment horizontal="center" vertical="center" wrapText="1"/>
    </xf>
    <xf numFmtId="3" fontId="7" fillId="0" borderId="18" xfId="3" applyNumberFormat="1" applyFont="1" applyBorder="1" applyAlignment="1">
      <alignment horizontal="center" vertical="center"/>
    </xf>
    <xf numFmtId="3" fontId="7" fillId="0" borderId="34" xfId="3" applyNumberFormat="1" applyFont="1" applyBorder="1" applyAlignment="1">
      <alignment horizontal="center" vertical="center"/>
    </xf>
    <xf numFmtId="178" fontId="7" fillId="0" borderId="37" xfId="3" applyNumberFormat="1" applyFont="1" applyBorder="1" applyAlignment="1">
      <alignment horizontal="center" vertical="center" wrapText="1"/>
    </xf>
    <xf numFmtId="178" fontId="7" fillId="0" borderId="38" xfId="3" applyNumberFormat="1" applyFont="1" applyBorder="1" applyAlignment="1">
      <alignment horizontal="center" vertical="center" wrapText="1"/>
    </xf>
    <xf numFmtId="179" fontId="7" fillId="0" borderId="39" xfId="3" applyNumberFormat="1" applyFont="1" applyBorder="1" applyAlignment="1">
      <alignment horizontal="center" vertical="center"/>
    </xf>
    <xf numFmtId="179" fontId="7" fillId="0" borderId="40" xfId="3" applyNumberFormat="1" applyFont="1" applyBorder="1" applyAlignment="1">
      <alignment horizontal="center" vertical="center"/>
    </xf>
    <xf numFmtId="179" fontId="7" fillId="0" borderId="41" xfId="3" applyNumberFormat="1" applyFont="1" applyBorder="1" applyAlignment="1">
      <alignment horizontal="center" vertical="center"/>
    </xf>
    <xf numFmtId="179" fontId="7" fillId="0" borderId="113" xfId="3" applyNumberFormat="1" applyFont="1" applyBorder="1" applyAlignment="1">
      <alignment horizontal="center" vertical="center" wrapText="1"/>
    </xf>
    <xf numFmtId="179" fontId="7" fillId="0" borderId="114" xfId="3" applyNumberFormat="1" applyFont="1" applyBorder="1" applyAlignment="1">
      <alignment horizontal="center" vertical="center" wrapText="1"/>
    </xf>
    <xf numFmtId="179" fontId="7" fillId="0" borderId="115" xfId="3" applyNumberFormat="1" applyFont="1" applyBorder="1" applyAlignment="1">
      <alignment horizontal="center" vertical="center" wrapText="1"/>
    </xf>
    <xf numFmtId="3" fontId="6" fillId="0" borderId="37" xfId="3" applyNumberFormat="1" applyFont="1" applyBorder="1" applyAlignment="1">
      <alignment horizontal="center" vertical="center" wrapText="1"/>
    </xf>
    <xf numFmtId="3" fontId="6" fillId="0" borderId="22" xfId="3" applyNumberFormat="1" applyFont="1" applyBorder="1" applyAlignment="1">
      <alignment horizontal="center" vertical="center" wrapText="1"/>
    </xf>
    <xf numFmtId="3" fontId="6" fillId="0" borderId="38" xfId="3" applyNumberFormat="1" applyFont="1" applyBorder="1" applyAlignment="1">
      <alignment horizontal="center" vertical="center" wrapText="1"/>
    </xf>
    <xf numFmtId="3" fontId="7" fillId="0" borderId="37" xfId="3" applyNumberFormat="1" applyFont="1" applyBorder="1" applyAlignment="1">
      <alignment horizontal="center" vertical="center" shrinkToFit="1"/>
    </xf>
    <xf numFmtId="3" fontId="7" fillId="0" borderId="22" xfId="3" applyNumberFormat="1" applyFont="1" applyBorder="1" applyAlignment="1">
      <alignment horizontal="center" vertical="center" shrinkToFit="1"/>
    </xf>
    <xf numFmtId="3" fontId="7" fillId="0" borderId="38" xfId="3" applyNumberFormat="1" applyFont="1" applyBorder="1" applyAlignment="1">
      <alignment horizontal="center" vertical="center" shrinkToFit="1"/>
    </xf>
    <xf numFmtId="178" fontId="7" fillId="0" borderId="110" xfId="3" applyNumberFormat="1" applyFont="1" applyBorder="1" applyAlignment="1">
      <alignment horizontal="center" vertical="center" wrapText="1"/>
    </xf>
    <xf numFmtId="178" fontId="7" fillId="0" borderId="116" xfId="3" applyNumberFormat="1" applyFont="1" applyBorder="1" applyAlignment="1">
      <alignment horizontal="center" vertical="center" wrapText="1"/>
    </xf>
    <xf numFmtId="178" fontId="7" fillId="0" borderId="111" xfId="3" applyNumberFormat="1" applyFont="1" applyBorder="1" applyAlignment="1">
      <alignment horizontal="center" vertical="center" wrapText="1"/>
    </xf>
    <xf numFmtId="178" fontId="7" fillId="0" borderId="117" xfId="3" applyNumberFormat="1" applyFont="1" applyBorder="1" applyAlignment="1">
      <alignment horizontal="center" vertical="center" wrapText="1"/>
    </xf>
    <xf numFmtId="182" fontId="7" fillId="0" borderId="119" xfId="3" applyNumberFormat="1" applyFont="1" applyBorder="1" applyAlignment="1">
      <alignment horizontal="center" vertical="center" wrapText="1"/>
    </xf>
    <xf numFmtId="182" fontId="7" fillId="0" borderId="120" xfId="3" applyNumberFormat="1" applyFont="1" applyBorder="1" applyAlignment="1">
      <alignment horizontal="center" vertical="center" wrapText="1"/>
    </xf>
    <xf numFmtId="181" fontId="7" fillId="0" borderId="60" xfId="3" applyNumberFormat="1" applyFont="1" applyBorder="1" applyAlignment="1">
      <alignment horizontal="center" vertical="center" wrapText="1"/>
    </xf>
    <xf numFmtId="3" fontId="7" fillId="0" borderId="34" xfId="3" applyNumberFormat="1" applyFont="1" applyBorder="1" applyAlignment="1">
      <alignment horizontal="center" vertical="center" wrapText="1"/>
    </xf>
    <xf numFmtId="3" fontId="7" fillId="0" borderId="82" xfId="3" applyNumberFormat="1" applyFont="1" applyBorder="1" applyAlignment="1">
      <alignment horizontal="center" vertical="center" wrapText="1"/>
    </xf>
    <xf numFmtId="3" fontId="7" fillId="0" borderId="18" xfId="3" applyNumberFormat="1" applyFont="1" applyBorder="1" applyAlignment="1">
      <alignment horizontal="center" vertical="center" wrapText="1"/>
    </xf>
    <xf numFmtId="3" fontId="7" fillId="4" borderId="19" xfId="3" applyNumberFormat="1" applyFont="1" applyFill="1" applyBorder="1" applyAlignment="1">
      <alignment horizontal="center" vertical="center"/>
    </xf>
    <xf numFmtId="3" fontId="7" fillId="4" borderId="20" xfId="3" applyNumberFormat="1" applyFont="1" applyFill="1" applyBorder="1" applyAlignment="1">
      <alignment horizontal="center" vertical="center"/>
    </xf>
    <xf numFmtId="3" fontId="7" fillId="4" borderId="21" xfId="3" applyNumberFormat="1" applyFont="1" applyFill="1" applyBorder="1" applyAlignment="1">
      <alignment horizontal="center" vertical="center"/>
    </xf>
    <xf numFmtId="3" fontId="7" fillId="0" borderId="37" xfId="3" applyNumberFormat="1" applyFont="1" applyBorder="1" applyAlignment="1">
      <alignment horizontal="center" vertical="center" wrapText="1"/>
    </xf>
    <xf numFmtId="3" fontId="7" fillId="0" borderId="38" xfId="3" applyNumberFormat="1" applyFont="1" applyBorder="1" applyAlignment="1">
      <alignment horizontal="center" vertical="center" wrapText="1"/>
    </xf>
    <xf numFmtId="178" fontId="7" fillId="0" borderId="18" xfId="3" applyNumberFormat="1" applyFont="1" applyBorder="1" applyAlignment="1">
      <alignment horizontal="center" vertical="center"/>
    </xf>
    <xf numFmtId="3" fontId="7" fillId="0" borderId="19" xfId="3" applyNumberFormat="1" applyFont="1" applyBorder="1" applyAlignment="1">
      <alignment horizontal="center" vertical="center"/>
    </xf>
    <xf numFmtId="3" fontId="7" fillId="0" borderId="20" xfId="3" applyNumberFormat="1" applyFont="1" applyBorder="1" applyAlignment="1">
      <alignment horizontal="center" vertical="center"/>
    </xf>
    <xf numFmtId="178" fontId="7" fillId="0" borderId="19" xfId="3" applyNumberFormat="1" applyFont="1" applyBorder="1" applyAlignment="1">
      <alignment horizontal="center" vertical="center"/>
    </xf>
    <xf numFmtId="178" fontId="7" fillId="0" borderId="20" xfId="3" applyNumberFormat="1" applyFont="1" applyBorder="1" applyAlignment="1">
      <alignment horizontal="center" vertical="center"/>
    </xf>
    <xf numFmtId="178" fontId="7" fillId="0" borderId="21" xfId="3" applyNumberFormat="1" applyFont="1" applyBorder="1" applyAlignment="1">
      <alignment horizontal="center" vertical="center"/>
    </xf>
    <xf numFmtId="3" fontId="7" fillId="0" borderId="110" xfId="3" applyNumberFormat="1" applyFont="1" applyBorder="1" applyAlignment="1">
      <alignment horizontal="center" vertical="center" wrapText="1"/>
    </xf>
    <xf numFmtId="3" fontId="7" fillId="0" borderId="116" xfId="3" applyNumberFormat="1" applyFont="1" applyBorder="1" applyAlignment="1">
      <alignment horizontal="center" vertical="center" wrapText="1"/>
    </xf>
    <xf numFmtId="3" fontId="7" fillId="0" borderId="111" xfId="3" applyNumberFormat="1" applyFont="1" applyBorder="1" applyAlignment="1">
      <alignment horizontal="center" vertical="center" wrapText="1"/>
    </xf>
    <xf numFmtId="3" fontId="7" fillId="0" borderId="117" xfId="3" applyNumberFormat="1" applyFont="1" applyBorder="1" applyAlignment="1">
      <alignment horizontal="center" vertical="center" wrapText="1"/>
    </xf>
    <xf numFmtId="3" fontId="7" fillId="0" borderId="112" xfId="3" applyNumberFormat="1" applyFont="1" applyBorder="1" applyAlignment="1">
      <alignment horizontal="center" vertical="center" wrapText="1"/>
    </xf>
    <xf numFmtId="3" fontId="7" fillId="0" borderId="118" xfId="3" applyNumberFormat="1" applyFont="1" applyBorder="1" applyAlignment="1">
      <alignment horizontal="center" vertical="center" wrapText="1"/>
    </xf>
    <xf numFmtId="3" fontId="7" fillId="0" borderId="37" xfId="3" applyNumberFormat="1" applyFont="1" applyBorder="1" applyAlignment="1">
      <alignment horizontal="center" vertical="center"/>
    </xf>
    <xf numFmtId="3" fontId="7" fillId="0" borderId="22" xfId="3" applyNumberFormat="1" applyFont="1" applyBorder="1" applyAlignment="1">
      <alignment horizontal="center" vertical="center"/>
    </xf>
    <xf numFmtId="3" fontId="7" fillId="0" borderId="38" xfId="3" applyNumberFormat="1" applyFont="1" applyBorder="1" applyAlignment="1">
      <alignment horizontal="center" vertical="center"/>
    </xf>
    <xf numFmtId="3" fontId="7" fillId="0" borderId="61" xfId="3" applyNumberFormat="1" applyFont="1" applyBorder="1" applyAlignment="1">
      <alignment horizontal="center" vertical="center"/>
    </xf>
    <xf numFmtId="3" fontId="7" fillId="0" borderId="0" xfId="3" applyNumberFormat="1" applyFont="1" applyAlignment="1">
      <alignment horizontal="center" vertical="center"/>
    </xf>
    <xf numFmtId="3" fontId="7" fillId="0" borderId="60" xfId="3" applyNumberFormat="1" applyFont="1" applyBorder="1" applyAlignment="1">
      <alignment horizontal="center" vertical="center"/>
    </xf>
    <xf numFmtId="3" fontId="7" fillId="4" borderId="34" xfId="3" applyNumberFormat="1" applyFont="1" applyFill="1" applyBorder="1" applyAlignment="1">
      <alignment horizontal="center" vertical="center" wrapText="1"/>
    </xf>
    <xf numFmtId="3" fontId="7" fillId="4" borderId="82" xfId="3" applyNumberFormat="1" applyFont="1" applyFill="1" applyBorder="1" applyAlignment="1">
      <alignment horizontal="center" vertical="center" wrapText="1"/>
    </xf>
    <xf numFmtId="3" fontId="7" fillId="0" borderId="22" xfId="3" applyNumberFormat="1" applyFont="1" applyBorder="1" applyAlignment="1">
      <alignment horizontal="center" vertical="center" wrapText="1"/>
    </xf>
    <xf numFmtId="3" fontId="7" fillId="0" borderId="61" xfId="3" applyNumberFormat="1" applyFont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3" fontId="7" fillId="0" borderId="60" xfId="3" applyNumberFormat="1" applyFont="1" applyBorder="1" applyAlignment="1">
      <alignment horizontal="center" vertical="center" wrapText="1"/>
    </xf>
    <xf numFmtId="3" fontId="7" fillId="0" borderId="107" xfId="3" applyNumberFormat="1" applyFont="1" applyBorder="1" applyAlignment="1">
      <alignment horizontal="center" vertical="center" wrapText="1"/>
    </xf>
    <xf numFmtId="3" fontId="7" fillId="0" borderId="108" xfId="3" applyNumberFormat="1" applyFont="1" applyBorder="1" applyAlignment="1">
      <alignment horizontal="center" vertical="center" wrapText="1"/>
    </xf>
    <xf numFmtId="3" fontId="7" fillId="0" borderId="109" xfId="3" applyNumberFormat="1" applyFont="1" applyBorder="1" applyAlignment="1">
      <alignment horizontal="center" vertical="center" wrapText="1"/>
    </xf>
    <xf numFmtId="3" fontId="7" fillId="0" borderId="42" xfId="3" applyNumberFormat="1" applyFont="1" applyBorder="1" applyAlignment="1">
      <alignment horizontal="center" vertical="center" wrapText="1"/>
    </xf>
    <xf numFmtId="3" fontId="7" fillId="0" borderId="19" xfId="3" applyNumberFormat="1" applyFont="1" applyBorder="1" applyAlignment="1">
      <alignment vertical="center" wrapText="1"/>
    </xf>
    <xf numFmtId="0" fontId="7" fillId="0" borderId="19" xfId="3" applyFont="1" applyBorder="1">
      <alignment vertical="center"/>
    </xf>
    <xf numFmtId="178" fontId="7" fillId="0" borderId="60" xfId="3" applyNumberFormat="1" applyFont="1" applyBorder="1" applyAlignment="1">
      <alignment horizontal="center" vertical="center"/>
    </xf>
    <xf numFmtId="3" fontId="7" fillId="0" borderId="39" xfId="3" applyNumberFormat="1" applyFont="1" applyBorder="1" applyAlignment="1">
      <alignment vertical="center" wrapText="1"/>
    </xf>
    <xf numFmtId="179" fontId="7" fillId="0" borderId="34" xfId="3" applyNumberFormat="1" applyFont="1" applyBorder="1" applyAlignment="1">
      <alignment horizontal="left" vertical="center" wrapText="1"/>
    </xf>
    <xf numFmtId="179" fontId="7" fillId="0" borderId="82" xfId="3" applyNumberFormat="1" applyFont="1" applyBorder="1" applyAlignment="1">
      <alignment horizontal="left" vertical="center" wrapText="1"/>
    </xf>
    <xf numFmtId="179" fontId="7" fillId="0" borderId="42" xfId="3" applyNumberFormat="1" applyFont="1" applyBorder="1" applyAlignment="1">
      <alignment horizontal="left" vertical="center" wrapText="1"/>
    </xf>
    <xf numFmtId="179" fontId="7" fillId="0" borderId="65" xfId="3" applyNumberFormat="1" applyFont="1" applyBorder="1">
      <alignment vertical="center"/>
    </xf>
    <xf numFmtId="179" fontId="7" fillId="0" borderId="39" xfId="3" applyNumberFormat="1" applyFont="1" applyBorder="1">
      <alignment vertical="center"/>
    </xf>
    <xf numFmtId="188" fontId="7" fillId="0" borderId="38" xfId="3" applyNumberFormat="1" applyFont="1" applyBorder="1" applyAlignment="1">
      <alignment horizontal="center" vertical="center"/>
    </xf>
    <xf numFmtId="179" fontId="7" fillId="0" borderId="34" xfId="3" applyNumberFormat="1" applyFont="1" applyBorder="1" applyAlignment="1">
      <alignment horizontal="right" vertical="center" wrapText="1"/>
    </xf>
    <xf numFmtId="179" fontId="7" fillId="0" borderId="82" xfId="3" applyNumberFormat="1" applyFont="1" applyBorder="1" applyAlignment="1">
      <alignment horizontal="right" vertical="center" wrapText="1"/>
    </xf>
    <xf numFmtId="179" fontId="7" fillId="0" borderId="42" xfId="3" applyNumberFormat="1" applyFont="1" applyBorder="1" applyAlignment="1">
      <alignment horizontal="right" vertical="center" wrapText="1"/>
    </xf>
    <xf numFmtId="179" fontId="7" fillId="0" borderId="82" xfId="3" applyNumberFormat="1" applyFont="1" applyBorder="1" applyAlignment="1">
      <alignment horizontal="center" vertical="center" wrapText="1"/>
    </xf>
    <xf numFmtId="179" fontId="7" fillId="0" borderId="82" xfId="3" applyNumberFormat="1" applyFont="1" applyBorder="1" applyAlignment="1">
      <alignment vertical="center" wrapText="1"/>
    </xf>
    <xf numFmtId="181" fontId="7" fillId="0" borderId="61" xfId="3" applyNumberFormat="1" applyFont="1" applyBorder="1" applyAlignment="1">
      <alignment horizontal="center" vertical="center" wrapText="1"/>
    </xf>
    <xf numFmtId="181" fontId="7" fillId="0" borderId="0" xfId="3" applyNumberFormat="1" applyFont="1" applyAlignment="1">
      <alignment horizontal="center" vertical="center" wrapText="1"/>
    </xf>
    <xf numFmtId="3" fontId="7" fillId="0" borderId="61" xfId="3" applyNumberFormat="1" applyFont="1" applyBorder="1" applyAlignment="1">
      <alignment vertical="center" wrapText="1"/>
    </xf>
    <xf numFmtId="179" fontId="7" fillId="4" borderId="82" xfId="3" applyNumberFormat="1" applyFont="1" applyFill="1" applyBorder="1" applyAlignment="1">
      <alignment vertical="center" wrapText="1"/>
    </xf>
    <xf numFmtId="189" fontId="7" fillId="4" borderId="82" xfId="3" applyNumberFormat="1" applyFont="1" applyFill="1" applyBorder="1" applyAlignment="1">
      <alignment vertical="center" wrapText="1"/>
    </xf>
    <xf numFmtId="3" fontId="7" fillId="0" borderId="34" xfId="3" applyNumberFormat="1" applyFont="1" applyBorder="1" applyAlignment="1">
      <alignment vertical="center" wrapText="1"/>
    </xf>
    <xf numFmtId="0" fontId="7" fillId="0" borderId="82" xfId="3" applyFont="1" applyBorder="1">
      <alignment vertical="center"/>
    </xf>
    <xf numFmtId="0" fontId="7" fillId="0" borderId="42" xfId="3" applyFont="1" applyBorder="1">
      <alignment vertical="center"/>
    </xf>
    <xf numFmtId="0" fontId="7" fillId="0" borderId="39" xfId="3" applyFont="1" applyBorder="1">
      <alignment vertical="center"/>
    </xf>
  </cellXfs>
  <cellStyles count="6">
    <cellStyle name="桁区切り" xfId="2" builtinId="6"/>
    <cellStyle name="標準" xfId="0" builtinId="0"/>
    <cellStyle name="標準 2 3" xfId="5" xr:uid="{8B6AE52F-3DB5-4D88-8DAC-766D39C79A4E}"/>
    <cellStyle name="標準 4 2" xfId="3" xr:uid="{00000000-0005-0000-0000-000002000000}"/>
    <cellStyle name="標準 8" xfId="4" xr:uid="{00000000-0005-0000-0000-000003000000}"/>
    <cellStyle name="標準_請求書・明細書等" xfId="1" xr:uid="{00000000-0005-0000-0000-000004000000}"/>
  </cellStyles>
  <dxfs count="0"/>
  <tableStyles count="0" defaultTableStyle="TableStyleMedium2" defaultPivotStyle="PivotStyleLight16"/>
  <colors>
    <mruColors>
      <color rgb="FFFFFF99"/>
      <color rgb="FFFFFFCC"/>
      <color rgb="FFFFCCFF"/>
      <color rgb="FFCC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347663</xdr:colOff>
      <xdr:row>5</xdr:row>
      <xdr:rowOff>1</xdr:rowOff>
    </xdr:from>
    <xdr:to>
      <xdr:col>8</xdr:col>
      <xdr:colOff>228600</xdr:colOff>
      <xdr:row>9</xdr:row>
      <xdr:rowOff>38101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319963" y="952501"/>
          <a:ext cx="1919287" cy="800100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♦黄色セルに施設情報を入力してください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107</xdr:row>
      <xdr:rowOff>23812</xdr:rowOff>
    </xdr:from>
    <xdr:to>
      <xdr:col>9</xdr:col>
      <xdr:colOff>266700</xdr:colOff>
      <xdr:row>118</xdr:row>
      <xdr:rowOff>66675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71525" y="18349912"/>
          <a:ext cx="9382125" cy="1928813"/>
        </a:xfrm>
        <a:prstGeom prst="wedgeRoundRectCallout">
          <a:avLst>
            <a:gd name="adj1" fmla="val -15353"/>
            <a:gd name="adj2" fmla="val -6566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黄色セルに児童情報を入力してください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請求金額は、「明細書</a:t>
          </a:r>
          <a:r>
            <a:rPr kumimoji="1" lang="en-US" altLang="ja-JP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保育所</a:t>
          </a:r>
          <a:r>
            <a:rPr kumimoji="1" lang="en-US" altLang="ja-JP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」シートで各児童ごとの請求金額を算出後、転記します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すべての児童の請求金額を転記したら、算出された請求合計額を請求書に転記し、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　本</a:t>
          </a:r>
          <a:r>
            <a:rPr kumimoji="1" lang="en-US" altLang="ja-JP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ファイルと合わせて横浜市に提出してください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9525</xdr:colOff>
      <xdr:row>0</xdr:row>
      <xdr:rowOff>109535</xdr:rowOff>
    </xdr:from>
    <xdr:to>
      <xdr:col>143</xdr:col>
      <xdr:colOff>76199</xdr:colOff>
      <xdr:row>14</xdr:row>
      <xdr:rowOff>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610475" y="109535"/>
          <a:ext cx="4033837" cy="1995490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98</xdr:col>
      <xdr:colOff>33337</xdr:colOff>
      <xdr:row>33</xdr:row>
      <xdr:rowOff>4763</xdr:rowOff>
    </xdr:from>
    <xdr:to>
      <xdr:col>146</xdr:col>
      <xdr:colOff>6349</xdr:colOff>
      <xdr:row>59</xdr:row>
      <xdr:rowOff>9527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8434387" y="4291013"/>
          <a:ext cx="4081462" cy="1738314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129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624762" y="9639299"/>
          <a:ext cx="2847976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4762</xdr:colOff>
      <xdr:row>0</xdr:row>
      <xdr:rowOff>95250</xdr:rowOff>
    </xdr:from>
    <xdr:to>
      <xdr:col>14</xdr:col>
      <xdr:colOff>61913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0962" y="95250"/>
          <a:ext cx="1171576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rgbClr val="FF0000"/>
              </a:solidFill>
            </a:rPr>
            <a:t>保育所</a:t>
          </a: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133471</xdr:colOff>
      <xdr:row>1</xdr:row>
      <xdr:rowOff>108928</xdr:rowOff>
    </xdr:from>
    <xdr:to>
      <xdr:col>12</xdr:col>
      <xdr:colOff>501527</xdr:colOff>
      <xdr:row>4</xdr:row>
      <xdr:rowOff>120405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7172202" y="108928"/>
          <a:ext cx="368056" cy="509708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6" name="矢印: 右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3923933" y="117109"/>
          <a:ext cx="372818" cy="517646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118818</xdr:colOff>
      <xdr:row>1</xdr:row>
      <xdr:rowOff>117109</xdr:rowOff>
    </xdr:from>
    <xdr:to>
      <xdr:col>8</xdr:col>
      <xdr:colOff>491636</xdr:colOff>
      <xdr:row>4</xdr:row>
      <xdr:rowOff>136524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03C9779B-3179-4A17-9229-7FE44F9BF224}"/>
            </a:ext>
          </a:extLst>
        </xdr:cNvPr>
        <xdr:cNvSpPr/>
      </xdr:nvSpPr>
      <xdr:spPr>
        <a:xfrm>
          <a:off x="5464724" y="331422"/>
          <a:ext cx="372818" cy="519477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25978</xdr:colOff>
      <xdr:row>20</xdr:row>
      <xdr:rowOff>83128</xdr:rowOff>
    </xdr:from>
    <xdr:to>
      <xdr:col>71</xdr:col>
      <xdr:colOff>112568</xdr:colOff>
      <xdr:row>67</xdr:row>
      <xdr:rowOff>77933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5981603" y="5169478"/>
          <a:ext cx="4610965" cy="10739005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36864</xdr:colOff>
      <xdr:row>100</xdr:row>
      <xdr:rowOff>158832</xdr:rowOff>
    </xdr:from>
    <xdr:to>
      <xdr:col>72</xdr:col>
      <xdr:colOff>3711</xdr:colOff>
      <xdr:row>154</xdr:row>
      <xdr:rowOff>73973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5992489" y="23533182"/>
          <a:ext cx="4624572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6928</xdr:colOff>
      <xdr:row>268</xdr:row>
      <xdr:rowOff>150668</xdr:rowOff>
    </xdr:from>
    <xdr:to>
      <xdr:col>71</xdr:col>
      <xdr:colOff>93518</xdr:colOff>
      <xdr:row>322</xdr:row>
      <xdr:rowOff>65809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5962553" y="61929818"/>
          <a:ext cx="461096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45028</xdr:colOff>
      <xdr:row>183</xdr:row>
      <xdr:rowOff>169718</xdr:rowOff>
    </xdr:from>
    <xdr:to>
      <xdr:col>72</xdr:col>
      <xdr:colOff>17318</xdr:colOff>
      <xdr:row>237</xdr:row>
      <xdr:rowOff>84859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6000653" y="42517868"/>
          <a:ext cx="463001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352</xdr:row>
      <xdr:rowOff>72736</xdr:rowOff>
    </xdr:from>
    <xdr:to>
      <xdr:col>71</xdr:col>
      <xdr:colOff>112568</xdr:colOff>
      <xdr:row>405</xdr:row>
      <xdr:rowOff>147205</xdr:rowOff>
    </xdr:to>
    <xdr:sp macro="" textlink="">
      <xdr:nvSpPr>
        <xdr:cNvPr id="6" name="大かっこ 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5981603" y="81054286"/>
          <a:ext cx="4610965" cy="12190269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12123</xdr:colOff>
      <xdr:row>436</xdr:row>
      <xdr:rowOff>86591</xdr:rowOff>
    </xdr:from>
    <xdr:to>
      <xdr:col>71</xdr:col>
      <xdr:colOff>98713</xdr:colOff>
      <xdr:row>489</xdr:row>
      <xdr:rowOff>161059</xdr:rowOff>
    </xdr:to>
    <xdr:sp macro="" textlink="">
      <xdr:nvSpPr>
        <xdr:cNvPr id="7" name="大かっこ 6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5967748" y="100270541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150669</xdr:colOff>
      <xdr:row>519</xdr:row>
      <xdr:rowOff>142009</xdr:rowOff>
    </xdr:from>
    <xdr:to>
      <xdr:col>71</xdr:col>
      <xdr:colOff>84859</xdr:colOff>
      <xdr:row>573</xdr:row>
      <xdr:rowOff>50223</xdr:rowOff>
    </xdr:to>
    <xdr:sp macro="" textlink="">
      <xdr:nvSpPr>
        <xdr:cNvPr id="8" name="大かっこ 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5934844" y="119299759"/>
          <a:ext cx="4630015" cy="12252614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604</xdr:row>
      <xdr:rowOff>45028</xdr:rowOff>
    </xdr:from>
    <xdr:to>
      <xdr:col>71</xdr:col>
      <xdr:colOff>112568</xdr:colOff>
      <xdr:row>657</xdr:row>
      <xdr:rowOff>119496</xdr:rowOff>
    </xdr:to>
    <xdr:sp macro="" textlink="">
      <xdr:nvSpPr>
        <xdr:cNvPr id="9" name="大かっこ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25981603" y="138633778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25</xdr:row>
      <xdr:rowOff>83128</xdr:rowOff>
    </xdr:from>
    <xdr:to>
      <xdr:col>71</xdr:col>
      <xdr:colOff>112568</xdr:colOff>
      <xdr:row>72</xdr:row>
      <xdr:rowOff>77933</xdr:rowOff>
    </xdr:to>
    <xdr:sp macro="" textlink="">
      <xdr:nvSpPr>
        <xdr:cNvPr id="10" name="大かっこ 9">
          <a:extLst>
            <a:ext uri="{FF2B5EF4-FFF2-40B4-BE49-F238E27FC236}">
              <a16:creationId xmlns:a16="http://schemas.microsoft.com/office/drawing/2014/main" id="{CE18E68D-79E6-480A-B4CB-DEF9F0F90B0A}"/>
            </a:ext>
          </a:extLst>
        </xdr:cNvPr>
        <xdr:cNvSpPr/>
      </xdr:nvSpPr>
      <xdr:spPr>
        <a:xfrm>
          <a:off x="27562753" y="6255328"/>
          <a:ext cx="4610965" cy="10739005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36864</xdr:colOff>
      <xdr:row>105</xdr:row>
      <xdr:rowOff>158832</xdr:rowOff>
    </xdr:from>
    <xdr:to>
      <xdr:col>72</xdr:col>
      <xdr:colOff>3711</xdr:colOff>
      <xdr:row>159</xdr:row>
      <xdr:rowOff>73973</xdr:rowOff>
    </xdr:to>
    <xdr:sp macro="" textlink="">
      <xdr:nvSpPr>
        <xdr:cNvPr id="11" name="大かっこ 10">
          <a:extLst>
            <a:ext uri="{FF2B5EF4-FFF2-40B4-BE49-F238E27FC236}">
              <a16:creationId xmlns:a16="http://schemas.microsoft.com/office/drawing/2014/main" id="{8016B74A-C43D-40AB-9CAE-ADBFE61FB10E}"/>
            </a:ext>
          </a:extLst>
        </xdr:cNvPr>
        <xdr:cNvSpPr/>
      </xdr:nvSpPr>
      <xdr:spPr>
        <a:xfrm>
          <a:off x="27573639" y="24619032"/>
          <a:ext cx="4624572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6928</xdr:colOff>
      <xdr:row>273</xdr:row>
      <xdr:rowOff>150668</xdr:rowOff>
    </xdr:from>
    <xdr:to>
      <xdr:col>71</xdr:col>
      <xdr:colOff>93518</xdr:colOff>
      <xdr:row>327</xdr:row>
      <xdr:rowOff>65809</xdr:rowOff>
    </xdr:to>
    <xdr:sp macro="" textlink="">
      <xdr:nvSpPr>
        <xdr:cNvPr id="12" name="大かっこ 11">
          <a:extLst>
            <a:ext uri="{FF2B5EF4-FFF2-40B4-BE49-F238E27FC236}">
              <a16:creationId xmlns:a16="http://schemas.microsoft.com/office/drawing/2014/main" id="{FFD0C22B-AF52-48C1-9E37-82CD12295002}"/>
            </a:ext>
          </a:extLst>
        </xdr:cNvPr>
        <xdr:cNvSpPr/>
      </xdr:nvSpPr>
      <xdr:spPr>
        <a:xfrm>
          <a:off x="27543703" y="63015668"/>
          <a:ext cx="461096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45028</xdr:colOff>
      <xdr:row>188</xdr:row>
      <xdr:rowOff>169718</xdr:rowOff>
    </xdr:from>
    <xdr:to>
      <xdr:col>72</xdr:col>
      <xdr:colOff>17318</xdr:colOff>
      <xdr:row>242</xdr:row>
      <xdr:rowOff>84859</xdr:rowOff>
    </xdr:to>
    <xdr:sp macro="" textlink="">
      <xdr:nvSpPr>
        <xdr:cNvPr id="13" name="大かっこ 12">
          <a:extLst>
            <a:ext uri="{FF2B5EF4-FFF2-40B4-BE49-F238E27FC236}">
              <a16:creationId xmlns:a16="http://schemas.microsoft.com/office/drawing/2014/main" id="{97B644F0-8377-4600-A6BE-3814EAE26FE9}"/>
            </a:ext>
          </a:extLst>
        </xdr:cNvPr>
        <xdr:cNvSpPr/>
      </xdr:nvSpPr>
      <xdr:spPr>
        <a:xfrm>
          <a:off x="27581803" y="43603718"/>
          <a:ext cx="463001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357</xdr:row>
      <xdr:rowOff>72736</xdr:rowOff>
    </xdr:from>
    <xdr:to>
      <xdr:col>71</xdr:col>
      <xdr:colOff>112568</xdr:colOff>
      <xdr:row>410</xdr:row>
      <xdr:rowOff>147205</xdr:rowOff>
    </xdr:to>
    <xdr:sp macro="" textlink="">
      <xdr:nvSpPr>
        <xdr:cNvPr id="14" name="大かっこ 13">
          <a:extLst>
            <a:ext uri="{FF2B5EF4-FFF2-40B4-BE49-F238E27FC236}">
              <a16:creationId xmlns:a16="http://schemas.microsoft.com/office/drawing/2014/main" id="{3F732350-488C-49C4-B5A4-3CED2458C432}"/>
            </a:ext>
          </a:extLst>
        </xdr:cNvPr>
        <xdr:cNvSpPr/>
      </xdr:nvSpPr>
      <xdr:spPr>
        <a:xfrm>
          <a:off x="27562753" y="82140136"/>
          <a:ext cx="4610965" cy="12190269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12123</xdr:colOff>
      <xdr:row>441</xdr:row>
      <xdr:rowOff>86591</xdr:rowOff>
    </xdr:from>
    <xdr:to>
      <xdr:col>71</xdr:col>
      <xdr:colOff>98713</xdr:colOff>
      <xdr:row>494</xdr:row>
      <xdr:rowOff>161059</xdr:rowOff>
    </xdr:to>
    <xdr:sp macro="" textlink="">
      <xdr:nvSpPr>
        <xdr:cNvPr id="15" name="大かっこ 14">
          <a:extLst>
            <a:ext uri="{FF2B5EF4-FFF2-40B4-BE49-F238E27FC236}">
              <a16:creationId xmlns:a16="http://schemas.microsoft.com/office/drawing/2014/main" id="{3DE255BC-9AF0-48B3-9F2E-62F632DACAA0}"/>
            </a:ext>
          </a:extLst>
        </xdr:cNvPr>
        <xdr:cNvSpPr/>
      </xdr:nvSpPr>
      <xdr:spPr>
        <a:xfrm>
          <a:off x="27548898" y="101356391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150669</xdr:colOff>
      <xdr:row>524</xdr:row>
      <xdr:rowOff>142009</xdr:rowOff>
    </xdr:from>
    <xdr:to>
      <xdr:col>71</xdr:col>
      <xdr:colOff>84859</xdr:colOff>
      <xdr:row>578</xdr:row>
      <xdr:rowOff>50223</xdr:rowOff>
    </xdr:to>
    <xdr:sp macro="" textlink="">
      <xdr:nvSpPr>
        <xdr:cNvPr id="16" name="大かっこ 15">
          <a:extLst>
            <a:ext uri="{FF2B5EF4-FFF2-40B4-BE49-F238E27FC236}">
              <a16:creationId xmlns:a16="http://schemas.microsoft.com/office/drawing/2014/main" id="{095905D0-1128-4341-845F-C1709D5A6E73}"/>
            </a:ext>
          </a:extLst>
        </xdr:cNvPr>
        <xdr:cNvSpPr/>
      </xdr:nvSpPr>
      <xdr:spPr>
        <a:xfrm>
          <a:off x="27515994" y="120385609"/>
          <a:ext cx="4630015" cy="12252614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609</xdr:row>
      <xdr:rowOff>45028</xdr:rowOff>
    </xdr:from>
    <xdr:to>
      <xdr:col>71</xdr:col>
      <xdr:colOff>112568</xdr:colOff>
      <xdr:row>662</xdr:row>
      <xdr:rowOff>119496</xdr:rowOff>
    </xdr:to>
    <xdr:sp macro="" textlink="">
      <xdr:nvSpPr>
        <xdr:cNvPr id="17" name="大かっこ 16">
          <a:extLst>
            <a:ext uri="{FF2B5EF4-FFF2-40B4-BE49-F238E27FC236}">
              <a16:creationId xmlns:a16="http://schemas.microsoft.com/office/drawing/2014/main" id="{788FB7D3-7E51-4782-BFB6-4E458F5E351A}"/>
            </a:ext>
          </a:extLst>
        </xdr:cNvPr>
        <xdr:cNvSpPr/>
      </xdr:nvSpPr>
      <xdr:spPr>
        <a:xfrm>
          <a:off x="27562753" y="139719628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</sheetPr>
  <dimension ref="A1:F47"/>
  <sheetViews>
    <sheetView tabSelected="1" workbookViewId="0"/>
  </sheetViews>
  <sheetFormatPr defaultColWidth="8.875" defaultRowHeight="13.5"/>
  <cols>
    <col min="1" max="1" width="22.5" style="2" customWidth="1"/>
    <col min="2" max="2" width="29" style="2" bestFit="1" customWidth="1"/>
    <col min="3" max="3" width="12" style="203" customWidth="1"/>
    <col min="4" max="4" width="10.875" style="203" customWidth="1"/>
    <col min="5" max="5" width="8.75" style="203" bestFit="1" customWidth="1"/>
    <col min="6" max="6" width="9.5" style="2" customWidth="1"/>
    <col min="7" max="7" width="11.875" style="2" bestFit="1" customWidth="1"/>
    <col min="8" max="8" width="14.875" style="2" bestFit="1" customWidth="1"/>
    <col min="9" max="16384" width="8.875" style="2"/>
  </cols>
  <sheetData>
    <row r="1" spans="1:6" ht="15" customHeight="1">
      <c r="A1" s="288" t="s">
        <v>90</v>
      </c>
      <c r="B1" s="288"/>
      <c r="C1" s="289"/>
      <c r="D1" s="289"/>
      <c r="E1" s="289"/>
      <c r="F1" s="290"/>
    </row>
    <row r="2" spans="1:6" ht="15" customHeight="1">
      <c r="A2" s="331" t="s">
        <v>157</v>
      </c>
      <c r="B2" s="331"/>
      <c r="C2" s="332"/>
      <c r="D2" s="332"/>
      <c r="E2" s="203" t="s">
        <v>158</v>
      </c>
    </row>
    <row r="3" spans="1:6" ht="15" customHeight="1">
      <c r="A3" s="331" t="s">
        <v>99</v>
      </c>
      <c r="B3" s="331"/>
      <c r="C3" s="305"/>
      <c r="D3" s="204" t="s">
        <v>0</v>
      </c>
      <c r="E3" s="306"/>
      <c r="F3" s="205" t="s">
        <v>100</v>
      </c>
    </row>
    <row r="4" spans="1:6" ht="15" customHeight="1">
      <c r="A4" s="331" t="s">
        <v>98</v>
      </c>
      <c r="B4" s="331"/>
      <c r="C4" s="336"/>
      <c r="D4" s="336"/>
      <c r="E4" s="336"/>
      <c r="F4" s="336"/>
    </row>
    <row r="5" spans="1:6" ht="15" customHeight="1">
      <c r="A5" s="331" t="s">
        <v>97</v>
      </c>
      <c r="B5" s="331"/>
      <c r="C5" s="337"/>
      <c r="D5" s="337"/>
      <c r="E5" s="337"/>
      <c r="F5" s="337"/>
    </row>
    <row r="6" spans="1:6" ht="15" customHeight="1">
      <c r="A6" s="338" t="s">
        <v>145</v>
      </c>
      <c r="B6" s="339"/>
      <c r="C6" s="340" t="s">
        <v>1047</v>
      </c>
      <c r="D6" s="341"/>
      <c r="E6" s="206"/>
      <c r="F6" s="3"/>
    </row>
    <row r="7" spans="1:6" ht="15" customHeight="1">
      <c r="A7" s="338" t="s">
        <v>96</v>
      </c>
      <c r="B7" s="339"/>
      <c r="C7" s="207" t="s">
        <v>161</v>
      </c>
      <c r="D7" s="211"/>
      <c r="E7" s="206"/>
      <c r="F7" s="3"/>
    </row>
    <row r="8" spans="1:6" ht="15" customHeight="1">
      <c r="A8" s="331" t="s">
        <v>68</v>
      </c>
      <c r="B8" s="331"/>
      <c r="C8" s="306"/>
      <c r="D8" s="211" t="s">
        <v>69</v>
      </c>
    </row>
    <row r="9" spans="1:6" ht="15" customHeight="1">
      <c r="A9" s="342" t="s">
        <v>46</v>
      </c>
      <c r="B9" s="198" t="s">
        <v>94</v>
      </c>
      <c r="C9" s="208"/>
      <c r="D9" s="211" t="s">
        <v>36</v>
      </c>
    </row>
    <row r="10" spans="1:6" ht="15" customHeight="1">
      <c r="A10" s="334"/>
      <c r="B10" s="198" t="s">
        <v>159</v>
      </c>
      <c r="C10" s="306"/>
      <c r="D10" s="211" t="s">
        <v>36</v>
      </c>
    </row>
    <row r="11" spans="1:6" ht="15" customHeight="1">
      <c r="A11" s="335"/>
      <c r="B11" s="199"/>
      <c r="C11" s="210"/>
      <c r="D11" s="211"/>
    </row>
    <row r="12" spans="1:6" ht="15" customHeight="1">
      <c r="A12" s="331" t="s">
        <v>35</v>
      </c>
      <c r="B12" s="331"/>
      <c r="C12" s="306"/>
      <c r="D12" s="211" t="s">
        <v>36</v>
      </c>
    </row>
    <row r="13" spans="1:6" ht="15" customHeight="1">
      <c r="A13" s="323" t="s">
        <v>845</v>
      </c>
      <c r="B13" s="200" t="s">
        <v>836</v>
      </c>
      <c r="C13" s="306"/>
      <c r="D13" s="211" t="s">
        <v>837</v>
      </c>
    </row>
    <row r="14" spans="1:6" ht="15" customHeight="1">
      <c r="A14" s="324"/>
      <c r="B14" s="200" t="s">
        <v>1030</v>
      </c>
      <c r="C14" s="306"/>
      <c r="D14" s="211"/>
    </row>
    <row r="15" spans="1:6" ht="15" customHeight="1">
      <c r="A15" s="333" t="s">
        <v>846</v>
      </c>
      <c r="B15" s="200" t="s">
        <v>95</v>
      </c>
      <c r="C15" s="306"/>
      <c r="D15" s="211"/>
    </row>
    <row r="16" spans="1:6" ht="15" customHeight="1">
      <c r="A16" s="334"/>
      <c r="B16" s="200" t="s">
        <v>92</v>
      </c>
      <c r="C16" s="307"/>
      <c r="D16" s="211" t="s">
        <v>36</v>
      </c>
    </row>
    <row r="17" spans="1:4" ht="15" customHeight="1">
      <c r="A17" s="335"/>
      <c r="B17" s="200" t="s">
        <v>93</v>
      </c>
      <c r="C17" s="307"/>
      <c r="D17" s="211" t="s">
        <v>36</v>
      </c>
    </row>
    <row r="18" spans="1:4" ht="15" customHeight="1">
      <c r="A18" s="201"/>
      <c r="B18" s="201"/>
    </row>
    <row r="19" spans="1:4" ht="15" customHeight="1">
      <c r="A19" s="322" t="s">
        <v>980</v>
      </c>
      <c r="B19" s="322"/>
      <c r="C19" s="308"/>
    </row>
    <row r="20" spans="1:4" ht="15" customHeight="1">
      <c r="A20" s="331" t="s">
        <v>109</v>
      </c>
      <c r="B20" s="331"/>
      <c r="C20" s="308"/>
    </row>
    <row r="21" spans="1:4" ht="15" customHeight="1">
      <c r="A21" s="322" t="s">
        <v>1072</v>
      </c>
      <c r="B21" s="322"/>
      <c r="C21" s="308"/>
    </row>
    <row r="22" spans="1:4" ht="15" customHeight="1">
      <c r="A22" s="323" t="s">
        <v>119</v>
      </c>
      <c r="B22" s="200" t="s">
        <v>162</v>
      </c>
      <c r="C22" s="308"/>
    </row>
    <row r="23" spans="1:4" ht="15" customHeight="1">
      <c r="A23" s="324"/>
      <c r="B23" s="198" t="s">
        <v>163</v>
      </c>
      <c r="C23" s="307"/>
      <c r="D23" s="203" t="s">
        <v>36</v>
      </c>
    </row>
    <row r="24" spans="1:4" ht="15" customHeight="1">
      <c r="A24" s="325" t="s">
        <v>1074</v>
      </c>
      <c r="B24" s="319" t="s">
        <v>1075</v>
      </c>
      <c r="C24" s="320"/>
    </row>
    <row r="25" spans="1:4" ht="15" customHeight="1">
      <c r="A25" s="326"/>
      <c r="B25" s="202" t="s">
        <v>1045</v>
      </c>
      <c r="C25" s="308"/>
    </row>
    <row r="26" spans="1:4" ht="15" customHeight="1">
      <c r="A26" s="327"/>
      <c r="B26" s="202" t="s">
        <v>17</v>
      </c>
      <c r="C26" s="308"/>
    </row>
    <row r="27" spans="1:4" ht="15" customHeight="1">
      <c r="A27" s="330" t="s">
        <v>1073</v>
      </c>
      <c r="B27" s="330"/>
      <c r="C27" s="308"/>
    </row>
    <row r="28" spans="1:4" ht="15" customHeight="1">
      <c r="A28" s="330" t="s">
        <v>111</v>
      </c>
      <c r="B28" s="330"/>
      <c r="C28" s="308"/>
    </row>
    <row r="29" spans="1:4" ht="15" customHeight="1">
      <c r="A29" s="330" t="s">
        <v>112</v>
      </c>
      <c r="B29" s="330"/>
      <c r="C29" s="308"/>
    </row>
    <row r="30" spans="1:4" ht="15" customHeight="1">
      <c r="A30" s="328" t="s">
        <v>81</v>
      </c>
      <c r="B30" s="329"/>
      <c r="C30" s="309"/>
    </row>
    <row r="31" spans="1:4" ht="15" customHeight="1">
      <c r="A31" s="328" t="s">
        <v>113</v>
      </c>
      <c r="B31" s="329"/>
      <c r="C31" s="308"/>
    </row>
    <row r="33" spans="1:1">
      <c r="A33" s="301"/>
    </row>
    <row r="34" spans="1:1">
      <c r="A34" s="30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</sheetData>
  <sheetProtection selectLockedCells="1"/>
  <mergeCells count="25">
    <mergeCell ref="A2:B2"/>
    <mergeCell ref="C2:D2"/>
    <mergeCell ref="A15:A17"/>
    <mergeCell ref="A20:B20"/>
    <mergeCell ref="A3:B3"/>
    <mergeCell ref="C4:F4"/>
    <mergeCell ref="C5:F5"/>
    <mergeCell ref="A5:B5"/>
    <mergeCell ref="A12:B12"/>
    <mergeCell ref="A8:B8"/>
    <mergeCell ref="A4:B4"/>
    <mergeCell ref="A6:B6"/>
    <mergeCell ref="C6:D6"/>
    <mergeCell ref="A7:B7"/>
    <mergeCell ref="A19:B19"/>
    <mergeCell ref="A9:A11"/>
    <mergeCell ref="A21:B21"/>
    <mergeCell ref="A13:A14"/>
    <mergeCell ref="A22:A23"/>
    <mergeCell ref="A24:A26"/>
    <mergeCell ref="A31:B31"/>
    <mergeCell ref="A30:B30"/>
    <mergeCell ref="A29:B29"/>
    <mergeCell ref="A28:B28"/>
    <mergeCell ref="A27:B27"/>
  </mergeCells>
  <phoneticPr fontId="3"/>
  <dataValidations xWindow="484" yWindow="584" count="12">
    <dataValidation type="list" showInputMessage="1" showErrorMessage="1" sqref="C8" xr:uid="{00000000-0002-0000-0000-000000000000}">
      <formula1>"20/100,16/100,15/100,12/100,10/100,6/100,3/100,その他"</formula1>
    </dataValidation>
    <dataValidation type="list" allowBlank="1" showInputMessage="1" showErrorMessage="1" sqref="C14:C15" xr:uid="{00000000-0002-0000-0000-000001000000}">
      <formula1>"適,否"</formula1>
    </dataValidation>
    <dataValidation type="whole" allowBlank="1" showInputMessage="1" showErrorMessage="1" sqref="E3" xr:uid="{00000000-0002-0000-0000-000002000000}">
      <formula1>1</formula1>
      <formula2>12</formula2>
    </dataValidation>
    <dataValidation type="list" allowBlank="1" showInputMessage="1" showErrorMessage="1" prompt="加算対象の場合「○」を入力してください" sqref="C29 C27 C19:C22" xr:uid="{00000000-0002-0000-0000-000003000000}">
      <formula1>"○"</formula1>
    </dataValidation>
    <dataValidation type="list" allowBlank="1" showInputMessage="1" showErrorMessage="1" prompt="加算対象の場合、_x000a_「A」「B」「C」「D」を選択して入力してください" sqref="C28" xr:uid="{00000000-0002-0000-0000-000004000000}">
      <formula1>"A,B,C,D"</formula1>
    </dataValidation>
    <dataValidation type="list" allowBlank="1" showInputMessage="1" showErrorMessage="1" prompt="地域区分をを入力してください" sqref="C30" xr:uid="{00000000-0002-0000-0000-000005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1" xr:uid="{00000000-0002-0000-0000-000006000000}">
      <formula1>"配置,兼務,嘱託"</formula1>
    </dataValidation>
    <dataValidation type="list" allowBlank="1" showInputMessage="1" showErrorMessage="1" sqref="C3" xr:uid="{00000000-0002-0000-0000-000008000000}">
      <formula1>"8,9"</formula1>
    </dataValidation>
    <dataValidation type="list" allowBlank="1" showInputMessage="1" showErrorMessage="1" prompt="加算対象の場合_x000a_「標準」「都市部」を選択してください" sqref="C25" xr:uid="{F1AED6F0-A564-4366-9399-45D80576B23C}">
      <formula1>"標準,都市部"</formula1>
    </dataValidation>
    <dataValidation allowBlank="1" showErrorMessage="1" prompt="加算対象の場合「○」を入力してください" sqref="C23" xr:uid="{0965838B-0C00-453C-8CF3-D4B87EF8F972}"/>
    <dataValidation type="list" allowBlank="1" showInputMessage="1" showErrorMessage="1" prompt="加算対象の場合_x000a_「a地域」「b地域」「c地域」「d地域」を_x000a_選択してください" sqref="C26" xr:uid="{DA263FDD-B2D7-4046-9F3C-1C9D3C9C5F3E}">
      <formula1>"a地域,b地域,c地域,d地域"</formula1>
    </dataValidation>
    <dataValidation type="list" allowBlank="1" showInputMessage="1" showErrorMessage="1" prompt="加算がある場合、加算対象を選択してください" sqref="C24" xr:uid="{E35AC245-9DBA-4DB3-8414-F2EF7FA114BB}">
      <formula1>"減価償却費加算,賃借料加算"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CCFF"/>
  </sheetPr>
  <dimension ref="A1:J106"/>
  <sheetViews>
    <sheetView workbookViewId="0"/>
  </sheetViews>
  <sheetFormatPr defaultColWidth="8.875" defaultRowHeight="13.5"/>
  <cols>
    <col min="1" max="1" width="5.125" style="203" customWidth="1"/>
    <col min="2" max="2" width="17.75" style="203" customWidth="1"/>
    <col min="3" max="3" width="18.125" style="203" customWidth="1"/>
    <col min="4" max="4" width="12.375" style="203" customWidth="1"/>
    <col min="5" max="5" width="9.5" style="203" customWidth="1"/>
    <col min="6" max="6" width="10.875" style="203" bestFit="1" customWidth="1"/>
    <col min="7" max="7" width="8.75" style="203" bestFit="1" customWidth="1"/>
    <col min="8" max="8" width="11.875" style="203" bestFit="1" customWidth="1"/>
    <col min="9" max="10" width="14.875" style="203" customWidth="1"/>
    <col min="11" max="16384" width="8.875" style="203"/>
  </cols>
  <sheetData>
    <row r="1" spans="1:10">
      <c r="A1" s="317" t="s">
        <v>91</v>
      </c>
      <c r="B1" s="310"/>
      <c r="C1" s="310"/>
      <c r="D1" s="310"/>
      <c r="E1" s="310"/>
      <c r="F1" s="310"/>
      <c r="G1" s="310"/>
      <c r="H1" s="310"/>
      <c r="I1" s="310"/>
      <c r="J1" s="310"/>
    </row>
    <row r="2" spans="1:10">
      <c r="A2" s="211"/>
      <c r="B2" s="318" t="s">
        <v>1071</v>
      </c>
      <c r="C2" s="203" t="str">
        <f>施設情報!C2&amp;""</f>
        <v/>
      </c>
      <c r="D2" s="316" t="s">
        <v>1069</v>
      </c>
      <c r="E2" s="343" t="str">
        <f>施設情報!C4&amp;""</f>
        <v/>
      </c>
      <c r="F2" s="343"/>
      <c r="G2" s="343"/>
      <c r="H2" s="343"/>
      <c r="I2" s="316" t="s">
        <v>1070</v>
      </c>
      <c r="J2" s="211" t="str">
        <f>"令和"&amp;施設情報!C3&amp;"年"&amp;施設情報!E3&amp;"月"</f>
        <v>令和年月</v>
      </c>
    </row>
    <row r="3" spans="1:10">
      <c r="A3" s="211"/>
      <c r="B3" s="211"/>
      <c r="C3" s="211"/>
      <c r="D3" s="211"/>
      <c r="E3" s="211"/>
      <c r="F3" s="211"/>
      <c r="G3" s="211"/>
      <c r="H3" s="211"/>
      <c r="I3" s="211"/>
      <c r="J3" s="211"/>
    </row>
    <row r="4" spans="1:10" ht="34.15" customHeight="1">
      <c r="A4" s="212"/>
      <c r="B4" s="213" t="s">
        <v>101</v>
      </c>
      <c r="C4" s="213" t="s">
        <v>9</v>
      </c>
      <c r="D4" s="213" t="s">
        <v>102</v>
      </c>
      <c r="E4" s="213" t="s">
        <v>105</v>
      </c>
      <c r="F4" s="213" t="s">
        <v>104</v>
      </c>
      <c r="G4" s="213" t="s">
        <v>57</v>
      </c>
      <c r="H4" s="213" t="s">
        <v>103</v>
      </c>
      <c r="I4" s="214" t="s">
        <v>1048</v>
      </c>
      <c r="J4" s="215" t="s">
        <v>140</v>
      </c>
    </row>
    <row r="5" spans="1:10">
      <c r="A5" s="212" t="s">
        <v>142</v>
      </c>
      <c r="B5" s="216">
        <v>141000000000</v>
      </c>
      <c r="C5" s="217" t="s">
        <v>138</v>
      </c>
      <c r="D5" s="218">
        <v>44317</v>
      </c>
      <c r="E5" s="219">
        <v>4</v>
      </c>
      <c r="F5" s="218">
        <v>45017</v>
      </c>
      <c r="G5" s="219" t="s">
        <v>1068</v>
      </c>
      <c r="H5" s="219" t="s">
        <v>106</v>
      </c>
      <c r="I5" s="220" t="s">
        <v>139</v>
      </c>
      <c r="J5" s="221">
        <v>170820</v>
      </c>
    </row>
    <row r="6" spans="1:10">
      <c r="A6" s="222">
        <v>1</v>
      </c>
      <c r="B6" s="311"/>
      <c r="C6" s="312"/>
      <c r="D6" s="313"/>
      <c r="E6" s="304"/>
      <c r="F6" s="313"/>
      <c r="G6" s="304"/>
      <c r="H6" s="304"/>
      <c r="I6" s="314"/>
      <c r="J6" s="315"/>
    </row>
    <row r="7" spans="1:10">
      <c r="A7" s="222">
        <v>2</v>
      </c>
      <c r="B7" s="311"/>
      <c r="C7" s="312"/>
      <c r="D7" s="313"/>
      <c r="E7" s="304"/>
      <c r="F7" s="313"/>
      <c r="G7" s="304"/>
      <c r="H7" s="304"/>
      <c r="I7" s="314"/>
      <c r="J7" s="315"/>
    </row>
    <row r="8" spans="1:10">
      <c r="A8" s="222">
        <v>3</v>
      </c>
      <c r="B8" s="311"/>
      <c r="C8" s="312"/>
      <c r="D8" s="313"/>
      <c r="E8" s="304"/>
      <c r="F8" s="313"/>
      <c r="G8" s="304"/>
      <c r="H8" s="304"/>
      <c r="I8" s="314"/>
      <c r="J8" s="315"/>
    </row>
    <row r="9" spans="1:10">
      <c r="A9" s="222">
        <v>4</v>
      </c>
      <c r="B9" s="311"/>
      <c r="C9" s="312"/>
      <c r="D9" s="313"/>
      <c r="E9" s="304"/>
      <c r="F9" s="313"/>
      <c r="G9" s="304"/>
      <c r="H9" s="304"/>
      <c r="I9" s="314"/>
      <c r="J9" s="315"/>
    </row>
    <row r="10" spans="1:10">
      <c r="A10" s="222">
        <v>5</v>
      </c>
      <c r="B10" s="311"/>
      <c r="C10" s="312"/>
      <c r="D10" s="313"/>
      <c r="E10" s="304"/>
      <c r="F10" s="313"/>
      <c r="G10" s="304"/>
      <c r="H10" s="304"/>
      <c r="I10" s="314"/>
      <c r="J10" s="315"/>
    </row>
    <row r="11" spans="1:10">
      <c r="A11" s="222">
        <v>6</v>
      </c>
      <c r="B11" s="311"/>
      <c r="C11" s="312"/>
      <c r="D11" s="313"/>
      <c r="E11" s="304"/>
      <c r="F11" s="313"/>
      <c r="G11" s="304"/>
      <c r="H11" s="304"/>
      <c r="I11" s="314"/>
      <c r="J11" s="315"/>
    </row>
    <row r="12" spans="1:10">
      <c r="A12" s="222">
        <v>7</v>
      </c>
      <c r="B12" s="311"/>
      <c r="C12" s="312"/>
      <c r="D12" s="313"/>
      <c r="E12" s="304"/>
      <c r="F12" s="313"/>
      <c r="G12" s="304"/>
      <c r="H12" s="304"/>
      <c r="I12" s="314"/>
      <c r="J12" s="315"/>
    </row>
    <row r="13" spans="1:10">
      <c r="A13" s="222">
        <v>8</v>
      </c>
      <c r="B13" s="311"/>
      <c r="C13" s="312"/>
      <c r="D13" s="313"/>
      <c r="E13" s="304"/>
      <c r="F13" s="313"/>
      <c r="G13" s="304"/>
      <c r="H13" s="304"/>
      <c r="I13" s="314"/>
      <c r="J13" s="315"/>
    </row>
    <row r="14" spans="1:10">
      <c r="A14" s="222">
        <v>9</v>
      </c>
      <c r="B14" s="311"/>
      <c r="C14" s="312"/>
      <c r="D14" s="313"/>
      <c r="E14" s="304"/>
      <c r="F14" s="313"/>
      <c r="G14" s="304"/>
      <c r="H14" s="304"/>
      <c r="I14" s="314"/>
      <c r="J14" s="315"/>
    </row>
    <row r="15" spans="1:10">
      <c r="A15" s="222">
        <v>10</v>
      </c>
      <c r="B15" s="311"/>
      <c r="C15" s="312"/>
      <c r="D15" s="313"/>
      <c r="E15" s="304"/>
      <c r="F15" s="313"/>
      <c r="G15" s="304"/>
      <c r="H15" s="304"/>
      <c r="I15" s="314"/>
      <c r="J15" s="315"/>
    </row>
    <row r="16" spans="1:10">
      <c r="A16" s="222">
        <v>11</v>
      </c>
      <c r="B16" s="311"/>
      <c r="C16" s="312"/>
      <c r="D16" s="313"/>
      <c r="E16" s="304"/>
      <c r="F16" s="313"/>
      <c r="G16" s="304"/>
      <c r="H16" s="304"/>
      <c r="I16" s="314"/>
      <c r="J16" s="315"/>
    </row>
    <row r="17" spans="1:10">
      <c r="A17" s="222">
        <v>12</v>
      </c>
      <c r="B17" s="311"/>
      <c r="C17" s="312"/>
      <c r="D17" s="313"/>
      <c r="E17" s="304"/>
      <c r="F17" s="313"/>
      <c r="G17" s="304"/>
      <c r="H17" s="304"/>
      <c r="I17" s="314"/>
      <c r="J17" s="315"/>
    </row>
    <row r="18" spans="1:10">
      <c r="A18" s="222">
        <v>13</v>
      </c>
      <c r="B18" s="311"/>
      <c r="C18" s="312"/>
      <c r="D18" s="313"/>
      <c r="E18" s="304"/>
      <c r="F18" s="313"/>
      <c r="G18" s="304"/>
      <c r="H18" s="304"/>
      <c r="I18" s="314"/>
      <c r="J18" s="315"/>
    </row>
    <row r="19" spans="1:10">
      <c r="A19" s="222">
        <v>14</v>
      </c>
      <c r="B19" s="311"/>
      <c r="C19" s="312"/>
      <c r="D19" s="313"/>
      <c r="E19" s="304"/>
      <c r="F19" s="313"/>
      <c r="G19" s="304"/>
      <c r="H19" s="304"/>
      <c r="I19" s="314"/>
      <c r="J19" s="315"/>
    </row>
    <row r="20" spans="1:10">
      <c r="A20" s="222">
        <v>15</v>
      </c>
      <c r="B20" s="311"/>
      <c r="C20" s="312"/>
      <c r="D20" s="313"/>
      <c r="E20" s="304"/>
      <c r="F20" s="313"/>
      <c r="G20" s="304"/>
      <c r="H20" s="304"/>
      <c r="I20" s="314"/>
      <c r="J20" s="315"/>
    </row>
    <row r="21" spans="1:10">
      <c r="A21" s="222">
        <v>16</v>
      </c>
      <c r="B21" s="311"/>
      <c r="C21" s="312"/>
      <c r="D21" s="313"/>
      <c r="E21" s="304"/>
      <c r="F21" s="313"/>
      <c r="G21" s="304"/>
      <c r="H21" s="304"/>
      <c r="I21" s="314"/>
      <c r="J21" s="315"/>
    </row>
    <row r="22" spans="1:10">
      <c r="A22" s="222">
        <v>17</v>
      </c>
      <c r="B22" s="311"/>
      <c r="C22" s="312"/>
      <c r="D22" s="313"/>
      <c r="E22" s="304"/>
      <c r="F22" s="313"/>
      <c r="G22" s="304"/>
      <c r="H22" s="304"/>
      <c r="I22" s="314"/>
      <c r="J22" s="315"/>
    </row>
    <row r="23" spans="1:10">
      <c r="A23" s="222">
        <v>18</v>
      </c>
      <c r="B23" s="311"/>
      <c r="C23" s="312"/>
      <c r="D23" s="313"/>
      <c r="E23" s="304"/>
      <c r="F23" s="313"/>
      <c r="G23" s="304"/>
      <c r="H23" s="304"/>
      <c r="I23" s="314"/>
      <c r="J23" s="315"/>
    </row>
    <row r="24" spans="1:10">
      <c r="A24" s="222">
        <v>19</v>
      </c>
      <c r="B24" s="311"/>
      <c r="C24" s="312"/>
      <c r="D24" s="313"/>
      <c r="E24" s="304"/>
      <c r="F24" s="313"/>
      <c r="G24" s="304"/>
      <c r="H24" s="304"/>
      <c r="I24" s="314"/>
      <c r="J24" s="315"/>
    </row>
    <row r="25" spans="1:10">
      <c r="A25" s="222">
        <v>20</v>
      </c>
      <c r="B25" s="311"/>
      <c r="C25" s="304"/>
      <c r="D25" s="313"/>
      <c r="E25" s="304"/>
      <c r="F25" s="313"/>
      <c r="G25" s="304"/>
      <c r="H25" s="304"/>
      <c r="I25" s="314"/>
      <c r="J25" s="315"/>
    </row>
    <row r="26" spans="1:10">
      <c r="A26" s="222">
        <v>21</v>
      </c>
      <c r="B26" s="311"/>
      <c r="C26" s="304"/>
      <c r="D26" s="313"/>
      <c r="E26" s="304"/>
      <c r="F26" s="313"/>
      <c r="G26" s="304"/>
      <c r="H26" s="304"/>
      <c r="I26" s="314"/>
      <c r="J26" s="315"/>
    </row>
    <row r="27" spans="1:10">
      <c r="A27" s="222">
        <v>22</v>
      </c>
      <c r="B27" s="311"/>
      <c r="C27" s="304"/>
      <c r="D27" s="313"/>
      <c r="E27" s="304"/>
      <c r="F27" s="313"/>
      <c r="G27" s="304"/>
      <c r="H27" s="304"/>
      <c r="I27" s="314"/>
      <c r="J27" s="315"/>
    </row>
    <row r="28" spans="1:10">
      <c r="A28" s="222">
        <v>23</v>
      </c>
      <c r="B28" s="311"/>
      <c r="C28" s="304"/>
      <c r="D28" s="313"/>
      <c r="E28" s="304"/>
      <c r="F28" s="313"/>
      <c r="G28" s="304"/>
      <c r="H28" s="304"/>
      <c r="I28" s="314"/>
      <c r="J28" s="315"/>
    </row>
    <row r="29" spans="1:10">
      <c r="A29" s="222">
        <v>24</v>
      </c>
      <c r="B29" s="311"/>
      <c r="C29" s="304"/>
      <c r="D29" s="313"/>
      <c r="E29" s="304"/>
      <c r="F29" s="313"/>
      <c r="G29" s="304"/>
      <c r="H29" s="304"/>
      <c r="I29" s="314"/>
      <c r="J29" s="315"/>
    </row>
    <row r="30" spans="1:10">
      <c r="A30" s="222">
        <v>25</v>
      </c>
      <c r="B30" s="311"/>
      <c r="C30" s="304"/>
      <c r="D30" s="313"/>
      <c r="E30" s="304"/>
      <c r="F30" s="313"/>
      <c r="G30" s="304"/>
      <c r="H30" s="304"/>
      <c r="I30" s="314"/>
      <c r="J30" s="315"/>
    </row>
    <row r="31" spans="1:10">
      <c r="A31" s="222">
        <v>26</v>
      </c>
      <c r="B31" s="311"/>
      <c r="C31" s="304"/>
      <c r="D31" s="313"/>
      <c r="E31" s="304"/>
      <c r="F31" s="313"/>
      <c r="G31" s="304"/>
      <c r="H31" s="304"/>
      <c r="I31" s="314"/>
      <c r="J31" s="315"/>
    </row>
    <row r="32" spans="1:10">
      <c r="A32" s="222">
        <v>27</v>
      </c>
      <c r="B32" s="311"/>
      <c r="C32" s="304"/>
      <c r="D32" s="313"/>
      <c r="E32" s="304"/>
      <c r="F32" s="313"/>
      <c r="G32" s="304"/>
      <c r="H32" s="304"/>
      <c r="I32" s="314"/>
      <c r="J32" s="315"/>
    </row>
    <row r="33" spans="1:10">
      <c r="A33" s="222">
        <v>28</v>
      </c>
      <c r="B33" s="311"/>
      <c r="C33" s="304"/>
      <c r="D33" s="313"/>
      <c r="E33" s="304"/>
      <c r="F33" s="313"/>
      <c r="G33" s="304"/>
      <c r="H33" s="304"/>
      <c r="I33" s="314"/>
      <c r="J33" s="315"/>
    </row>
    <row r="34" spans="1:10">
      <c r="A34" s="222">
        <v>29</v>
      </c>
      <c r="B34" s="311"/>
      <c r="C34" s="304"/>
      <c r="D34" s="313"/>
      <c r="E34" s="304"/>
      <c r="F34" s="313"/>
      <c r="G34" s="304"/>
      <c r="H34" s="304"/>
      <c r="I34" s="314"/>
      <c r="J34" s="315"/>
    </row>
    <row r="35" spans="1:10">
      <c r="A35" s="222">
        <v>30</v>
      </c>
      <c r="B35" s="311"/>
      <c r="C35" s="304"/>
      <c r="D35" s="313"/>
      <c r="E35" s="304"/>
      <c r="F35" s="313"/>
      <c r="G35" s="304"/>
      <c r="H35" s="304"/>
      <c r="I35" s="314"/>
      <c r="J35" s="315"/>
    </row>
    <row r="36" spans="1:10">
      <c r="A36" s="222">
        <v>31</v>
      </c>
      <c r="B36" s="311"/>
      <c r="C36" s="304"/>
      <c r="D36" s="313"/>
      <c r="E36" s="304"/>
      <c r="F36" s="313"/>
      <c r="G36" s="304"/>
      <c r="H36" s="304"/>
      <c r="I36" s="314"/>
      <c r="J36" s="315"/>
    </row>
    <row r="37" spans="1:10">
      <c r="A37" s="222">
        <v>32</v>
      </c>
      <c r="B37" s="311"/>
      <c r="C37" s="304"/>
      <c r="D37" s="313"/>
      <c r="E37" s="304"/>
      <c r="F37" s="313"/>
      <c r="G37" s="304"/>
      <c r="H37" s="304"/>
      <c r="I37" s="314"/>
      <c r="J37" s="315"/>
    </row>
    <row r="38" spans="1:10">
      <c r="A38" s="222">
        <v>33</v>
      </c>
      <c r="B38" s="311"/>
      <c r="C38" s="304"/>
      <c r="D38" s="313"/>
      <c r="E38" s="304"/>
      <c r="F38" s="313"/>
      <c r="G38" s="304"/>
      <c r="H38" s="304"/>
      <c r="I38" s="314"/>
      <c r="J38" s="315"/>
    </row>
    <row r="39" spans="1:10">
      <c r="A39" s="222">
        <v>34</v>
      </c>
      <c r="B39" s="311"/>
      <c r="C39" s="304"/>
      <c r="D39" s="313"/>
      <c r="E39" s="304"/>
      <c r="F39" s="313"/>
      <c r="G39" s="304"/>
      <c r="H39" s="304"/>
      <c r="I39" s="314"/>
      <c r="J39" s="315"/>
    </row>
    <row r="40" spans="1:10">
      <c r="A40" s="222">
        <v>35</v>
      </c>
      <c r="B40" s="311"/>
      <c r="C40" s="304"/>
      <c r="D40" s="313"/>
      <c r="E40" s="304"/>
      <c r="F40" s="313"/>
      <c r="G40" s="304"/>
      <c r="H40" s="304"/>
      <c r="I40" s="314"/>
      <c r="J40" s="315"/>
    </row>
    <row r="41" spans="1:10">
      <c r="A41" s="222">
        <v>36</v>
      </c>
      <c r="B41" s="311"/>
      <c r="C41" s="304"/>
      <c r="D41" s="313"/>
      <c r="E41" s="304"/>
      <c r="F41" s="313"/>
      <c r="G41" s="304"/>
      <c r="H41" s="304"/>
      <c r="I41" s="314"/>
      <c r="J41" s="315"/>
    </row>
    <row r="42" spans="1:10">
      <c r="A42" s="222">
        <v>37</v>
      </c>
      <c r="B42" s="311"/>
      <c r="C42" s="304"/>
      <c r="D42" s="313"/>
      <c r="E42" s="304"/>
      <c r="F42" s="313"/>
      <c r="G42" s="304"/>
      <c r="H42" s="304"/>
      <c r="I42" s="314"/>
      <c r="J42" s="315"/>
    </row>
    <row r="43" spans="1:10">
      <c r="A43" s="222">
        <v>38</v>
      </c>
      <c r="B43" s="311"/>
      <c r="C43" s="304"/>
      <c r="D43" s="313"/>
      <c r="E43" s="304"/>
      <c r="F43" s="313"/>
      <c r="G43" s="304"/>
      <c r="H43" s="304"/>
      <c r="I43" s="314"/>
      <c r="J43" s="315"/>
    </row>
    <row r="44" spans="1:10">
      <c r="A44" s="222">
        <v>39</v>
      </c>
      <c r="B44" s="311"/>
      <c r="C44" s="304"/>
      <c r="D44" s="313"/>
      <c r="E44" s="304"/>
      <c r="F44" s="313"/>
      <c r="G44" s="304"/>
      <c r="H44" s="304"/>
      <c r="I44" s="314"/>
      <c r="J44" s="315"/>
    </row>
    <row r="45" spans="1:10">
      <c r="A45" s="222">
        <v>40</v>
      </c>
      <c r="B45" s="311"/>
      <c r="C45" s="304"/>
      <c r="D45" s="313"/>
      <c r="E45" s="304"/>
      <c r="F45" s="313"/>
      <c r="G45" s="304"/>
      <c r="H45" s="304"/>
      <c r="I45" s="314"/>
      <c r="J45" s="315"/>
    </row>
    <row r="46" spans="1:10">
      <c r="A46" s="222">
        <v>41</v>
      </c>
      <c r="B46" s="311"/>
      <c r="C46" s="304"/>
      <c r="D46" s="313"/>
      <c r="E46" s="304"/>
      <c r="F46" s="313"/>
      <c r="G46" s="304"/>
      <c r="H46" s="304"/>
      <c r="I46" s="314"/>
      <c r="J46" s="315"/>
    </row>
    <row r="47" spans="1:10">
      <c r="A47" s="222">
        <v>42</v>
      </c>
      <c r="B47" s="311"/>
      <c r="C47" s="304"/>
      <c r="D47" s="313"/>
      <c r="E47" s="304"/>
      <c r="F47" s="313"/>
      <c r="G47" s="304"/>
      <c r="H47" s="304"/>
      <c r="I47" s="314"/>
      <c r="J47" s="315"/>
    </row>
    <row r="48" spans="1:10">
      <c r="A48" s="222">
        <v>43</v>
      </c>
      <c r="B48" s="311"/>
      <c r="C48" s="304"/>
      <c r="D48" s="313"/>
      <c r="E48" s="304"/>
      <c r="F48" s="313"/>
      <c r="G48" s="304"/>
      <c r="H48" s="304"/>
      <c r="I48" s="314"/>
      <c r="J48" s="315"/>
    </row>
    <row r="49" spans="1:10">
      <c r="A49" s="222">
        <v>44</v>
      </c>
      <c r="B49" s="311"/>
      <c r="C49" s="304"/>
      <c r="D49" s="313"/>
      <c r="E49" s="304"/>
      <c r="F49" s="313"/>
      <c r="G49" s="304"/>
      <c r="H49" s="304"/>
      <c r="I49" s="314"/>
      <c r="J49" s="315"/>
    </row>
    <row r="50" spans="1:10">
      <c r="A50" s="222">
        <v>45</v>
      </c>
      <c r="B50" s="311"/>
      <c r="C50" s="304"/>
      <c r="D50" s="313"/>
      <c r="E50" s="304"/>
      <c r="F50" s="313"/>
      <c r="G50" s="304"/>
      <c r="H50" s="304"/>
      <c r="I50" s="314"/>
      <c r="J50" s="315"/>
    </row>
    <row r="51" spans="1:10">
      <c r="A51" s="222">
        <v>46</v>
      </c>
      <c r="B51" s="311"/>
      <c r="C51" s="304"/>
      <c r="D51" s="313"/>
      <c r="E51" s="304"/>
      <c r="F51" s="313"/>
      <c r="G51" s="304"/>
      <c r="H51" s="304"/>
      <c r="I51" s="314"/>
      <c r="J51" s="315"/>
    </row>
    <row r="52" spans="1:10">
      <c r="A52" s="222">
        <v>47</v>
      </c>
      <c r="B52" s="311"/>
      <c r="C52" s="304"/>
      <c r="D52" s="313"/>
      <c r="E52" s="304"/>
      <c r="F52" s="313"/>
      <c r="G52" s="304"/>
      <c r="H52" s="304"/>
      <c r="I52" s="314"/>
      <c r="J52" s="315"/>
    </row>
    <row r="53" spans="1:10">
      <c r="A53" s="222">
        <v>48</v>
      </c>
      <c r="B53" s="311"/>
      <c r="C53" s="304"/>
      <c r="D53" s="313"/>
      <c r="E53" s="304"/>
      <c r="F53" s="313"/>
      <c r="G53" s="304"/>
      <c r="H53" s="304"/>
      <c r="I53" s="314"/>
      <c r="J53" s="315"/>
    </row>
    <row r="54" spans="1:10">
      <c r="A54" s="222">
        <v>49</v>
      </c>
      <c r="B54" s="311"/>
      <c r="C54" s="304"/>
      <c r="D54" s="313"/>
      <c r="E54" s="304"/>
      <c r="F54" s="313"/>
      <c r="G54" s="304"/>
      <c r="H54" s="304"/>
      <c r="I54" s="314"/>
      <c r="J54" s="315"/>
    </row>
    <row r="55" spans="1:10">
      <c r="A55" s="222">
        <v>50</v>
      </c>
      <c r="B55" s="311"/>
      <c r="C55" s="304"/>
      <c r="D55" s="313"/>
      <c r="E55" s="304"/>
      <c r="F55" s="313"/>
      <c r="G55" s="304"/>
      <c r="H55" s="304"/>
      <c r="I55" s="314"/>
      <c r="J55" s="315"/>
    </row>
    <row r="56" spans="1:10">
      <c r="A56" s="222">
        <v>51</v>
      </c>
      <c r="B56" s="311"/>
      <c r="C56" s="304"/>
      <c r="D56" s="313"/>
      <c r="E56" s="304"/>
      <c r="F56" s="313"/>
      <c r="G56" s="304"/>
      <c r="H56" s="304"/>
      <c r="I56" s="314"/>
      <c r="J56" s="315"/>
    </row>
    <row r="57" spans="1:10">
      <c r="A57" s="222">
        <v>52</v>
      </c>
      <c r="B57" s="311"/>
      <c r="C57" s="304"/>
      <c r="D57" s="313"/>
      <c r="E57" s="304"/>
      <c r="F57" s="313"/>
      <c r="G57" s="304"/>
      <c r="H57" s="304"/>
      <c r="I57" s="314"/>
      <c r="J57" s="315"/>
    </row>
    <row r="58" spans="1:10">
      <c r="A58" s="222">
        <v>53</v>
      </c>
      <c r="B58" s="311"/>
      <c r="C58" s="304"/>
      <c r="D58" s="313"/>
      <c r="E58" s="304"/>
      <c r="F58" s="313"/>
      <c r="G58" s="304"/>
      <c r="H58" s="304"/>
      <c r="I58" s="314"/>
      <c r="J58" s="315"/>
    </row>
    <row r="59" spans="1:10">
      <c r="A59" s="222">
        <v>54</v>
      </c>
      <c r="B59" s="311"/>
      <c r="C59" s="304"/>
      <c r="D59" s="313"/>
      <c r="E59" s="304"/>
      <c r="F59" s="313"/>
      <c r="G59" s="304"/>
      <c r="H59" s="304"/>
      <c r="I59" s="314"/>
      <c r="J59" s="315"/>
    </row>
    <row r="60" spans="1:10">
      <c r="A60" s="222">
        <v>55</v>
      </c>
      <c r="B60" s="311"/>
      <c r="C60" s="304"/>
      <c r="D60" s="313"/>
      <c r="E60" s="304"/>
      <c r="F60" s="313"/>
      <c r="G60" s="304"/>
      <c r="H60" s="304"/>
      <c r="I60" s="314"/>
      <c r="J60" s="315"/>
    </row>
    <row r="61" spans="1:10">
      <c r="A61" s="222">
        <v>56</v>
      </c>
      <c r="B61" s="311"/>
      <c r="C61" s="304"/>
      <c r="D61" s="313"/>
      <c r="E61" s="304"/>
      <c r="F61" s="313"/>
      <c r="G61" s="304"/>
      <c r="H61" s="304"/>
      <c r="I61" s="314"/>
      <c r="J61" s="315"/>
    </row>
    <row r="62" spans="1:10">
      <c r="A62" s="222">
        <v>57</v>
      </c>
      <c r="B62" s="311"/>
      <c r="C62" s="304"/>
      <c r="D62" s="313"/>
      <c r="E62" s="304"/>
      <c r="F62" s="313"/>
      <c r="G62" s="304"/>
      <c r="H62" s="304"/>
      <c r="I62" s="314"/>
      <c r="J62" s="315"/>
    </row>
    <row r="63" spans="1:10">
      <c r="A63" s="222">
        <v>58</v>
      </c>
      <c r="B63" s="311"/>
      <c r="C63" s="304"/>
      <c r="D63" s="313"/>
      <c r="E63" s="304"/>
      <c r="F63" s="313"/>
      <c r="G63" s="304"/>
      <c r="H63" s="304"/>
      <c r="I63" s="314"/>
      <c r="J63" s="315"/>
    </row>
    <row r="64" spans="1:10">
      <c r="A64" s="222">
        <v>59</v>
      </c>
      <c r="B64" s="311"/>
      <c r="C64" s="304"/>
      <c r="D64" s="313"/>
      <c r="E64" s="304"/>
      <c r="F64" s="313"/>
      <c r="G64" s="304"/>
      <c r="H64" s="304"/>
      <c r="I64" s="314"/>
      <c r="J64" s="315"/>
    </row>
    <row r="65" spans="1:10">
      <c r="A65" s="222">
        <v>60</v>
      </c>
      <c r="B65" s="311"/>
      <c r="C65" s="304"/>
      <c r="D65" s="313"/>
      <c r="E65" s="304"/>
      <c r="F65" s="313"/>
      <c r="G65" s="304"/>
      <c r="H65" s="304"/>
      <c r="I65" s="314"/>
      <c r="J65" s="315"/>
    </row>
    <row r="66" spans="1:10">
      <c r="A66" s="222">
        <v>61</v>
      </c>
      <c r="B66" s="311"/>
      <c r="C66" s="304"/>
      <c r="D66" s="313"/>
      <c r="E66" s="304"/>
      <c r="F66" s="313"/>
      <c r="G66" s="304"/>
      <c r="H66" s="304"/>
      <c r="I66" s="314"/>
      <c r="J66" s="315"/>
    </row>
    <row r="67" spans="1:10">
      <c r="A67" s="222">
        <v>62</v>
      </c>
      <c r="B67" s="311"/>
      <c r="C67" s="304"/>
      <c r="D67" s="313"/>
      <c r="E67" s="304"/>
      <c r="F67" s="313"/>
      <c r="G67" s="304"/>
      <c r="H67" s="304"/>
      <c r="I67" s="314"/>
      <c r="J67" s="315"/>
    </row>
    <row r="68" spans="1:10">
      <c r="A68" s="222">
        <v>63</v>
      </c>
      <c r="B68" s="311"/>
      <c r="C68" s="304"/>
      <c r="D68" s="313"/>
      <c r="E68" s="304"/>
      <c r="F68" s="313"/>
      <c r="G68" s="304"/>
      <c r="H68" s="304"/>
      <c r="I68" s="314"/>
      <c r="J68" s="315"/>
    </row>
    <row r="69" spans="1:10">
      <c r="A69" s="222">
        <v>64</v>
      </c>
      <c r="B69" s="311"/>
      <c r="C69" s="304"/>
      <c r="D69" s="313"/>
      <c r="E69" s="304"/>
      <c r="F69" s="313"/>
      <c r="G69" s="304"/>
      <c r="H69" s="304"/>
      <c r="I69" s="314"/>
      <c r="J69" s="315"/>
    </row>
    <row r="70" spans="1:10">
      <c r="A70" s="222">
        <v>65</v>
      </c>
      <c r="B70" s="311"/>
      <c r="C70" s="304"/>
      <c r="D70" s="313"/>
      <c r="E70" s="304"/>
      <c r="F70" s="313"/>
      <c r="G70" s="304"/>
      <c r="H70" s="304"/>
      <c r="I70" s="314"/>
      <c r="J70" s="315"/>
    </row>
    <row r="71" spans="1:10">
      <c r="A71" s="222">
        <v>66</v>
      </c>
      <c r="B71" s="311"/>
      <c r="C71" s="304"/>
      <c r="D71" s="313"/>
      <c r="E71" s="304"/>
      <c r="F71" s="313"/>
      <c r="G71" s="304"/>
      <c r="H71" s="304"/>
      <c r="I71" s="314"/>
      <c r="J71" s="315"/>
    </row>
    <row r="72" spans="1:10">
      <c r="A72" s="222">
        <v>67</v>
      </c>
      <c r="B72" s="311"/>
      <c r="C72" s="304"/>
      <c r="D72" s="313"/>
      <c r="E72" s="304"/>
      <c r="F72" s="313"/>
      <c r="G72" s="304"/>
      <c r="H72" s="304"/>
      <c r="I72" s="314"/>
      <c r="J72" s="315"/>
    </row>
    <row r="73" spans="1:10">
      <c r="A73" s="222">
        <v>68</v>
      </c>
      <c r="B73" s="311"/>
      <c r="C73" s="304"/>
      <c r="D73" s="313"/>
      <c r="E73" s="304"/>
      <c r="F73" s="313"/>
      <c r="G73" s="304"/>
      <c r="H73" s="304"/>
      <c r="I73" s="314"/>
      <c r="J73" s="315"/>
    </row>
    <row r="74" spans="1:10">
      <c r="A74" s="222">
        <v>69</v>
      </c>
      <c r="B74" s="311"/>
      <c r="C74" s="304"/>
      <c r="D74" s="313"/>
      <c r="E74" s="304"/>
      <c r="F74" s="313"/>
      <c r="G74" s="304"/>
      <c r="H74" s="304"/>
      <c r="I74" s="314"/>
      <c r="J74" s="315"/>
    </row>
    <row r="75" spans="1:10">
      <c r="A75" s="222">
        <v>70</v>
      </c>
      <c r="B75" s="311"/>
      <c r="C75" s="304"/>
      <c r="D75" s="313"/>
      <c r="E75" s="304"/>
      <c r="F75" s="313"/>
      <c r="G75" s="304"/>
      <c r="H75" s="304"/>
      <c r="I75" s="314"/>
      <c r="J75" s="315"/>
    </row>
    <row r="76" spans="1:10">
      <c r="A76" s="222">
        <v>71</v>
      </c>
      <c r="B76" s="311"/>
      <c r="C76" s="304"/>
      <c r="D76" s="313"/>
      <c r="E76" s="304"/>
      <c r="F76" s="313"/>
      <c r="G76" s="304"/>
      <c r="H76" s="304"/>
      <c r="I76" s="314"/>
      <c r="J76" s="315"/>
    </row>
    <row r="77" spans="1:10">
      <c r="A77" s="222">
        <v>72</v>
      </c>
      <c r="B77" s="311"/>
      <c r="C77" s="304"/>
      <c r="D77" s="313"/>
      <c r="E77" s="304"/>
      <c r="F77" s="313"/>
      <c r="G77" s="304"/>
      <c r="H77" s="304"/>
      <c r="I77" s="314"/>
      <c r="J77" s="315"/>
    </row>
    <row r="78" spans="1:10">
      <c r="A78" s="222">
        <v>73</v>
      </c>
      <c r="B78" s="311"/>
      <c r="C78" s="304"/>
      <c r="D78" s="313"/>
      <c r="E78" s="304"/>
      <c r="F78" s="313"/>
      <c r="G78" s="304"/>
      <c r="H78" s="304"/>
      <c r="I78" s="314"/>
      <c r="J78" s="315"/>
    </row>
    <row r="79" spans="1:10">
      <c r="A79" s="222">
        <v>74</v>
      </c>
      <c r="B79" s="311"/>
      <c r="C79" s="304"/>
      <c r="D79" s="313"/>
      <c r="E79" s="304"/>
      <c r="F79" s="313"/>
      <c r="G79" s="304"/>
      <c r="H79" s="304"/>
      <c r="I79" s="314"/>
      <c r="J79" s="315"/>
    </row>
    <row r="80" spans="1:10">
      <c r="A80" s="222">
        <v>75</v>
      </c>
      <c r="B80" s="311"/>
      <c r="C80" s="304"/>
      <c r="D80" s="313"/>
      <c r="E80" s="304"/>
      <c r="F80" s="313"/>
      <c r="G80" s="304"/>
      <c r="H80" s="304"/>
      <c r="I80" s="314"/>
      <c r="J80" s="315"/>
    </row>
    <row r="81" spans="1:10">
      <c r="A81" s="222">
        <v>76</v>
      </c>
      <c r="B81" s="311"/>
      <c r="C81" s="304"/>
      <c r="D81" s="313"/>
      <c r="E81" s="304"/>
      <c r="F81" s="313"/>
      <c r="G81" s="304"/>
      <c r="H81" s="304"/>
      <c r="I81" s="314"/>
      <c r="J81" s="315"/>
    </row>
    <row r="82" spans="1:10">
      <c r="A82" s="222">
        <v>77</v>
      </c>
      <c r="B82" s="311"/>
      <c r="C82" s="304"/>
      <c r="D82" s="313"/>
      <c r="E82" s="304"/>
      <c r="F82" s="313"/>
      <c r="G82" s="304"/>
      <c r="H82" s="304"/>
      <c r="I82" s="314"/>
      <c r="J82" s="315"/>
    </row>
    <row r="83" spans="1:10">
      <c r="A83" s="222">
        <v>78</v>
      </c>
      <c r="B83" s="311"/>
      <c r="C83" s="304"/>
      <c r="D83" s="313"/>
      <c r="E83" s="304"/>
      <c r="F83" s="313"/>
      <c r="G83" s="304"/>
      <c r="H83" s="304"/>
      <c r="I83" s="314"/>
      <c r="J83" s="315"/>
    </row>
    <row r="84" spans="1:10">
      <c r="A84" s="222">
        <v>79</v>
      </c>
      <c r="B84" s="311"/>
      <c r="C84" s="304"/>
      <c r="D84" s="313"/>
      <c r="E84" s="304"/>
      <c r="F84" s="313"/>
      <c r="G84" s="304"/>
      <c r="H84" s="304"/>
      <c r="I84" s="314"/>
      <c r="J84" s="315"/>
    </row>
    <row r="85" spans="1:10">
      <c r="A85" s="222">
        <v>80</v>
      </c>
      <c r="B85" s="311"/>
      <c r="C85" s="304"/>
      <c r="D85" s="313"/>
      <c r="E85" s="304"/>
      <c r="F85" s="313"/>
      <c r="G85" s="304"/>
      <c r="H85" s="304"/>
      <c r="I85" s="314"/>
      <c r="J85" s="315"/>
    </row>
    <row r="86" spans="1:10">
      <c r="A86" s="222">
        <v>81</v>
      </c>
      <c r="B86" s="311"/>
      <c r="C86" s="304"/>
      <c r="D86" s="313"/>
      <c r="E86" s="304"/>
      <c r="F86" s="313"/>
      <c r="G86" s="304"/>
      <c r="H86" s="304"/>
      <c r="I86" s="314"/>
      <c r="J86" s="315"/>
    </row>
    <row r="87" spans="1:10">
      <c r="A87" s="222">
        <v>82</v>
      </c>
      <c r="B87" s="311"/>
      <c r="C87" s="312"/>
      <c r="D87" s="313"/>
      <c r="E87" s="304"/>
      <c r="F87" s="313"/>
      <c r="G87" s="304"/>
      <c r="H87" s="304"/>
      <c r="I87" s="314"/>
      <c r="J87" s="315"/>
    </row>
    <row r="88" spans="1:10">
      <c r="A88" s="222">
        <v>83</v>
      </c>
      <c r="B88" s="311"/>
      <c r="C88" s="312"/>
      <c r="D88" s="313"/>
      <c r="E88" s="304"/>
      <c r="F88" s="313"/>
      <c r="G88" s="304"/>
      <c r="H88" s="304"/>
      <c r="I88" s="314"/>
      <c r="J88" s="315"/>
    </row>
    <row r="89" spans="1:10">
      <c r="A89" s="222">
        <v>84</v>
      </c>
      <c r="B89" s="311"/>
      <c r="C89" s="312"/>
      <c r="D89" s="313"/>
      <c r="E89" s="304"/>
      <c r="F89" s="313"/>
      <c r="G89" s="304"/>
      <c r="H89" s="304"/>
      <c r="I89" s="314"/>
      <c r="J89" s="315"/>
    </row>
    <row r="90" spans="1:10">
      <c r="A90" s="222">
        <v>85</v>
      </c>
      <c r="B90" s="311"/>
      <c r="C90" s="312"/>
      <c r="D90" s="313"/>
      <c r="E90" s="304"/>
      <c r="F90" s="313"/>
      <c r="G90" s="304"/>
      <c r="H90" s="304"/>
      <c r="I90" s="314"/>
      <c r="J90" s="315"/>
    </row>
    <row r="91" spans="1:10">
      <c r="A91" s="222">
        <v>86</v>
      </c>
      <c r="B91" s="311"/>
      <c r="C91" s="312"/>
      <c r="D91" s="313"/>
      <c r="E91" s="304"/>
      <c r="F91" s="313"/>
      <c r="G91" s="304"/>
      <c r="H91" s="304"/>
      <c r="I91" s="314"/>
      <c r="J91" s="315"/>
    </row>
    <row r="92" spans="1:10">
      <c r="A92" s="222">
        <v>87</v>
      </c>
      <c r="B92" s="311"/>
      <c r="C92" s="312"/>
      <c r="D92" s="313"/>
      <c r="E92" s="304"/>
      <c r="F92" s="313"/>
      <c r="G92" s="304"/>
      <c r="H92" s="304"/>
      <c r="I92" s="314"/>
      <c r="J92" s="315"/>
    </row>
    <row r="93" spans="1:10">
      <c r="A93" s="222">
        <v>88</v>
      </c>
      <c r="B93" s="311"/>
      <c r="C93" s="312"/>
      <c r="D93" s="313"/>
      <c r="E93" s="304"/>
      <c r="F93" s="313"/>
      <c r="G93" s="304"/>
      <c r="H93" s="304"/>
      <c r="I93" s="314"/>
      <c r="J93" s="315"/>
    </row>
    <row r="94" spans="1:10">
      <c r="A94" s="222">
        <v>89</v>
      </c>
      <c r="B94" s="311"/>
      <c r="C94" s="312"/>
      <c r="D94" s="313"/>
      <c r="E94" s="304"/>
      <c r="F94" s="313"/>
      <c r="G94" s="304"/>
      <c r="H94" s="304"/>
      <c r="I94" s="314"/>
      <c r="J94" s="315"/>
    </row>
    <row r="95" spans="1:10">
      <c r="A95" s="222">
        <v>90</v>
      </c>
      <c r="B95" s="311"/>
      <c r="C95" s="312"/>
      <c r="D95" s="313"/>
      <c r="E95" s="304"/>
      <c r="F95" s="313"/>
      <c r="G95" s="304"/>
      <c r="H95" s="304"/>
      <c r="I95" s="314"/>
      <c r="J95" s="315"/>
    </row>
    <row r="96" spans="1:10">
      <c r="A96" s="222">
        <v>91</v>
      </c>
      <c r="B96" s="311"/>
      <c r="C96" s="312"/>
      <c r="D96" s="313"/>
      <c r="E96" s="304"/>
      <c r="F96" s="313"/>
      <c r="G96" s="304"/>
      <c r="H96" s="304"/>
      <c r="I96" s="314"/>
      <c r="J96" s="315"/>
    </row>
    <row r="97" spans="1:10">
      <c r="A97" s="222">
        <v>92</v>
      </c>
      <c r="B97" s="311"/>
      <c r="C97" s="312"/>
      <c r="D97" s="313"/>
      <c r="E97" s="304"/>
      <c r="F97" s="313"/>
      <c r="G97" s="304"/>
      <c r="H97" s="304"/>
      <c r="I97" s="314"/>
      <c r="J97" s="315"/>
    </row>
    <row r="98" spans="1:10">
      <c r="A98" s="222">
        <v>93</v>
      </c>
      <c r="B98" s="311"/>
      <c r="C98" s="312"/>
      <c r="D98" s="313"/>
      <c r="E98" s="304"/>
      <c r="F98" s="313"/>
      <c r="G98" s="304"/>
      <c r="H98" s="304"/>
      <c r="I98" s="314"/>
      <c r="J98" s="315"/>
    </row>
    <row r="99" spans="1:10">
      <c r="A99" s="222">
        <v>94</v>
      </c>
      <c r="B99" s="311"/>
      <c r="C99" s="312"/>
      <c r="D99" s="313"/>
      <c r="E99" s="304"/>
      <c r="F99" s="313"/>
      <c r="G99" s="304"/>
      <c r="H99" s="304"/>
      <c r="I99" s="314"/>
      <c r="J99" s="315"/>
    </row>
    <row r="100" spans="1:10">
      <c r="A100" s="222">
        <v>95</v>
      </c>
      <c r="B100" s="311"/>
      <c r="C100" s="312"/>
      <c r="D100" s="313"/>
      <c r="E100" s="304"/>
      <c r="F100" s="313"/>
      <c r="G100" s="304"/>
      <c r="H100" s="304"/>
      <c r="I100" s="314"/>
      <c r="J100" s="315"/>
    </row>
    <row r="101" spans="1:10">
      <c r="A101" s="222">
        <v>96</v>
      </c>
      <c r="B101" s="311"/>
      <c r="C101" s="312"/>
      <c r="D101" s="313"/>
      <c r="E101" s="304"/>
      <c r="F101" s="313"/>
      <c r="G101" s="304"/>
      <c r="H101" s="304"/>
      <c r="I101" s="314"/>
      <c r="J101" s="315"/>
    </row>
    <row r="102" spans="1:10">
      <c r="A102" s="222">
        <v>97</v>
      </c>
      <c r="B102" s="311"/>
      <c r="C102" s="312"/>
      <c r="D102" s="313"/>
      <c r="E102" s="304"/>
      <c r="F102" s="313"/>
      <c r="G102" s="304"/>
      <c r="H102" s="304"/>
      <c r="I102" s="314"/>
      <c r="J102" s="315"/>
    </row>
    <row r="103" spans="1:10">
      <c r="A103" s="222">
        <v>98</v>
      </c>
      <c r="B103" s="311"/>
      <c r="C103" s="312"/>
      <c r="D103" s="313"/>
      <c r="E103" s="304"/>
      <c r="F103" s="313"/>
      <c r="G103" s="304"/>
      <c r="H103" s="304"/>
      <c r="I103" s="314"/>
      <c r="J103" s="315"/>
    </row>
    <row r="104" spans="1:10">
      <c r="A104" s="222">
        <v>99</v>
      </c>
      <c r="B104" s="311"/>
      <c r="C104" s="312"/>
      <c r="D104" s="313"/>
      <c r="E104" s="304"/>
      <c r="F104" s="313"/>
      <c r="G104" s="304"/>
      <c r="H104" s="304"/>
      <c r="I104" s="314"/>
      <c r="J104" s="315"/>
    </row>
    <row r="105" spans="1:10">
      <c r="A105" s="222">
        <v>100</v>
      </c>
      <c r="B105" s="311"/>
      <c r="C105" s="312"/>
      <c r="D105" s="313"/>
      <c r="E105" s="304"/>
      <c r="F105" s="313"/>
      <c r="G105" s="304"/>
      <c r="H105" s="304"/>
      <c r="I105" s="314"/>
      <c r="J105" s="315"/>
    </row>
    <row r="106" spans="1:10" ht="18.75">
      <c r="A106" s="223"/>
      <c r="I106" s="224" t="s">
        <v>141</v>
      </c>
      <c r="J106" s="225">
        <f>SUM(J6:J105)</f>
        <v>0</v>
      </c>
    </row>
  </sheetData>
  <mergeCells count="1">
    <mergeCell ref="E2:H2"/>
  </mergeCells>
  <phoneticPr fontId="3"/>
  <dataValidations count="5">
    <dataValidation type="list" allowBlank="1" showInputMessage="1" showErrorMessage="1" sqref="H5:H105" xr:uid="{00000000-0002-0000-0100-000000000000}">
      <formula1>"標準,短時間"</formula1>
    </dataValidation>
    <dataValidation type="list" allowBlank="1" showInputMessage="1" showErrorMessage="1" sqref="E5:E105" xr:uid="{00000000-0002-0000-0100-000001000000}">
      <formula1>"0,1,2,3,4,5"</formula1>
    </dataValidation>
    <dataValidation type="list" allowBlank="1" showInputMessage="1" showErrorMessage="1" sqref="G5" xr:uid="{00000000-0002-0000-0100-000002000000}">
      <formula1>"１号,２号,３号"</formula1>
    </dataValidation>
    <dataValidation type="list" allowBlank="1" showInputMessage="1" showErrorMessage="1" sqref="I5:I105" xr:uid="{00000000-0002-0000-0100-000003000000}">
      <formula1>"有,無"</formula1>
    </dataValidation>
    <dataValidation type="list" allowBlank="1" showInputMessage="1" showErrorMessage="1" sqref="G6:G105" xr:uid="{00000000-0002-0000-0100-000004000000}">
      <formula1>"２号,３号"</formula1>
    </dataValidation>
  </dataValidations>
  <pageMargins left="0.7" right="0.7" top="0.75" bottom="0.75" header="0.3" footer="0.3"/>
  <ignoredErrors>
    <ignoredError sqref="C2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39997558519241921"/>
    <pageSetUpPr fitToPage="1"/>
  </sheetPr>
  <dimension ref="A1:FP149"/>
  <sheetViews>
    <sheetView workbookViewId="0"/>
  </sheetViews>
  <sheetFormatPr defaultColWidth="1.25" defaultRowHeight="16.5" customHeight="1"/>
  <cols>
    <col min="1" max="1" width="1" style="227" customWidth="1"/>
    <col min="2" max="24" width="1.125" style="227" customWidth="1"/>
    <col min="25" max="25" width="1.25" style="227" customWidth="1"/>
    <col min="26" max="256" width="1.125" style="227" customWidth="1"/>
    <col min="257" max="16384" width="1.25" style="227"/>
  </cols>
  <sheetData>
    <row r="1" spans="1:141" ht="12" customHeight="1" thickBot="1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26"/>
      <c r="AT1" s="226"/>
      <c r="AU1" s="226"/>
      <c r="AV1" s="226"/>
      <c r="AW1" s="226"/>
      <c r="AX1" s="226"/>
      <c r="AY1" s="226"/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6"/>
      <c r="BU1" s="226"/>
      <c r="BV1" s="226"/>
      <c r="BW1" s="226"/>
      <c r="BX1" s="226"/>
      <c r="BY1" s="226"/>
      <c r="BZ1" s="226"/>
      <c r="CA1" s="226"/>
      <c r="CB1" s="226"/>
      <c r="CC1" s="226"/>
      <c r="CE1" s="226"/>
      <c r="CF1" s="228" t="s">
        <v>1042</v>
      </c>
      <c r="CH1" s="226"/>
      <c r="CI1" s="226"/>
      <c r="CJ1" s="226"/>
      <c r="CK1" s="226"/>
      <c r="CL1" s="226"/>
    </row>
    <row r="2" spans="1:141" ht="20.100000000000001" customHeight="1" thickBot="1">
      <c r="A2" s="229"/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629" t="s">
        <v>19</v>
      </c>
      <c r="O2" s="629"/>
      <c r="P2" s="629"/>
      <c r="Q2" s="629"/>
      <c r="R2" s="629"/>
      <c r="S2" s="629"/>
      <c r="T2" s="629"/>
      <c r="U2" s="629"/>
      <c r="V2" s="629"/>
      <c r="W2" s="629"/>
      <c r="X2" s="629"/>
      <c r="Y2" s="629"/>
      <c r="Z2" s="629"/>
      <c r="AA2" s="629"/>
      <c r="AB2" s="629"/>
      <c r="AC2" s="629"/>
      <c r="AD2" s="629"/>
      <c r="AE2" s="629"/>
      <c r="AF2" s="629"/>
      <c r="AG2" s="629"/>
      <c r="AH2" s="629"/>
      <c r="AI2" s="629"/>
      <c r="AJ2" s="629"/>
      <c r="AK2" s="629"/>
      <c r="AL2" s="629"/>
      <c r="AM2" s="629"/>
      <c r="AN2" s="629"/>
      <c r="AO2" s="629"/>
      <c r="AP2" s="629"/>
      <c r="AQ2" s="629"/>
      <c r="AR2" s="629"/>
      <c r="AS2" s="629"/>
      <c r="AT2" s="629"/>
      <c r="AU2" s="629"/>
      <c r="AV2" s="629"/>
      <c r="AW2" s="629"/>
      <c r="AX2" s="629"/>
      <c r="AY2" s="629"/>
      <c r="AZ2" s="629"/>
      <c r="BA2" s="629"/>
      <c r="BB2" s="629"/>
      <c r="BC2" s="629"/>
      <c r="BD2" s="629"/>
      <c r="BE2" s="629"/>
      <c r="BF2" s="629"/>
      <c r="BG2" s="629"/>
      <c r="BH2" s="629"/>
      <c r="BI2" s="629"/>
      <c r="BJ2" s="629"/>
      <c r="BK2" s="629"/>
      <c r="BL2" s="629"/>
      <c r="BM2" s="629"/>
      <c r="BN2" s="629"/>
      <c r="BO2" s="629"/>
      <c r="BP2" s="629"/>
      <c r="BQ2" s="630"/>
      <c r="BR2" s="624">
        <f>施設情報!C3</f>
        <v>0</v>
      </c>
      <c r="BS2" s="625"/>
      <c r="BT2" s="625"/>
      <c r="BU2" s="625"/>
      <c r="BV2" s="625"/>
      <c r="BW2" s="625"/>
      <c r="BX2" s="625"/>
      <c r="BY2" s="626"/>
      <c r="BZ2" s="641" t="s">
        <v>0</v>
      </c>
      <c r="CA2" s="641"/>
      <c r="CB2" s="641"/>
      <c r="CC2" s="642"/>
      <c r="CD2" s="627">
        <f>施設情報!E3</f>
        <v>0</v>
      </c>
      <c r="CE2" s="625"/>
      <c r="CF2" s="625"/>
      <c r="CG2" s="628"/>
      <c r="CH2" s="664" t="s">
        <v>1</v>
      </c>
      <c r="CI2" s="641"/>
      <c r="CJ2" s="641"/>
      <c r="CK2" s="665"/>
      <c r="CL2" s="229"/>
    </row>
    <row r="3" spans="1:141" ht="26.25" customHeight="1" thickBo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631" t="s">
        <v>144</v>
      </c>
      <c r="O3" s="631"/>
      <c r="P3" s="631"/>
      <c r="Q3" s="631"/>
      <c r="R3" s="631"/>
      <c r="S3" s="631"/>
      <c r="T3" s="631"/>
      <c r="U3" s="631"/>
      <c r="V3" s="631"/>
      <c r="W3" s="631"/>
      <c r="X3" s="631"/>
      <c r="Y3" s="631"/>
      <c r="Z3" s="631"/>
      <c r="AA3" s="631"/>
      <c r="AB3" s="631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631"/>
      <c r="AN3" s="631"/>
      <c r="AO3" s="631"/>
      <c r="AP3" s="631"/>
      <c r="AQ3" s="631"/>
      <c r="AR3" s="631"/>
      <c r="AS3" s="631"/>
      <c r="AT3" s="631"/>
      <c r="AU3" s="631"/>
      <c r="AV3" s="631"/>
      <c r="AW3" s="631"/>
      <c r="AX3" s="631"/>
      <c r="AY3" s="631"/>
      <c r="AZ3" s="631"/>
      <c r="BA3" s="631"/>
      <c r="BB3" s="631"/>
      <c r="BC3" s="631"/>
      <c r="BD3" s="631"/>
      <c r="BE3" s="631"/>
      <c r="BF3" s="631"/>
      <c r="BG3" s="631"/>
      <c r="BH3" s="631"/>
      <c r="BI3" s="631"/>
      <c r="BJ3" s="631"/>
      <c r="BK3" s="631"/>
      <c r="BL3" s="631"/>
      <c r="BM3" s="631"/>
      <c r="BN3" s="631"/>
      <c r="BO3" s="631"/>
      <c r="BP3" s="631"/>
      <c r="BQ3" s="631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</row>
    <row r="4" spans="1:141" ht="9.75" customHeight="1" thickTop="1">
      <c r="B4" s="767" t="s">
        <v>5</v>
      </c>
      <c r="C4" s="768"/>
      <c r="D4" s="768"/>
      <c r="E4" s="768"/>
      <c r="F4" s="768"/>
      <c r="G4" s="768"/>
      <c r="H4" s="768"/>
      <c r="I4" s="768"/>
      <c r="J4" s="768"/>
      <c r="K4" s="768"/>
      <c r="L4" s="768"/>
      <c r="M4" s="768"/>
      <c r="N4" s="768"/>
      <c r="O4" s="771">
        <v>1</v>
      </c>
      <c r="P4" s="666"/>
      <c r="Q4" s="666"/>
      <c r="R4" s="666">
        <v>4</v>
      </c>
      <c r="S4" s="666"/>
      <c r="T4" s="666"/>
      <c r="U4" s="666">
        <v>1</v>
      </c>
      <c r="V4" s="666"/>
      <c r="W4" s="666"/>
      <c r="X4" s="666">
        <v>0</v>
      </c>
      <c r="Y4" s="666"/>
      <c r="Z4" s="666"/>
      <c r="AA4" s="666">
        <v>0</v>
      </c>
      <c r="AB4" s="666"/>
      <c r="AC4" s="668"/>
      <c r="AR4" s="716" t="s">
        <v>1043</v>
      </c>
      <c r="AS4" s="716"/>
      <c r="AT4" s="716"/>
      <c r="AU4" s="716"/>
      <c r="AV4" s="716"/>
      <c r="AW4" s="716"/>
      <c r="AX4" s="716"/>
      <c r="AY4" s="716"/>
      <c r="AZ4" s="716"/>
      <c r="BA4" s="716"/>
      <c r="BB4" s="716"/>
      <c r="BC4" s="716"/>
      <c r="BD4" s="716"/>
      <c r="BE4" s="716"/>
      <c r="BF4" s="716"/>
      <c r="BG4" s="716"/>
      <c r="BH4" s="716"/>
      <c r="BI4" s="716"/>
      <c r="BJ4" s="716"/>
      <c r="BK4" s="716"/>
      <c r="BL4" s="716"/>
      <c r="BM4" s="716"/>
      <c r="BN4" s="716"/>
      <c r="BO4" s="716"/>
      <c r="BP4" s="716"/>
      <c r="BQ4" s="716"/>
      <c r="BR4" s="716"/>
      <c r="BS4" s="716"/>
      <c r="BT4" s="716"/>
      <c r="BU4" s="716"/>
      <c r="BV4" s="716"/>
      <c r="BW4" s="716"/>
      <c r="BX4" s="716"/>
      <c r="BY4" s="716"/>
      <c r="BZ4" s="716"/>
      <c r="CA4" s="716"/>
      <c r="CB4" s="716"/>
      <c r="CC4" s="232"/>
      <c r="CD4" s="232"/>
      <c r="CE4" s="232"/>
      <c r="CF4" s="232"/>
      <c r="CG4" s="232"/>
      <c r="CH4" s="658">
        <v>1</v>
      </c>
      <c r="CI4" s="659"/>
      <c r="CJ4" s="659"/>
      <c r="CK4" s="660"/>
    </row>
    <row r="5" spans="1:141" ht="10.5" customHeight="1" thickBot="1">
      <c r="B5" s="769"/>
      <c r="C5" s="770"/>
      <c r="D5" s="770"/>
      <c r="E5" s="770"/>
      <c r="F5" s="770"/>
      <c r="G5" s="770"/>
      <c r="H5" s="770"/>
      <c r="I5" s="770"/>
      <c r="J5" s="770"/>
      <c r="K5" s="770"/>
      <c r="L5" s="770"/>
      <c r="M5" s="770"/>
      <c r="N5" s="770"/>
      <c r="O5" s="772"/>
      <c r="P5" s="667"/>
      <c r="Q5" s="667"/>
      <c r="R5" s="667"/>
      <c r="S5" s="667"/>
      <c r="T5" s="667"/>
      <c r="U5" s="667"/>
      <c r="V5" s="667"/>
      <c r="W5" s="667"/>
      <c r="X5" s="667"/>
      <c r="Y5" s="667"/>
      <c r="Z5" s="667"/>
      <c r="AA5" s="667"/>
      <c r="AB5" s="667"/>
      <c r="AC5" s="669"/>
      <c r="AR5" s="717"/>
      <c r="AS5" s="717"/>
      <c r="AT5" s="717"/>
      <c r="AU5" s="717"/>
      <c r="AV5" s="717"/>
      <c r="AW5" s="717"/>
      <c r="AX5" s="717"/>
      <c r="AY5" s="717"/>
      <c r="AZ5" s="717"/>
      <c r="BA5" s="717"/>
      <c r="BB5" s="717"/>
      <c r="BC5" s="717"/>
      <c r="BD5" s="717"/>
      <c r="BE5" s="717"/>
      <c r="BF5" s="717"/>
      <c r="BG5" s="717"/>
      <c r="BH5" s="717"/>
      <c r="BI5" s="717"/>
      <c r="BJ5" s="717"/>
      <c r="BK5" s="717"/>
      <c r="BL5" s="717"/>
      <c r="BM5" s="717"/>
      <c r="BN5" s="717"/>
      <c r="BO5" s="717"/>
      <c r="BP5" s="717"/>
      <c r="BQ5" s="717"/>
      <c r="BR5" s="717"/>
      <c r="BS5" s="717"/>
      <c r="BT5" s="717"/>
      <c r="BU5" s="717"/>
      <c r="BV5" s="717"/>
      <c r="BW5" s="717"/>
      <c r="BX5" s="717"/>
      <c r="BY5" s="717"/>
      <c r="BZ5" s="717"/>
      <c r="CA5" s="717"/>
      <c r="CB5" s="717"/>
      <c r="CC5" s="232"/>
      <c r="CD5" s="232"/>
      <c r="CE5" s="232"/>
      <c r="CF5" s="232"/>
      <c r="CG5" s="232"/>
      <c r="CH5" s="661"/>
      <c r="CI5" s="662"/>
      <c r="CJ5" s="662"/>
      <c r="CK5" s="663"/>
      <c r="CR5" s="232"/>
      <c r="CS5" s="232"/>
      <c r="CT5" s="232"/>
      <c r="CU5" s="232"/>
      <c r="CV5" s="232"/>
      <c r="CW5" s="232"/>
      <c r="CX5" s="232"/>
      <c r="CY5" s="232"/>
      <c r="CZ5" s="232"/>
      <c r="DA5" s="232"/>
      <c r="DB5" s="232"/>
      <c r="DC5" s="232"/>
      <c r="DD5" s="232"/>
      <c r="DE5" s="232"/>
      <c r="DF5" s="232"/>
      <c r="DG5" s="232"/>
      <c r="DH5" s="232"/>
      <c r="DI5" s="232"/>
      <c r="DJ5" s="232"/>
      <c r="DK5" s="232"/>
      <c r="DL5" s="232"/>
      <c r="DM5" s="232"/>
      <c r="DN5" s="232"/>
      <c r="DO5" s="232"/>
      <c r="DP5" s="232"/>
      <c r="DQ5" s="232"/>
      <c r="DR5" s="232"/>
      <c r="DS5" s="232"/>
      <c r="DT5" s="232"/>
      <c r="DU5" s="232"/>
      <c r="DV5" s="232"/>
      <c r="DW5" s="232"/>
      <c r="DX5" s="232"/>
      <c r="DY5" s="232"/>
      <c r="DZ5" s="232"/>
      <c r="EA5" s="232"/>
      <c r="EB5" s="232"/>
      <c r="EC5" s="232"/>
      <c r="ED5" s="232"/>
      <c r="EE5" s="232"/>
      <c r="EF5" s="232"/>
      <c r="EG5" s="232"/>
      <c r="EH5" s="232"/>
      <c r="EI5" s="232"/>
      <c r="EJ5" s="232"/>
      <c r="EK5" s="232"/>
    </row>
    <row r="6" spans="1:141" ht="9.75" customHeight="1">
      <c r="B6" s="753" t="s">
        <v>3</v>
      </c>
      <c r="C6" s="754"/>
      <c r="D6" s="754"/>
      <c r="E6" s="754"/>
      <c r="F6" s="754"/>
      <c r="G6" s="754"/>
      <c r="H6" s="754"/>
      <c r="I6" s="754"/>
      <c r="J6" s="754"/>
      <c r="K6" s="754"/>
      <c r="L6" s="754"/>
      <c r="M6" s="754"/>
      <c r="N6" s="755"/>
      <c r="O6" s="718">
        <f>VLOOKUP($CH$4,'児童情報 '!$A:$P,2,FALSE)</f>
        <v>0</v>
      </c>
      <c r="P6" s="719"/>
      <c r="Q6" s="719"/>
      <c r="R6" s="719"/>
      <c r="S6" s="719"/>
      <c r="T6" s="719"/>
      <c r="U6" s="719"/>
      <c r="V6" s="719"/>
      <c r="W6" s="719"/>
      <c r="X6" s="719"/>
      <c r="Y6" s="719"/>
      <c r="Z6" s="719"/>
      <c r="AA6" s="719"/>
      <c r="AB6" s="719"/>
      <c r="AC6" s="719"/>
      <c r="AD6" s="719"/>
      <c r="AE6" s="719"/>
      <c r="AF6" s="719"/>
      <c r="AG6" s="719"/>
      <c r="AH6" s="719"/>
      <c r="AI6" s="719"/>
      <c r="AJ6" s="719"/>
      <c r="AK6" s="719"/>
      <c r="AL6" s="719"/>
      <c r="AM6" s="719"/>
      <c r="AN6" s="719"/>
      <c r="AO6" s="719"/>
      <c r="AP6" s="720"/>
      <c r="AR6" s="730" t="s">
        <v>6</v>
      </c>
      <c r="AS6" s="731"/>
      <c r="AT6" s="734" t="s">
        <v>4</v>
      </c>
      <c r="AU6" s="735"/>
      <c r="AV6" s="735"/>
      <c r="AW6" s="735"/>
      <c r="AX6" s="735"/>
      <c r="AY6" s="735"/>
      <c r="AZ6" s="735"/>
      <c r="BA6" s="735"/>
      <c r="BB6" s="736"/>
      <c r="BC6" s="724">
        <f>施設情報!C2</f>
        <v>0</v>
      </c>
      <c r="BD6" s="725"/>
      <c r="BE6" s="725"/>
      <c r="BF6" s="725"/>
      <c r="BG6" s="725"/>
      <c r="BH6" s="725"/>
      <c r="BI6" s="725"/>
      <c r="BJ6" s="725"/>
      <c r="BK6" s="725"/>
      <c r="BL6" s="725"/>
      <c r="BM6" s="725"/>
      <c r="BN6" s="725"/>
      <c r="BO6" s="725"/>
      <c r="BP6" s="725"/>
      <c r="BQ6" s="725"/>
      <c r="BR6" s="725"/>
      <c r="BS6" s="725"/>
      <c r="BT6" s="725"/>
      <c r="BU6" s="725"/>
      <c r="BV6" s="725"/>
      <c r="BW6" s="725"/>
      <c r="BX6" s="725"/>
      <c r="BY6" s="725"/>
      <c r="BZ6" s="725"/>
      <c r="CA6" s="725"/>
      <c r="CB6" s="726"/>
      <c r="CC6" s="707"/>
      <c r="CD6" s="708"/>
      <c r="CE6" s="708"/>
      <c r="CF6" s="708"/>
      <c r="CG6" s="708"/>
      <c r="CH6" s="708"/>
      <c r="CI6" s="708"/>
      <c r="CJ6" s="708"/>
      <c r="CK6" s="709"/>
      <c r="CR6" s="233"/>
      <c r="CS6" s="233"/>
      <c r="CT6" s="234"/>
      <c r="CU6" s="234"/>
      <c r="CV6" s="234"/>
      <c r="CW6" s="234"/>
      <c r="CX6" s="234"/>
      <c r="CY6" s="234"/>
      <c r="CZ6" s="234"/>
      <c r="DA6" s="234"/>
      <c r="DB6" s="234"/>
      <c r="DC6" s="232"/>
      <c r="DD6" s="232"/>
      <c r="DE6" s="232"/>
      <c r="DF6" s="232"/>
      <c r="DG6" s="232"/>
      <c r="DH6" s="232"/>
      <c r="DI6" s="232"/>
      <c r="DJ6" s="232"/>
      <c r="DK6" s="232"/>
      <c r="DL6" s="232"/>
      <c r="DM6" s="232"/>
      <c r="DN6" s="232"/>
      <c r="DO6" s="232"/>
      <c r="DP6" s="232"/>
      <c r="DQ6" s="232"/>
      <c r="DR6" s="232"/>
      <c r="DS6" s="232"/>
      <c r="DT6" s="232"/>
      <c r="DU6" s="232"/>
      <c r="DV6" s="232"/>
      <c r="DW6" s="232"/>
      <c r="DX6" s="232"/>
      <c r="DY6" s="232"/>
      <c r="DZ6" s="232"/>
      <c r="EA6" s="232"/>
      <c r="EB6" s="232"/>
      <c r="EC6" s="232"/>
      <c r="ED6" s="232"/>
      <c r="EE6" s="232"/>
      <c r="EF6" s="232"/>
      <c r="EG6" s="232"/>
      <c r="EH6" s="232"/>
      <c r="EI6" s="232"/>
      <c r="EJ6" s="232"/>
      <c r="EK6" s="232"/>
    </row>
    <row r="7" spans="1:141" ht="9.75" customHeight="1">
      <c r="B7" s="756"/>
      <c r="C7" s="757"/>
      <c r="D7" s="757"/>
      <c r="E7" s="757"/>
      <c r="F7" s="757"/>
      <c r="G7" s="757"/>
      <c r="H7" s="757"/>
      <c r="I7" s="757"/>
      <c r="J7" s="757"/>
      <c r="K7" s="757"/>
      <c r="L7" s="757"/>
      <c r="M7" s="757"/>
      <c r="N7" s="758"/>
      <c r="O7" s="721"/>
      <c r="P7" s="722"/>
      <c r="Q7" s="722"/>
      <c r="R7" s="722"/>
      <c r="S7" s="722"/>
      <c r="T7" s="722"/>
      <c r="U7" s="722"/>
      <c r="V7" s="722"/>
      <c r="W7" s="722"/>
      <c r="X7" s="722"/>
      <c r="Y7" s="722"/>
      <c r="Z7" s="722"/>
      <c r="AA7" s="722"/>
      <c r="AB7" s="722"/>
      <c r="AC7" s="722"/>
      <c r="AD7" s="722"/>
      <c r="AE7" s="722"/>
      <c r="AF7" s="722"/>
      <c r="AG7" s="722"/>
      <c r="AH7" s="722"/>
      <c r="AI7" s="722"/>
      <c r="AJ7" s="722"/>
      <c r="AK7" s="722"/>
      <c r="AL7" s="722"/>
      <c r="AM7" s="722"/>
      <c r="AN7" s="722"/>
      <c r="AO7" s="722"/>
      <c r="AP7" s="723"/>
      <c r="AR7" s="732"/>
      <c r="AS7" s="733"/>
      <c r="AT7" s="737"/>
      <c r="AU7" s="738"/>
      <c r="AV7" s="738"/>
      <c r="AW7" s="738"/>
      <c r="AX7" s="738"/>
      <c r="AY7" s="738"/>
      <c r="AZ7" s="738"/>
      <c r="BA7" s="738"/>
      <c r="BB7" s="739"/>
      <c r="BC7" s="727"/>
      <c r="BD7" s="728"/>
      <c r="BE7" s="728"/>
      <c r="BF7" s="728"/>
      <c r="BG7" s="728"/>
      <c r="BH7" s="728"/>
      <c r="BI7" s="728"/>
      <c r="BJ7" s="728"/>
      <c r="BK7" s="728"/>
      <c r="BL7" s="728"/>
      <c r="BM7" s="728"/>
      <c r="BN7" s="728"/>
      <c r="BO7" s="728"/>
      <c r="BP7" s="728"/>
      <c r="BQ7" s="728"/>
      <c r="BR7" s="728"/>
      <c r="BS7" s="728"/>
      <c r="BT7" s="728"/>
      <c r="BU7" s="728"/>
      <c r="BV7" s="728"/>
      <c r="BW7" s="728"/>
      <c r="BX7" s="728"/>
      <c r="BY7" s="728"/>
      <c r="BZ7" s="728"/>
      <c r="CA7" s="728"/>
      <c r="CB7" s="729"/>
      <c r="CC7" s="710"/>
      <c r="CD7" s="711"/>
      <c r="CE7" s="711"/>
      <c r="CF7" s="711"/>
      <c r="CG7" s="711"/>
      <c r="CH7" s="711"/>
      <c r="CI7" s="711"/>
      <c r="CJ7" s="711"/>
      <c r="CK7" s="712"/>
      <c r="CR7" s="233"/>
      <c r="CS7" s="233"/>
      <c r="CT7" s="234"/>
      <c r="CU7" s="234"/>
      <c r="CV7" s="234"/>
      <c r="CW7" s="234"/>
      <c r="CX7" s="234"/>
      <c r="CY7" s="234"/>
      <c r="CZ7" s="234"/>
      <c r="DA7" s="234"/>
      <c r="DB7" s="234"/>
      <c r="DC7" s="232"/>
      <c r="DD7" s="232"/>
      <c r="DE7" s="232"/>
      <c r="DF7" s="232"/>
      <c r="DG7" s="232"/>
      <c r="DH7" s="232"/>
      <c r="DI7" s="232"/>
      <c r="DJ7" s="232"/>
      <c r="DK7" s="232"/>
      <c r="DL7" s="232"/>
      <c r="DM7" s="232"/>
      <c r="DN7" s="232"/>
      <c r="DO7" s="232"/>
      <c r="DP7" s="232"/>
      <c r="DQ7" s="232"/>
      <c r="DR7" s="232"/>
      <c r="DS7" s="232"/>
      <c r="DT7" s="232"/>
      <c r="DU7" s="232"/>
      <c r="DV7" s="232"/>
      <c r="DW7" s="232"/>
      <c r="DX7" s="232"/>
      <c r="DY7" s="232"/>
      <c r="DZ7" s="232"/>
      <c r="EA7" s="232"/>
      <c r="EB7" s="232"/>
      <c r="EC7" s="232"/>
      <c r="ED7" s="232"/>
      <c r="EE7" s="232"/>
      <c r="EF7" s="232"/>
      <c r="EG7" s="232"/>
      <c r="EH7" s="232"/>
      <c r="EI7" s="232"/>
      <c r="EJ7" s="232"/>
      <c r="EK7" s="232"/>
    </row>
    <row r="8" spans="1:141" ht="9.75" customHeight="1">
      <c r="B8" s="610" t="s">
        <v>9</v>
      </c>
      <c r="C8" s="611"/>
      <c r="D8" s="611"/>
      <c r="E8" s="611"/>
      <c r="F8" s="611"/>
      <c r="G8" s="611"/>
      <c r="H8" s="611"/>
      <c r="I8" s="611"/>
      <c r="J8" s="611"/>
      <c r="K8" s="611"/>
      <c r="L8" s="611"/>
      <c r="M8" s="611"/>
      <c r="N8" s="612"/>
      <c r="O8" s="789">
        <f>VLOOKUP($CH$4,'児童情報 '!$A:$P,3,FALSE)</f>
        <v>0</v>
      </c>
      <c r="P8" s="790"/>
      <c r="Q8" s="790"/>
      <c r="R8" s="790"/>
      <c r="S8" s="790"/>
      <c r="T8" s="790"/>
      <c r="U8" s="790"/>
      <c r="V8" s="790"/>
      <c r="W8" s="790"/>
      <c r="X8" s="790"/>
      <c r="Y8" s="790"/>
      <c r="Z8" s="790"/>
      <c r="AA8" s="790"/>
      <c r="AB8" s="790"/>
      <c r="AC8" s="790"/>
      <c r="AD8" s="790"/>
      <c r="AE8" s="790"/>
      <c r="AF8" s="790"/>
      <c r="AG8" s="790"/>
      <c r="AH8" s="790"/>
      <c r="AI8" s="790"/>
      <c r="AJ8" s="790"/>
      <c r="AK8" s="790"/>
      <c r="AL8" s="790"/>
      <c r="AM8" s="790"/>
      <c r="AN8" s="790"/>
      <c r="AO8" s="790"/>
      <c r="AP8" s="791"/>
      <c r="AR8" s="732"/>
      <c r="AS8" s="733"/>
      <c r="AT8" s="685" t="s">
        <v>27</v>
      </c>
      <c r="AU8" s="685"/>
      <c r="AV8" s="685"/>
      <c r="AW8" s="685"/>
      <c r="AX8" s="685"/>
      <c r="AY8" s="685"/>
      <c r="AZ8" s="685"/>
      <c r="BA8" s="685"/>
      <c r="BB8" s="698"/>
      <c r="BC8" s="701">
        <f>施設情報!C5</f>
        <v>0</v>
      </c>
      <c r="BD8" s="444"/>
      <c r="BE8" s="444"/>
      <c r="BF8" s="444"/>
      <c r="BG8" s="444"/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44"/>
      <c r="BS8" s="444"/>
      <c r="BT8" s="444"/>
      <c r="BU8" s="444"/>
      <c r="BV8" s="444"/>
      <c r="BW8" s="444"/>
      <c r="BX8" s="444"/>
      <c r="BY8" s="444"/>
      <c r="BZ8" s="444"/>
      <c r="CA8" s="444"/>
      <c r="CB8" s="444"/>
      <c r="CC8" s="444"/>
      <c r="CD8" s="444"/>
      <c r="CE8" s="444"/>
      <c r="CF8" s="444"/>
      <c r="CG8" s="444"/>
      <c r="CH8" s="444"/>
      <c r="CI8" s="444"/>
      <c r="CJ8" s="444"/>
      <c r="CK8" s="702"/>
      <c r="CR8" s="233"/>
      <c r="CS8" s="233"/>
      <c r="CT8" s="232"/>
      <c r="CU8" s="232"/>
      <c r="CV8" s="232"/>
      <c r="CW8" s="232"/>
      <c r="CX8" s="232"/>
      <c r="CY8" s="232"/>
      <c r="CZ8" s="232"/>
      <c r="DA8" s="232"/>
      <c r="DB8" s="232"/>
      <c r="DC8" s="232"/>
      <c r="DD8" s="232"/>
      <c r="DE8" s="232"/>
      <c r="DF8" s="232"/>
      <c r="DG8" s="232"/>
      <c r="DH8" s="232"/>
      <c r="DI8" s="232"/>
      <c r="DJ8" s="232"/>
      <c r="DK8" s="232"/>
      <c r="DL8" s="232"/>
      <c r="DM8" s="232"/>
      <c r="DN8" s="232"/>
      <c r="DO8" s="232"/>
      <c r="DP8" s="232"/>
      <c r="DQ8" s="232"/>
      <c r="DR8" s="232"/>
      <c r="DS8" s="232"/>
      <c r="DT8" s="232"/>
      <c r="DU8" s="232"/>
      <c r="DV8" s="232"/>
      <c r="DW8" s="232"/>
      <c r="DX8" s="232"/>
      <c r="DY8" s="232"/>
      <c r="DZ8" s="232"/>
      <c r="EA8" s="232"/>
      <c r="EB8" s="232"/>
      <c r="EC8" s="232"/>
      <c r="ED8" s="232"/>
      <c r="EE8" s="232"/>
      <c r="EF8" s="232"/>
      <c r="EG8" s="232"/>
      <c r="EH8" s="232"/>
      <c r="EI8" s="232"/>
      <c r="EJ8" s="232"/>
      <c r="EK8" s="232"/>
    </row>
    <row r="9" spans="1:141" ht="9.75" customHeight="1">
      <c r="B9" s="696"/>
      <c r="C9" s="686"/>
      <c r="D9" s="686"/>
      <c r="E9" s="686"/>
      <c r="F9" s="686"/>
      <c r="G9" s="686"/>
      <c r="H9" s="686"/>
      <c r="I9" s="686"/>
      <c r="J9" s="686"/>
      <c r="K9" s="686"/>
      <c r="L9" s="686"/>
      <c r="M9" s="686"/>
      <c r="N9" s="697"/>
      <c r="O9" s="792"/>
      <c r="P9" s="793"/>
      <c r="Q9" s="793"/>
      <c r="R9" s="793"/>
      <c r="S9" s="793"/>
      <c r="T9" s="793"/>
      <c r="U9" s="793"/>
      <c r="V9" s="793"/>
      <c r="W9" s="793"/>
      <c r="X9" s="793"/>
      <c r="Y9" s="793"/>
      <c r="Z9" s="793"/>
      <c r="AA9" s="793"/>
      <c r="AB9" s="793"/>
      <c r="AC9" s="793"/>
      <c r="AD9" s="793"/>
      <c r="AE9" s="793"/>
      <c r="AF9" s="793"/>
      <c r="AG9" s="793"/>
      <c r="AH9" s="793"/>
      <c r="AI9" s="793"/>
      <c r="AJ9" s="793"/>
      <c r="AK9" s="793"/>
      <c r="AL9" s="793"/>
      <c r="AM9" s="793"/>
      <c r="AN9" s="793"/>
      <c r="AO9" s="793"/>
      <c r="AP9" s="794"/>
      <c r="AR9" s="732"/>
      <c r="AS9" s="733"/>
      <c r="AT9" s="685"/>
      <c r="AU9" s="685"/>
      <c r="AV9" s="685"/>
      <c r="AW9" s="685"/>
      <c r="AX9" s="685"/>
      <c r="AY9" s="685"/>
      <c r="AZ9" s="685"/>
      <c r="BA9" s="685"/>
      <c r="BB9" s="698"/>
      <c r="BC9" s="703"/>
      <c r="BD9" s="446"/>
      <c r="BE9" s="446"/>
      <c r="BF9" s="446"/>
      <c r="BG9" s="446"/>
      <c r="BH9" s="446"/>
      <c r="BI9" s="446"/>
      <c r="BJ9" s="446"/>
      <c r="BK9" s="446"/>
      <c r="BL9" s="446"/>
      <c r="BM9" s="446"/>
      <c r="BN9" s="446"/>
      <c r="BO9" s="446"/>
      <c r="BP9" s="446"/>
      <c r="BQ9" s="446"/>
      <c r="BR9" s="446"/>
      <c r="BS9" s="446"/>
      <c r="BT9" s="446"/>
      <c r="BU9" s="446"/>
      <c r="BV9" s="446"/>
      <c r="BW9" s="446"/>
      <c r="BX9" s="446"/>
      <c r="BY9" s="446"/>
      <c r="BZ9" s="446"/>
      <c r="CA9" s="446"/>
      <c r="CB9" s="446"/>
      <c r="CC9" s="446"/>
      <c r="CD9" s="446"/>
      <c r="CE9" s="446"/>
      <c r="CF9" s="446"/>
      <c r="CG9" s="446"/>
      <c r="CH9" s="446"/>
      <c r="CI9" s="446"/>
      <c r="CJ9" s="446"/>
      <c r="CK9" s="704"/>
      <c r="CR9" s="233"/>
      <c r="CS9" s="233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232"/>
      <c r="DJ9" s="232"/>
      <c r="DK9" s="232"/>
      <c r="DL9" s="232"/>
      <c r="DM9" s="232"/>
      <c r="DN9" s="232"/>
      <c r="DO9" s="232"/>
      <c r="DP9" s="232"/>
      <c r="DQ9" s="232"/>
      <c r="DR9" s="232"/>
      <c r="DS9" s="232"/>
      <c r="DT9" s="232"/>
      <c r="DU9" s="232"/>
      <c r="DV9" s="232"/>
      <c r="DW9" s="232"/>
      <c r="DX9" s="232"/>
      <c r="DY9" s="232"/>
      <c r="DZ9" s="232"/>
      <c r="EA9" s="232"/>
      <c r="EB9" s="232"/>
      <c r="EC9" s="232"/>
      <c r="ED9" s="232"/>
      <c r="EE9" s="232"/>
      <c r="EF9" s="232"/>
      <c r="EG9" s="232"/>
      <c r="EH9" s="232"/>
      <c r="EI9" s="232"/>
      <c r="EJ9" s="232"/>
      <c r="EK9" s="232"/>
    </row>
    <row r="10" spans="1:141" ht="9.75" customHeight="1">
      <c r="B10" s="696"/>
      <c r="C10" s="686"/>
      <c r="D10" s="686"/>
      <c r="E10" s="686"/>
      <c r="F10" s="686"/>
      <c r="G10" s="686"/>
      <c r="H10" s="686"/>
      <c r="I10" s="686"/>
      <c r="J10" s="686"/>
      <c r="K10" s="686"/>
      <c r="L10" s="686"/>
      <c r="M10" s="686"/>
      <c r="N10" s="697"/>
      <c r="O10" s="792"/>
      <c r="P10" s="793"/>
      <c r="Q10" s="793"/>
      <c r="R10" s="793"/>
      <c r="S10" s="793"/>
      <c r="T10" s="793"/>
      <c r="U10" s="793"/>
      <c r="V10" s="793"/>
      <c r="W10" s="793"/>
      <c r="X10" s="793"/>
      <c r="Y10" s="793"/>
      <c r="Z10" s="793"/>
      <c r="AA10" s="793"/>
      <c r="AB10" s="793"/>
      <c r="AC10" s="793"/>
      <c r="AD10" s="793"/>
      <c r="AE10" s="793"/>
      <c r="AF10" s="793"/>
      <c r="AG10" s="793"/>
      <c r="AH10" s="793"/>
      <c r="AI10" s="793"/>
      <c r="AJ10" s="793"/>
      <c r="AK10" s="793"/>
      <c r="AL10" s="793"/>
      <c r="AM10" s="793"/>
      <c r="AN10" s="793"/>
      <c r="AO10" s="793"/>
      <c r="AP10" s="794"/>
      <c r="AR10" s="732"/>
      <c r="AS10" s="733"/>
      <c r="AT10" s="685"/>
      <c r="AU10" s="685"/>
      <c r="AV10" s="685"/>
      <c r="AW10" s="685"/>
      <c r="AX10" s="685"/>
      <c r="AY10" s="685"/>
      <c r="AZ10" s="685"/>
      <c r="BA10" s="685"/>
      <c r="BB10" s="698"/>
      <c r="BC10" s="703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T10" s="446"/>
      <c r="BU10" s="446"/>
      <c r="BV10" s="446"/>
      <c r="BW10" s="446"/>
      <c r="BX10" s="446"/>
      <c r="BY10" s="446"/>
      <c r="BZ10" s="446"/>
      <c r="CA10" s="446"/>
      <c r="CB10" s="446"/>
      <c r="CC10" s="446"/>
      <c r="CD10" s="446"/>
      <c r="CE10" s="446"/>
      <c r="CF10" s="446"/>
      <c r="CG10" s="446"/>
      <c r="CH10" s="446"/>
      <c r="CI10" s="446"/>
      <c r="CJ10" s="446"/>
      <c r="CK10" s="704"/>
      <c r="CR10" s="233"/>
      <c r="CS10" s="233"/>
      <c r="CT10" s="232"/>
      <c r="CU10" s="232"/>
      <c r="CV10" s="232"/>
      <c r="CW10" s="232"/>
      <c r="CX10" s="232"/>
      <c r="CY10" s="232"/>
      <c r="CZ10" s="232"/>
      <c r="DA10" s="232"/>
      <c r="DB10" s="232"/>
      <c r="DC10" s="232"/>
      <c r="DD10" s="232"/>
      <c r="DE10" s="232"/>
      <c r="DF10" s="232"/>
      <c r="DG10" s="232"/>
      <c r="DH10" s="232"/>
      <c r="DI10" s="232"/>
      <c r="DJ10" s="232"/>
      <c r="DK10" s="232"/>
      <c r="DL10" s="232"/>
      <c r="DM10" s="232"/>
      <c r="DN10" s="232"/>
      <c r="DO10" s="232"/>
      <c r="DP10" s="232"/>
      <c r="DQ10" s="232"/>
      <c r="DR10" s="232"/>
      <c r="DS10" s="232"/>
      <c r="DT10" s="232"/>
      <c r="DU10" s="232"/>
      <c r="DV10" s="232"/>
      <c r="DW10" s="232"/>
      <c r="DX10" s="232"/>
      <c r="DY10" s="232"/>
      <c r="DZ10" s="232"/>
      <c r="EA10" s="232"/>
      <c r="EB10" s="232"/>
      <c r="EC10" s="232"/>
      <c r="ED10" s="232"/>
      <c r="EE10" s="232"/>
      <c r="EF10" s="232"/>
      <c r="EG10" s="232"/>
      <c r="EH10" s="232"/>
      <c r="EI10" s="232"/>
      <c r="EJ10" s="232"/>
      <c r="EK10" s="232"/>
    </row>
    <row r="11" spans="1:141" ht="9.75" customHeight="1">
      <c r="B11" s="760"/>
      <c r="C11" s="761"/>
      <c r="D11" s="761"/>
      <c r="E11" s="761"/>
      <c r="F11" s="761"/>
      <c r="G11" s="761"/>
      <c r="H11" s="761"/>
      <c r="I11" s="761"/>
      <c r="J11" s="761"/>
      <c r="K11" s="761"/>
      <c r="L11" s="761"/>
      <c r="M11" s="761"/>
      <c r="N11" s="762"/>
      <c r="O11" s="795"/>
      <c r="P11" s="796"/>
      <c r="Q11" s="796"/>
      <c r="R11" s="796"/>
      <c r="S11" s="796"/>
      <c r="T11" s="796"/>
      <c r="U11" s="796"/>
      <c r="V11" s="796"/>
      <c r="W11" s="796"/>
      <c r="X11" s="796"/>
      <c r="Y11" s="796"/>
      <c r="Z11" s="796"/>
      <c r="AA11" s="796"/>
      <c r="AB11" s="796"/>
      <c r="AC11" s="796"/>
      <c r="AD11" s="796"/>
      <c r="AE11" s="796"/>
      <c r="AF11" s="796"/>
      <c r="AG11" s="796"/>
      <c r="AH11" s="796"/>
      <c r="AI11" s="796"/>
      <c r="AJ11" s="796"/>
      <c r="AK11" s="796"/>
      <c r="AL11" s="796"/>
      <c r="AM11" s="796"/>
      <c r="AN11" s="796"/>
      <c r="AO11" s="796"/>
      <c r="AP11" s="797"/>
      <c r="AR11" s="732"/>
      <c r="AS11" s="733"/>
      <c r="AT11" s="685"/>
      <c r="AU11" s="685"/>
      <c r="AV11" s="685"/>
      <c r="AW11" s="685"/>
      <c r="AX11" s="685"/>
      <c r="AY11" s="685"/>
      <c r="AZ11" s="685"/>
      <c r="BA11" s="685"/>
      <c r="BB11" s="698"/>
      <c r="BC11" s="703"/>
      <c r="BD11" s="446"/>
      <c r="BE11" s="446"/>
      <c r="BF11" s="446"/>
      <c r="BG11" s="446"/>
      <c r="BH11" s="446"/>
      <c r="BI11" s="446"/>
      <c r="BJ11" s="446"/>
      <c r="BK11" s="446"/>
      <c r="BL11" s="446"/>
      <c r="BM11" s="446"/>
      <c r="BN11" s="446"/>
      <c r="BO11" s="446"/>
      <c r="BP11" s="446"/>
      <c r="BQ11" s="446"/>
      <c r="BR11" s="446"/>
      <c r="BS11" s="446"/>
      <c r="BT11" s="446"/>
      <c r="BU11" s="446"/>
      <c r="BV11" s="446"/>
      <c r="BW11" s="446"/>
      <c r="BX11" s="446"/>
      <c r="BY11" s="446"/>
      <c r="BZ11" s="446"/>
      <c r="CA11" s="446"/>
      <c r="CB11" s="446"/>
      <c r="CC11" s="446"/>
      <c r="CD11" s="446"/>
      <c r="CE11" s="446"/>
      <c r="CF11" s="446"/>
      <c r="CG11" s="446"/>
      <c r="CH11" s="446"/>
      <c r="CI11" s="446"/>
      <c r="CJ11" s="446"/>
      <c r="CK11" s="704"/>
      <c r="CR11" s="233"/>
      <c r="CS11" s="233"/>
      <c r="CT11" s="232"/>
      <c r="CU11" s="232"/>
      <c r="CV11" s="232"/>
      <c r="CW11" s="232"/>
      <c r="CX11" s="232"/>
      <c r="CY11" s="232"/>
      <c r="CZ11" s="232"/>
      <c r="DA11" s="232"/>
      <c r="DB11" s="232"/>
      <c r="DC11" s="232"/>
      <c r="DD11" s="232"/>
      <c r="DE11" s="232"/>
      <c r="DF11" s="232"/>
      <c r="DG11" s="232"/>
      <c r="DH11" s="232"/>
      <c r="DI11" s="232"/>
      <c r="DJ11" s="232"/>
      <c r="DK11" s="232"/>
      <c r="DL11" s="232"/>
      <c r="DM11" s="232"/>
      <c r="DN11" s="232"/>
      <c r="DO11" s="232"/>
      <c r="DP11" s="232"/>
      <c r="DQ11" s="232"/>
      <c r="DR11" s="232"/>
      <c r="DS11" s="232"/>
      <c r="DT11" s="232"/>
      <c r="DU11" s="232"/>
      <c r="DV11" s="232"/>
      <c r="DW11" s="232"/>
      <c r="DX11" s="232"/>
      <c r="DY11" s="232"/>
      <c r="DZ11" s="232"/>
      <c r="EA11" s="232"/>
      <c r="EB11" s="232"/>
      <c r="EC11" s="232"/>
      <c r="ED11" s="232"/>
      <c r="EE11" s="232"/>
      <c r="EF11" s="232"/>
      <c r="EG11" s="232"/>
      <c r="EH11" s="232"/>
      <c r="EI11" s="232"/>
      <c r="EJ11" s="232"/>
      <c r="EK11" s="232"/>
    </row>
    <row r="12" spans="1:141" ht="9.75" customHeight="1">
      <c r="B12" s="763" t="s">
        <v>8</v>
      </c>
      <c r="C12" s="569"/>
      <c r="D12" s="569"/>
      <c r="E12" s="569"/>
      <c r="F12" s="569"/>
      <c r="G12" s="569"/>
      <c r="H12" s="569"/>
      <c r="I12" s="569"/>
      <c r="J12" s="569"/>
      <c r="K12" s="569"/>
      <c r="L12" s="569"/>
      <c r="M12" s="569"/>
      <c r="N12" s="569"/>
      <c r="O12" s="773">
        <f>VLOOKUP($CH$4,'児童情報 '!$A:$P,4,FALSE)</f>
        <v>0</v>
      </c>
      <c r="P12" s="774"/>
      <c r="Q12" s="774"/>
      <c r="R12" s="774"/>
      <c r="S12" s="774"/>
      <c r="T12" s="774"/>
      <c r="U12" s="774"/>
      <c r="V12" s="774"/>
      <c r="W12" s="774"/>
      <c r="X12" s="774"/>
      <c r="Y12" s="774"/>
      <c r="Z12" s="775"/>
      <c r="AA12" s="576" t="s">
        <v>7</v>
      </c>
      <c r="AB12" s="576"/>
      <c r="AC12" s="576"/>
      <c r="AD12" s="576"/>
      <c r="AE12" s="576"/>
      <c r="AF12" s="576"/>
      <c r="AG12" s="576"/>
      <c r="AH12" s="576"/>
      <c r="AI12" s="783">
        <f>VLOOKUP($CH$4,'児童情報 '!$A:$P,5,FALSE)</f>
        <v>0</v>
      </c>
      <c r="AJ12" s="784"/>
      <c r="AK12" s="784"/>
      <c r="AL12" s="784"/>
      <c r="AM12" s="784"/>
      <c r="AN12" s="523" t="s">
        <v>39</v>
      </c>
      <c r="AO12" s="523"/>
      <c r="AP12" s="524"/>
      <c r="AR12" s="732"/>
      <c r="AS12" s="733"/>
      <c r="AT12" s="685"/>
      <c r="AU12" s="685"/>
      <c r="AV12" s="685"/>
      <c r="AW12" s="685"/>
      <c r="AX12" s="685"/>
      <c r="AY12" s="685"/>
      <c r="AZ12" s="685"/>
      <c r="BA12" s="685"/>
      <c r="BB12" s="698"/>
      <c r="BC12" s="703"/>
      <c r="BD12" s="446"/>
      <c r="BE12" s="446"/>
      <c r="BF12" s="446"/>
      <c r="BG12" s="446"/>
      <c r="BH12" s="446"/>
      <c r="BI12" s="446"/>
      <c r="BJ12" s="446"/>
      <c r="BK12" s="446"/>
      <c r="BL12" s="446"/>
      <c r="BM12" s="446"/>
      <c r="BN12" s="446"/>
      <c r="BO12" s="446"/>
      <c r="BP12" s="446"/>
      <c r="BQ12" s="446"/>
      <c r="BR12" s="446"/>
      <c r="BS12" s="446"/>
      <c r="BT12" s="446"/>
      <c r="BU12" s="446"/>
      <c r="BV12" s="446"/>
      <c r="BW12" s="446"/>
      <c r="BX12" s="446"/>
      <c r="BY12" s="446"/>
      <c r="BZ12" s="446"/>
      <c r="CA12" s="446"/>
      <c r="CB12" s="446"/>
      <c r="CC12" s="446"/>
      <c r="CD12" s="446"/>
      <c r="CE12" s="446"/>
      <c r="CF12" s="446"/>
      <c r="CG12" s="446"/>
      <c r="CH12" s="446"/>
      <c r="CI12" s="446"/>
      <c r="CJ12" s="446"/>
      <c r="CK12" s="704"/>
      <c r="CR12" s="233"/>
      <c r="CS12" s="233"/>
      <c r="CT12" s="232"/>
      <c r="CU12" s="232"/>
      <c r="CV12" s="232"/>
      <c r="CW12" s="232"/>
      <c r="CX12" s="232"/>
      <c r="CY12" s="232"/>
      <c r="CZ12" s="232"/>
      <c r="DA12" s="232"/>
      <c r="DB12" s="232"/>
      <c r="DC12" s="232"/>
      <c r="DD12" s="232"/>
      <c r="DE12" s="232"/>
      <c r="DF12" s="232"/>
      <c r="DG12" s="232"/>
      <c r="DH12" s="232"/>
      <c r="DI12" s="232"/>
      <c r="DJ12" s="232"/>
      <c r="DK12" s="232"/>
      <c r="DL12" s="232"/>
      <c r="DM12" s="236"/>
      <c r="DN12" s="236"/>
      <c r="DO12" s="236"/>
      <c r="DP12" s="236"/>
      <c r="DQ12" s="236"/>
      <c r="DR12" s="236"/>
      <c r="DS12" s="236"/>
      <c r="DT12" s="236"/>
      <c r="DU12" s="236"/>
      <c r="DV12" s="236"/>
      <c r="DW12" s="236"/>
      <c r="DX12" s="236"/>
      <c r="DY12" s="232"/>
      <c r="DZ12" s="232"/>
      <c r="EA12" s="232"/>
      <c r="EB12" s="232"/>
      <c r="EC12" s="232"/>
      <c r="ED12" s="232"/>
      <c r="EE12" s="232"/>
      <c r="EF12" s="232"/>
      <c r="EG12" s="232"/>
      <c r="EH12" s="232"/>
      <c r="EI12" s="232"/>
      <c r="EJ12" s="232"/>
      <c r="EK12" s="232"/>
    </row>
    <row r="13" spans="1:141" ht="9.75" customHeight="1">
      <c r="B13" s="764"/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776"/>
      <c r="P13" s="777"/>
      <c r="Q13" s="777"/>
      <c r="R13" s="777"/>
      <c r="S13" s="777"/>
      <c r="T13" s="777"/>
      <c r="U13" s="777"/>
      <c r="V13" s="777"/>
      <c r="W13" s="777"/>
      <c r="X13" s="777"/>
      <c r="Y13" s="777"/>
      <c r="Z13" s="778"/>
      <c r="AA13" s="576"/>
      <c r="AB13" s="576"/>
      <c r="AC13" s="576"/>
      <c r="AD13" s="576"/>
      <c r="AE13" s="576"/>
      <c r="AF13" s="576"/>
      <c r="AG13" s="576"/>
      <c r="AH13" s="576"/>
      <c r="AI13" s="785"/>
      <c r="AJ13" s="786"/>
      <c r="AK13" s="786"/>
      <c r="AL13" s="786"/>
      <c r="AM13" s="786"/>
      <c r="AN13" s="526"/>
      <c r="AO13" s="526"/>
      <c r="AP13" s="527"/>
      <c r="AR13" s="732"/>
      <c r="AS13" s="733"/>
      <c r="AT13" s="685"/>
      <c r="AU13" s="685"/>
      <c r="AV13" s="685"/>
      <c r="AW13" s="685"/>
      <c r="AX13" s="685"/>
      <c r="AY13" s="685"/>
      <c r="AZ13" s="685"/>
      <c r="BA13" s="685"/>
      <c r="BB13" s="698"/>
      <c r="BC13" s="703"/>
      <c r="BD13" s="446"/>
      <c r="BE13" s="446"/>
      <c r="BF13" s="446"/>
      <c r="BG13" s="446"/>
      <c r="BH13" s="446"/>
      <c r="BI13" s="446"/>
      <c r="BJ13" s="446"/>
      <c r="BK13" s="446"/>
      <c r="BL13" s="446"/>
      <c r="BM13" s="446"/>
      <c r="BN13" s="446"/>
      <c r="BO13" s="446"/>
      <c r="BP13" s="446"/>
      <c r="BQ13" s="446"/>
      <c r="BR13" s="446"/>
      <c r="BS13" s="446"/>
      <c r="BT13" s="446"/>
      <c r="BU13" s="446"/>
      <c r="BV13" s="446"/>
      <c r="BW13" s="446"/>
      <c r="BX13" s="446"/>
      <c r="BY13" s="446"/>
      <c r="BZ13" s="446"/>
      <c r="CA13" s="446"/>
      <c r="CB13" s="446"/>
      <c r="CC13" s="446"/>
      <c r="CD13" s="446"/>
      <c r="CE13" s="446"/>
      <c r="CF13" s="446"/>
      <c r="CG13" s="446"/>
      <c r="CH13" s="446"/>
      <c r="CI13" s="446"/>
      <c r="CJ13" s="446"/>
      <c r="CK13" s="704"/>
      <c r="CR13" s="233"/>
      <c r="CS13" s="233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232"/>
      <c r="DJ13" s="232"/>
      <c r="DK13" s="232"/>
      <c r="DL13" s="232"/>
      <c r="DM13" s="236"/>
      <c r="DN13" s="236"/>
      <c r="DO13" s="236"/>
      <c r="DP13" s="236"/>
      <c r="DQ13" s="236"/>
      <c r="DR13" s="236"/>
      <c r="DS13" s="236"/>
      <c r="DT13" s="236"/>
      <c r="DU13" s="236"/>
      <c r="DV13" s="236"/>
      <c r="DW13" s="236"/>
      <c r="DX13" s="236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</row>
    <row r="14" spans="1:141" ht="9.75" customHeight="1" thickBot="1">
      <c r="B14" s="765"/>
      <c r="C14" s="766"/>
      <c r="D14" s="766"/>
      <c r="E14" s="766"/>
      <c r="F14" s="766"/>
      <c r="G14" s="766"/>
      <c r="H14" s="766"/>
      <c r="I14" s="766"/>
      <c r="J14" s="766"/>
      <c r="K14" s="766"/>
      <c r="L14" s="766"/>
      <c r="M14" s="766"/>
      <c r="N14" s="766"/>
      <c r="O14" s="779"/>
      <c r="P14" s="780"/>
      <c r="Q14" s="780"/>
      <c r="R14" s="780"/>
      <c r="S14" s="780"/>
      <c r="T14" s="780"/>
      <c r="U14" s="780"/>
      <c r="V14" s="780"/>
      <c r="W14" s="780"/>
      <c r="X14" s="780"/>
      <c r="Y14" s="780"/>
      <c r="Z14" s="781"/>
      <c r="AA14" s="782"/>
      <c r="AB14" s="782"/>
      <c r="AC14" s="782"/>
      <c r="AD14" s="782"/>
      <c r="AE14" s="782"/>
      <c r="AF14" s="782"/>
      <c r="AG14" s="782"/>
      <c r="AH14" s="782"/>
      <c r="AI14" s="787"/>
      <c r="AJ14" s="788"/>
      <c r="AK14" s="788"/>
      <c r="AL14" s="788"/>
      <c r="AM14" s="788"/>
      <c r="AN14" s="742"/>
      <c r="AO14" s="742"/>
      <c r="AP14" s="759"/>
      <c r="AR14" s="732"/>
      <c r="AS14" s="733"/>
      <c r="AT14" s="699"/>
      <c r="AU14" s="699"/>
      <c r="AV14" s="699"/>
      <c r="AW14" s="699"/>
      <c r="AX14" s="699"/>
      <c r="AY14" s="699"/>
      <c r="AZ14" s="699"/>
      <c r="BA14" s="699"/>
      <c r="BB14" s="700"/>
      <c r="BC14" s="705"/>
      <c r="BD14" s="448"/>
      <c r="BE14" s="448"/>
      <c r="BF14" s="448"/>
      <c r="BG14" s="448"/>
      <c r="BH14" s="448"/>
      <c r="BI14" s="448"/>
      <c r="BJ14" s="448"/>
      <c r="BK14" s="448"/>
      <c r="BL14" s="448"/>
      <c r="BM14" s="448"/>
      <c r="BN14" s="448"/>
      <c r="BO14" s="448"/>
      <c r="BP14" s="448"/>
      <c r="BQ14" s="448"/>
      <c r="BR14" s="448"/>
      <c r="BS14" s="448"/>
      <c r="BT14" s="448"/>
      <c r="BU14" s="448"/>
      <c r="BV14" s="448"/>
      <c r="BW14" s="448"/>
      <c r="BX14" s="448"/>
      <c r="BY14" s="448"/>
      <c r="BZ14" s="448"/>
      <c r="CA14" s="448"/>
      <c r="CB14" s="448"/>
      <c r="CC14" s="448"/>
      <c r="CD14" s="448"/>
      <c r="CE14" s="448"/>
      <c r="CF14" s="448"/>
      <c r="CG14" s="448"/>
      <c r="CH14" s="448"/>
      <c r="CI14" s="448"/>
      <c r="CJ14" s="448"/>
      <c r="CK14" s="706"/>
      <c r="CR14" s="233"/>
      <c r="CS14" s="233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232"/>
      <c r="DH14" s="232"/>
      <c r="DI14" s="232"/>
      <c r="DJ14" s="232"/>
      <c r="DK14" s="232"/>
      <c r="DL14" s="232"/>
      <c r="DM14" s="236"/>
      <c r="DN14" s="236"/>
      <c r="DO14" s="236"/>
      <c r="DP14" s="236"/>
      <c r="DQ14" s="236"/>
      <c r="DR14" s="236"/>
      <c r="DS14" s="236"/>
      <c r="DT14" s="236"/>
      <c r="DU14" s="236"/>
      <c r="DV14" s="236"/>
      <c r="DW14" s="236"/>
      <c r="DX14" s="236"/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2"/>
      <c r="EJ14" s="232"/>
      <c r="EK14" s="232"/>
    </row>
    <row r="15" spans="1:141" ht="9.75" customHeight="1" thickBot="1">
      <c r="A15" s="232"/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2"/>
      <c r="AR15" s="732"/>
      <c r="AS15" s="733"/>
      <c r="AT15" s="685" t="s">
        <v>26</v>
      </c>
      <c r="AU15" s="686"/>
      <c r="AV15" s="686"/>
      <c r="AW15" s="686"/>
      <c r="AX15" s="686"/>
      <c r="AY15" s="686"/>
      <c r="AZ15" s="686"/>
      <c r="BA15" s="686"/>
      <c r="BB15" s="686"/>
      <c r="BC15" s="687">
        <f>施設情報!C4</f>
        <v>0</v>
      </c>
      <c r="BD15" s="688"/>
      <c r="BE15" s="688"/>
      <c r="BF15" s="688"/>
      <c r="BG15" s="688"/>
      <c r="BH15" s="688"/>
      <c r="BI15" s="688"/>
      <c r="BJ15" s="688"/>
      <c r="BK15" s="688"/>
      <c r="BL15" s="688"/>
      <c r="BM15" s="688"/>
      <c r="BN15" s="688"/>
      <c r="BO15" s="688"/>
      <c r="BP15" s="688"/>
      <c r="BQ15" s="688"/>
      <c r="BR15" s="688"/>
      <c r="BS15" s="688"/>
      <c r="BT15" s="688"/>
      <c r="BU15" s="688"/>
      <c r="BV15" s="688"/>
      <c r="BW15" s="688"/>
      <c r="BX15" s="688"/>
      <c r="BY15" s="688"/>
      <c r="BZ15" s="688"/>
      <c r="CA15" s="688"/>
      <c r="CB15" s="688"/>
      <c r="CC15" s="688"/>
      <c r="CD15" s="688"/>
      <c r="CE15" s="688"/>
      <c r="CF15" s="688"/>
      <c r="CG15" s="688"/>
      <c r="CH15" s="688"/>
      <c r="CI15" s="688"/>
      <c r="CJ15" s="688"/>
      <c r="CK15" s="689"/>
      <c r="CR15" s="233"/>
      <c r="CS15" s="233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232"/>
      <c r="DH15" s="232"/>
      <c r="DI15" s="232"/>
      <c r="DJ15" s="232"/>
      <c r="DK15" s="238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9"/>
      <c r="EH15" s="232"/>
      <c r="EI15" s="232"/>
      <c r="EJ15" s="232"/>
      <c r="EK15" s="232"/>
    </row>
    <row r="16" spans="1:141" ht="11.1" customHeight="1">
      <c r="B16" s="747" t="s">
        <v>24</v>
      </c>
      <c r="C16" s="748"/>
      <c r="D16" s="748"/>
      <c r="E16" s="748"/>
      <c r="F16" s="748"/>
      <c r="G16" s="748"/>
      <c r="H16" s="748"/>
      <c r="I16" s="748"/>
      <c r="J16" s="670">
        <f>VLOOKUP($CH$4,'児童情報 '!$A:$P,6,FALSE)</f>
        <v>0</v>
      </c>
      <c r="K16" s="670"/>
      <c r="L16" s="670"/>
      <c r="M16" s="670"/>
      <c r="N16" s="670"/>
      <c r="O16" s="670"/>
      <c r="P16" s="670"/>
      <c r="Q16" s="670"/>
      <c r="R16" s="670"/>
      <c r="S16" s="670"/>
      <c r="T16" s="670"/>
      <c r="U16" s="670"/>
      <c r="V16" s="670"/>
      <c r="W16" s="673" t="s">
        <v>46</v>
      </c>
      <c r="X16" s="674"/>
      <c r="Y16" s="674"/>
      <c r="Z16" s="674"/>
      <c r="AA16" s="674"/>
      <c r="AB16" s="674"/>
      <c r="AC16" s="674"/>
      <c r="AD16" s="675"/>
      <c r="AE16" s="682" t="s">
        <v>160</v>
      </c>
      <c r="AF16" s="683"/>
      <c r="AG16" s="683"/>
      <c r="AH16" s="683"/>
      <c r="AI16" s="683"/>
      <c r="AJ16" s="684"/>
      <c r="AK16" s="713"/>
      <c r="AL16" s="714"/>
      <c r="AM16" s="714"/>
      <c r="AN16" s="714"/>
      <c r="AO16" s="714"/>
      <c r="AP16" s="715"/>
      <c r="AR16" s="732"/>
      <c r="AS16" s="733"/>
      <c r="AT16" s="686"/>
      <c r="AU16" s="686"/>
      <c r="AV16" s="686"/>
      <c r="AW16" s="686"/>
      <c r="AX16" s="686"/>
      <c r="AY16" s="686"/>
      <c r="AZ16" s="686"/>
      <c r="BA16" s="686"/>
      <c r="BB16" s="686"/>
      <c r="BC16" s="690"/>
      <c r="BD16" s="691"/>
      <c r="BE16" s="691"/>
      <c r="BF16" s="691"/>
      <c r="BG16" s="691"/>
      <c r="BH16" s="691"/>
      <c r="BI16" s="691"/>
      <c r="BJ16" s="691"/>
      <c r="BK16" s="691"/>
      <c r="BL16" s="691"/>
      <c r="BM16" s="691"/>
      <c r="BN16" s="691"/>
      <c r="BO16" s="691"/>
      <c r="BP16" s="691"/>
      <c r="BQ16" s="691"/>
      <c r="BR16" s="691"/>
      <c r="BS16" s="691"/>
      <c r="BT16" s="691"/>
      <c r="BU16" s="691"/>
      <c r="BV16" s="691"/>
      <c r="BW16" s="691"/>
      <c r="BX16" s="691"/>
      <c r="BY16" s="691"/>
      <c r="BZ16" s="691"/>
      <c r="CA16" s="691"/>
      <c r="CB16" s="691"/>
      <c r="CC16" s="691"/>
      <c r="CD16" s="691"/>
      <c r="CE16" s="691"/>
      <c r="CF16" s="691"/>
      <c r="CG16" s="691"/>
      <c r="CH16" s="691"/>
      <c r="CI16" s="691"/>
      <c r="CJ16" s="691"/>
      <c r="CK16" s="692"/>
      <c r="CR16" s="240"/>
      <c r="CS16" s="240"/>
      <c r="CT16" s="240"/>
      <c r="CU16" s="240"/>
      <c r="CV16" s="240"/>
      <c r="CW16" s="240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</row>
    <row r="17" spans="2:141" ht="11.1" customHeight="1">
      <c r="B17" s="749"/>
      <c r="C17" s="750"/>
      <c r="D17" s="750"/>
      <c r="E17" s="750"/>
      <c r="F17" s="750"/>
      <c r="G17" s="750"/>
      <c r="H17" s="750"/>
      <c r="I17" s="750"/>
      <c r="J17" s="671"/>
      <c r="K17" s="671"/>
      <c r="L17" s="671"/>
      <c r="M17" s="671"/>
      <c r="N17" s="671"/>
      <c r="O17" s="671"/>
      <c r="P17" s="671"/>
      <c r="Q17" s="671"/>
      <c r="R17" s="671"/>
      <c r="S17" s="671"/>
      <c r="T17" s="671"/>
      <c r="U17" s="671"/>
      <c r="V17" s="671"/>
      <c r="W17" s="676"/>
      <c r="X17" s="677"/>
      <c r="Y17" s="677"/>
      <c r="Z17" s="677"/>
      <c r="AA17" s="677"/>
      <c r="AB17" s="677"/>
      <c r="AC17" s="677"/>
      <c r="AD17" s="678"/>
      <c r="AE17" s="577">
        <f>施設情報!C10</f>
        <v>0</v>
      </c>
      <c r="AF17" s="413"/>
      <c r="AG17" s="413"/>
      <c r="AH17" s="413"/>
      <c r="AI17" s="413"/>
      <c r="AJ17" s="616"/>
      <c r="AK17" s="799"/>
      <c r="AL17" s="800"/>
      <c r="AM17" s="800"/>
      <c r="AN17" s="800"/>
      <c r="AO17" s="800"/>
      <c r="AP17" s="801"/>
      <c r="AR17" s="732"/>
      <c r="AS17" s="733"/>
      <c r="AT17" s="686"/>
      <c r="AU17" s="686"/>
      <c r="AV17" s="686"/>
      <c r="AW17" s="686"/>
      <c r="AX17" s="686"/>
      <c r="AY17" s="686"/>
      <c r="AZ17" s="686"/>
      <c r="BA17" s="686"/>
      <c r="BB17" s="686"/>
      <c r="BC17" s="690"/>
      <c r="BD17" s="691"/>
      <c r="BE17" s="691"/>
      <c r="BF17" s="691"/>
      <c r="BG17" s="691"/>
      <c r="BH17" s="691"/>
      <c r="BI17" s="691"/>
      <c r="BJ17" s="691"/>
      <c r="BK17" s="691"/>
      <c r="BL17" s="691"/>
      <c r="BM17" s="691"/>
      <c r="BN17" s="691"/>
      <c r="BO17" s="691"/>
      <c r="BP17" s="691"/>
      <c r="BQ17" s="691"/>
      <c r="BR17" s="691"/>
      <c r="BS17" s="691"/>
      <c r="BT17" s="691"/>
      <c r="BU17" s="691"/>
      <c r="BV17" s="691"/>
      <c r="BW17" s="691"/>
      <c r="BX17" s="691"/>
      <c r="BY17" s="691"/>
      <c r="BZ17" s="691"/>
      <c r="CA17" s="691"/>
      <c r="CB17" s="691"/>
      <c r="CC17" s="691"/>
      <c r="CD17" s="691"/>
      <c r="CE17" s="691"/>
      <c r="CF17" s="691"/>
      <c r="CG17" s="691"/>
      <c r="CH17" s="691"/>
      <c r="CI17" s="691"/>
      <c r="CJ17" s="691"/>
      <c r="CK17" s="692"/>
      <c r="CR17" s="240"/>
      <c r="CS17" s="240"/>
      <c r="CT17" s="240"/>
      <c r="CU17" s="240"/>
      <c r="CV17" s="240"/>
      <c r="CW17" s="240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2"/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2"/>
      <c r="DZ17" s="232"/>
      <c r="EA17" s="232"/>
      <c r="EB17" s="232"/>
      <c r="EC17" s="232"/>
      <c r="ED17" s="232"/>
      <c r="EE17" s="232"/>
      <c r="EF17" s="232"/>
      <c r="EG17" s="232"/>
      <c r="EH17" s="232"/>
      <c r="EI17" s="232"/>
      <c r="EJ17" s="232"/>
      <c r="EK17" s="232"/>
    </row>
    <row r="18" spans="2:141" ht="11.1" customHeight="1">
      <c r="B18" s="751"/>
      <c r="C18" s="752"/>
      <c r="D18" s="752"/>
      <c r="E18" s="752"/>
      <c r="F18" s="752"/>
      <c r="G18" s="752"/>
      <c r="H18" s="752"/>
      <c r="I18" s="752"/>
      <c r="J18" s="672"/>
      <c r="K18" s="672"/>
      <c r="L18" s="672"/>
      <c r="M18" s="672"/>
      <c r="N18" s="672"/>
      <c r="O18" s="672"/>
      <c r="P18" s="672"/>
      <c r="Q18" s="672"/>
      <c r="R18" s="672"/>
      <c r="S18" s="672"/>
      <c r="T18" s="672"/>
      <c r="U18" s="672"/>
      <c r="V18" s="672"/>
      <c r="W18" s="679"/>
      <c r="X18" s="680"/>
      <c r="Y18" s="680"/>
      <c r="Z18" s="680"/>
      <c r="AA18" s="680"/>
      <c r="AB18" s="680"/>
      <c r="AC18" s="680"/>
      <c r="AD18" s="681"/>
      <c r="AE18" s="579"/>
      <c r="AF18" s="417"/>
      <c r="AG18" s="417"/>
      <c r="AH18" s="417"/>
      <c r="AI18" s="417"/>
      <c r="AJ18" s="798"/>
      <c r="AK18" s="802"/>
      <c r="AL18" s="803"/>
      <c r="AM18" s="803"/>
      <c r="AN18" s="803"/>
      <c r="AO18" s="803"/>
      <c r="AP18" s="804"/>
      <c r="AQ18" s="241"/>
      <c r="AR18" s="732"/>
      <c r="AS18" s="733"/>
      <c r="AT18" s="686"/>
      <c r="AU18" s="686"/>
      <c r="AV18" s="686"/>
      <c r="AW18" s="686"/>
      <c r="AX18" s="686"/>
      <c r="AY18" s="686"/>
      <c r="AZ18" s="686"/>
      <c r="BA18" s="686"/>
      <c r="BB18" s="686"/>
      <c r="BC18" s="690"/>
      <c r="BD18" s="691"/>
      <c r="BE18" s="691"/>
      <c r="BF18" s="691"/>
      <c r="BG18" s="691"/>
      <c r="BH18" s="691"/>
      <c r="BI18" s="691"/>
      <c r="BJ18" s="691"/>
      <c r="BK18" s="691"/>
      <c r="BL18" s="691"/>
      <c r="BM18" s="691"/>
      <c r="BN18" s="691"/>
      <c r="BO18" s="691"/>
      <c r="BP18" s="691"/>
      <c r="BQ18" s="691"/>
      <c r="BR18" s="691"/>
      <c r="BS18" s="691"/>
      <c r="BT18" s="691"/>
      <c r="BU18" s="691"/>
      <c r="BV18" s="691"/>
      <c r="BW18" s="691"/>
      <c r="BX18" s="691"/>
      <c r="BY18" s="691"/>
      <c r="BZ18" s="691"/>
      <c r="CA18" s="691"/>
      <c r="CB18" s="691"/>
      <c r="CC18" s="691"/>
      <c r="CD18" s="691"/>
      <c r="CE18" s="691"/>
      <c r="CF18" s="691"/>
      <c r="CG18" s="691"/>
      <c r="CH18" s="691"/>
      <c r="CI18" s="691"/>
      <c r="CJ18" s="691"/>
      <c r="CK18" s="692"/>
      <c r="CR18" s="240"/>
      <c r="CS18" s="240"/>
      <c r="CT18" s="240"/>
      <c r="CU18" s="240"/>
      <c r="CV18" s="240"/>
      <c r="CW18" s="240"/>
      <c r="CX18" s="232"/>
      <c r="CY18" s="232"/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232"/>
      <c r="EE18" s="232"/>
      <c r="EF18" s="232"/>
      <c r="EG18" s="232"/>
      <c r="EH18" s="232"/>
      <c r="EI18" s="232"/>
      <c r="EJ18" s="232"/>
      <c r="EK18" s="232"/>
    </row>
    <row r="19" spans="2:141" ht="11.1" customHeight="1">
      <c r="B19" s="571" t="s">
        <v>107</v>
      </c>
      <c r="C19" s="572"/>
      <c r="D19" s="572"/>
      <c r="E19" s="572"/>
      <c r="F19" s="572"/>
      <c r="G19" s="572"/>
      <c r="H19" s="572"/>
      <c r="I19" s="572"/>
      <c r="J19" s="574">
        <f>VLOOKUP($CH$4,'児童情報 '!$A:$P,7,FALSE)</f>
        <v>0</v>
      </c>
      <c r="K19" s="574"/>
      <c r="L19" s="574"/>
      <c r="M19" s="574"/>
      <c r="N19" s="574"/>
      <c r="O19" s="574"/>
      <c r="P19" s="574">
        <f>VLOOKUP($CH$4,'児童情報 '!$A:$P,8,FALSE)</f>
        <v>0</v>
      </c>
      <c r="Q19" s="574"/>
      <c r="R19" s="574"/>
      <c r="S19" s="574"/>
      <c r="T19" s="574"/>
      <c r="U19" s="574"/>
      <c r="V19" s="574"/>
      <c r="W19" s="575" t="s">
        <v>35</v>
      </c>
      <c r="X19" s="576"/>
      <c r="Y19" s="576"/>
      <c r="Z19" s="576"/>
      <c r="AA19" s="576"/>
      <c r="AB19" s="576"/>
      <c r="AC19" s="576"/>
      <c r="AD19" s="576"/>
      <c r="AE19" s="577">
        <f>施設情報!C12</f>
        <v>0</v>
      </c>
      <c r="AF19" s="413"/>
      <c r="AG19" s="413"/>
      <c r="AH19" s="413"/>
      <c r="AI19" s="413"/>
      <c r="AJ19" s="413"/>
      <c r="AK19" s="413"/>
      <c r="AL19" s="413"/>
      <c r="AM19" s="523" t="s">
        <v>36</v>
      </c>
      <c r="AN19" s="523"/>
      <c r="AO19" s="523"/>
      <c r="AP19" s="524"/>
      <c r="AQ19" s="241"/>
      <c r="AR19" s="732"/>
      <c r="AS19" s="733"/>
      <c r="AT19" s="686"/>
      <c r="AU19" s="686"/>
      <c r="AV19" s="686"/>
      <c r="AW19" s="686"/>
      <c r="AX19" s="686"/>
      <c r="AY19" s="686"/>
      <c r="AZ19" s="686"/>
      <c r="BA19" s="686"/>
      <c r="BB19" s="686"/>
      <c r="BC19" s="690"/>
      <c r="BD19" s="691"/>
      <c r="BE19" s="691"/>
      <c r="BF19" s="691"/>
      <c r="BG19" s="691"/>
      <c r="BH19" s="691"/>
      <c r="BI19" s="691"/>
      <c r="BJ19" s="691"/>
      <c r="BK19" s="691"/>
      <c r="BL19" s="691"/>
      <c r="BM19" s="691"/>
      <c r="BN19" s="691"/>
      <c r="BO19" s="691"/>
      <c r="BP19" s="691"/>
      <c r="BQ19" s="691"/>
      <c r="BR19" s="691"/>
      <c r="BS19" s="691"/>
      <c r="BT19" s="691"/>
      <c r="BU19" s="691"/>
      <c r="BV19" s="691"/>
      <c r="BW19" s="691"/>
      <c r="BX19" s="691"/>
      <c r="BY19" s="691"/>
      <c r="BZ19" s="691"/>
      <c r="CA19" s="691"/>
      <c r="CB19" s="691"/>
      <c r="CC19" s="691"/>
      <c r="CD19" s="691"/>
      <c r="CE19" s="691"/>
      <c r="CF19" s="691"/>
      <c r="CG19" s="691"/>
      <c r="CH19" s="691"/>
      <c r="CI19" s="691"/>
      <c r="CJ19" s="691"/>
      <c r="CK19" s="692"/>
      <c r="CR19" s="232"/>
      <c r="CS19" s="232"/>
      <c r="CT19" s="232"/>
      <c r="CU19" s="232"/>
      <c r="CV19" s="232"/>
      <c r="CW19" s="232"/>
      <c r="CX19" s="232"/>
      <c r="CY19" s="232"/>
      <c r="CZ19" s="232"/>
      <c r="DA19" s="232"/>
      <c r="DB19" s="232"/>
      <c r="DC19" s="232"/>
      <c r="DD19" s="232"/>
      <c r="DE19" s="232"/>
      <c r="DF19" s="232"/>
      <c r="DG19" s="232"/>
      <c r="DH19" s="232"/>
      <c r="DI19" s="232"/>
      <c r="DJ19" s="232"/>
      <c r="DK19" s="232"/>
      <c r="DL19" s="232"/>
      <c r="DM19" s="232"/>
      <c r="DN19" s="232"/>
      <c r="DO19" s="232"/>
      <c r="DP19" s="232"/>
      <c r="DQ19" s="232"/>
      <c r="DR19" s="232"/>
      <c r="DS19" s="232"/>
      <c r="DT19" s="232"/>
      <c r="DU19" s="232"/>
      <c r="DV19" s="232"/>
      <c r="DW19" s="232"/>
      <c r="DX19" s="232"/>
      <c r="DY19" s="232"/>
      <c r="DZ19" s="232"/>
      <c r="EA19" s="232"/>
      <c r="EB19" s="232"/>
      <c r="EC19" s="232"/>
      <c r="ED19" s="232"/>
      <c r="EE19" s="232"/>
      <c r="EF19" s="232"/>
      <c r="EG19" s="232"/>
      <c r="EH19" s="232"/>
      <c r="EI19" s="232"/>
      <c r="EJ19" s="232"/>
      <c r="EK19" s="232"/>
    </row>
    <row r="20" spans="2:141" ht="11.1" customHeight="1">
      <c r="B20" s="573"/>
      <c r="C20" s="572"/>
      <c r="D20" s="572"/>
      <c r="E20" s="572"/>
      <c r="F20" s="572"/>
      <c r="G20" s="572"/>
      <c r="H20" s="572"/>
      <c r="I20" s="572"/>
      <c r="J20" s="574"/>
      <c r="K20" s="574"/>
      <c r="L20" s="574"/>
      <c r="M20" s="574"/>
      <c r="N20" s="574"/>
      <c r="O20" s="574"/>
      <c r="P20" s="574"/>
      <c r="Q20" s="574"/>
      <c r="R20" s="574"/>
      <c r="S20" s="574"/>
      <c r="T20" s="574"/>
      <c r="U20" s="574"/>
      <c r="V20" s="574"/>
      <c r="W20" s="576"/>
      <c r="X20" s="576"/>
      <c r="Y20" s="576"/>
      <c r="Z20" s="576"/>
      <c r="AA20" s="576"/>
      <c r="AB20" s="576"/>
      <c r="AC20" s="576"/>
      <c r="AD20" s="576"/>
      <c r="AE20" s="578"/>
      <c r="AF20" s="415"/>
      <c r="AG20" s="415"/>
      <c r="AH20" s="415"/>
      <c r="AI20" s="415"/>
      <c r="AJ20" s="415"/>
      <c r="AK20" s="415"/>
      <c r="AL20" s="415"/>
      <c r="AM20" s="526"/>
      <c r="AN20" s="526"/>
      <c r="AO20" s="526"/>
      <c r="AP20" s="527"/>
      <c r="AQ20" s="241"/>
      <c r="AR20" s="732"/>
      <c r="AS20" s="733"/>
      <c r="AT20" s="235"/>
      <c r="AU20" s="235"/>
      <c r="AV20" s="235"/>
      <c r="AW20" s="235"/>
      <c r="AX20" s="235"/>
      <c r="AY20" s="235"/>
      <c r="AZ20" s="235"/>
      <c r="BA20" s="235"/>
      <c r="BB20" s="235"/>
      <c r="BC20" s="693"/>
      <c r="BD20" s="694"/>
      <c r="BE20" s="694"/>
      <c r="BF20" s="694"/>
      <c r="BG20" s="694"/>
      <c r="BH20" s="694"/>
      <c r="BI20" s="694"/>
      <c r="BJ20" s="694"/>
      <c r="BK20" s="694"/>
      <c r="BL20" s="694"/>
      <c r="BM20" s="694"/>
      <c r="BN20" s="694"/>
      <c r="BO20" s="694"/>
      <c r="BP20" s="694"/>
      <c r="BQ20" s="694"/>
      <c r="BR20" s="694"/>
      <c r="BS20" s="694"/>
      <c r="BT20" s="694"/>
      <c r="BU20" s="694"/>
      <c r="BV20" s="694"/>
      <c r="BW20" s="694"/>
      <c r="BX20" s="694"/>
      <c r="BY20" s="694"/>
      <c r="BZ20" s="694"/>
      <c r="CA20" s="694"/>
      <c r="CB20" s="694"/>
      <c r="CC20" s="694"/>
      <c r="CD20" s="694"/>
      <c r="CE20" s="694"/>
      <c r="CF20" s="694"/>
      <c r="CG20" s="694"/>
      <c r="CH20" s="694"/>
      <c r="CI20" s="694"/>
      <c r="CJ20" s="694"/>
      <c r="CK20" s="695"/>
      <c r="CR20" s="232"/>
      <c r="CS20" s="232"/>
      <c r="CT20" s="232"/>
      <c r="CU20" s="232"/>
      <c r="CV20" s="232"/>
      <c r="CW20" s="232"/>
      <c r="CX20" s="232"/>
      <c r="CY20" s="232"/>
      <c r="CZ20" s="232"/>
      <c r="DA20" s="232"/>
      <c r="DB20" s="232"/>
      <c r="DC20" s="232"/>
      <c r="DD20" s="232"/>
      <c r="DE20" s="232"/>
      <c r="DF20" s="232"/>
      <c r="DG20" s="232"/>
      <c r="DH20" s="232"/>
      <c r="DI20" s="232"/>
      <c r="DJ20" s="232"/>
      <c r="DK20" s="232"/>
      <c r="DL20" s="232"/>
      <c r="DM20" s="232"/>
      <c r="DN20" s="232"/>
      <c r="DO20" s="232"/>
      <c r="DP20" s="232"/>
      <c r="DQ20" s="232"/>
      <c r="DR20" s="232"/>
      <c r="DS20" s="232"/>
      <c r="DT20" s="232"/>
      <c r="DU20" s="232"/>
      <c r="DV20" s="232"/>
      <c r="DW20" s="232"/>
      <c r="DX20" s="232"/>
      <c r="DY20" s="232"/>
      <c r="DZ20" s="232"/>
      <c r="EA20" s="232"/>
      <c r="EB20" s="232"/>
      <c r="EC20" s="232"/>
      <c r="ED20" s="232"/>
      <c r="EE20" s="232"/>
      <c r="EF20" s="232"/>
      <c r="EG20" s="232"/>
      <c r="EH20" s="232"/>
      <c r="EI20" s="232"/>
      <c r="EJ20" s="232"/>
      <c r="EK20" s="232"/>
    </row>
    <row r="21" spans="2:141" ht="11.1" customHeight="1">
      <c r="B21" s="573"/>
      <c r="C21" s="572"/>
      <c r="D21" s="572"/>
      <c r="E21" s="572"/>
      <c r="F21" s="572"/>
      <c r="G21" s="572"/>
      <c r="H21" s="572"/>
      <c r="I21" s="572"/>
      <c r="J21" s="574"/>
      <c r="K21" s="574"/>
      <c r="L21" s="574"/>
      <c r="M21" s="574"/>
      <c r="N21" s="574"/>
      <c r="O21" s="574"/>
      <c r="P21" s="574"/>
      <c r="Q21" s="574"/>
      <c r="R21" s="574"/>
      <c r="S21" s="574"/>
      <c r="T21" s="574"/>
      <c r="U21" s="574"/>
      <c r="V21" s="574"/>
      <c r="W21" s="576"/>
      <c r="X21" s="576"/>
      <c r="Y21" s="576"/>
      <c r="Z21" s="576"/>
      <c r="AA21" s="576"/>
      <c r="AB21" s="576"/>
      <c r="AC21" s="576"/>
      <c r="AD21" s="576"/>
      <c r="AE21" s="579"/>
      <c r="AF21" s="417"/>
      <c r="AG21" s="417"/>
      <c r="AH21" s="417"/>
      <c r="AI21" s="417"/>
      <c r="AJ21" s="417"/>
      <c r="AK21" s="417"/>
      <c r="AL21" s="417"/>
      <c r="AM21" s="529"/>
      <c r="AN21" s="529"/>
      <c r="AO21" s="529"/>
      <c r="AP21" s="530"/>
      <c r="AQ21" s="241"/>
      <c r="AR21" s="732"/>
      <c r="AS21" s="733"/>
      <c r="AT21" s="610" t="s">
        <v>17</v>
      </c>
      <c r="AU21" s="611"/>
      <c r="AV21" s="611"/>
      <c r="AW21" s="611"/>
      <c r="AX21" s="611"/>
      <c r="AY21" s="611"/>
      <c r="AZ21" s="611"/>
      <c r="BA21" s="611"/>
      <c r="BB21" s="612"/>
      <c r="BC21" s="580">
        <f>施設情報!C8</f>
        <v>0</v>
      </c>
      <c r="BD21" s="581"/>
      <c r="BE21" s="581"/>
      <c r="BF21" s="581"/>
      <c r="BG21" s="581"/>
      <c r="BH21" s="581"/>
      <c r="BI21" s="523" t="s">
        <v>40</v>
      </c>
      <c r="BJ21" s="523"/>
      <c r="BK21" s="523"/>
      <c r="BL21" s="740"/>
      <c r="BM21" s="744" t="s">
        <v>25</v>
      </c>
      <c r="BN21" s="611"/>
      <c r="BO21" s="611"/>
      <c r="BP21" s="611"/>
      <c r="BQ21" s="611"/>
      <c r="BR21" s="611"/>
      <c r="BS21" s="611"/>
      <c r="BT21" s="611"/>
      <c r="BU21" s="611"/>
      <c r="BV21" s="611"/>
      <c r="BW21" s="611"/>
      <c r="BX21" s="612"/>
      <c r="BY21" s="643" t="str">
        <f>施設情報!C7</f>
        <v>私立</v>
      </c>
      <c r="BZ21" s="644"/>
      <c r="CA21" s="644"/>
      <c r="CB21" s="644"/>
      <c r="CC21" s="644"/>
      <c r="CD21" s="644"/>
      <c r="CE21" s="644"/>
      <c r="CF21" s="644"/>
      <c r="CG21" s="644"/>
      <c r="CH21" s="644"/>
      <c r="CI21" s="644"/>
      <c r="CJ21" s="644"/>
      <c r="CK21" s="645"/>
      <c r="CR21" s="232"/>
      <c r="CS21" s="232"/>
      <c r="CT21" s="232"/>
      <c r="CU21" s="232"/>
      <c r="CV21" s="232"/>
      <c r="CW21" s="232"/>
      <c r="CX21" s="232"/>
      <c r="CY21" s="232"/>
      <c r="CZ21" s="232"/>
      <c r="DA21" s="232"/>
      <c r="DB21" s="232"/>
      <c r="DC21" s="232"/>
      <c r="DD21" s="232"/>
      <c r="DE21" s="232"/>
      <c r="DF21" s="232"/>
      <c r="DG21" s="232"/>
      <c r="DH21" s="232"/>
      <c r="DI21" s="232"/>
      <c r="DJ21" s="232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32"/>
      <c r="DW21" s="232"/>
      <c r="DX21" s="232"/>
      <c r="DY21" s="232"/>
      <c r="DZ21" s="232"/>
      <c r="EA21" s="232"/>
      <c r="EB21" s="232"/>
      <c r="EC21" s="232"/>
      <c r="ED21" s="232"/>
      <c r="EE21" s="232"/>
      <c r="EF21" s="232"/>
      <c r="EG21" s="232"/>
      <c r="EH21" s="232"/>
      <c r="EI21" s="232"/>
      <c r="EJ21" s="232"/>
      <c r="EK21" s="232"/>
    </row>
    <row r="22" spans="2:141" ht="11.1" customHeight="1">
      <c r="B22" s="573" t="s">
        <v>13</v>
      </c>
      <c r="C22" s="572"/>
      <c r="D22" s="572"/>
      <c r="E22" s="572"/>
      <c r="F22" s="572"/>
      <c r="G22" s="572"/>
      <c r="H22" s="572"/>
      <c r="I22" s="572"/>
      <c r="J22" s="567"/>
      <c r="K22" s="567"/>
      <c r="L22" s="567"/>
      <c r="M22" s="567"/>
      <c r="N22" s="567"/>
      <c r="O22" s="567"/>
      <c r="P22" s="567"/>
      <c r="Q22" s="567"/>
      <c r="R22" s="567"/>
      <c r="S22" s="567"/>
      <c r="T22" s="567"/>
      <c r="U22" s="567"/>
      <c r="V22" s="567"/>
      <c r="W22" s="569" t="s">
        <v>15</v>
      </c>
      <c r="X22" s="569"/>
      <c r="Y22" s="569"/>
      <c r="Z22" s="569"/>
      <c r="AA22" s="569"/>
      <c r="AB22" s="569"/>
      <c r="AC22" s="569"/>
      <c r="AD22" s="569"/>
      <c r="AE22" s="652"/>
      <c r="AF22" s="653"/>
      <c r="AG22" s="653"/>
      <c r="AH22" s="653"/>
      <c r="AI22" s="653"/>
      <c r="AJ22" s="653"/>
      <c r="AK22" s="653"/>
      <c r="AL22" s="653"/>
      <c r="AM22" s="653"/>
      <c r="AN22" s="653"/>
      <c r="AO22" s="653"/>
      <c r="AP22" s="654"/>
      <c r="AQ22" s="241"/>
      <c r="AR22" s="732"/>
      <c r="AS22" s="733"/>
      <c r="AT22" s="696"/>
      <c r="AU22" s="686"/>
      <c r="AV22" s="686"/>
      <c r="AW22" s="686"/>
      <c r="AX22" s="686"/>
      <c r="AY22" s="686"/>
      <c r="AZ22" s="686"/>
      <c r="BA22" s="686"/>
      <c r="BB22" s="697"/>
      <c r="BC22" s="582"/>
      <c r="BD22" s="583"/>
      <c r="BE22" s="583"/>
      <c r="BF22" s="583"/>
      <c r="BG22" s="583"/>
      <c r="BH22" s="583"/>
      <c r="BI22" s="526"/>
      <c r="BJ22" s="526"/>
      <c r="BK22" s="526"/>
      <c r="BL22" s="741"/>
      <c r="BM22" s="745"/>
      <c r="BN22" s="686"/>
      <c r="BO22" s="686"/>
      <c r="BP22" s="686"/>
      <c r="BQ22" s="686"/>
      <c r="BR22" s="686"/>
      <c r="BS22" s="686"/>
      <c r="BT22" s="686"/>
      <c r="BU22" s="686"/>
      <c r="BV22" s="686"/>
      <c r="BW22" s="686"/>
      <c r="BX22" s="697"/>
      <c r="BY22" s="646"/>
      <c r="BZ22" s="647"/>
      <c r="CA22" s="647"/>
      <c r="CB22" s="647"/>
      <c r="CC22" s="647"/>
      <c r="CD22" s="647"/>
      <c r="CE22" s="647"/>
      <c r="CF22" s="647"/>
      <c r="CG22" s="647"/>
      <c r="CH22" s="647"/>
      <c r="CI22" s="647"/>
      <c r="CJ22" s="647"/>
      <c r="CK22" s="648"/>
      <c r="CR22" s="232"/>
      <c r="CS22" s="232"/>
      <c r="CT22" s="232"/>
      <c r="CU22" s="232"/>
      <c r="CV22" s="232"/>
      <c r="CW22" s="232"/>
      <c r="CX22" s="232"/>
      <c r="CY22" s="232"/>
      <c r="CZ22" s="232"/>
      <c r="DA22" s="232"/>
      <c r="DB22" s="232"/>
      <c r="DC22" s="232"/>
      <c r="DD22" s="232"/>
      <c r="DE22" s="232"/>
      <c r="DF22" s="232"/>
      <c r="DG22" s="232"/>
      <c r="DH22" s="232"/>
      <c r="DI22" s="232"/>
      <c r="DJ22" s="232"/>
      <c r="DK22" s="232"/>
      <c r="DL22" s="232"/>
      <c r="DM22" s="232"/>
      <c r="DN22" s="232"/>
      <c r="DO22" s="232"/>
      <c r="DP22" s="232"/>
      <c r="DQ22" s="232"/>
      <c r="DR22" s="232"/>
      <c r="DS22" s="232"/>
      <c r="DT22" s="232"/>
      <c r="DU22" s="232"/>
      <c r="DV22" s="232"/>
      <c r="DW22" s="232"/>
      <c r="DX22" s="232"/>
      <c r="DY22" s="232"/>
      <c r="DZ22" s="232"/>
      <c r="EA22" s="232"/>
      <c r="EB22" s="232"/>
      <c r="EC22" s="232"/>
      <c r="ED22" s="232"/>
      <c r="EE22" s="232"/>
      <c r="EF22" s="232"/>
      <c r="EG22" s="232"/>
      <c r="EH22" s="232"/>
      <c r="EI22" s="232"/>
      <c r="EJ22" s="232"/>
      <c r="EK22" s="232"/>
    </row>
    <row r="23" spans="2:141" ht="11.1" customHeight="1" thickBot="1">
      <c r="B23" s="805"/>
      <c r="C23" s="806"/>
      <c r="D23" s="806"/>
      <c r="E23" s="806"/>
      <c r="F23" s="806"/>
      <c r="G23" s="806"/>
      <c r="H23" s="806"/>
      <c r="I23" s="806"/>
      <c r="J23" s="568"/>
      <c r="K23" s="568"/>
      <c r="L23" s="568"/>
      <c r="M23" s="568"/>
      <c r="N23" s="568"/>
      <c r="O23" s="568"/>
      <c r="P23" s="568"/>
      <c r="Q23" s="568"/>
      <c r="R23" s="568"/>
      <c r="S23" s="568"/>
      <c r="T23" s="568"/>
      <c r="U23" s="568"/>
      <c r="V23" s="568"/>
      <c r="W23" s="570"/>
      <c r="X23" s="570"/>
      <c r="Y23" s="570"/>
      <c r="Z23" s="570"/>
      <c r="AA23" s="570"/>
      <c r="AB23" s="570"/>
      <c r="AC23" s="570"/>
      <c r="AD23" s="570"/>
      <c r="AE23" s="655"/>
      <c r="AF23" s="656"/>
      <c r="AG23" s="656"/>
      <c r="AH23" s="656"/>
      <c r="AI23" s="656"/>
      <c r="AJ23" s="656"/>
      <c r="AK23" s="656"/>
      <c r="AL23" s="656"/>
      <c r="AM23" s="656"/>
      <c r="AN23" s="656"/>
      <c r="AO23" s="656"/>
      <c r="AP23" s="657"/>
      <c r="AQ23" s="241"/>
      <c r="AR23" s="732"/>
      <c r="AS23" s="733"/>
      <c r="AT23" s="696"/>
      <c r="AU23" s="686"/>
      <c r="AV23" s="686"/>
      <c r="AW23" s="686"/>
      <c r="AX23" s="686"/>
      <c r="AY23" s="686"/>
      <c r="AZ23" s="686"/>
      <c r="BA23" s="686"/>
      <c r="BB23" s="697"/>
      <c r="BC23" s="582"/>
      <c r="BD23" s="583"/>
      <c r="BE23" s="583"/>
      <c r="BF23" s="583"/>
      <c r="BG23" s="583"/>
      <c r="BH23" s="584"/>
      <c r="BI23" s="742"/>
      <c r="BJ23" s="742"/>
      <c r="BK23" s="742"/>
      <c r="BL23" s="743"/>
      <c r="BM23" s="746"/>
      <c r="BN23" s="614"/>
      <c r="BO23" s="614"/>
      <c r="BP23" s="614"/>
      <c r="BQ23" s="614"/>
      <c r="BR23" s="614"/>
      <c r="BS23" s="614"/>
      <c r="BT23" s="614"/>
      <c r="BU23" s="614"/>
      <c r="BV23" s="614"/>
      <c r="BW23" s="614"/>
      <c r="BX23" s="615"/>
      <c r="BY23" s="649"/>
      <c r="BZ23" s="650"/>
      <c r="CA23" s="650"/>
      <c r="CB23" s="650"/>
      <c r="CC23" s="650"/>
      <c r="CD23" s="650"/>
      <c r="CE23" s="650"/>
      <c r="CF23" s="650"/>
      <c r="CG23" s="650"/>
      <c r="CH23" s="650"/>
      <c r="CI23" s="650"/>
      <c r="CJ23" s="650"/>
      <c r="CK23" s="651"/>
      <c r="CR23" s="232"/>
      <c r="CS23" s="232"/>
      <c r="CT23" s="232"/>
      <c r="CU23" s="232"/>
      <c r="CV23" s="232"/>
      <c r="CW23" s="232"/>
      <c r="CX23" s="232"/>
      <c r="CY23" s="232"/>
      <c r="CZ23" s="232"/>
      <c r="DA23" s="232"/>
      <c r="DB23" s="232"/>
      <c r="DC23" s="232"/>
      <c r="DD23" s="232"/>
      <c r="DE23" s="232"/>
      <c r="DF23" s="232"/>
      <c r="DG23" s="232"/>
      <c r="DH23" s="232"/>
      <c r="DI23" s="232"/>
      <c r="DJ23" s="232"/>
      <c r="DK23" s="232"/>
      <c r="DL23" s="232"/>
      <c r="DM23" s="232"/>
      <c r="DN23" s="232"/>
      <c r="DO23" s="232"/>
      <c r="DP23" s="232"/>
      <c r="DQ23" s="232"/>
      <c r="DR23" s="232"/>
      <c r="DS23" s="232"/>
      <c r="DT23" s="232"/>
      <c r="DU23" s="232"/>
      <c r="DV23" s="232"/>
      <c r="DW23" s="232"/>
      <c r="DX23" s="232"/>
      <c r="DY23" s="232"/>
      <c r="DZ23" s="232"/>
      <c r="EA23" s="232"/>
      <c r="EB23" s="232"/>
      <c r="EC23" s="232"/>
      <c r="ED23" s="232"/>
      <c r="EE23" s="232"/>
      <c r="EF23" s="232"/>
      <c r="EG23" s="232"/>
      <c r="EH23" s="232"/>
      <c r="EI23" s="232"/>
      <c r="EJ23" s="232"/>
      <c r="EK23" s="232"/>
    </row>
    <row r="24" spans="2:141" s="232" customFormat="1" ht="11.1" customHeight="1">
      <c r="B24" s="589" t="s">
        <v>1031</v>
      </c>
      <c r="C24" s="590"/>
      <c r="D24" s="590"/>
      <c r="E24" s="590"/>
      <c r="F24" s="590"/>
      <c r="G24" s="590"/>
      <c r="H24" s="590"/>
      <c r="I24" s="591"/>
      <c r="J24" s="595" t="s">
        <v>41</v>
      </c>
      <c r="K24" s="596"/>
      <c r="L24" s="599">
        <f ca="1">Y24+AK24</f>
        <v>6</v>
      </c>
      <c r="M24" s="599"/>
      <c r="N24" s="599"/>
      <c r="O24" s="599"/>
      <c r="P24" s="599"/>
      <c r="Q24" s="596" t="s">
        <v>38</v>
      </c>
      <c r="R24" s="601"/>
      <c r="S24" s="595" t="s">
        <v>42</v>
      </c>
      <c r="T24" s="596"/>
      <c r="U24" s="596"/>
      <c r="V24" s="596"/>
      <c r="W24" s="596"/>
      <c r="X24" s="596"/>
      <c r="Y24" s="603">
        <f ca="1">集計【保育所】!K9</f>
        <v>2</v>
      </c>
      <c r="Z24" s="461"/>
      <c r="AA24" s="461"/>
      <c r="AB24" s="461"/>
      <c r="AC24" s="596" t="s">
        <v>38</v>
      </c>
      <c r="AD24" s="596"/>
      <c r="AE24" s="606" t="s">
        <v>43</v>
      </c>
      <c r="AF24" s="607"/>
      <c r="AG24" s="607"/>
      <c r="AH24" s="607"/>
      <c r="AI24" s="607"/>
      <c r="AJ24" s="607"/>
      <c r="AK24" s="603">
        <f ca="1">集計【保育所】!K10</f>
        <v>4</v>
      </c>
      <c r="AL24" s="461"/>
      <c r="AM24" s="461"/>
      <c r="AN24" s="604"/>
      <c r="AO24" s="596" t="s">
        <v>38</v>
      </c>
      <c r="AP24" s="596"/>
      <c r="AQ24" s="620" t="s">
        <v>1030</v>
      </c>
      <c r="AR24" s="621"/>
      <c r="AS24" s="621"/>
      <c r="AT24" s="621"/>
      <c r="AU24" s="621"/>
      <c r="AV24" s="621"/>
      <c r="AW24" s="621"/>
      <c r="AX24" s="621"/>
      <c r="AY24" s="621"/>
      <c r="AZ24" s="621"/>
      <c r="BA24" s="807">
        <f>施設情報!C14</f>
        <v>0</v>
      </c>
      <c r="BB24" s="807"/>
      <c r="BC24" s="807"/>
      <c r="BD24" s="807"/>
      <c r="BE24" s="807"/>
      <c r="BF24" s="807"/>
      <c r="BG24" s="808"/>
    </row>
    <row r="25" spans="2:141" s="232" customFormat="1" ht="12.75" thickBot="1">
      <c r="B25" s="592"/>
      <c r="C25" s="593"/>
      <c r="D25" s="593"/>
      <c r="E25" s="593"/>
      <c r="F25" s="593"/>
      <c r="G25" s="593"/>
      <c r="H25" s="593"/>
      <c r="I25" s="594"/>
      <c r="J25" s="597"/>
      <c r="K25" s="598"/>
      <c r="L25" s="600"/>
      <c r="M25" s="600"/>
      <c r="N25" s="600"/>
      <c r="O25" s="600"/>
      <c r="P25" s="600"/>
      <c r="Q25" s="598"/>
      <c r="R25" s="602"/>
      <c r="S25" s="597"/>
      <c r="T25" s="598"/>
      <c r="U25" s="598"/>
      <c r="V25" s="598"/>
      <c r="W25" s="598"/>
      <c r="X25" s="598"/>
      <c r="Y25" s="463"/>
      <c r="Z25" s="463"/>
      <c r="AA25" s="463"/>
      <c r="AB25" s="463"/>
      <c r="AC25" s="598"/>
      <c r="AD25" s="598"/>
      <c r="AE25" s="608"/>
      <c r="AF25" s="609"/>
      <c r="AG25" s="609"/>
      <c r="AH25" s="609"/>
      <c r="AI25" s="609"/>
      <c r="AJ25" s="609"/>
      <c r="AK25" s="463"/>
      <c r="AL25" s="463"/>
      <c r="AM25" s="463"/>
      <c r="AN25" s="605"/>
      <c r="AO25" s="598"/>
      <c r="AP25" s="598"/>
      <c r="AQ25" s="622"/>
      <c r="AR25" s="623"/>
      <c r="AS25" s="623"/>
      <c r="AT25" s="623"/>
      <c r="AU25" s="623"/>
      <c r="AV25" s="623"/>
      <c r="AW25" s="623"/>
      <c r="AX25" s="623"/>
      <c r="AY25" s="623"/>
      <c r="AZ25" s="623"/>
      <c r="BA25" s="809"/>
      <c r="BB25" s="809"/>
      <c r="BC25" s="809"/>
      <c r="BD25" s="809"/>
      <c r="BE25" s="809"/>
      <c r="BF25" s="809"/>
      <c r="BG25" s="810"/>
    </row>
    <row r="26" spans="2:141" s="232" customFormat="1" ht="11.1" customHeight="1">
      <c r="B26" s="610" t="s">
        <v>988</v>
      </c>
      <c r="C26" s="611"/>
      <c r="D26" s="611"/>
      <c r="E26" s="611"/>
      <c r="F26" s="611"/>
      <c r="G26" s="611"/>
      <c r="H26" s="611"/>
      <c r="I26" s="612"/>
      <c r="J26" s="577">
        <f>施設情報!C15</f>
        <v>0</v>
      </c>
      <c r="K26" s="413"/>
      <c r="L26" s="413"/>
      <c r="M26" s="413"/>
      <c r="N26" s="413"/>
      <c r="O26" s="413"/>
      <c r="P26" s="413"/>
      <c r="Q26" s="413"/>
      <c r="R26" s="616"/>
      <c r="S26" s="587" t="s">
        <v>44</v>
      </c>
      <c r="T26" s="585"/>
      <c r="U26" s="585"/>
      <c r="V26" s="585"/>
      <c r="W26" s="426">
        <f>施設情報!C16</f>
        <v>0</v>
      </c>
      <c r="X26" s="426"/>
      <c r="Y26" s="426"/>
      <c r="Z26" s="426"/>
      <c r="AA26" s="426"/>
      <c r="AB26" s="426"/>
      <c r="AC26" s="585" t="s">
        <v>36</v>
      </c>
      <c r="AD26" s="585"/>
      <c r="AE26" s="587" t="s">
        <v>45</v>
      </c>
      <c r="AF26" s="585"/>
      <c r="AG26" s="585"/>
      <c r="AH26" s="242"/>
      <c r="AI26" s="426">
        <f>施設情報!C17</f>
        <v>0</v>
      </c>
      <c r="AJ26" s="426"/>
      <c r="AK26" s="426"/>
      <c r="AL26" s="426"/>
      <c r="AM26" s="426"/>
      <c r="AN26" s="243"/>
      <c r="AO26" s="585" t="s">
        <v>37</v>
      </c>
      <c r="AP26" s="814"/>
      <c r="AQ26" s="816" t="s">
        <v>839</v>
      </c>
      <c r="AR26" s="817"/>
      <c r="AS26" s="817"/>
      <c r="AT26" s="817"/>
      <c r="AU26" s="817"/>
      <c r="AV26" s="817"/>
      <c r="AW26" s="817"/>
      <c r="AX26" s="817"/>
      <c r="AY26" s="817"/>
      <c r="AZ26" s="818"/>
      <c r="BA26" s="822">
        <f>施設情報!C13</f>
        <v>0</v>
      </c>
      <c r="BB26" s="823"/>
      <c r="BC26" s="823"/>
      <c r="BD26" s="823"/>
      <c r="BE26" s="826" t="s">
        <v>840</v>
      </c>
      <c r="BF26" s="509"/>
      <c r="BG26" s="827"/>
      <c r="BL26" s="589" t="s">
        <v>108</v>
      </c>
      <c r="BM26" s="590"/>
      <c r="BN26" s="590"/>
      <c r="BO26" s="590"/>
      <c r="BP26" s="590"/>
      <c r="BQ26" s="590"/>
      <c r="BR26" s="590"/>
      <c r="BS26" s="590"/>
      <c r="BT26" s="590"/>
      <c r="BU26" s="591"/>
      <c r="BV26" s="635" t="str">
        <f>IF(VLOOKUP($CH$4,'児童情報 '!$A:$P,9,FALSE)="","",VLOOKUP($CH$4,'児童情報 '!$A:$P,9,FALSE))</f>
        <v/>
      </c>
      <c r="BW26" s="636"/>
      <c r="BX26" s="636"/>
      <c r="BY26" s="636"/>
      <c r="BZ26" s="636"/>
      <c r="CA26" s="636"/>
      <c r="CB26" s="636"/>
      <c r="CC26" s="637"/>
    </row>
    <row r="27" spans="2:141" ht="12.75" thickBot="1">
      <c r="B27" s="613"/>
      <c r="C27" s="614"/>
      <c r="D27" s="614"/>
      <c r="E27" s="614"/>
      <c r="F27" s="614"/>
      <c r="G27" s="614"/>
      <c r="H27" s="614"/>
      <c r="I27" s="615"/>
      <c r="J27" s="617"/>
      <c r="K27" s="618"/>
      <c r="L27" s="618"/>
      <c r="M27" s="618"/>
      <c r="N27" s="618"/>
      <c r="O27" s="618"/>
      <c r="P27" s="618"/>
      <c r="Q27" s="618"/>
      <c r="R27" s="619"/>
      <c r="S27" s="588"/>
      <c r="T27" s="586"/>
      <c r="U27" s="586"/>
      <c r="V27" s="586"/>
      <c r="W27" s="430"/>
      <c r="X27" s="430"/>
      <c r="Y27" s="430"/>
      <c r="Z27" s="430"/>
      <c r="AA27" s="430"/>
      <c r="AB27" s="430"/>
      <c r="AC27" s="586"/>
      <c r="AD27" s="586"/>
      <c r="AE27" s="588"/>
      <c r="AF27" s="586"/>
      <c r="AG27" s="586"/>
      <c r="AH27" s="244"/>
      <c r="AI27" s="430"/>
      <c r="AJ27" s="430"/>
      <c r="AK27" s="430"/>
      <c r="AL27" s="430"/>
      <c r="AM27" s="430"/>
      <c r="AN27" s="245"/>
      <c r="AO27" s="586"/>
      <c r="AP27" s="815"/>
      <c r="AQ27" s="819"/>
      <c r="AR27" s="820"/>
      <c r="AS27" s="820"/>
      <c r="AT27" s="820"/>
      <c r="AU27" s="820"/>
      <c r="AV27" s="820"/>
      <c r="AW27" s="820"/>
      <c r="AX27" s="820"/>
      <c r="AY27" s="820"/>
      <c r="AZ27" s="821"/>
      <c r="BA27" s="824"/>
      <c r="BB27" s="825"/>
      <c r="BC27" s="825"/>
      <c r="BD27" s="825"/>
      <c r="BE27" s="828"/>
      <c r="BF27" s="829"/>
      <c r="BG27" s="830"/>
      <c r="BH27" s="232"/>
      <c r="BI27" s="232"/>
      <c r="BJ27" s="232"/>
      <c r="BK27" s="232"/>
      <c r="BL27" s="632"/>
      <c r="BM27" s="633"/>
      <c r="BN27" s="633"/>
      <c r="BO27" s="633"/>
      <c r="BP27" s="633"/>
      <c r="BQ27" s="633"/>
      <c r="BR27" s="633"/>
      <c r="BS27" s="633"/>
      <c r="BT27" s="633"/>
      <c r="BU27" s="634"/>
      <c r="BV27" s="638"/>
      <c r="BW27" s="639"/>
      <c r="BX27" s="639"/>
      <c r="BY27" s="639"/>
      <c r="BZ27" s="639"/>
      <c r="CA27" s="639"/>
      <c r="CB27" s="639"/>
      <c r="CC27" s="640"/>
    </row>
    <row r="28" spans="2:141" s="232" customFormat="1" ht="9.75" customHeight="1" thickBot="1">
      <c r="B28" s="246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237"/>
      <c r="O28" s="237"/>
      <c r="P28" s="237"/>
      <c r="Q28" s="237"/>
      <c r="R28" s="237"/>
      <c r="S28" s="237"/>
      <c r="T28" s="237"/>
      <c r="U28" s="237"/>
      <c r="V28" s="237"/>
      <c r="W28" s="237"/>
      <c r="X28" s="237"/>
      <c r="Y28" s="237"/>
      <c r="Z28" s="237"/>
      <c r="AA28" s="237"/>
      <c r="AB28" s="237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37"/>
      <c r="BW28" s="237"/>
      <c r="BX28" s="237"/>
      <c r="BY28" s="237"/>
      <c r="BZ28" s="237"/>
      <c r="CA28" s="237"/>
      <c r="CB28" s="237"/>
    </row>
    <row r="29" spans="2:141" ht="5.25" customHeight="1">
      <c r="B29" s="449" t="s">
        <v>11</v>
      </c>
      <c r="C29" s="450"/>
      <c r="D29" s="396" t="s">
        <v>14</v>
      </c>
      <c r="E29" s="396"/>
      <c r="F29" s="396"/>
      <c r="G29" s="396"/>
      <c r="H29" s="396"/>
      <c r="I29" s="396"/>
      <c r="J29" s="396"/>
      <c r="K29" s="396"/>
      <c r="L29" s="396"/>
      <c r="M29" s="396"/>
      <c r="N29" s="396"/>
      <c r="O29" s="396"/>
      <c r="P29" s="396"/>
      <c r="Q29" s="396"/>
      <c r="R29" s="396"/>
      <c r="S29" s="396"/>
      <c r="T29" s="396"/>
      <c r="U29" s="396"/>
      <c r="V29" s="396"/>
      <c r="W29" s="396"/>
      <c r="X29" s="396"/>
      <c r="Y29" s="396"/>
      <c r="Z29" s="396"/>
      <c r="AA29" s="396"/>
      <c r="AB29" s="396"/>
      <c r="AC29" s="396"/>
      <c r="AD29" s="396"/>
      <c r="AE29" s="396"/>
      <c r="AF29" s="396"/>
      <c r="AG29" s="396"/>
      <c r="AH29" s="456"/>
      <c r="AI29" s="395" t="s">
        <v>10</v>
      </c>
      <c r="AJ29" s="396"/>
      <c r="AK29" s="396"/>
      <c r="AL29" s="396"/>
      <c r="AM29" s="396"/>
      <c r="AN29" s="396"/>
      <c r="AO29" s="396"/>
      <c r="AP29" s="396"/>
      <c r="AQ29" s="396"/>
      <c r="AR29" s="396"/>
      <c r="AS29" s="396"/>
      <c r="AT29" s="456"/>
      <c r="AU29" s="395" t="s">
        <v>14</v>
      </c>
      <c r="AV29" s="396"/>
      <c r="AW29" s="396"/>
      <c r="AX29" s="396"/>
      <c r="AY29" s="396"/>
      <c r="AZ29" s="396"/>
      <c r="BA29" s="396"/>
      <c r="BB29" s="396"/>
      <c r="BC29" s="396"/>
      <c r="BD29" s="396"/>
      <c r="BE29" s="396"/>
      <c r="BF29" s="396"/>
      <c r="BG29" s="396"/>
      <c r="BH29" s="396"/>
      <c r="BI29" s="396"/>
      <c r="BJ29" s="396"/>
      <c r="BK29" s="396"/>
      <c r="BL29" s="396"/>
      <c r="BM29" s="396"/>
      <c r="BN29" s="396"/>
      <c r="BO29" s="396"/>
      <c r="BP29" s="396"/>
      <c r="BQ29" s="396"/>
      <c r="BR29" s="396"/>
      <c r="BS29" s="396"/>
      <c r="BT29" s="396"/>
      <c r="BU29" s="396"/>
      <c r="BV29" s="396"/>
      <c r="BW29" s="396"/>
      <c r="BX29" s="396"/>
      <c r="BY29" s="456"/>
      <c r="BZ29" s="395" t="s">
        <v>10</v>
      </c>
      <c r="CA29" s="396"/>
      <c r="CB29" s="396"/>
      <c r="CC29" s="396"/>
      <c r="CD29" s="396"/>
      <c r="CE29" s="396"/>
      <c r="CF29" s="396"/>
      <c r="CG29" s="396"/>
      <c r="CH29" s="396"/>
      <c r="CI29" s="396"/>
      <c r="CJ29" s="396"/>
      <c r="CK29" s="456"/>
      <c r="DU29" s="232"/>
      <c r="DV29" s="232"/>
      <c r="DW29" s="232"/>
      <c r="DX29" s="232"/>
      <c r="DY29" s="232"/>
      <c r="DZ29" s="232"/>
      <c r="EA29" s="232"/>
      <c r="EB29" s="232"/>
      <c r="EC29" s="232"/>
      <c r="ED29" s="232"/>
      <c r="EE29" s="232"/>
      <c r="EF29" s="232"/>
      <c r="EG29" s="232"/>
      <c r="EH29" s="232"/>
      <c r="EI29" s="232"/>
      <c r="EJ29" s="232"/>
      <c r="EK29" s="232"/>
    </row>
    <row r="30" spans="2:141" ht="5.25" customHeight="1">
      <c r="B30" s="451"/>
      <c r="C30" s="452"/>
      <c r="D30" s="397"/>
      <c r="E30" s="397"/>
      <c r="F30" s="397"/>
      <c r="G30" s="397"/>
      <c r="H30" s="397"/>
      <c r="I30" s="397"/>
      <c r="J30" s="397"/>
      <c r="K30" s="397"/>
      <c r="L30" s="397"/>
      <c r="M30" s="397"/>
      <c r="N30" s="397"/>
      <c r="O30" s="397"/>
      <c r="P30" s="397"/>
      <c r="Q30" s="397"/>
      <c r="R30" s="397"/>
      <c r="S30" s="397"/>
      <c r="T30" s="397"/>
      <c r="U30" s="397"/>
      <c r="V30" s="397"/>
      <c r="W30" s="397"/>
      <c r="X30" s="397"/>
      <c r="Y30" s="397"/>
      <c r="Z30" s="397"/>
      <c r="AA30" s="397"/>
      <c r="AB30" s="397"/>
      <c r="AC30" s="397"/>
      <c r="AD30" s="397"/>
      <c r="AE30" s="397"/>
      <c r="AF30" s="397"/>
      <c r="AG30" s="397"/>
      <c r="AH30" s="398"/>
      <c r="AI30" s="399"/>
      <c r="AJ30" s="397"/>
      <c r="AK30" s="397"/>
      <c r="AL30" s="397"/>
      <c r="AM30" s="397"/>
      <c r="AN30" s="397"/>
      <c r="AO30" s="397"/>
      <c r="AP30" s="397"/>
      <c r="AQ30" s="397"/>
      <c r="AR30" s="397"/>
      <c r="AS30" s="397"/>
      <c r="AT30" s="398"/>
      <c r="AU30" s="399"/>
      <c r="AV30" s="397"/>
      <c r="AW30" s="397"/>
      <c r="AX30" s="397"/>
      <c r="AY30" s="397"/>
      <c r="AZ30" s="397"/>
      <c r="BA30" s="397"/>
      <c r="BB30" s="397"/>
      <c r="BC30" s="397"/>
      <c r="BD30" s="397"/>
      <c r="BE30" s="397"/>
      <c r="BF30" s="397"/>
      <c r="BG30" s="397"/>
      <c r="BH30" s="397"/>
      <c r="BI30" s="397"/>
      <c r="BJ30" s="397"/>
      <c r="BK30" s="397"/>
      <c r="BL30" s="397"/>
      <c r="BM30" s="397"/>
      <c r="BN30" s="397"/>
      <c r="BO30" s="397"/>
      <c r="BP30" s="397"/>
      <c r="BQ30" s="397"/>
      <c r="BR30" s="397"/>
      <c r="BS30" s="397"/>
      <c r="BT30" s="397"/>
      <c r="BU30" s="397"/>
      <c r="BV30" s="397"/>
      <c r="BW30" s="397"/>
      <c r="BX30" s="397"/>
      <c r="BY30" s="398"/>
      <c r="BZ30" s="399"/>
      <c r="CA30" s="397"/>
      <c r="CB30" s="397"/>
      <c r="CC30" s="397"/>
      <c r="CD30" s="397"/>
      <c r="CE30" s="397"/>
      <c r="CF30" s="397"/>
      <c r="CG30" s="397"/>
      <c r="CH30" s="397"/>
      <c r="CI30" s="397"/>
      <c r="CJ30" s="397"/>
      <c r="CK30" s="398"/>
      <c r="DU30" s="232"/>
      <c r="DV30" s="232"/>
      <c r="DW30" s="232"/>
      <c r="DX30" s="232"/>
      <c r="DY30" s="232"/>
      <c r="DZ30" s="232"/>
      <c r="EA30" s="232"/>
      <c r="EB30" s="232"/>
      <c r="EC30" s="232"/>
      <c r="ED30" s="232"/>
      <c r="EE30" s="232"/>
      <c r="EF30" s="232"/>
      <c r="EG30" s="232"/>
      <c r="EH30" s="232"/>
      <c r="EI30" s="232"/>
      <c r="EJ30" s="232"/>
      <c r="EK30" s="232"/>
    </row>
    <row r="31" spans="2:141" ht="5.25" customHeight="1" thickBot="1">
      <c r="B31" s="451"/>
      <c r="C31" s="452"/>
      <c r="D31" s="397"/>
      <c r="E31" s="397"/>
      <c r="F31" s="397"/>
      <c r="G31" s="397"/>
      <c r="H31" s="397"/>
      <c r="I31" s="397"/>
      <c r="J31" s="397"/>
      <c r="K31" s="397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397"/>
      <c r="AA31" s="397"/>
      <c r="AB31" s="397"/>
      <c r="AC31" s="397"/>
      <c r="AD31" s="397"/>
      <c r="AE31" s="397"/>
      <c r="AF31" s="397"/>
      <c r="AG31" s="397"/>
      <c r="AH31" s="398"/>
      <c r="AI31" s="399"/>
      <c r="AJ31" s="397"/>
      <c r="AK31" s="397"/>
      <c r="AL31" s="397"/>
      <c r="AM31" s="397"/>
      <c r="AN31" s="397"/>
      <c r="AO31" s="397"/>
      <c r="AP31" s="397"/>
      <c r="AQ31" s="397"/>
      <c r="AR31" s="397"/>
      <c r="AS31" s="397"/>
      <c r="AT31" s="398"/>
      <c r="AU31" s="399"/>
      <c r="AV31" s="397"/>
      <c r="AW31" s="397"/>
      <c r="AX31" s="397"/>
      <c r="AY31" s="397"/>
      <c r="AZ31" s="397"/>
      <c r="BA31" s="397"/>
      <c r="BB31" s="397"/>
      <c r="BC31" s="397"/>
      <c r="BD31" s="397"/>
      <c r="BE31" s="397"/>
      <c r="BF31" s="397"/>
      <c r="BG31" s="397"/>
      <c r="BH31" s="397"/>
      <c r="BI31" s="397"/>
      <c r="BJ31" s="397"/>
      <c r="BK31" s="397"/>
      <c r="BL31" s="397"/>
      <c r="BM31" s="397"/>
      <c r="BN31" s="397"/>
      <c r="BO31" s="397"/>
      <c r="BP31" s="397"/>
      <c r="BQ31" s="397"/>
      <c r="BR31" s="397"/>
      <c r="BS31" s="397"/>
      <c r="BT31" s="397"/>
      <c r="BU31" s="397"/>
      <c r="BV31" s="397"/>
      <c r="BW31" s="397"/>
      <c r="BX31" s="397"/>
      <c r="BY31" s="398"/>
      <c r="BZ31" s="399"/>
      <c r="CA31" s="397"/>
      <c r="CB31" s="397"/>
      <c r="CC31" s="397"/>
      <c r="CD31" s="397"/>
      <c r="CE31" s="397"/>
      <c r="CF31" s="397"/>
      <c r="CG31" s="397"/>
      <c r="CH31" s="397"/>
      <c r="CI31" s="397"/>
      <c r="CJ31" s="397"/>
      <c r="CK31" s="398"/>
      <c r="DU31" s="232"/>
      <c r="DV31" s="232"/>
      <c r="DW31" s="232"/>
      <c r="DX31" s="232"/>
      <c r="DY31" s="232"/>
      <c r="DZ31" s="232"/>
      <c r="EA31" s="232"/>
      <c r="EB31" s="232"/>
      <c r="EC31" s="232"/>
      <c r="ED31" s="232"/>
      <c r="EE31" s="232"/>
      <c r="EF31" s="232"/>
      <c r="EG31" s="232"/>
      <c r="EH31" s="232"/>
      <c r="EI31" s="232"/>
      <c r="EJ31" s="232"/>
      <c r="EK31" s="232"/>
    </row>
    <row r="32" spans="2:141" ht="5.25" customHeight="1">
      <c r="B32" s="451"/>
      <c r="C32" s="453"/>
      <c r="D32" s="457" t="s">
        <v>20</v>
      </c>
      <c r="E32" s="458"/>
      <c r="F32" s="458"/>
      <c r="G32" s="458"/>
      <c r="H32" s="458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T32" s="458"/>
      <c r="U32" s="458"/>
      <c r="V32" s="458"/>
      <c r="W32" s="458"/>
      <c r="X32" s="458"/>
      <c r="Y32" s="458"/>
      <c r="Z32" s="458"/>
      <c r="AA32" s="458"/>
      <c r="AB32" s="458"/>
      <c r="AC32" s="458"/>
      <c r="AD32" s="458"/>
      <c r="AE32" s="458"/>
      <c r="AF32" s="458"/>
      <c r="AG32" s="458"/>
      <c r="AH32" s="458"/>
      <c r="AI32" s="497">
        <f ca="1">集計【保育所】!O3</f>
        <v>0</v>
      </c>
      <c r="AJ32" s="498"/>
      <c r="AK32" s="498"/>
      <c r="AL32" s="498"/>
      <c r="AM32" s="498"/>
      <c r="AN32" s="498"/>
      <c r="AO32" s="498"/>
      <c r="AP32" s="498"/>
      <c r="AQ32" s="498"/>
      <c r="AR32" s="498"/>
      <c r="AS32" s="498"/>
      <c r="AT32" s="499"/>
      <c r="AU32" s="831" t="s">
        <v>116</v>
      </c>
      <c r="AV32" s="832"/>
      <c r="AW32" s="832"/>
      <c r="AX32" s="832"/>
      <c r="AY32" s="832"/>
      <c r="AZ32" s="832"/>
      <c r="BA32" s="832"/>
      <c r="BB32" s="832"/>
      <c r="BC32" s="832"/>
      <c r="BD32" s="832"/>
      <c r="BE32" s="832"/>
      <c r="BF32" s="832"/>
      <c r="BG32" s="832"/>
      <c r="BH32" s="832"/>
      <c r="BI32" s="832"/>
      <c r="BJ32" s="832"/>
      <c r="BK32" s="832"/>
      <c r="BL32" s="832"/>
      <c r="BM32" s="832"/>
      <c r="BN32" s="832"/>
      <c r="BO32" s="832"/>
      <c r="BP32" s="832"/>
      <c r="BQ32" s="832"/>
      <c r="BR32" s="833"/>
      <c r="BS32" s="460" t="str">
        <f>施設情報!C31&amp;""</f>
        <v/>
      </c>
      <c r="BT32" s="461"/>
      <c r="BU32" s="461"/>
      <c r="BV32" s="461"/>
      <c r="BW32" s="461"/>
      <c r="BX32" s="461"/>
      <c r="BY32" s="461"/>
      <c r="BZ32" s="812">
        <f ca="1">集計【保育所】!O17</f>
        <v>0</v>
      </c>
      <c r="CA32" s="812"/>
      <c r="CB32" s="812"/>
      <c r="CC32" s="812"/>
      <c r="CD32" s="812"/>
      <c r="CE32" s="812"/>
      <c r="CF32" s="812"/>
      <c r="CG32" s="812"/>
      <c r="CH32" s="812"/>
      <c r="CI32" s="812"/>
      <c r="CJ32" s="812"/>
      <c r="CK32" s="813"/>
      <c r="DU32" s="232"/>
      <c r="DV32" s="232"/>
      <c r="DW32" s="232"/>
      <c r="DX32" s="232"/>
      <c r="DY32" s="232"/>
      <c r="DZ32" s="232"/>
      <c r="EA32" s="232"/>
      <c r="EB32" s="232"/>
      <c r="EC32" s="232"/>
      <c r="ED32" s="232"/>
      <c r="EE32" s="232"/>
      <c r="EF32" s="232"/>
      <c r="EG32" s="232"/>
      <c r="EH32" s="232"/>
      <c r="EI32" s="232"/>
      <c r="EJ32" s="232"/>
      <c r="EK32" s="232"/>
    </row>
    <row r="33" spans="2:141" ht="5.25" customHeight="1">
      <c r="B33" s="451"/>
      <c r="C33" s="453"/>
      <c r="D33" s="459"/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  <c r="Y33" s="418"/>
      <c r="Z33" s="418"/>
      <c r="AA33" s="418"/>
      <c r="AB33" s="418"/>
      <c r="AC33" s="418"/>
      <c r="AD33" s="418"/>
      <c r="AE33" s="418"/>
      <c r="AF33" s="418"/>
      <c r="AG33" s="418"/>
      <c r="AH33" s="418"/>
      <c r="AI33" s="386"/>
      <c r="AJ33" s="387"/>
      <c r="AK33" s="387"/>
      <c r="AL33" s="387"/>
      <c r="AM33" s="387"/>
      <c r="AN33" s="387"/>
      <c r="AO33" s="387"/>
      <c r="AP33" s="387"/>
      <c r="AQ33" s="387"/>
      <c r="AR33" s="387"/>
      <c r="AS33" s="387"/>
      <c r="AT33" s="388"/>
      <c r="AU33" s="406"/>
      <c r="AV33" s="407"/>
      <c r="AW33" s="407"/>
      <c r="AX33" s="407"/>
      <c r="AY33" s="407"/>
      <c r="AZ33" s="407"/>
      <c r="BA33" s="407"/>
      <c r="BB33" s="407"/>
      <c r="BC33" s="407"/>
      <c r="BD33" s="407"/>
      <c r="BE33" s="407"/>
      <c r="BF33" s="407"/>
      <c r="BG33" s="407"/>
      <c r="BH33" s="407"/>
      <c r="BI33" s="407"/>
      <c r="BJ33" s="407"/>
      <c r="BK33" s="407"/>
      <c r="BL33" s="407"/>
      <c r="BM33" s="407"/>
      <c r="BN33" s="407"/>
      <c r="BO33" s="407"/>
      <c r="BP33" s="407"/>
      <c r="BQ33" s="407"/>
      <c r="BR33" s="408"/>
      <c r="BS33" s="427"/>
      <c r="BT33" s="428"/>
      <c r="BU33" s="428"/>
      <c r="BV33" s="428"/>
      <c r="BW33" s="428"/>
      <c r="BX33" s="428"/>
      <c r="BY33" s="428"/>
      <c r="BZ33" s="381"/>
      <c r="CA33" s="381"/>
      <c r="CB33" s="381"/>
      <c r="CC33" s="381"/>
      <c r="CD33" s="381"/>
      <c r="CE33" s="381"/>
      <c r="CF33" s="381"/>
      <c r="CG33" s="381"/>
      <c r="CH33" s="381"/>
      <c r="CI33" s="381"/>
      <c r="CJ33" s="381"/>
      <c r="CK33" s="382"/>
      <c r="DU33" s="232"/>
      <c r="DV33" s="232"/>
      <c r="DW33" s="232"/>
      <c r="DX33" s="232"/>
      <c r="DY33" s="232"/>
      <c r="DZ33" s="232"/>
      <c r="EA33" s="232"/>
      <c r="EB33" s="232"/>
      <c r="EC33" s="232"/>
      <c r="ED33" s="232"/>
      <c r="EE33" s="232"/>
      <c r="EF33" s="232"/>
      <c r="EG33" s="232"/>
      <c r="EH33" s="232"/>
      <c r="EI33" s="232"/>
      <c r="EJ33" s="232"/>
      <c r="EK33" s="232"/>
    </row>
    <row r="34" spans="2:141" ht="5.25" customHeight="1">
      <c r="B34" s="451"/>
      <c r="C34" s="453"/>
      <c r="D34" s="459"/>
      <c r="E34" s="418"/>
      <c r="F34" s="418"/>
      <c r="G34" s="418"/>
      <c r="H34" s="418"/>
      <c r="I34" s="418"/>
      <c r="J34" s="418"/>
      <c r="K34" s="418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8"/>
      <c r="AA34" s="418"/>
      <c r="AB34" s="418"/>
      <c r="AC34" s="418"/>
      <c r="AD34" s="418"/>
      <c r="AE34" s="418"/>
      <c r="AF34" s="418"/>
      <c r="AG34" s="418"/>
      <c r="AH34" s="418"/>
      <c r="AI34" s="386"/>
      <c r="AJ34" s="387"/>
      <c r="AK34" s="387"/>
      <c r="AL34" s="387"/>
      <c r="AM34" s="387"/>
      <c r="AN34" s="387"/>
      <c r="AO34" s="387"/>
      <c r="AP34" s="387"/>
      <c r="AQ34" s="387"/>
      <c r="AR34" s="387"/>
      <c r="AS34" s="387"/>
      <c r="AT34" s="388"/>
      <c r="AU34" s="406"/>
      <c r="AV34" s="407"/>
      <c r="AW34" s="407"/>
      <c r="AX34" s="407"/>
      <c r="AY34" s="407"/>
      <c r="AZ34" s="407"/>
      <c r="BA34" s="407"/>
      <c r="BB34" s="407"/>
      <c r="BC34" s="407"/>
      <c r="BD34" s="407"/>
      <c r="BE34" s="407"/>
      <c r="BF34" s="407"/>
      <c r="BG34" s="407"/>
      <c r="BH34" s="407"/>
      <c r="BI34" s="407"/>
      <c r="BJ34" s="407"/>
      <c r="BK34" s="407"/>
      <c r="BL34" s="407"/>
      <c r="BM34" s="407"/>
      <c r="BN34" s="407"/>
      <c r="BO34" s="407"/>
      <c r="BP34" s="407"/>
      <c r="BQ34" s="407"/>
      <c r="BR34" s="408"/>
      <c r="BS34" s="427"/>
      <c r="BT34" s="428"/>
      <c r="BU34" s="428"/>
      <c r="BV34" s="428"/>
      <c r="BW34" s="428"/>
      <c r="BX34" s="428"/>
      <c r="BY34" s="428"/>
      <c r="BZ34" s="381"/>
      <c r="CA34" s="381"/>
      <c r="CB34" s="381"/>
      <c r="CC34" s="381"/>
      <c r="CD34" s="381"/>
      <c r="CE34" s="381"/>
      <c r="CF34" s="381"/>
      <c r="CG34" s="381"/>
      <c r="CH34" s="381"/>
      <c r="CI34" s="381"/>
      <c r="CJ34" s="381"/>
      <c r="CK34" s="382"/>
      <c r="DU34" s="232"/>
      <c r="DV34" s="232"/>
      <c r="DW34" s="232"/>
      <c r="DX34" s="232"/>
      <c r="DY34" s="232"/>
      <c r="DZ34" s="232"/>
      <c r="EA34" s="232"/>
      <c r="EB34" s="232"/>
      <c r="EC34" s="232"/>
      <c r="ED34" s="232"/>
      <c r="EE34" s="232"/>
      <c r="EF34" s="232"/>
      <c r="EG34" s="232"/>
      <c r="EH34" s="232"/>
      <c r="EI34" s="232"/>
      <c r="EJ34" s="232"/>
      <c r="EK34" s="232"/>
    </row>
    <row r="35" spans="2:141" ht="5.25" customHeight="1">
      <c r="B35" s="451"/>
      <c r="C35" s="453"/>
      <c r="D35" s="459"/>
      <c r="E35" s="418"/>
      <c r="F35" s="418"/>
      <c r="G35" s="418"/>
      <c r="H35" s="418"/>
      <c r="I35" s="418"/>
      <c r="J35" s="418"/>
      <c r="K35" s="418"/>
      <c r="L35" s="418"/>
      <c r="M35" s="418"/>
      <c r="N35" s="418"/>
      <c r="O35" s="418"/>
      <c r="P35" s="418"/>
      <c r="Q35" s="418"/>
      <c r="R35" s="418"/>
      <c r="S35" s="418"/>
      <c r="T35" s="418"/>
      <c r="U35" s="418"/>
      <c r="V35" s="418"/>
      <c r="W35" s="418"/>
      <c r="X35" s="418"/>
      <c r="Y35" s="418"/>
      <c r="Z35" s="418"/>
      <c r="AA35" s="418"/>
      <c r="AB35" s="418"/>
      <c r="AC35" s="418"/>
      <c r="AD35" s="418"/>
      <c r="AE35" s="418"/>
      <c r="AF35" s="418"/>
      <c r="AG35" s="418"/>
      <c r="AH35" s="418"/>
      <c r="AI35" s="386"/>
      <c r="AJ35" s="387"/>
      <c r="AK35" s="387"/>
      <c r="AL35" s="387"/>
      <c r="AM35" s="387"/>
      <c r="AN35" s="387"/>
      <c r="AO35" s="387"/>
      <c r="AP35" s="387"/>
      <c r="AQ35" s="387"/>
      <c r="AR35" s="387"/>
      <c r="AS35" s="387"/>
      <c r="AT35" s="388"/>
      <c r="AU35" s="406"/>
      <c r="AV35" s="407"/>
      <c r="AW35" s="407"/>
      <c r="AX35" s="407"/>
      <c r="AY35" s="407"/>
      <c r="AZ35" s="407"/>
      <c r="BA35" s="407"/>
      <c r="BB35" s="407"/>
      <c r="BC35" s="407"/>
      <c r="BD35" s="407"/>
      <c r="BE35" s="407"/>
      <c r="BF35" s="407"/>
      <c r="BG35" s="407"/>
      <c r="BH35" s="407"/>
      <c r="BI35" s="407"/>
      <c r="BJ35" s="407"/>
      <c r="BK35" s="407"/>
      <c r="BL35" s="407"/>
      <c r="BM35" s="407"/>
      <c r="BN35" s="407"/>
      <c r="BO35" s="407"/>
      <c r="BP35" s="407"/>
      <c r="BQ35" s="407"/>
      <c r="BR35" s="408"/>
      <c r="BS35" s="427"/>
      <c r="BT35" s="428"/>
      <c r="BU35" s="428"/>
      <c r="BV35" s="428"/>
      <c r="BW35" s="428"/>
      <c r="BX35" s="428"/>
      <c r="BY35" s="428"/>
      <c r="BZ35" s="381"/>
      <c r="CA35" s="381"/>
      <c r="CB35" s="381"/>
      <c r="CC35" s="381"/>
      <c r="CD35" s="381"/>
      <c r="CE35" s="381"/>
      <c r="CF35" s="381"/>
      <c r="CG35" s="381"/>
      <c r="CH35" s="381"/>
      <c r="CI35" s="381"/>
      <c r="CJ35" s="381"/>
      <c r="CK35" s="382"/>
      <c r="DU35" s="232"/>
      <c r="DV35" s="232"/>
      <c r="DW35" s="232"/>
      <c r="DX35" s="232"/>
      <c r="DY35" s="232"/>
      <c r="DZ35" s="232"/>
      <c r="EA35" s="232"/>
      <c r="EB35" s="232"/>
      <c r="EC35" s="232"/>
      <c r="ED35" s="232"/>
      <c r="EE35" s="232"/>
      <c r="EF35" s="232"/>
      <c r="EG35" s="232"/>
      <c r="EH35" s="232"/>
      <c r="EI35" s="232"/>
      <c r="EJ35" s="232"/>
      <c r="EK35" s="232"/>
    </row>
    <row r="36" spans="2:141" ht="5.25" customHeight="1">
      <c r="B36" s="451"/>
      <c r="C36" s="453"/>
      <c r="D36" s="459"/>
      <c r="E36" s="418"/>
      <c r="F36" s="418"/>
      <c r="G36" s="418"/>
      <c r="H36" s="418"/>
      <c r="I36" s="418"/>
      <c r="J36" s="418"/>
      <c r="K36" s="418"/>
      <c r="L36" s="418"/>
      <c r="M36" s="418"/>
      <c r="N36" s="418"/>
      <c r="O36" s="418"/>
      <c r="P36" s="418"/>
      <c r="Q36" s="418"/>
      <c r="R36" s="418"/>
      <c r="S36" s="418"/>
      <c r="T36" s="418"/>
      <c r="U36" s="418"/>
      <c r="V36" s="418"/>
      <c r="W36" s="418"/>
      <c r="X36" s="418"/>
      <c r="Y36" s="418"/>
      <c r="Z36" s="418"/>
      <c r="AA36" s="418"/>
      <c r="AB36" s="418"/>
      <c r="AC36" s="418"/>
      <c r="AD36" s="418"/>
      <c r="AE36" s="418"/>
      <c r="AF36" s="418"/>
      <c r="AG36" s="418"/>
      <c r="AH36" s="418"/>
      <c r="AI36" s="389"/>
      <c r="AJ36" s="390"/>
      <c r="AK36" s="390"/>
      <c r="AL36" s="390"/>
      <c r="AM36" s="390"/>
      <c r="AN36" s="390"/>
      <c r="AO36" s="390"/>
      <c r="AP36" s="390"/>
      <c r="AQ36" s="390"/>
      <c r="AR36" s="390"/>
      <c r="AS36" s="390"/>
      <c r="AT36" s="391"/>
      <c r="AU36" s="409"/>
      <c r="AV36" s="410"/>
      <c r="AW36" s="410"/>
      <c r="AX36" s="410"/>
      <c r="AY36" s="410"/>
      <c r="AZ36" s="410"/>
      <c r="BA36" s="410"/>
      <c r="BB36" s="410"/>
      <c r="BC36" s="410"/>
      <c r="BD36" s="410"/>
      <c r="BE36" s="410"/>
      <c r="BF36" s="410"/>
      <c r="BG36" s="410"/>
      <c r="BH36" s="410"/>
      <c r="BI36" s="410"/>
      <c r="BJ36" s="410"/>
      <c r="BK36" s="410"/>
      <c r="BL36" s="410"/>
      <c r="BM36" s="410"/>
      <c r="BN36" s="410"/>
      <c r="BO36" s="410"/>
      <c r="BP36" s="410"/>
      <c r="BQ36" s="410"/>
      <c r="BR36" s="411"/>
      <c r="BS36" s="462"/>
      <c r="BT36" s="463"/>
      <c r="BU36" s="463"/>
      <c r="BV36" s="463"/>
      <c r="BW36" s="463"/>
      <c r="BX36" s="463"/>
      <c r="BY36" s="463"/>
      <c r="BZ36" s="381"/>
      <c r="CA36" s="381"/>
      <c r="CB36" s="381"/>
      <c r="CC36" s="381"/>
      <c r="CD36" s="381"/>
      <c r="CE36" s="381"/>
      <c r="CF36" s="381"/>
      <c r="CG36" s="381"/>
      <c r="CH36" s="381"/>
      <c r="CI36" s="381"/>
      <c r="CJ36" s="381"/>
      <c r="CK36" s="382"/>
      <c r="DU36" s="232"/>
      <c r="DV36" s="232"/>
      <c r="DW36" s="232"/>
      <c r="DX36" s="232"/>
      <c r="DY36" s="232"/>
      <c r="DZ36" s="232"/>
      <c r="EA36" s="232"/>
      <c r="EB36" s="232"/>
      <c r="EC36" s="232"/>
      <c r="ED36" s="232"/>
      <c r="EE36" s="232"/>
      <c r="EF36" s="232"/>
      <c r="EG36" s="232"/>
      <c r="EH36" s="232"/>
      <c r="EI36" s="232"/>
      <c r="EJ36" s="232"/>
      <c r="EK36" s="232"/>
    </row>
    <row r="37" spans="2:141" ht="5.25" customHeight="1">
      <c r="B37" s="451"/>
      <c r="C37" s="453"/>
      <c r="D37" s="459" t="s">
        <v>1026</v>
      </c>
      <c r="E37" s="418"/>
      <c r="F37" s="418"/>
      <c r="G37" s="418"/>
      <c r="H37" s="418"/>
      <c r="I37" s="418"/>
      <c r="J37" s="418"/>
      <c r="K37" s="418"/>
      <c r="L37" s="418"/>
      <c r="M37" s="418"/>
      <c r="N37" s="418"/>
      <c r="O37" s="418"/>
      <c r="P37" s="418"/>
      <c r="Q37" s="418"/>
      <c r="R37" s="418"/>
      <c r="S37" s="418"/>
      <c r="T37" s="418"/>
      <c r="U37" s="418"/>
      <c r="V37" s="418"/>
      <c r="W37" s="418"/>
      <c r="X37" s="418"/>
      <c r="Y37" s="418"/>
      <c r="Z37" s="418"/>
      <c r="AA37" s="418"/>
      <c r="AB37" s="418"/>
      <c r="AC37" s="418"/>
      <c r="AD37" s="418"/>
      <c r="AE37" s="418"/>
      <c r="AF37" s="418"/>
      <c r="AG37" s="418"/>
      <c r="AH37" s="418"/>
      <c r="AI37" s="383">
        <f ca="1">集計【保育所】!O4</f>
        <v>0</v>
      </c>
      <c r="AJ37" s="384"/>
      <c r="AK37" s="384"/>
      <c r="AL37" s="384"/>
      <c r="AM37" s="384"/>
      <c r="AN37" s="384"/>
      <c r="AO37" s="384"/>
      <c r="AP37" s="384"/>
      <c r="AQ37" s="384"/>
      <c r="AR37" s="384"/>
      <c r="AS37" s="384"/>
      <c r="AT37" s="385"/>
      <c r="AU37" s="404" t="s">
        <v>114</v>
      </c>
      <c r="AV37" s="404"/>
      <c r="AW37" s="404"/>
      <c r="AX37" s="404"/>
      <c r="AY37" s="404"/>
      <c r="AZ37" s="404"/>
      <c r="BA37" s="404"/>
      <c r="BB37" s="404"/>
      <c r="BC37" s="404"/>
      <c r="BD37" s="404"/>
      <c r="BE37" s="404"/>
      <c r="BF37" s="404"/>
      <c r="BG37" s="404"/>
      <c r="BH37" s="404"/>
      <c r="BI37" s="404"/>
      <c r="BJ37" s="404"/>
      <c r="BK37" s="404"/>
      <c r="BL37" s="404"/>
      <c r="BM37" s="404"/>
      <c r="BN37" s="404"/>
      <c r="BO37" s="404"/>
      <c r="BP37" s="404"/>
      <c r="BQ37" s="404"/>
      <c r="BR37" s="405"/>
      <c r="BS37" s="412" t="str">
        <f>IF($BV$26="有","○","")</f>
        <v/>
      </c>
      <c r="BT37" s="413"/>
      <c r="BU37" s="413"/>
      <c r="BV37" s="413"/>
      <c r="BW37" s="413"/>
      <c r="BX37" s="413"/>
      <c r="BY37" s="413"/>
      <c r="BZ37" s="381">
        <f ca="1">集計【保育所】!O10</f>
        <v>0</v>
      </c>
      <c r="CA37" s="381"/>
      <c r="CB37" s="381"/>
      <c r="CC37" s="381"/>
      <c r="CD37" s="381"/>
      <c r="CE37" s="381"/>
      <c r="CF37" s="381"/>
      <c r="CG37" s="381"/>
      <c r="CH37" s="381"/>
      <c r="CI37" s="381"/>
      <c r="CJ37" s="381"/>
      <c r="CK37" s="382"/>
    </row>
    <row r="38" spans="2:141" ht="5.25" customHeight="1">
      <c r="B38" s="451"/>
      <c r="C38" s="453"/>
      <c r="D38" s="459"/>
      <c r="E38" s="418"/>
      <c r="F38" s="418"/>
      <c r="G38" s="418"/>
      <c r="H38" s="418"/>
      <c r="I38" s="418"/>
      <c r="J38" s="418"/>
      <c r="K38" s="418"/>
      <c r="L38" s="418"/>
      <c r="M38" s="418"/>
      <c r="N38" s="418"/>
      <c r="O38" s="418"/>
      <c r="P38" s="418"/>
      <c r="Q38" s="418"/>
      <c r="R38" s="418"/>
      <c r="S38" s="418"/>
      <c r="T38" s="418"/>
      <c r="U38" s="418"/>
      <c r="V38" s="418"/>
      <c r="W38" s="418"/>
      <c r="X38" s="418"/>
      <c r="Y38" s="418"/>
      <c r="Z38" s="418"/>
      <c r="AA38" s="418"/>
      <c r="AB38" s="418"/>
      <c r="AC38" s="418"/>
      <c r="AD38" s="418"/>
      <c r="AE38" s="418"/>
      <c r="AF38" s="418"/>
      <c r="AG38" s="418"/>
      <c r="AH38" s="418"/>
      <c r="AI38" s="386"/>
      <c r="AJ38" s="387"/>
      <c r="AK38" s="387"/>
      <c r="AL38" s="387"/>
      <c r="AM38" s="387"/>
      <c r="AN38" s="387"/>
      <c r="AO38" s="387"/>
      <c r="AP38" s="387"/>
      <c r="AQ38" s="387"/>
      <c r="AR38" s="387"/>
      <c r="AS38" s="387"/>
      <c r="AT38" s="388"/>
      <c r="AU38" s="407"/>
      <c r="AV38" s="407"/>
      <c r="AW38" s="407"/>
      <c r="AX38" s="407"/>
      <c r="AY38" s="407"/>
      <c r="AZ38" s="407"/>
      <c r="BA38" s="407"/>
      <c r="BB38" s="407"/>
      <c r="BC38" s="407"/>
      <c r="BD38" s="407"/>
      <c r="BE38" s="407"/>
      <c r="BF38" s="407"/>
      <c r="BG38" s="407"/>
      <c r="BH38" s="407"/>
      <c r="BI38" s="407"/>
      <c r="BJ38" s="407"/>
      <c r="BK38" s="407"/>
      <c r="BL38" s="407"/>
      <c r="BM38" s="407"/>
      <c r="BN38" s="407"/>
      <c r="BO38" s="407"/>
      <c r="BP38" s="407"/>
      <c r="BQ38" s="407"/>
      <c r="BR38" s="408"/>
      <c r="BS38" s="414"/>
      <c r="BT38" s="415"/>
      <c r="BU38" s="415"/>
      <c r="BV38" s="415"/>
      <c r="BW38" s="415"/>
      <c r="BX38" s="415"/>
      <c r="BY38" s="415"/>
      <c r="BZ38" s="381"/>
      <c r="CA38" s="381"/>
      <c r="CB38" s="381"/>
      <c r="CC38" s="381"/>
      <c r="CD38" s="381"/>
      <c r="CE38" s="381"/>
      <c r="CF38" s="381"/>
      <c r="CG38" s="381"/>
      <c r="CH38" s="381"/>
      <c r="CI38" s="381"/>
      <c r="CJ38" s="381"/>
      <c r="CK38" s="382"/>
    </row>
    <row r="39" spans="2:141" ht="5.25" customHeight="1">
      <c r="B39" s="451"/>
      <c r="C39" s="453"/>
      <c r="D39" s="459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8"/>
      <c r="AC39" s="418"/>
      <c r="AD39" s="418"/>
      <c r="AE39" s="418"/>
      <c r="AF39" s="418"/>
      <c r="AG39" s="418"/>
      <c r="AH39" s="418"/>
      <c r="AI39" s="386"/>
      <c r="AJ39" s="387"/>
      <c r="AK39" s="387"/>
      <c r="AL39" s="387"/>
      <c r="AM39" s="387"/>
      <c r="AN39" s="387"/>
      <c r="AO39" s="387"/>
      <c r="AP39" s="387"/>
      <c r="AQ39" s="387"/>
      <c r="AR39" s="387"/>
      <c r="AS39" s="387"/>
      <c r="AT39" s="388"/>
      <c r="AU39" s="407"/>
      <c r="AV39" s="407"/>
      <c r="AW39" s="407"/>
      <c r="AX39" s="407"/>
      <c r="AY39" s="407"/>
      <c r="AZ39" s="407"/>
      <c r="BA39" s="407"/>
      <c r="BB39" s="407"/>
      <c r="BC39" s="407"/>
      <c r="BD39" s="407"/>
      <c r="BE39" s="407"/>
      <c r="BF39" s="407"/>
      <c r="BG39" s="407"/>
      <c r="BH39" s="407"/>
      <c r="BI39" s="407"/>
      <c r="BJ39" s="407"/>
      <c r="BK39" s="407"/>
      <c r="BL39" s="407"/>
      <c r="BM39" s="407"/>
      <c r="BN39" s="407"/>
      <c r="BO39" s="407"/>
      <c r="BP39" s="407"/>
      <c r="BQ39" s="407"/>
      <c r="BR39" s="408"/>
      <c r="BS39" s="414"/>
      <c r="BT39" s="415"/>
      <c r="BU39" s="415"/>
      <c r="BV39" s="415"/>
      <c r="BW39" s="415"/>
      <c r="BX39" s="415"/>
      <c r="BY39" s="415"/>
      <c r="BZ39" s="381"/>
      <c r="CA39" s="381"/>
      <c r="CB39" s="381"/>
      <c r="CC39" s="381"/>
      <c r="CD39" s="381"/>
      <c r="CE39" s="381"/>
      <c r="CF39" s="381"/>
      <c r="CG39" s="381"/>
      <c r="CH39" s="381"/>
      <c r="CI39" s="381"/>
      <c r="CJ39" s="381"/>
      <c r="CK39" s="382"/>
    </row>
    <row r="40" spans="2:141" ht="5.25" customHeight="1">
      <c r="B40" s="451"/>
      <c r="C40" s="453"/>
      <c r="D40" s="459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Z40" s="418"/>
      <c r="AA40" s="418"/>
      <c r="AB40" s="418"/>
      <c r="AC40" s="418"/>
      <c r="AD40" s="418"/>
      <c r="AE40" s="418"/>
      <c r="AF40" s="418"/>
      <c r="AG40" s="418"/>
      <c r="AH40" s="418"/>
      <c r="AI40" s="386"/>
      <c r="AJ40" s="387"/>
      <c r="AK40" s="387"/>
      <c r="AL40" s="387"/>
      <c r="AM40" s="387"/>
      <c r="AN40" s="387"/>
      <c r="AO40" s="387"/>
      <c r="AP40" s="387"/>
      <c r="AQ40" s="387"/>
      <c r="AR40" s="387"/>
      <c r="AS40" s="387"/>
      <c r="AT40" s="388"/>
      <c r="AU40" s="407"/>
      <c r="AV40" s="407"/>
      <c r="AW40" s="407"/>
      <c r="AX40" s="407"/>
      <c r="AY40" s="407"/>
      <c r="AZ40" s="407"/>
      <c r="BA40" s="407"/>
      <c r="BB40" s="407"/>
      <c r="BC40" s="407"/>
      <c r="BD40" s="407"/>
      <c r="BE40" s="407"/>
      <c r="BF40" s="407"/>
      <c r="BG40" s="407"/>
      <c r="BH40" s="407"/>
      <c r="BI40" s="407"/>
      <c r="BJ40" s="407"/>
      <c r="BK40" s="407"/>
      <c r="BL40" s="407"/>
      <c r="BM40" s="407"/>
      <c r="BN40" s="407"/>
      <c r="BO40" s="407"/>
      <c r="BP40" s="407"/>
      <c r="BQ40" s="407"/>
      <c r="BR40" s="408"/>
      <c r="BS40" s="414"/>
      <c r="BT40" s="415"/>
      <c r="BU40" s="415"/>
      <c r="BV40" s="415"/>
      <c r="BW40" s="415"/>
      <c r="BX40" s="415"/>
      <c r="BY40" s="415"/>
      <c r="BZ40" s="381"/>
      <c r="CA40" s="381"/>
      <c r="CB40" s="381"/>
      <c r="CC40" s="381"/>
      <c r="CD40" s="381"/>
      <c r="CE40" s="381"/>
      <c r="CF40" s="381"/>
      <c r="CG40" s="381"/>
      <c r="CH40" s="381"/>
      <c r="CI40" s="381"/>
      <c r="CJ40" s="381"/>
      <c r="CK40" s="382"/>
    </row>
    <row r="41" spans="2:141" ht="5.25" customHeight="1">
      <c r="B41" s="451"/>
      <c r="C41" s="453"/>
      <c r="D41" s="459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  <c r="AH41" s="418"/>
      <c r="AI41" s="389"/>
      <c r="AJ41" s="390"/>
      <c r="AK41" s="390"/>
      <c r="AL41" s="390"/>
      <c r="AM41" s="390"/>
      <c r="AN41" s="390"/>
      <c r="AO41" s="390"/>
      <c r="AP41" s="390"/>
      <c r="AQ41" s="390"/>
      <c r="AR41" s="390"/>
      <c r="AS41" s="390"/>
      <c r="AT41" s="391"/>
      <c r="AU41" s="410"/>
      <c r="AV41" s="410"/>
      <c r="AW41" s="410"/>
      <c r="AX41" s="410"/>
      <c r="AY41" s="410"/>
      <c r="AZ41" s="410"/>
      <c r="BA41" s="410"/>
      <c r="BB41" s="410"/>
      <c r="BC41" s="410"/>
      <c r="BD41" s="410"/>
      <c r="BE41" s="410"/>
      <c r="BF41" s="410"/>
      <c r="BG41" s="410"/>
      <c r="BH41" s="410"/>
      <c r="BI41" s="410"/>
      <c r="BJ41" s="410"/>
      <c r="BK41" s="410"/>
      <c r="BL41" s="410"/>
      <c r="BM41" s="410"/>
      <c r="BN41" s="410"/>
      <c r="BO41" s="410"/>
      <c r="BP41" s="410"/>
      <c r="BQ41" s="410"/>
      <c r="BR41" s="411"/>
      <c r="BS41" s="416"/>
      <c r="BT41" s="417"/>
      <c r="BU41" s="417"/>
      <c r="BV41" s="417"/>
      <c r="BW41" s="417"/>
      <c r="BX41" s="417"/>
      <c r="BY41" s="417"/>
      <c r="BZ41" s="381"/>
      <c r="CA41" s="381"/>
      <c r="CB41" s="381"/>
      <c r="CC41" s="381"/>
      <c r="CD41" s="381"/>
      <c r="CE41" s="381"/>
      <c r="CF41" s="381"/>
      <c r="CG41" s="381"/>
      <c r="CH41" s="381"/>
      <c r="CI41" s="381"/>
      <c r="CJ41" s="381"/>
      <c r="CK41" s="382"/>
    </row>
    <row r="42" spans="2:141" ht="5.25" customHeight="1">
      <c r="B42" s="451"/>
      <c r="C42" s="453"/>
      <c r="D42" s="464" t="s">
        <v>1001</v>
      </c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5"/>
      <c r="P42" s="465"/>
      <c r="Q42" s="465"/>
      <c r="R42" s="465"/>
      <c r="S42" s="465"/>
      <c r="T42" s="465"/>
      <c r="U42" s="465"/>
      <c r="V42" s="465"/>
      <c r="W42" s="465"/>
      <c r="X42" s="465"/>
      <c r="Y42" s="465"/>
      <c r="Z42" s="465"/>
      <c r="AA42" s="465"/>
      <c r="AB42" s="465"/>
      <c r="AC42" s="465"/>
      <c r="AD42" s="465"/>
      <c r="AE42" s="465"/>
      <c r="AF42" s="465"/>
      <c r="AG42" s="465"/>
      <c r="AH42" s="466"/>
      <c r="AI42" s="811">
        <f ca="1">集計【保育所】!O5</f>
        <v>0</v>
      </c>
      <c r="AJ42" s="381"/>
      <c r="AK42" s="381"/>
      <c r="AL42" s="381"/>
      <c r="AM42" s="381"/>
      <c r="AN42" s="381"/>
      <c r="AO42" s="381"/>
      <c r="AP42" s="381"/>
      <c r="AQ42" s="381"/>
      <c r="AR42" s="381"/>
      <c r="AS42" s="381"/>
      <c r="AT42" s="382"/>
      <c r="AU42" s="378"/>
      <c r="AV42" s="378"/>
      <c r="AW42" s="378"/>
      <c r="AX42" s="378"/>
      <c r="AY42" s="378"/>
      <c r="AZ42" s="378"/>
      <c r="BA42" s="378"/>
      <c r="BB42" s="378"/>
      <c r="BC42" s="378"/>
      <c r="BD42" s="378"/>
      <c r="BE42" s="378"/>
      <c r="BF42" s="378"/>
      <c r="BG42" s="378"/>
      <c r="BH42" s="378"/>
      <c r="BI42" s="378"/>
      <c r="BJ42" s="378"/>
      <c r="BK42" s="378"/>
      <c r="BL42" s="378"/>
      <c r="BM42" s="378"/>
      <c r="BN42" s="378"/>
      <c r="BO42" s="378"/>
      <c r="BP42" s="378"/>
      <c r="BQ42" s="378"/>
      <c r="BR42" s="378"/>
      <c r="BS42" s="378"/>
      <c r="BT42" s="378"/>
      <c r="BU42" s="378"/>
      <c r="BV42" s="378"/>
      <c r="BW42" s="378"/>
      <c r="BX42" s="378"/>
      <c r="BY42" s="378"/>
      <c r="BZ42" s="381"/>
      <c r="CA42" s="381"/>
      <c r="CB42" s="381"/>
      <c r="CC42" s="381"/>
      <c r="CD42" s="381"/>
      <c r="CE42" s="381"/>
      <c r="CF42" s="381"/>
      <c r="CG42" s="381"/>
      <c r="CH42" s="381"/>
      <c r="CI42" s="381"/>
      <c r="CJ42" s="381"/>
      <c r="CK42" s="382"/>
    </row>
    <row r="43" spans="2:141" ht="5.25" customHeight="1">
      <c r="B43" s="451"/>
      <c r="C43" s="453"/>
      <c r="D43" s="464"/>
      <c r="E43" s="465"/>
      <c r="F43" s="465"/>
      <c r="G43" s="465"/>
      <c r="H43" s="465"/>
      <c r="I43" s="465"/>
      <c r="J43" s="465"/>
      <c r="K43" s="465"/>
      <c r="L43" s="465"/>
      <c r="M43" s="465"/>
      <c r="N43" s="465"/>
      <c r="O43" s="465"/>
      <c r="P43" s="465"/>
      <c r="Q43" s="465"/>
      <c r="R43" s="465"/>
      <c r="S43" s="465"/>
      <c r="T43" s="465"/>
      <c r="U43" s="465"/>
      <c r="V43" s="465"/>
      <c r="W43" s="465"/>
      <c r="X43" s="465"/>
      <c r="Y43" s="465"/>
      <c r="Z43" s="465"/>
      <c r="AA43" s="465"/>
      <c r="AB43" s="465"/>
      <c r="AC43" s="465"/>
      <c r="AD43" s="465"/>
      <c r="AE43" s="465"/>
      <c r="AF43" s="465"/>
      <c r="AG43" s="465"/>
      <c r="AH43" s="466"/>
      <c r="AI43" s="811"/>
      <c r="AJ43" s="381"/>
      <c r="AK43" s="381"/>
      <c r="AL43" s="381"/>
      <c r="AM43" s="381"/>
      <c r="AN43" s="381"/>
      <c r="AO43" s="381"/>
      <c r="AP43" s="381"/>
      <c r="AQ43" s="381"/>
      <c r="AR43" s="381"/>
      <c r="AS43" s="381"/>
      <c r="AT43" s="382"/>
      <c r="AU43" s="379"/>
      <c r="AV43" s="379"/>
      <c r="AW43" s="379"/>
      <c r="AX43" s="379"/>
      <c r="AY43" s="379"/>
      <c r="AZ43" s="379"/>
      <c r="BA43" s="379"/>
      <c r="BB43" s="379"/>
      <c r="BC43" s="379"/>
      <c r="BD43" s="379"/>
      <c r="BE43" s="379"/>
      <c r="BF43" s="379"/>
      <c r="BG43" s="379"/>
      <c r="BH43" s="379"/>
      <c r="BI43" s="379"/>
      <c r="BJ43" s="379"/>
      <c r="BK43" s="379"/>
      <c r="BL43" s="379"/>
      <c r="BM43" s="379"/>
      <c r="BN43" s="379"/>
      <c r="BO43" s="379"/>
      <c r="BP43" s="379"/>
      <c r="BQ43" s="379"/>
      <c r="BR43" s="379"/>
      <c r="BS43" s="379"/>
      <c r="BT43" s="379"/>
      <c r="BU43" s="379"/>
      <c r="BV43" s="379"/>
      <c r="BW43" s="379"/>
      <c r="BX43" s="379"/>
      <c r="BY43" s="379"/>
      <c r="BZ43" s="381"/>
      <c r="CA43" s="381"/>
      <c r="CB43" s="381"/>
      <c r="CC43" s="381"/>
      <c r="CD43" s="381"/>
      <c r="CE43" s="381"/>
      <c r="CF43" s="381"/>
      <c r="CG43" s="381"/>
      <c r="CH43" s="381"/>
      <c r="CI43" s="381"/>
      <c r="CJ43" s="381"/>
      <c r="CK43" s="382"/>
    </row>
    <row r="44" spans="2:141" ht="5.25" customHeight="1">
      <c r="B44" s="451"/>
      <c r="C44" s="453"/>
      <c r="D44" s="464"/>
      <c r="E44" s="465"/>
      <c r="F44" s="465"/>
      <c r="G44" s="465"/>
      <c r="H44" s="465"/>
      <c r="I44" s="465"/>
      <c r="J44" s="465"/>
      <c r="K44" s="465"/>
      <c r="L44" s="465"/>
      <c r="M44" s="465"/>
      <c r="N44" s="465"/>
      <c r="O44" s="465"/>
      <c r="P44" s="465"/>
      <c r="Q44" s="465"/>
      <c r="R44" s="465"/>
      <c r="S44" s="465"/>
      <c r="T44" s="465"/>
      <c r="U44" s="465"/>
      <c r="V44" s="465"/>
      <c r="W44" s="465"/>
      <c r="X44" s="465"/>
      <c r="Y44" s="465"/>
      <c r="Z44" s="465"/>
      <c r="AA44" s="465"/>
      <c r="AB44" s="465"/>
      <c r="AC44" s="465"/>
      <c r="AD44" s="465"/>
      <c r="AE44" s="465"/>
      <c r="AF44" s="465"/>
      <c r="AG44" s="465"/>
      <c r="AH44" s="466"/>
      <c r="AI44" s="811"/>
      <c r="AJ44" s="381"/>
      <c r="AK44" s="381"/>
      <c r="AL44" s="381"/>
      <c r="AM44" s="381"/>
      <c r="AN44" s="381"/>
      <c r="AO44" s="381"/>
      <c r="AP44" s="381"/>
      <c r="AQ44" s="381"/>
      <c r="AR44" s="381"/>
      <c r="AS44" s="381"/>
      <c r="AT44" s="382"/>
      <c r="AU44" s="379"/>
      <c r="AV44" s="379"/>
      <c r="AW44" s="379"/>
      <c r="AX44" s="379"/>
      <c r="AY44" s="379"/>
      <c r="AZ44" s="379"/>
      <c r="BA44" s="379"/>
      <c r="BB44" s="379"/>
      <c r="BC44" s="379"/>
      <c r="BD44" s="379"/>
      <c r="BE44" s="379"/>
      <c r="BF44" s="379"/>
      <c r="BG44" s="379"/>
      <c r="BH44" s="379"/>
      <c r="BI44" s="379"/>
      <c r="BJ44" s="379"/>
      <c r="BK44" s="379"/>
      <c r="BL44" s="379"/>
      <c r="BM44" s="379"/>
      <c r="BN44" s="379"/>
      <c r="BO44" s="379"/>
      <c r="BP44" s="379"/>
      <c r="BQ44" s="379"/>
      <c r="BR44" s="379"/>
      <c r="BS44" s="379"/>
      <c r="BT44" s="379"/>
      <c r="BU44" s="379"/>
      <c r="BV44" s="379"/>
      <c r="BW44" s="379"/>
      <c r="BX44" s="379"/>
      <c r="BY44" s="379"/>
      <c r="BZ44" s="381"/>
      <c r="CA44" s="381"/>
      <c r="CB44" s="381"/>
      <c r="CC44" s="381"/>
      <c r="CD44" s="381"/>
      <c r="CE44" s="381"/>
      <c r="CF44" s="381"/>
      <c r="CG44" s="381"/>
      <c r="CH44" s="381"/>
      <c r="CI44" s="381"/>
      <c r="CJ44" s="381"/>
      <c r="CK44" s="382"/>
    </row>
    <row r="45" spans="2:141" ht="5.25" customHeight="1">
      <c r="B45" s="451"/>
      <c r="C45" s="453"/>
      <c r="D45" s="464"/>
      <c r="E45" s="465"/>
      <c r="F45" s="465"/>
      <c r="G45" s="465"/>
      <c r="H45" s="465"/>
      <c r="I45" s="465"/>
      <c r="J45" s="465"/>
      <c r="K45" s="465"/>
      <c r="L45" s="465"/>
      <c r="M45" s="465"/>
      <c r="N45" s="465"/>
      <c r="O45" s="465"/>
      <c r="P45" s="465"/>
      <c r="Q45" s="465"/>
      <c r="R45" s="465"/>
      <c r="S45" s="465"/>
      <c r="T45" s="465"/>
      <c r="U45" s="465"/>
      <c r="V45" s="465"/>
      <c r="W45" s="465"/>
      <c r="X45" s="465"/>
      <c r="Y45" s="465"/>
      <c r="Z45" s="465"/>
      <c r="AA45" s="465"/>
      <c r="AB45" s="465"/>
      <c r="AC45" s="465"/>
      <c r="AD45" s="465"/>
      <c r="AE45" s="465"/>
      <c r="AF45" s="465"/>
      <c r="AG45" s="465"/>
      <c r="AH45" s="466"/>
      <c r="AI45" s="811"/>
      <c r="AJ45" s="381"/>
      <c r="AK45" s="381"/>
      <c r="AL45" s="381"/>
      <c r="AM45" s="381"/>
      <c r="AN45" s="381"/>
      <c r="AO45" s="381"/>
      <c r="AP45" s="381"/>
      <c r="AQ45" s="381"/>
      <c r="AR45" s="381"/>
      <c r="AS45" s="381"/>
      <c r="AT45" s="382"/>
      <c r="AU45" s="379"/>
      <c r="AV45" s="379"/>
      <c r="AW45" s="379"/>
      <c r="AX45" s="379"/>
      <c r="AY45" s="379"/>
      <c r="AZ45" s="379"/>
      <c r="BA45" s="379"/>
      <c r="BB45" s="379"/>
      <c r="BC45" s="379"/>
      <c r="BD45" s="379"/>
      <c r="BE45" s="379"/>
      <c r="BF45" s="379"/>
      <c r="BG45" s="379"/>
      <c r="BH45" s="379"/>
      <c r="BI45" s="379"/>
      <c r="BJ45" s="379"/>
      <c r="BK45" s="379"/>
      <c r="BL45" s="379"/>
      <c r="BM45" s="379"/>
      <c r="BN45" s="379"/>
      <c r="BO45" s="379"/>
      <c r="BP45" s="379"/>
      <c r="BQ45" s="379"/>
      <c r="BR45" s="379"/>
      <c r="BS45" s="379"/>
      <c r="BT45" s="379"/>
      <c r="BU45" s="379"/>
      <c r="BV45" s="379"/>
      <c r="BW45" s="379"/>
      <c r="BX45" s="379"/>
      <c r="BY45" s="379"/>
      <c r="BZ45" s="381"/>
      <c r="CA45" s="381"/>
      <c r="CB45" s="381"/>
      <c r="CC45" s="381"/>
      <c r="CD45" s="381"/>
      <c r="CE45" s="381"/>
      <c r="CF45" s="381"/>
      <c r="CG45" s="381"/>
      <c r="CH45" s="381"/>
      <c r="CI45" s="381"/>
      <c r="CJ45" s="381"/>
      <c r="CK45" s="382"/>
    </row>
    <row r="46" spans="2:141" ht="5.25" customHeight="1">
      <c r="B46" s="451"/>
      <c r="C46" s="453"/>
      <c r="D46" s="464"/>
      <c r="E46" s="465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6"/>
      <c r="AI46" s="811"/>
      <c r="AJ46" s="381"/>
      <c r="AK46" s="381"/>
      <c r="AL46" s="381"/>
      <c r="AM46" s="381"/>
      <c r="AN46" s="381"/>
      <c r="AO46" s="381"/>
      <c r="AP46" s="381"/>
      <c r="AQ46" s="381"/>
      <c r="AR46" s="381"/>
      <c r="AS46" s="381"/>
      <c r="AT46" s="382"/>
      <c r="AU46" s="380"/>
      <c r="AV46" s="380"/>
      <c r="AW46" s="380"/>
      <c r="AX46" s="380"/>
      <c r="AY46" s="380"/>
      <c r="AZ46" s="380"/>
      <c r="BA46" s="380"/>
      <c r="BB46" s="380"/>
      <c r="BC46" s="380"/>
      <c r="BD46" s="380"/>
      <c r="BE46" s="380"/>
      <c r="BF46" s="380"/>
      <c r="BG46" s="380"/>
      <c r="BH46" s="380"/>
      <c r="BI46" s="380"/>
      <c r="BJ46" s="380"/>
      <c r="BK46" s="380"/>
      <c r="BL46" s="380"/>
      <c r="BM46" s="380"/>
      <c r="BN46" s="380"/>
      <c r="BO46" s="380"/>
      <c r="BP46" s="380"/>
      <c r="BQ46" s="380"/>
      <c r="BR46" s="380"/>
      <c r="BS46" s="380"/>
      <c r="BT46" s="380"/>
      <c r="BU46" s="380"/>
      <c r="BV46" s="380"/>
      <c r="BW46" s="380"/>
      <c r="BX46" s="380"/>
      <c r="BY46" s="380"/>
      <c r="BZ46" s="381"/>
      <c r="CA46" s="381"/>
      <c r="CB46" s="381"/>
      <c r="CC46" s="381"/>
      <c r="CD46" s="381"/>
      <c r="CE46" s="381"/>
      <c r="CF46" s="381"/>
      <c r="CG46" s="381"/>
      <c r="CH46" s="381"/>
      <c r="CI46" s="381"/>
      <c r="CJ46" s="381"/>
      <c r="CK46" s="382"/>
    </row>
    <row r="47" spans="2:141" ht="5.25" customHeight="1">
      <c r="B47" s="451"/>
      <c r="C47" s="453"/>
      <c r="D47" s="434" t="s">
        <v>1052</v>
      </c>
      <c r="E47" s="435"/>
      <c r="F47" s="435"/>
      <c r="G47" s="435"/>
      <c r="H47" s="435"/>
      <c r="I47" s="435"/>
      <c r="J47" s="435"/>
      <c r="K47" s="435"/>
      <c r="L47" s="435"/>
      <c r="M47" s="435"/>
      <c r="N47" s="435"/>
      <c r="O47" s="435"/>
      <c r="P47" s="435"/>
      <c r="Q47" s="435"/>
      <c r="R47" s="435"/>
      <c r="S47" s="435"/>
      <c r="T47" s="435"/>
      <c r="U47" s="435"/>
      <c r="V47" s="435"/>
      <c r="W47" s="435"/>
      <c r="X47" s="435"/>
      <c r="Y47" s="435"/>
      <c r="Z47" s="435"/>
      <c r="AA47" s="436"/>
      <c r="AB47" s="414" t="str">
        <f>施設情報!C19&amp;""</f>
        <v/>
      </c>
      <c r="AC47" s="415"/>
      <c r="AD47" s="415"/>
      <c r="AE47" s="415"/>
      <c r="AF47" s="415"/>
      <c r="AG47" s="415"/>
      <c r="AH47" s="415"/>
      <c r="AI47" s="386">
        <f ca="1">集計【保育所】!O6</f>
        <v>0</v>
      </c>
      <c r="AJ47" s="387"/>
      <c r="AK47" s="387"/>
      <c r="AL47" s="387"/>
      <c r="AM47" s="387"/>
      <c r="AN47" s="387"/>
      <c r="AO47" s="387"/>
      <c r="AP47" s="387"/>
      <c r="AQ47" s="387"/>
      <c r="AR47" s="387"/>
      <c r="AS47" s="387"/>
      <c r="AT47" s="388"/>
      <c r="AU47" s="378"/>
      <c r="AV47" s="378"/>
      <c r="AW47" s="378"/>
      <c r="AX47" s="378"/>
      <c r="AY47" s="378"/>
      <c r="AZ47" s="378"/>
      <c r="BA47" s="378"/>
      <c r="BB47" s="378"/>
      <c r="BC47" s="378"/>
      <c r="BD47" s="378"/>
      <c r="BE47" s="378"/>
      <c r="BF47" s="378"/>
      <c r="BG47" s="378"/>
      <c r="BH47" s="378"/>
      <c r="BI47" s="378"/>
      <c r="BJ47" s="378"/>
      <c r="BK47" s="378"/>
      <c r="BL47" s="378"/>
      <c r="BM47" s="378"/>
      <c r="BN47" s="378"/>
      <c r="BO47" s="378"/>
      <c r="BP47" s="378"/>
      <c r="BQ47" s="378"/>
      <c r="BR47" s="378"/>
      <c r="BS47" s="378"/>
      <c r="BT47" s="378"/>
      <c r="BU47" s="378"/>
      <c r="BV47" s="378"/>
      <c r="BW47" s="378"/>
      <c r="BX47" s="378"/>
      <c r="BY47" s="378"/>
      <c r="BZ47" s="381"/>
      <c r="CA47" s="381"/>
      <c r="CB47" s="381"/>
      <c r="CC47" s="381"/>
      <c r="CD47" s="381"/>
      <c r="CE47" s="381"/>
      <c r="CF47" s="381"/>
      <c r="CG47" s="381"/>
      <c r="CH47" s="381"/>
      <c r="CI47" s="381"/>
      <c r="CJ47" s="381"/>
      <c r="CK47" s="382"/>
    </row>
    <row r="48" spans="2:141" ht="5.25" customHeight="1">
      <c r="B48" s="451"/>
      <c r="C48" s="453"/>
      <c r="D48" s="434"/>
      <c r="E48" s="435"/>
      <c r="F48" s="435"/>
      <c r="G48" s="435"/>
      <c r="H48" s="435"/>
      <c r="I48" s="435"/>
      <c r="J48" s="435"/>
      <c r="K48" s="435"/>
      <c r="L48" s="435"/>
      <c r="M48" s="435"/>
      <c r="N48" s="435"/>
      <c r="O48" s="435"/>
      <c r="P48" s="435"/>
      <c r="Q48" s="435"/>
      <c r="R48" s="435"/>
      <c r="S48" s="435"/>
      <c r="T48" s="435"/>
      <c r="U48" s="435"/>
      <c r="V48" s="435"/>
      <c r="W48" s="435"/>
      <c r="X48" s="435"/>
      <c r="Y48" s="435"/>
      <c r="Z48" s="435"/>
      <c r="AA48" s="436"/>
      <c r="AB48" s="414"/>
      <c r="AC48" s="415"/>
      <c r="AD48" s="415"/>
      <c r="AE48" s="415"/>
      <c r="AF48" s="415"/>
      <c r="AG48" s="415"/>
      <c r="AH48" s="415"/>
      <c r="AI48" s="386"/>
      <c r="AJ48" s="387"/>
      <c r="AK48" s="387"/>
      <c r="AL48" s="387"/>
      <c r="AM48" s="387"/>
      <c r="AN48" s="387"/>
      <c r="AO48" s="387"/>
      <c r="AP48" s="387"/>
      <c r="AQ48" s="387"/>
      <c r="AR48" s="387"/>
      <c r="AS48" s="387"/>
      <c r="AT48" s="388"/>
      <c r="AU48" s="379"/>
      <c r="AV48" s="379"/>
      <c r="AW48" s="379"/>
      <c r="AX48" s="379"/>
      <c r="AY48" s="379"/>
      <c r="AZ48" s="379"/>
      <c r="BA48" s="379"/>
      <c r="BB48" s="379"/>
      <c r="BC48" s="379"/>
      <c r="BD48" s="379"/>
      <c r="BE48" s="379"/>
      <c r="BF48" s="379"/>
      <c r="BG48" s="379"/>
      <c r="BH48" s="379"/>
      <c r="BI48" s="379"/>
      <c r="BJ48" s="379"/>
      <c r="BK48" s="379"/>
      <c r="BL48" s="379"/>
      <c r="BM48" s="379"/>
      <c r="BN48" s="379"/>
      <c r="BO48" s="379"/>
      <c r="BP48" s="379"/>
      <c r="BQ48" s="379"/>
      <c r="BR48" s="379"/>
      <c r="BS48" s="379"/>
      <c r="BT48" s="379"/>
      <c r="BU48" s="379"/>
      <c r="BV48" s="379"/>
      <c r="BW48" s="379"/>
      <c r="BX48" s="379"/>
      <c r="BY48" s="379"/>
      <c r="BZ48" s="381"/>
      <c r="CA48" s="381"/>
      <c r="CB48" s="381"/>
      <c r="CC48" s="381"/>
      <c r="CD48" s="381"/>
      <c r="CE48" s="381"/>
      <c r="CF48" s="381"/>
      <c r="CG48" s="381"/>
      <c r="CH48" s="381"/>
      <c r="CI48" s="381"/>
      <c r="CJ48" s="381"/>
      <c r="CK48" s="382"/>
    </row>
    <row r="49" spans="2:172" ht="5.25" customHeight="1">
      <c r="B49" s="451"/>
      <c r="C49" s="453"/>
      <c r="D49" s="434"/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5"/>
      <c r="Z49" s="435"/>
      <c r="AA49" s="436"/>
      <c r="AB49" s="414"/>
      <c r="AC49" s="415"/>
      <c r="AD49" s="415"/>
      <c r="AE49" s="415"/>
      <c r="AF49" s="415"/>
      <c r="AG49" s="415"/>
      <c r="AH49" s="415"/>
      <c r="AI49" s="386"/>
      <c r="AJ49" s="387"/>
      <c r="AK49" s="387"/>
      <c r="AL49" s="387"/>
      <c r="AM49" s="387"/>
      <c r="AN49" s="387"/>
      <c r="AO49" s="387"/>
      <c r="AP49" s="387"/>
      <c r="AQ49" s="387"/>
      <c r="AR49" s="387"/>
      <c r="AS49" s="387"/>
      <c r="AT49" s="388"/>
      <c r="AU49" s="379"/>
      <c r="AV49" s="379"/>
      <c r="AW49" s="379"/>
      <c r="AX49" s="379"/>
      <c r="AY49" s="379"/>
      <c r="AZ49" s="379"/>
      <c r="BA49" s="379"/>
      <c r="BB49" s="379"/>
      <c r="BC49" s="379"/>
      <c r="BD49" s="379"/>
      <c r="BE49" s="379"/>
      <c r="BF49" s="379"/>
      <c r="BG49" s="379"/>
      <c r="BH49" s="379"/>
      <c r="BI49" s="379"/>
      <c r="BJ49" s="379"/>
      <c r="BK49" s="379"/>
      <c r="BL49" s="379"/>
      <c r="BM49" s="379"/>
      <c r="BN49" s="379"/>
      <c r="BO49" s="379"/>
      <c r="BP49" s="379"/>
      <c r="BQ49" s="379"/>
      <c r="BR49" s="379"/>
      <c r="BS49" s="379"/>
      <c r="BT49" s="379"/>
      <c r="BU49" s="379"/>
      <c r="BV49" s="379"/>
      <c r="BW49" s="379"/>
      <c r="BX49" s="379"/>
      <c r="BY49" s="379"/>
      <c r="BZ49" s="381"/>
      <c r="CA49" s="381"/>
      <c r="CB49" s="381"/>
      <c r="CC49" s="381"/>
      <c r="CD49" s="381"/>
      <c r="CE49" s="381"/>
      <c r="CF49" s="381"/>
      <c r="CG49" s="381"/>
      <c r="CH49" s="381"/>
      <c r="CI49" s="381"/>
      <c r="CJ49" s="381"/>
      <c r="CK49" s="382"/>
    </row>
    <row r="50" spans="2:172" ht="5.25" customHeight="1">
      <c r="B50" s="451"/>
      <c r="C50" s="453"/>
      <c r="D50" s="434"/>
      <c r="E50" s="435"/>
      <c r="F50" s="435"/>
      <c r="G50" s="435"/>
      <c r="H50" s="435"/>
      <c r="I50" s="435"/>
      <c r="J50" s="435"/>
      <c r="K50" s="435"/>
      <c r="L50" s="435"/>
      <c r="M50" s="435"/>
      <c r="N50" s="435"/>
      <c r="O50" s="435"/>
      <c r="P50" s="435"/>
      <c r="Q50" s="435"/>
      <c r="R50" s="435"/>
      <c r="S50" s="435"/>
      <c r="T50" s="435"/>
      <c r="U50" s="435"/>
      <c r="V50" s="435"/>
      <c r="W50" s="435"/>
      <c r="X50" s="435"/>
      <c r="Y50" s="435"/>
      <c r="Z50" s="435"/>
      <c r="AA50" s="436"/>
      <c r="AB50" s="414"/>
      <c r="AC50" s="415"/>
      <c r="AD50" s="415"/>
      <c r="AE50" s="415"/>
      <c r="AF50" s="415"/>
      <c r="AG50" s="415"/>
      <c r="AH50" s="415"/>
      <c r="AI50" s="386"/>
      <c r="AJ50" s="387"/>
      <c r="AK50" s="387"/>
      <c r="AL50" s="387"/>
      <c r="AM50" s="387"/>
      <c r="AN50" s="387"/>
      <c r="AO50" s="387"/>
      <c r="AP50" s="387"/>
      <c r="AQ50" s="387"/>
      <c r="AR50" s="387"/>
      <c r="AS50" s="387"/>
      <c r="AT50" s="388"/>
      <c r="AU50" s="379"/>
      <c r="AV50" s="379"/>
      <c r="AW50" s="379"/>
      <c r="AX50" s="379"/>
      <c r="AY50" s="379"/>
      <c r="AZ50" s="379"/>
      <c r="BA50" s="379"/>
      <c r="BB50" s="379"/>
      <c r="BC50" s="379"/>
      <c r="BD50" s="379"/>
      <c r="BE50" s="379"/>
      <c r="BF50" s="379"/>
      <c r="BG50" s="379"/>
      <c r="BH50" s="379"/>
      <c r="BI50" s="379"/>
      <c r="BJ50" s="379"/>
      <c r="BK50" s="379"/>
      <c r="BL50" s="379"/>
      <c r="BM50" s="379"/>
      <c r="BN50" s="379"/>
      <c r="BO50" s="379"/>
      <c r="BP50" s="379"/>
      <c r="BQ50" s="379"/>
      <c r="BR50" s="379"/>
      <c r="BS50" s="379"/>
      <c r="BT50" s="379"/>
      <c r="BU50" s="379"/>
      <c r="BV50" s="379"/>
      <c r="BW50" s="379"/>
      <c r="BX50" s="379"/>
      <c r="BY50" s="379"/>
      <c r="BZ50" s="381"/>
      <c r="CA50" s="381"/>
      <c r="CB50" s="381"/>
      <c r="CC50" s="381"/>
      <c r="CD50" s="381"/>
      <c r="CE50" s="381"/>
      <c r="CF50" s="381"/>
      <c r="CG50" s="381"/>
      <c r="CH50" s="381"/>
      <c r="CI50" s="381"/>
      <c r="CJ50" s="381"/>
      <c r="CK50" s="382"/>
      <c r="FL50" s="247"/>
      <c r="FM50" s="247"/>
      <c r="FN50" s="247"/>
      <c r="FO50" s="247"/>
      <c r="FP50" s="247"/>
    </row>
    <row r="51" spans="2:172" ht="5.25" customHeight="1">
      <c r="B51" s="451"/>
      <c r="C51" s="453"/>
      <c r="D51" s="437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  <c r="R51" s="438"/>
      <c r="S51" s="438"/>
      <c r="T51" s="438"/>
      <c r="U51" s="438"/>
      <c r="V51" s="438"/>
      <c r="W51" s="438"/>
      <c r="X51" s="438"/>
      <c r="Y51" s="438"/>
      <c r="Z51" s="438"/>
      <c r="AA51" s="439"/>
      <c r="AB51" s="416"/>
      <c r="AC51" s="417"/>
      <c r="AD51" s="417"/>
      <c r="AE51" s="417"/>
      <c r="AF51" s="417"/>
      <c r="AG51" s="417"/>
      <c r="AH51" s="417"/>
      <c r="AI51" s="389"/>
      <c r="AJ51" s="390"/>
      <c r="AK51" s="390"/>
      <c r="AL51" s="390"/>
      <c r="AM51" s="390"/>
      <c r="AN51" s="390"/>
      <c r="AO51" s="390"/>
      <c r="AP51" s="390"/>
      <c r="AQ51" s="390"/>
      <c r="AR51" s="390"/>
      <c r="AS51" s="390"/>
      <c r="AT51" s="391"/>
      <c r="AU51" s="380"/>
      <c r="AV51" s="380"/>
      <c r="AW51" s="380"/>
      <c r="AX51" s="380"/>
      <c r="AY51" s="380"/>
      <c r="AZ51" s="380"/>
      <c r="BA51" s="380"/>
      <c r="BB51" s="380"/>
      <c r="BC51" s="380"/>
      <c r="BD51" s="380"/>
      <c r="BE51" s="380"/>
      <c r="BF51" s="380"/>
      <c r="BG51" s="380"/>
      <c r="BH51" s="380"/>
      <c r="BI51" s="380"/>
      <c r="BJ51" s="380"/>
      <c r="BK51" s="380"/>
      <c r="BL51" s="380"/>
      <c r="BM51" s="380"/>
      <c r="BN51" s="380"/>
      <c r="BO51" s="380"/>
      <c r="BP51" s="380"/>
      <c r="BQ51" s="380"/>
      <c r="BR51" s="380"/>
      <c r="BS51" s="380"/>
      <c r="BT51" s="380"/>
      <c r="BU51" s="380"/>
      <c r="BV51" s="380"/>
      <c r="BW51" s="380"/>
      <c r="BX51" s="380"/>
      <c r="BY51" s="380"/>
      <c r="BZ51" s="381"/>
      <c r="CA51" s="381"/>
      <c r="CB51" s="381"/>
      <c r="CC51" s="381"/>
      <c r="CD51" s="381"/>
      <c r="CE51" s="381"/>
      <c r="CF51" s="381"/>
      <c r="CG51" s="381"/>
      <c r="CH51" s="381"/>
      <c r="CI51" s="381"/>
      <c r="CJ51" s="381"/>
      <c r="CK51" s="382"/>
    </row>
    <row r="52" spans="2:172" ht="5.25" customHeight="1">
      <c r="B52" s="451"/>
      <c r="C52" s="453"/>
      <c r="D52" s="431" t="s">
        <v>1051</v>
      </c>
      <c r="E52" s="432"/>
      <c r="F52" s="432"/>
      <c r="G52" s="432"/>
      <c r="H52" s="432"/>
      <c r="I52" s="432"/>
      <c r="J52" s="432"/>
      <c r="K52" s="432"/>
      <c r="L52" s="432"/>
      <c r="M52" s="432"/>
      <c r="N52" s="432"/>
      <c r="O52" s="432"/>
      <c r="P52" s="432"/>
      <c r="Q52" s="432"/>
      <c r="R52" s="432"/>
      <c r="S52" s="432"/>
      <c r="T52" s="432"/>
      <c r="U52" s="432"/>
      <c r="V52" s="432"/>
      <c r="W52" s="432"/>
      <c r="X52" s="432"/>
      <c r="Y52" s="432"/>
      <c r="Z52" s="432"/>
      <c r="AA52" s="433"/>
      <c r="AB52" s="412" t="str">
        <f>施設情報!C20&amp;""</f>
        <v/>
      </c>
      <c r="AC52" s="413"/>
      <c r="AD52" s="413"/>
      <c r="AE52" s="413"/>
      <c r="AF52" s="413"/>
      <c r="AG52" s="413"/>
      <c r="AH52" s="413"/>
      <c r="AI52" s="383">
        <f ca="1">集計【保育所】!O7</f>
        <v>0</v>
      </c>
      <c r="AJ52" s="384"/>
      <c r="AK52" s="384"/>
      <c r="AL52" s="384"/>
      <c r="AM52" s="384"/>
      <c r="AN52" s="384"/>
      <c r="AO52" s="384"/>
      <c r="AP52" s="384"/>
      <c r="AQ52" s="384"/>
      <c r="AR52" s="384"/>
      <c r="AS52" s="384"/>
      <c r="AT52" s="385"/>
      <c r="AU52" s="378"/>
      <c r="AV52" s="378"/>
      <c r="AW52" s="378"/>
      <c r="AX52" s="378"/>
      <c r="AY52" s="378"/>
      <c r="AZ52" s="378"/>
      <c r="BA52" s="378"/>
      <c r="BB52" s="378"/>
      <c r="BC52" s="378"/>
      <c r="BD52" s="378"/>
      <c r="BE52" s="378"/>
      <c r="BF52" s="378"/>
      <c r="BG52" s="378"/>
      <c r="BH52" s="378"/>
      <c r="BI52" s="378"/>
      <c r="BJ52" s="378"/>
      <c r="BK52" s="378"/>
      <c r="BL52" s="378"/>
      <c r="BM52" s="378"/>
      <c r="BN52" s="378"/>
      <c r="BO52" s="378"/>
      <c r="BP52" s="378"/>
      <c r="BQ52" s="378"/>
      <c r="BR52" s="378"/>
      <c r="BS52" s="378"/>
      <c r="BT52" s="378"/>
      <c r="BU52" s="378"/>
      <c r="BV52" s="378"/>
      <c r="BW52" s="378"/>
      <c r="BX52" s="378"/>
      <c r="BY52" s="378"/>
      <c r="BZ52" s="381"/>
      <c r="CA52" s="381"/>
      <c r="CB52" s="381"/>
      <c r="CC52" s="381"/>
      <c r="CD52" s="381"/>
      <c r="CE52" s="381"/>
      <c r="CF52" s="381"/>
      <c r="CG52" s="381"/>
      <c r="CH52" s="381"/>
      <c r="CI52" s="381"/>
      <c r="CJ52" s="381"/>
      <c r="CK52" s="382"/>
      <c r="FL52" s="248"/>
      <c r="FM52" s="248"/>
      <c r="FN52" s="248"/>
      <c r="FO52" s="248"/>
      <c r="FP52" s="248"/>
    </row>
    <row r="53" spans="2:172" ht="5.25" customHeight="1">
      <c r="B53" s="451"/>
      <c r="C53" s="453"/>
      <c r="D53" s="434"/>
      <c r="E53" s="435"/>
      <c r="F53" s="435"/>
      <c r="G53" s="435"/>
      <c r="H53" s="435"/>
      <c r="I53" s="435"/>
      <c r="J53" s="435"/>
      <c r="K53" s="435"/>
      <c r="L53" s="435"/>
      <c r="M53" s="435"/>
      <c r="N53" s="435"/>
      <c r="O53" s="435"/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  <c r="AA53" s="436"/>
      <c r="AB53" s="414"/>
      <c r="AC53" s="415"/>
      <c r="AD53" s="415"/>
      <c r="AE53" s="415"/>
      <c r="AF53" s="415"/>
      <c r="AG53" s="415"/>
      <c r="AH53" s="415"/>
      <c r="AI53" s="386"/>
      <c r="AJ53" s="387"/>
      <c r="AK53" s="387"/>
      <c r="AL53" s="387"/>
      <c r="AM53" s="387"/>
      <c r="AN53" s="387"/>
      <c r="AO53" s="387"/>
      <c r="AP53" s="387"/>
      <c r="AQ53" s="387"/>
      <c r="AR53" s="387"/>
      <c r="AS53" s="387"/>
      <c r="AT53" s="388"/>
      <c r="AU53" s="379"/>
      <c r="AV53" s="379"/>
      <c r="AW53" s="379"/>
      <c r="AX53" s="379"/>
      <c r="AY53" s="379"/>
      <c r="AZ53" s="379"/>
      <c r="BA53" s="379"/>
      <c r="BB53" s="379"/>
      <c r="BC53" s="379"/>
      <c r="BD53" s="379"/>
      <c r="BE53" s="379"/>
      <c r="BF53" s="379"/>
      <c r="BG53" s="379"/>
      <c r="BH53" s="379"/>
      <c r="BI53" s="379"/>
      <c r="BJ53" s="379"/>
      <c r="BK53" s="379"/>
      <c r="BL53" s="379"/>
      <c r="BM53" s="379"/>
      <c r="BN53" s="379"/>
      <c r="BO53" s="379"/>
      <c r="BP53" s="379"/>
      <c r="BQ53" s="379"/>
      <c r="BR53" s="379"/>
      <c r="BS53" s="379"/>
      <c r="BT53" s="379"/>
      <c r="BU53" s="379"/>
      <c r="BV53" s="379"/>
      <c r="BW53" s="379"/>
      <c r="BX53" s="379"/>
      <c r="BY53" s="379"/>
      <c r="BZ53" s="381"/>
      <c r="CA53" s="381"/>
      <c r="CB53" s="381"/>
      <c r="CC53" s="381"/>
      <c r="CD53" s="381"/>
      <c r="CE53" s="381"/>
      <c r="CF53" s="381"/>
      <c r="CG53" s="381"/>
      <c r="CH53" s="381"/>
      <c r="CI53" s="381"/>
      <c r="CJ53" s="381"/>
      <c r="CK53" s="382"/>
    </row>
    <row r="54" spans="2:172" ht="5.25" customHeight="1">
      <c r="B54" s="451"/>
      <c r="C54" s="453"/>
      <c r="D54" s="434"/>
      <c r="E54" s="435"/>
      <c r="F54" s="435"/>
      <c r="G54" s="435"/>
      <c r="H54" s="435"/>
      <c r="I54" s="435"/>
      <c r="J54" s="435"/>
      <c r="K54" s="435"/>
      <c r="L54" s="435"/>
      <c r="M54" s="435"/>
      <c r="N54" s="435"/>
      <c r="O54" s="435"/>
      <c r="P54" s="435"/>
      <c r="Q54" s="435"/>
      <c r="R54" s="435"/>
      <c r="S54" s="435"/>
      <c r="T54" s="435"/>
      <c r="U54" s="435"/>
      <c r="V54" s="435"/>
      <c r="W54" s="435"/>
      <c r="X54" s="435"/>
      <c r="Y54" s="435"/>
      <c r="Z54" s="435"/>
      <c r="AA54" s="436"/>
      <c r="AB54" s="414"/>
      <c r="AC54" s="415"/>
      <c r="AD54" s="415"/>
      <c r="AE54" s="415"/>
      <c r="AF54" s="415"/>
      <c r="AG54" s="415"/>
      <c r="AH54" s="415"/>
      <c r="AI54" s="386"/>
      <c r="AJ54" s="387"/>
      <c r="AK54" s="387"/>
      <c r="AL54" s="387"/>
      <c r="AM54" s="387"/>
      <c r="AN54" s="387"/>
      <c r="AO54" s="387"/>
      <c r="AP54" s="387"/>
      <c r="AQ54" s="387"/>
      <c r="AR54" s="387"/>
      <c r="AS54" s="387"/>
      <c r="AT54" s="388"/>
      <c r="AU54" s="379"/>
      <c r="AV54" s="379"/>
      <c r="AW54" s="379"/>
      <c r="AX54" s="379"/>
      <c r="AY54" s="379"/>
      <c r="AZ54" s="379"/>
      <c r="BA54" s="379"/>
      <c r="BB54" s="379"/>
      <c r="BC54" s="379"/>
      <c r="BD54" s="379"/>
      <c r="BE54" s="379"/>
      <c r="BF54" s="379"/>
      <c r="BG54" s="379"/>
      <c r="BH54" s="379"/>
      <c r="BI54" s="379"/>
      <c r="BJ54" s="379"/>
      <c r="BK54" s="379"/>
      <c r="BL54" s="379"/>
      <c r="BM54" s="379"/>
      <c r="BN54" s="379"/>
      <c r="BO54" s="379"/>
      <c r="BP54" s="379"/>
      <c r="BQ54" s="379"/>
      <c r="BR54" s="379"/>
      <c r="BS54" s="379"/>
      <c r="BT54" s="379"/>
      <c r="BU54" s="379"/>
      <c r="BV54" s="379"/>
      <c r="BW54" s="379"/>
      <c r="BX54" s="379"/>
      <c r="BY54" s="379"/>
      <c r="BZ54" s="381"/>
      <c r="CA54" s="381"/>
      <c r="CB54" s="381"/>
      <c r="CC54" s="381"/>
      <c r="CD54" s="381"/>
      <c r="CE54" s="381"/>
      <c r="CF54" s="381"/>
      <c r="CG54" s="381"/>
      <c r="CH54" s="381"/>
      <c r="CI54" s="381"/>
      <c r="CJ54" s="381"/>
      <c r="CK54" s="382"/>
    </row>
    <row r="55" spans="2:172" ht="5.25" customHeight="1">
      <c r="B55" s="451"/>
      <c r="C55" s="453"/>
      <c r="D55" s="434"/>
      <c r="E55" s="435"/>
      <c r="F55" s="435"/>
      <c r="G55" s="435"/>
      <c r="H55" s="435"/>
      <c r="I55" s="435"/>
      <c r="J55" s="435"/>
      <c r="K55" s="435"/>
      <c r="L55" s="435"/>
      <c r="M55" s="435"/>
      <c r="N55" s="435"/>
      <c r="O55" s="435"/>
      <c r="P55" s="435"/>
      <c r="Q55" s="435"/>
      <c r="R55" s="435"/>
      <c r="S55" s="435"/>
      <c r="T55" s="435"/>
      <c r="U55" s="435"/>
      <c r="V55" s="435"/>
      <c r="W55" s="435"/>
      <c r="X55" s="435"/>
      <c r="Y55" s="435"/>
      <c r="Z55" s="435"/>
      <c r="AA55" s="436"/>
      <c r="AB55" s="414"/>
      <c r="AC55" s="415"/>
      <c r="AD55" s="415"/>
      <c r="AE55" s="415"/>
      <c r="AF55" s="415"/>
      <c r="AG55" s="415"/>
      <c r="AH55" s="415"/>
      <c r="AI55" s="386"/>
      <c r="AJ55" s="387"/>
      <c r="AK55" s="387"/>
      <c r="AL55" s="387"/>
      <c r="AM55" s="387"/>
      <c r="AN55" s="387"/>
      <c r="AO55" s="387"/>
      <c r="AP55" s="387"/>
      <c r="AQ55" s="387"/>
      <c r="AR55" s="387"/>
      <c r="AS55" s="387"/>
      <c r="AT55" s="388"/>
      <c r="AU55" s="379"/>
      <c r="AV55" s="379"/>
      <c r="AW55" s="379"/>
      <c r="AX55" s="379"/>
      <c r="AY55" s="379"/>
      <c r="AZ55" s="379"/>
      <c r="BA55" s="379"/>
      <c r="BB55" s="379"/>
      <c r="BC55" s="379"/>
      <c r="BD55" s="379"/>
      <c r="BE55" s="379"/>
      <c r="BF55" s="379"/>
      <c r="BG55" s="379"/>
      <c r="BH55" s="379"/>
      <c r="BI55" s="379"/>
      <c r="BJ55" s="379"/>
      <c r="BK55" s="379"/>
      <c r="BL55" s="379"/>
      <c r="BM55" s="379"/>
      <c r="BN55" s="379"/>
      <c r="BO55" s="379"/>
      <c r="BP55" s="379"/>
      <c r="BQ55" s="379"/>
      <c r="BR55" s="379"/>
      <c r="BS55" s="379"/>
      <c r="BT55" s="379"/>
      <c r="BU55" s="379"/>
      <c r="BV55" s="379"/>
      <c r="BW55" s="379"/>
      <c r="BX55" s="379"/>
      <c r="BY55" s="379"/>
      <c r="BZ55" s="381"/>
      <c r="CA55" s="381"/>
      <c r="CB55" s="381"/>
      <c r="CC55" s="381"/>
      <c r="CD55" s="381"/>
      <c r="CE55" s="381"/>
      <c r="CF55" s="381"/>
      <c r="CG55" s="381"/>
      <c r="CH55" s="381"/>
      <c r="CI55" s="381"/>
      <c r="CJ55" s="381"/>
      <c r="CK55" s="382"/>
      <c r="ES55" s="232"/>
      <c r="ET55" s="232"/>
      <c r="EU55" s="232"/>
      <c r="EV55" s="232"/>
      <c r="EW55" s="232"/>
      <c r="EX55" s="232"/>
      <c r="EY55" s="232"/>
      <c r="EZ55" s="232"/>
      <c r="FA55" s="232"/>
      <c r="FB55" s="232"/>
      <c r="FC55" s="232"/>
      <c r="FD55" s="232"/>
      <c r="FE55" s="232"/>
      <c r="FF55" s="232"/>
      <c r="FG55" s="232"/>
      <c r="FH55" s="232"/>
      <c r="FI55" s="232"/>
      <c r="FJ55" s="232"/>
      <c r="FK55" s="232"/>
      <c r="FL55" s="232"/>
      <c r="FM55" s="232"/>
    </row>
    <row r="56" spans="2:172" ht="5.25" customHeight="1">
      <c r="B56" s="451"/>
      <c r="C56" s="453"/>
      <c r="D56" s="437"/>
      <c r="E56" s="438"/>
      <c r="F56" s="438"/>
      <c r="G56" s="438"/>
      <c r="H56" s="438"/>
      <c r="I56" s="438"/>
      <c r="J56" s="438"/>
      <c r="K56" s="438"/>
      <c r="L56" s="438"/>
      <c r="M56" s="438"/>
      <c r="N56" s="438"/>
      <c r="O56" s="438"/>
      <c r="P56" s="438"/>
      <c r="Q56" s="438"/>
      <c r="R56" s="438"/>
      <c r="S56" s="438"/>
      <c r="T56" s="438"/>
      <c r="U56" s="438"/>
      <c r="V56" s="438"/>
      <c r="W56" s="438"/>
      <c r="X56" s="438"/>
      <c r="Y56" s="438"/>
      <c r="Z56" s="438"/>
      <c r="AA56" s="439"/>
      <c r="AB56" s="416"/>
      <c r="AC56" s="417"/>
      <c r="AD56" s="417"/>
      <c r="AE56" s="417"/>
      <c r="AF56" s="417"/>
      <c r="AG56" s="417"/>
      <c r="AH56" s="417"/>
      <c r="AI56" s="389"/>
      <c r="AJ56" s="390"/>
      <c r="AK56" s="390"/>
      <c r="AL56" s="390"/>
      <c r="AM56" s="390"/>
      <c r="AN56" s="390"/>
      <c r="AO56" s="390"/>
      <c r="AP56" s="390"/>
      <c r="AQ56" s="390"/>
      <c r="AR56" s="390"/>
      <c r="AS56" s="390"/>
      <c r="AT56" s="391"/>
      <c r="AU56" s="380"/>
      <c r="AV56" s="380"/>
      <c r="AW56" s="380"/>
      <c r="AX56" s="380"/>
      <c r="AY56" s="380"/>
      <c r="AZ56" s="380"/>
      <c r="BA56" s="380"/>
      <c r="BB56" s="380"/>
      <c r="BC56" s="380"/>
      <c r="BD56" s="380"/>
      <c r="BE56" s="380"/>
      <c r="BF56" s="380"/>
      <c r="BG56" s="380"/>
      <c r="BH56" s="380"/>
      <c r="BI56" s="380"/>
      <c r="BJ56" s="380"/>
      <c r="BK56" s="380"/>
      <c r="BL56" s="380"/>
      <c r="BM56" s="380"/>
      <c r="BN56" s="380"/>
      <c r="BO56" s="380"/>
      <c r="BP56" s="380"/>
      <c r="BQ56" s="380"/>
      <c r="BR56" s="380"/>
      <c r="BS56" s="380"/>
      <c r="BT56" s="380"/>
      <c r="BU56" s="380"/>
      <c r="BV56" s="380"/>
      <c r="BW56" s="380"/>
      <c r="BX56" s="380"/>
      <c r="BY56" s="380"/>
      <c r="BZ56" s="381"/>
      <c r="CA56" s="381"/>
      <c r="CB56" s="381"/>
      <c r="CC56" s="381"/>
      <c r="CD56" s="381"/>
      <c r="CE56" s="381"/>
      <c r="CF56" s="381"/>
      <c r="CG56" s="381"/>
      <c r="CH56" s="381"/>
      <c r="CI56" s="381"/>
      <c r="CJ56" s="381"/>
      <c r="CK56" s="382"/>
      <c r="ES56" s="232"/>
      <c r="ET56" s="232"/>
      <c r="EU56" s="232"/>
      <c r="EV56" s="232"/>
      <c r="EW56" s="232"/>
      <c r="EX56" s="232"/>
      <c r="EY56" s="232"/>
      <c r="EZ56" s="232"/>
      <c r="FA56" s="232"/>
      <c r="FB56" s="232"/>
      <c r="FC56" s="232"/>
      <c r="FD56" s="232"/>
      <c r="FE56" s="232"/>
      <c r="FF56" s="232"/>
      <c r="FG56" s="232"/>
      <c r="FH56" s="232"/>
      <c r="FI56" s="232"/>
      <c r="FJ56" s="232"/>
      <c r="FK56" s="232"/>
      <c r="FL56" s="232"/>
      <c r="FM56" s="232"/>
    </row>
    <row r="57" spans="2:172" ht="5.25" customHeight="1">
      <c r="B57" s="451"/>
      <c r="C57" s="453"/>
      <c r="D57" s="403" t="s">
        <v>847</v>
      </c>
      <c r="E57" s="404"/>
      <c r="F57" s="404"/>
      <c r="G57" s="404"/>
      <c r="H57" s="404"/>
      <c r="I57" s="404"/>
      <c r="J57" s="404"/>
      <c r="K57" s="404"/>
      <c r="L57" s="404"/>
      <c r="M57" s="404"/>
      <c r="N57" s="404"/>
      <c r="O57" s="404"/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5"/>
      <c r="AB57" s="412" t="str">
        <f>施設情報!C21&amp;""</f>
        <v/>
      </c>
      <c r="AC57" s="413"/>
      <c r="AD57" s="413"/>
      <c r="AE57" s="413"/>
      <c r="AF57" s="413"/>
      <c r="AG57" s="413"/>
      <c r="AH57" s="413"/>
      <c r="AI57" s="383">
        <f ca="1">集計【保育所】!O8</f>
        <v>0</v>
      </c>
      <c r="AJ57" s="384"/>
      <c r="AK57" s="384"/>
      <c r="AL57" s="384"/>
      <c r="AM57" s="384"/>
      <c r="AN57" s="384"/>
      <c r="AO57" s="384"/>
      <c r="AP57" s="384"/>
      <c r="AQ57" s="384"/>
      <c r="AR57" s="384"/>
      <c r="AS57" s="384"/>
      <c r="AT57" s="385"/>
      <c r="AU57" s="378"/>
      <c r="AV57" s="378"/>
      <c r="AW57" s="378"/>
      <c r="AX57" s="378"/>
      <c r="AY57" s="378"/>
      <c r="AZ57" s="378"/>
      <c r="BA57" s="378"/>
      <c r="BB57" s="378"/>
      <c r="BC57" s="378"/>
      <c r="BD57" s="378"/>
      <c r="BE57" s="378"/>
      <c r="BF57" s="378"/>
      <c r="BG57" s="378"/>
      <c r="BH57" s="378"/>
      <c r="BI57" s="378"/>
      <c r="BJ57" s="378"/>
      <c r="BK57" s="378"/>
      <c r="BL57" s="378"/>
      <c r="BM57" s="378"/>
      <c r="BN57" s="378"/>
      <c r="BO57" s="378"/>
      <c r="BP57" s="378"/>
      <c r="BQ57" s="378"/>
      <c r="BR57" s="378"/>
      <c r="BS57" s="378"/>
      <c r="BT57" s="378"/>
      <c r="BU57" s="378"/>
      <c r="BV57" s="378"/>
      <c r="BW57" s="378"/>
      <c r="BX57" s="378"/>
      <c r="BY57" s="378"/>
      <c r="BZ57" s="381"/>
      <c r="CA57" s="381"/>
      <c r="CB57" s="381"/>
      <c r="CC57" s="381"/>
      <c r="CD57" s="381"/>
      <c r="CE57" s="381"/>
      <c r="CF57" s="381"/>
      <c r="CG57" s="381"/>
      <c r="CH57" s="381"/>
      <c r="CI57" s="381"/>
      <c r="CJ57" s="381"/>
      <c r="CK57" s="382"/>
      <c r="ES57" s="232"/>
      <c r="ET57" s="232"/>
      <c r="EU57" s="232"/>
      <c r="EV57" s="232"/>
      <c r="EW57" s="232"/>
      <c r="EX57" s="232"/>
      <c r="EY57" s="232"/>
      <c r="EZ57" s="232"/>
      <c r="FA57" s="232"/>
      <c r="FB57" s="232"/>
      <c r="FC57" s="232"/>
      <c r="FD57" s="232"/>
      <c r="FE57" s="232"/>
      <c r="FF57" s="232"/>
      <c r="FG57" s="232"/>
      <c r="FH57" s="232"/>
      <c r="FI57" s="232"/>
      <c r="FJ57" s="232"/>
      <c r="FK57" s="232"/>
      <c r="FL57" s="232"/>
      <c r="FM57" s="232"/>
    </row>
    <row r="58" spans="2:172" ht="5.25" customHeight="1">
      <c r="B58" s="451"/>
      <c r="C58" s="453"/>
      <c r="D58" s="406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8"/>
      <c r="AB58" s="414"/>
      <c r="AC58" s="415"/>
      <c r="AD58" s="415"/>
      <c r="AE58" s="415"/>
      <c r="AF58" s="415"/>
      <c r="AG58" s="415"/>
      <c r="AH58" s="415"/>
      <c r="AI58" s="386"/>
      <c r="AJ58" s="387"/>
      <c r="AK58" s="387"/>
      <c r="AL58" s="387"/>
      <c r="AM58" s="387"/>
      <c r="AN58" s="387"/>
      <c r="AO58" s="387"/>
      <c r="AP58" s="387"/>
      <c r="AQ58" s="387"/>
      <c r="AR58" s="387"/>
      <c r="AS58" s="387"/>
      <c r="AT58" s="388"/>
      <c r="AU58" s="379"/>
      <c r="AV58" s="379"/>
      <c r="AW58" s="379"/>
      <c r="AX58" s="379"/>
      <c r="AY58" s="379"/>
      <c r="AZ58" s="379"/>
      <c r="BA58" s="379"/>
      <c r="BB58" s="379"/>
      <c r="BC58" s="379"/>
      <c r="BD58" s="379"/>
      <c r="BE58" s="379"/>
      <c r="BF58" s="379"/>
      <c r="BG58" s="379"/>
      <c r="BH58" s="379"/>
      <c r="BI58" s="379"/>
      <c r="BJ58" s="379"/>
      <c r="BK58" s="379"/>
      <c r="BL58" s="379"/>
      <c r="BM58" s="379"/>
      <c r="BN58" s="379"/>
      <c r="BO58" s="379"/>
      <c r="BP58" s="379"/>
      <c r="BQ58" s="379"/>
      <c r="BR58" s="379"/>
      <c r="BS58" s="379"/>
      <c r="BT58" s="379"/>
      <c r="BU58" s="379"/>
      <c r="BV58" s="379"/>
      <c r="BW58" s="379"/>
      <c r="BX58" s="379"/>
      <c r="BY58" s="379"/>
      <c r="BZ58" s="381"/>
      <c r="CA58" s="381"/>
      <c r="CB58" s="381"/>
      <c r="CC58" s="381"/>
      <c r="CD58" s="381"/>
      <c r="CE58" s="381"/>
      <c r="CF58" s="381"/>
      <c r="CG58" s="381"/>
      <c r="CH58" s="381"/>
      <c r="CI58" s="381"/>
      <c r="CJ58" s="381"/>
      <c r="CK58" s="382"/>
      <c r="CL58" s="237"/>
      <c r="DU58" s="232"/>
      <c r="DV58" s="232"/>
      <c r="DW58" s="232"/>
      <c r="DX58" s="232"/>
      <c r="DY58" s="232"/>
      <c r="DZ58" s="232"/>
      <c r="EA58" s="232"/>
      <c r="EB58" s="232"/>
      <c r="EC58" s="232"/>
      <c r="ED58" s="232"/>
      <c r="EE58" s="232"/>
      <c r="EF58" s="232"/>
      <c r="EG58" s="232"/>
      <c r="EH58" s="232"/>
      <c r="EI58" s="232"/>
      <c r="EJ58" s="232"/>
      <c r="EK58" s="232"/>
      <c r="EL58" s="232"/>
      <c r="EM58" s="232"/>
      <c r="EN58" s="232"/>
      <c r="EO58" s="232"/>
      <c r="EP58" s="232"/>
      <c r="EQ58" s="232"/>
      <c r="ER58" s="232"/>
      <c r="ES58" s="232"/>
      <c r="ET58" s="249"/>
      <c r="EU58" s="249"/>
      <c r="EV58" s="249"/>
      <c r="EW58" s="249"/>
      <c r="EX58" s="232"/>
      <c r="EY58" s="232"/>
      <c r="EZ58" s="232"/>
      <c r="FA58" s="232"/>
      <c r="FB58" s="232"/>
      <c r="FC58" s="232"/>
      <c r="FD58" s="232"/>
      <c r="FE58" s="232"/>
      <c r="FF58" s="232"/>
      <c r="FG58" s="232"/>
      <c r="FH58" s="232"/>
      <c r="FI58" s="232"/>
      <c r="FJ58" s="232"/>
      <c r="FK58" s="232"/>
      <c r="FL58" s="232"/>
      <c r="FM58" s="232"/>
    </row>
    <row r="59" spans="2:172" ht="5.25" customHeight="1">
      <c r="B59" s="451"/>
      <c r="C59" s="453"/>
      <c r="D59" s="406"/>
      <c r="E59" s="407"/>
      <c r="F59" s="407"/>
      <c r="G59" s="407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8"/>
      <c r="AB59" s="414"/>
      <c r="AC59" s="415"/>
      <c r="AD59" s="415"/>
      <c r="AE59" s="415"/>
      <c r="AF59" s="415"/>
      <c r="AG59" s="415"/>
      <c r="AH59" s="415"/>
      <c r="AI59" s="386"/>
      <c r="AJ59" s="387"/>
      <c r="AK59" s="387"/>
      <c r="AL59" s="387"/>
      <c r="AM59" s="387"/>
      <c r="AN59" s="387"/>
      <c r="AO59" s="387"/>
      <c r="AP59" s="387"/>
      <c r="AQ59" s="387"/>
      <c r="AR59" s="387"/>
      <c r="AS59" s="387"/>
      <c r="AT59" s="388"/>
      <c r="AU59" s="379"/>
      <c r="AV59" s="379"/>
      <c r="AW59" s="379"/>
      <c r="AX59" s="379"/>
      <c r="AY59" s="379"/>
      <c r="AZ59" s="379"/>
      <c r="BA59" s="379"/>
      <c r="BB59" s="379"/>
      <c r="BC59" s="379"/>
      <c r="BD59" s="379"/>
      <c r="BE59" s="379"/>
      <c r="BF59" s="379"/>
      <c r="BG59" s="379"/>
      <c r="BH59" s="379"/>
      <c r="BI59" s="379"/>
      <c r="BJ59" s="379"/>
      <c r="BK59" s="379"/>
      <c r="BL59" s="379"/>
      <c r="BM59" s="379"/>
      <c r="BN59" s="379"/>
      <c r="BO59" s="379"/>
      <c r="BP59" s="379"/>
      <c r="BQ59" s="379"/>
      <c r="BR59" s="379"/>
      <c r="BS59" s="379"/>
      <c r="BT59" s="379"/>
      <c r="BU59" s="379"/>
      <c r="BV59" s="379"/>
      <c r="BW59" s="379"/>
      <c r="BX59" s="379"/>
      <c r="BY59" s="379"/>
      <c r="BZ59" s="381"/>
      <c r="CA59" s="381"/>
      <c r="CB59" s="381"/>
      <c r="CC59" s="381"/>
      <c r="CD59" s="381"/>
      <c r="CE59" s="381"/>
      <c r="CF59" s="381"/>
      <c r="CG59" s="381"/>
      <c r="CH59" s="381"/>
      <c r="CI59" s="381"/>
      <c r="CJ59" s="381"/>
      <c r="CK59" s="382"/>
      <c r="CL59" s="237"/>
      <c r="DU59" s="232"/>
      <c r="DV59" s="232"/>
      <c r="DW59" s="232"/>
      <c r="DX59" s="232"/>
      <c r="DY59" s="232"/>
      <c r="DZ59" s="232"/>
      <c r="EA59" s="232"/>
      <c r="EB59" s="232"/>
      <c r="EC59" s="232"/>
      <c r="ED59" s="232"/>
      <c r="EE59" s="232"/>
      <c r="EF59" s="232"/>
      <c r="EG59" s="232"/>
      <c r="EH59" s="232"/>
      <c r="EI59" s="232"/>
      <c r="EJ59" s="232"/>
      <c r="EK59" s="232"/>
      <c r="EL59" s="232"/>
      <c r="EM59" s="232"/>
      <c r="EN59" s="232"/>
      <c r="EO59" s="232"/>
      <c r="EP59" s="232"/>
      <c r="EQ59" s="232"/>
      <c r="ER59" s="232"/>
      <c r="ES59" s="232"/>
      <c r="ET59" s="249"/>
      <c r="EU59" s="249"/>
      <c r="EV59" s="249"/>
      <c r="EW59" s="249"/>
      <c r="EX59" s="232"/>
      <c r="EY59" s="232"/>
      <c r="EZ59" s="232"/>
      <c r="FA59" s="232"/>
      <c r="FB59" s="232"/>
      <c r="FC59" s="232"/>
      <c r="FD59" s="232"/>
      <c r="FE59" s="232"/>
      <c r="FF59" s="232"/>
      <c r="FG59" s="232"/>
      <c r="FH59" s="232"/>
      <c r="FI59" s="232"/>
      <c r="FJ59" s="232"/>
      <c r="FK59" s="232"/>
      <c r="FL59" s="232"/>
      <c r="FM59" s="232"/>
    </row>
    <row r="60" spans="2:172" ht="5.25" customHeight="1">
      <c r="B60" s="451"/>
      <c r="C60" s="453"/>
      <c r="D60" s="406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8"/>
      <c r="AB60" s="414"/>
      <c r="AC60" s="415"/>
      <c r="AD60" s="415"/>
      <c r="AE60" s="415"/>
      <c r="AF60" s="415"/>
      <c r="AG60" s="415"/>
      <c r="AH60" s="415"/>
      <c r="AI60" s="386"/>
      <c r="AJ60" s="387"/>
      <c r="AK60" s="387"/>
      <c r="AL60" s="387"/>
      <c r="AM60" s="387"/>
      <c r="AN60" s="387"/>
      <c r="AO60" s="387"/>
      <c r="AP60" s="387"/>
      <c r="AQ60" s="387"/>
      <c r="AR60" s="387"/>
      <c r="AS60" s="387"/>
      <c r="AT60" s="388"/>
      <c r="AU60" s="379"/>
      <c r="AV60" s="379"/>
      <c r="AW60" s="379"/>
      <c r="AX60" s="379"/>
      <c r="AY60" s="379"/>
      <c r="AZ60" s="379"/>
      <c r="BA60" s="379"/>
      <c r="BB60" s="379"/>
      <c r="BC60" s="379"/>
      <c r="BD60" s="379"/>
      <c r="BE60" s="379"/>
      <c r="BF60" s="379"/>
      <c r="BG60" s="379"/>
      <c r="BH60" s="379"/>
      <c r="BI60" s="379"/>
      <c r="BJ60" s="379"/>
      <c r="BK60" s="379"/>
      <c r="BL60" s="379"/>
      <c r="BM60" s="379"/>
      <c r="BN60" s="379"/>
      <c r="BO60" s="379"/>
      <c r="BP60" s="379"/>
      <c r="BQ60" s="379"/>
      <c r="BR60" s="379"/>
      <c r="BS60" s="379"/>
      <c r="BT60" s="379"/>
      <c r="BU60" s="379"/>
      <c r="BV60" s="379"/>
      <c r="BW60" s="379"/>
      <c r="BX60" s="379"/>
      <c r="BY60" s="379"/>
      <c r="BZ60" s="381"/>
      <c r="CA60" s="381"/>
      <c r="CB60" s="381"/>
      <c r="CC60" s="381"/>
      <c r="CD60" s="381"/>
      <c r="CE60" s="381"/>
      <c r="CF60" s="381"/>
      <c r="CG60" s="381"/>
      <c r="CH60" s="381"/>
      <c r="CI60" s="381"/>
      <c r="CJ60" s="381"/>
      <c r="CK60" s="382"/>
      <c r="CL60" s="237"/>
      <c r="DU60" s="232"/>
      <c r="DV60" s="232"/>
      <c r="DW60" s="232"/>
      <c r="DX60" s="232"/>
      <c r="DY60" s="232"/>
      <c r="DZ60" s="232"/>
      <c r="EA60" s="232"/>
      <c r="EB60" s="232"/>
      <c r="EC60" s="232"/>
      <c r="ED60" s="232"/>
      <c r="EE60" s="232"/>
      <c r="EF60" s="232"/>
      <c r="EG60" s="232"/>
      <c r="EH60" s="232"/>
      <c r="EI60" s="232"/>
      <c r="EJ60" s="232"/>
      <c r="EK60" s="232"/>
      <c r="EL60" s="232"/>
      <c r="EM60" s="232"/>
      <c r="EN60" s="232"/>
      <c r="EO60" s="232"/>
      <c r="EP60" s="232"/>
      <c r="EQ60" s="232"/>
      <c r="ER60" s="232"/>
      <c r="ES60" s="232"/>
      <c r="ET60" s="249"/>
      <c r="EU60" s="249"/>
      <c r="EV60" s="249"/>
      <c r="EW60" s="249"/>
      <c r="EX60" s="232"/>
      <c r="EY60" s="232"/>
      <c r="EZ60" s="232"/>
      <c r="FA60" s="232"/>
      <c r="FB60" s="232"/>
      <c r="FC60" s="232"/>
      <c r="FD60" s="232"/>
      <c r="FE60" s="232"/>
      <c r="FF60" s="232"/>
      <c r="FG60" s="232"/>
      <c r="FH60" s="232"/>
      <c r="FI60" s="232"/>
      <c r="FJ60" s="232"/>
      <c r="FK60" s="232"/>
      <c r="FL60" s="232"/>
      <c r="FM60" s="232"/>
    </row>
    <row r="61" spans="2:172" ht="5.25" customHeight="1">
      <c r="B61" s="451"/>
      <c r="C61" s="453"/>
      <c r="D61" s="409"/>
      <c r="E61" s="410"/>
      <c r="F61" s="410"/>
      <c r="G61" s="410"/>
      <c r="H61" s="410"/>
      <c r="I61" s="410"/>
      <c r="J61" s="410"/>
      <c r="K61" s="410"/>
      <c r="L61" s="410"/>
      <c r="M61" s="410"/>
      <c r="N61" s="410"/>
      <c r="O61" s="410"/>
      <c r="P61" s="410"/>
      <c r="Q61" s="410"/>
      <c r="R61" s="410"/>
      <c r="S61" s="410"/>
      <c r="T61" s="410"/>
      <c r="U61" s="410"/>
      <c r="V61" s="410"/>
      <c r="W61" s="410"/>
      <c r="X61" s="410"/>
      <c r="Y61" s="410"/>
      <c r="Z61" s="410"/>
      <c r="AA61" s="411"/>
      <c r="AB61" s="416"/>
      <c r="AC61" s="417"/>
      <c r="AD61" s="417"/>
      <c r="AE61" s="417"/>
      <c r="AF61" s="417"/>
      <c r="AG61" s="417"/>
      <c r="AH61" s="417"/>
      <c r="AI61" s="389"/>
      <c r="AJ61" s="390"/>
      <c r="AK61" s="390"/>
      <c r="AL61" s="390"/>
      <c r="AM61" s="390"/>
      <c r="AN61" s="390"/>
      <c r="AO61" s="390"/>
      <c r="AP61" s="390"/>
      <c r="AQ61" s="390"/>
      <c r="AR61" s="390"/>
      <c r="AS61" s="390"/>
      <c r="AT61" s="391"/>
      <c r="AU61" s="380"/>
      <c r="AV61" s="380"/>
      <c r="AW61" s="380"/>
      <c r="AX61" s="380"/>
      <c r="AY61" s="380"/>
      <c r="AZ61" s="380"/>
      <c r="BA61" s="380"/>
      <c r="BB61" s="380"/>
      <c r="BC61" s="380"/>
      <c r="BD61" s="380"/>
      <c r="BE61" s="380"/>
      <c r="BF61" s="380"/>
      <c r="BG61" s="380"/>
      <c r="BH61" s="380"/>
      <c r="BI61" s="380"/>
      <c r="BJ61" s="380"/>
      <c r="BK61" s="380"/>
      <c r="BL61" s="380"/>
      <c r="BM61" s="380"/>
      <c r="BN61" s="380"/>
      <c r="BO61" s="380"/>
      <c r="BP61" s="380"/>
      <c r="BQ61" s="380"/>
      <c r="BR61" s="380"/>
      <c r="BS61" s="380"/>
      <c r="BT61" s="380"/>
      <c r="BU61" s="380"/>
      <c r="BV61" s="380"/>
      <c r="BW61" s="380"/>
      <c r="BX61" s="380"/>
      <c r="BY61" s="380"/>
      <c r="BZ61" s="381"/>
      <c r="CA61" s="381"/>
      <c r="CB61" s="381"/>
      <c r="CC61" s="381"/>
      <c r="CD61" s="381"/>
      <c r="CE61" s="381"/>
      <c r="CF61" s="381"/>
      <c r="CG61" s="381"/>
      <c r="CH61" s="381"/>
      <c r="CI61" s="381"/>
      <c r="CJ61" s="381"/>
      <c r="CK61" s="382"/>
      <c r="CL61" s="237"/>
      <c r="DU61" s="232"/>
      <c r="DV61" s="232"/>
      <c r="DW61" s="232"/>
      <c r="DX61" s="232"/>
      <c r="DY61" s="232"/>
      <c r="DZ61" s="232"/>
      <c r="EA61" s="232"/>
      <c r="EB61" s="232"/>
      <c r="EC61" s="232"/>
      <c r="ED61" s="232"/>
      <c r="EE61" s="232"/>
      <c r="EF61" s="232"/>
      <c r="EG61" s="232"/>
      <c r="EH61" s="232"/>
      <c r="EI61" s="232"/>
      <c r="EJ61" s="232"/>
      <c r="EK61" s="232"/>
      <c r="EL61" s="232"/>
      <c r="EM61" s="232"/>
      <c r="EN61" s="232"/>
      <c r="EO61" s="232"/>
      <c r="EP61" s="232"/>
      <c r="EQ61" s="232"/>
      <c r="ER61" s="232"/>
      <c r="ES61" s="232"/>
      <c r="ET61" s="249"/>
      <c r="EU61" s="249"/>
      <c r="EV61" s="249"/>
      <c r="EW61" s="249"/>
      <c r="EX61" s="232"/>
      <c r="EY61" s="232"/>
      <c r="EZ61" s="232"/>
      <c r="FA61" s="232"/>
      <c r="FB61" s="232"/>
      <c r="FC61" s="232"/>
      <c r="FD61" s="232"/>
      <c r="FE61" s="232"/>
      <c r="FF61" s="232"/>
      <c r="FG61" s="232"/>
      <c r="FH61" s="232"/>
      <c r="FI61" s="232"/>
      <c r="FJ61" s="232"/>
      <c r="FK61" s="232"/>
      <c r="FL61" s="232"/>
      <c r="FM61" s="232"/>
    </row>
    <row r="62" spans="2:172" ht="5.25" customHeight="1">
      <c r="B62" s="451"/>
      <c r="C62" s="453"/>
      <c r="D62" s="403" t="s">
        <v>119</v>
      </c>
      <c r="E62" s="404"/>
      <c r="F62" s="404"/>
      <c r="G62" s="404"/>
      <c r="H62" s="404"/>
      <c r="I62" s="404"/>
      <c r="J62" s="404"/>
      <c r="K62" s="404"/>
      <c r="L62" s="404"/>
      <c r="M62" s="404"/>
      <c r="N62" s="404"/>
      <c r="O62" s="404"/>
      <c r="P62" s="404"/>
      <c r="Q62" s="404"/>
      <c r="R62" s="404"/>
      <c r="S62" s="404"/>
      <c r="T62" s="404"/>
      <c r="U62" s="404"/>
      <c r="V62" s="405"/>
      <c r="W62" s="412" t="str">
        <f>施設情報!C22&amp;""</f>
        <v/>
      </c>
      <c r="X62" s="413"/>
      <c r="Y62" s="413"/>
      <c r="Z62" s="413"/>
      <c r="AA62" s="440"/>
      <c r="AB62" s="561" t="str">
        <f>IF(施設情報!C22="○",施設情報!C23,"")</f>
        <v/>
      </c>
      <c r="AC62" s="562"/>
      <c r="AD62" s="562"/>
      <c r="AE62" s="562"/>
      <c r="AF62" s="562"/>
      <c r="AG62" s="562"/>
      <c r="AH62" s="562"/>
      <c r="AI62" s="383">
        <f ca="1">集計【保育所】!O9</f>
        <v>0</v>
      </c>
      <c r="AJ62" s="384"/>
      <c r="AK62" s="384"/>
      <c r="AL62" s="384"/>
      <c r="AM62" s="384"/>
      <c r="AN62" s="384"/>
      <c r="AO62" s="384"/>
      <c r="AP62" s="384"/>
      <c r="AQ62" s="384"/>
      <c r="AR62" s="384"/>
      <c r="AS62" s="384"/>
      <c r="AT62" s="385"/>
      <c r="AU62" s="378"/>
      <c r="AV62" s="378"/>
      <c r="AW62" s="378"/>
      <c r="AX62" s="378"/>
      <c r="AY62" s="378"/>
      <c r="AZ62" s="378"/>
      <c r="BA62" s="378"/>
      <c r="BB62" s="378"/>
      <c r="BC62" s="378"/>
      <c r="BD62" s="378"/>
      <c r="BE62" s="378"/>
      <c r="BF62" s="378"/>
      <c r="BG62" s="378"/>
      <c r="BH62" s="378"/>
      <c r="BI62" s="378"/>
      <c r="BJ62" s="378"/>
      <c r="BK62" s="378"/>
      <c r="BL62" s="378"/>
      <c r="BM62" s="378"/>
      <c r="BN62" s="378"/>
      <c r="BO62" s="378"/>
      <c r="BP62" s="378"/>
      <c r="BQ62" s="378"/>
      <c r="BR62" s="378"/>
      <c r="BS62" s="378"/>
      <c r="BT62" s="378"/>
      <c r="BU62" s="378"/>
      <c r="BV62" s="378"/>
      <c r="BW62" s="378"/>
      <c r="BX62" s="378"/>
      <c r="BY62" s="378"/>
      <c r="BZ62" s="381"/>
      <c r="CA62" s="381"/>
      <c r="CB62" s="381"/>
      <c r="CC62" s="381"/>
      <c r="CD62" s="381"/>
      <c r="CE62" s="381"/>
      <c r="CF62" s="381"/>
      <c r="CG62" s="381"/>
      <c r="CH62" s="381"/>
      <c r="CI62" s="381"/>
      <c r="CJ62" s="381"/>
      <c r="CK62" s="382"/>
      <c r="CL62" s="237"/>
      <c r="DU62" s="232"/>
      <c r="DV62" s="232"/>
      <c r="DW62" s="232"/>
      <c r="DX62" s="232"/>
      <c r="DY62" s="232"/>
      <c r="DZ62" s="232"/>
      <c r="EA62" s="232"/>
      <c r="EB62" s="232"/>
      <c r="EC62" s="232"/>
      <c r="ED62" s="232"/>
      <c r="EE62" s="232"/>
      <c r="EF62" s="232"/>
      <c r="EG62" s="232"/>
      <c r="EH62" s="232"/>
      <c r="EI62" s="232"/>
      <c r="EJ62" s="232"/>
      <c r="EK62" s="232"/>
      <c r="EL62" s="232"/>
      <c r="EM62" s="232"/>
      <c r="EN62" s="232"/>
      <c r="EO62" s="232"/>
      <c r="EP62" s="232"/>
      <c r="EQ62" s="232"/>
      <c r="ER62" s="232"/>
      <c r="ES62" s="232"/>
      <c r="ET62" s="249"/>
      <c r="EU62" s="249"/>
      <c r="EV62" s="249"/>
      <c r="EW62" s="249"/>
      <c r="EX62" s="232"/>
      <c r="EY62" s="232"/>
      <c r="EZ62" s="232"/>
      <c r="FA62" s="232"/>
      <c r="FB62" s="232"/>
      <c r="FC62" s="232"/>
      <c r="FD62" s="232"/>
      <c r="FE62" s="232"/>
      <c r="FF62" s="232"/>
      <c r="FG62" s="232"/>
      <c r="FH62" s="232"/>
      <c r="FI62" s="232"/>
      <c r="FJ62" s="232"/>
      <c r="FK62" s="232"/>
      <c r="FL62" s="232"/>
      <c r="FM62" s="232"/>
    </row>
    <row r="63" spans="2:172" ht="5.25" customHeight="1">
      <c r="B63" s="451"/>
      <c r="C63" s="453"/>
      <c r="D63" s="406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8"/>
      <c r="W63" s="414"/>
      <c r="X63" s="415"/>
      <c r="Y63" s="415"/>
      <c r="Z63" s="415"/>
      <c r="AA63" s="441"/>
      <c r="AB63" s="563"/>
      <c r="AC63" s="564"/>
      <c r="AD63" s="564"/>
      <c r="AE63" s="564"/>
      <c r="AF63" s="564"/>
      <c r="AG63" s="564"/>
      <c r="AH63" s="564"/>
      <c r="AI63" s="386"/>
      <c r="AJ63" s="387"/>
      <c r="AK63" s="387"/>
      <c r="AL63" s="387"/>
      <c r="AM63" s="387"/>
      <c r="AN63" s="387"/>
      <c r="AO63" s="387"/>
      <c r="AP63" s="387"/>
      <c r="AQ63" s="387"/>
      <c r="AR63" s="387"/>
      <c r="AS63" s="387"/>
      <c r="AT63" s="388"/>
      <c r="AU63" s="379"/>
      <c r="AV63" s="379"/>
      <c r="AW63" s="379"/>
      <c r="AX63" s="379"/>
      <c r="AY63" s="379"/>
      <c r="AZ63" s="379"/>
      <c r="BA63" s="379"/>
      <c r="BB63" s="379"/>
      <c r="BC63" s="379"/>
      <c r="BD63" s="379"/>
      <c r="BE63" s="379"/>
      <c r="BF63" s="379"/>
      <c r="BG63" s="379"/>
      <c r="BH63" s="379"/>
      <c r="BI63" s="379"/>
      <c r="BJ63" s="379"/>
      <c r="BK63" s="379"/>
      <c r="BL63" s="379"/>
      <c r="BM63" s="379"/>
      <c r="BN63" s="379"/>
      <c r="BO63" s="379"/>
      <c r="BP63" s="379"/>
      <c r="BQ63" s="379"/>
      <c r="BR63" s="379"/>
      <c r="BS63" s="379"/>
      <c r="BT63" s="379"/>
      <c r="BU63" s="379"/>
      <c r="BV63" s="379"/>
      <c r="BW63" s="379"/>
      <c r="BX63" s="379"/>
      <c r="BY63" s="379"/>
      <c r="BZ63" s="381"/>
      <c r="CA63" s="381"/>
      <c r="CB63" s="381"/>
      <c r="CC63" s="381"/>
      <c r="CD63" s="381"/>
      <c r="CE63" s="381"/>
      <c r="CF63" s="381"/>
      <c r="CG63" s="381"/>
      <c r="CH63" s="381"/>
      <c r="CI63" s="381"/>
      <c r="CJ63" s="381"/>
      <c r="CK63" s="382"/>
      <c r="CL63" s="232"/>
      <c r="DU63" s="250"/>
      <c r="DV63" s="250"/>
      <c r="DW63" s="250"/>
      <c r="DX63" s="250"/>
      <c r="DY63" s="250"/>
      <c r="DZ63" s="250"/>
      <c r="EA63" s="250"/>
      <c r="EB63" s="250"/>
      <c r="EC63" s="250"/>
      <c r="ED63" s="250"/>
      <c r="EE63" s="250"/>
      <c r="EF63" s="250"/>
      <c r="EG63" s="250"/>
      <c r="EH63" s="250"/>
      <c r="EI63" s="250"/>
      <c r="EJ63" s="250"/>
      <c r="EK63" s="250"/>
      <c r="EL63" s="250"/>
      <c r="EM63" s="250"/>
      <c r="EN63" s="250"/>
      <c r="EO63" s="250"/>
      <c r="EP63" s="250"/>
      <c r="EQ63" s="250"/>
      <c r="ER63" s="232"/>
      <c r="ES63" s="232"/>
      <c r="ET63" s="249"/>
      <c r="EU63" s="249"/>
      <c r="EV63" s="249"/>
      <c r="EW63" s="249"/>
      <c r="EX63" s="232"/>
      <c r="EY63" s="232"/>
      <c r="EZ63" s="232"/>
      <c r="FA63" s="232"/>
      <c r="FB63" s="232"/>
      <c r="FC63" s="232"/>
      <c r="FD63" s="232"/>
      <c r="FE63" s="232"/>
      <c r="FF63" s="232"/>
      <c r="FG63" s="232"/>
      <c r="FH63" s="232"/>
      <c r="FI63" s="232"/>
      <c r="FJ63" s="232"/>
      <c r="FK63" s="232"/>
      <c r="FL63" s="232"/>
      <c r="FM63" s="232"/>
    </row>
    <row r="64" spans="2:172" ht="5.25" customHeight="1">
      <c r="B64" s="451"/>
      <c r="C64" s="453"/>
      <c r="D64" s="406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8"/>
      <c r="W64" s="414"/>
      <c r="X64" s="415"/>
      <c r="Y64" s="415"/>
      <c r="Z64" s="415"/>
      <c r="AA64" s="441"/>
      <c r="AB64" s="563"/>
      <c r="AC64" s="564"/>
      <c r="AD64" s="564"/>
      <c r="AE64" s="564"/>
      <c r="AF64" s="564"/>
      <c r="AG64" s="564"/>
      <c r="AH64" s="564"/>
      <c r="AI64" s="386"/>
      <c r="AJ64" s="387"/>
      <c r="AK64" s="387"/>
      <c r="AL64" s="387"/>
      <c r="AM64" s="387"/>
      <c r="AN64" s="387"/>
      <c r="AO64" s="387"/>
      <c r="AP64" s="387"/>
      <c r="AQ64" s="387"/>
      <c r="AR64" s="387"/>
      <c r="AS64" s="387"/>
      <c r="AT64" s="388"/>
      <c r="AU64" s="379"/>
      <c r="AV64" s="379"/>
      <c r="AW64" s="379"/>
      <c r="AX64" s="379"/>
      <c r="AY64" s="379"/>
      <c r="AZ64" s="379"/>
      <c r="BA64" s="379"/>
      <c r="BB64" s="379"/>
      <c r="BC64" s="379"/>
      <c r="BD64" s="379"/>
      <c r="BE64" s="379"/>
      <c r="BF64" s="379"/>
      <c r="BG64" s="379"/>
      <c r="BH64" s="379"/>
      <c r="BI64" s="379"/>
      <c r="BJ64" s="379"/>
      <c r="BK64" s="379"/>
      <c r="BL64" s="379"/>
      <c r="BM64" s="379"/>
      <c r="BN64" s="379"/>
      <c r="BO64" s="379"/>
      <c r="BP64" s="379"/>
      <c r="BQ64" s="379"/>
      <c r="BR64" s="379"/>
      <c r="BS64" s="379"/>
      <c r="BT64" s="379"/>
      <c r="BU64" s="379"/>
      <c r="BV64" s="379"/>
      <c r="BW64" s="379"/>
      <c r="BX64" s="379"/>
      <c r="BY64" s="379"/>
      <c r="BZ64" s="381"/>
      <c r="CA64" s="381"/>
      <c r="CB64" s="381"/>
      <c r="CC64" s="381"/>
      <c r="CD64" s="381"/>
      <c r="CE64" s="381"/>
      <c r="CF64" s="381"/>
      <c r="CG64" s="381"/>
      <c r="CH64" s="381"/>
      <c r="CI64" s="381"/>
      <c r="CJ64" s="381"/>
      <c r="CK64" s="382"/>
    </row>
    <row r="65" spans="2:89" ht="5.25" customHeight="1">
      <c r="B65" s="451"/>
      <c r="C65" s="453"/>
      <c r="D65" s="406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8"/>
      <c r="W65" s="414"/>
      <c r="X65" s="415"/>
      <c r="Y65" s="415"/>
      <c r="Z65" s="415"/>
      <c r="AA65" s="441"/>
      <c r="AB65" s="563"/>
      <c r="AC65" s="564"/>
      <c r="AD65" s="564"/>
      <c r="AE65" s="564"/>
      <c r="AF65" s="564"/>
      <c r="AG65" s="564"/>
      <c r="AH65" s="564"/>
      <c r="AI65" s="386"/>
      <c r="AJ65" s="387"/>
      <c r="AK65" s="387"/>
      <c r="AL65" s="387"/>
      <c r="AM65" s="387"/>
      <c r="AN65" s="387"/>
      <c r="AO65" s="387"/>
      <c r="AP65" s="387"/>
      <c r="AQ65" s="387"/>
      <c r="AR65" s="387"/>
      <c r="AS65" s="387"/>
      <c r="AT65" s="388"/>
      <c r="AU65" s="379"/>
      <c r="AV65" s="379"/>
      <c r="AW65" s="379"/>
      <c r="AX65" s="379"/>
      <c r="AY65" s="379"/>
      <c r="AZ65" s="379"/>
      <c r="BA65" s="379"/>
      <c r="BB65" s="379"/>
      <c r="BC65" s="379"/>
      <c r="BD65" s="379"/>
      <c r="BE65" s="379"/>
      <c r="BF65" s="379"/>
      <c r="BG65" s="379"/>
      <c r="BH65" s="379"/>
      <c r="BI65" s="379"/>
      <c r="BJ65" s="379"/>
      <c r="BK65" s="379"/>
      <c r="BL65" s="379"/>
      <c r="BM65" s="379"/>
      <c r="BN65" s="379"/>
      <c r="BO65" s="379"/>
      <c r="BP65" s="379"/>
      <c r="BQ65" s="379"/>
      <c r="BR65" s="379"/>
      <c r="BS65" s="379"/>
      <c r="BT65" s="379"/>
      <c r="BU65" s="379"/>
      <c r="BV65" s="379"/>
      <c r="BW65" s="379"/>
      <c r="BX65" s="379"/>
      <c r="BY65" s="379"/>
      <c r="BZ65" s="381"/>
      <c r="CA65" s="381"/>
      <c r="CB65" s="381"/>
      <c r="CC65" s="381"/>
      <c r="CD65" s="381"/>
      <c r="CE65" s="381"/>
      <c r="CF65" s="381"/>
      <c r="CG65" s="381"/>
      <c r="CH65" s="381"/>
      <c r="CI65" s="381"/>
      <c r="CJ65" s="381"/>
      <c r="CK65" s="382"/>
    </row>
    <row r="66" spans="2:89" ht="5.25" customHeight="1">
      <c r="B66" s="451"/>
      <c r="C66" s="453"/>
      <c r="D66" s="409"/>
      <c r="E66" s="410"/>
      <c r="F66" s="410"/>
      <c r="G66" s="410"/>
      <c r="H66" s="410"/>
      <c r="I66" s="410"/>
      <c r="J66" s="410"/>
      <c r="K66" s="410"/>
      <c r="L66" s="410"/>
      <c r="M66" s="410"/>
      <c r="N66" s="410"/>
      <c r="O66" s="410"/>
      <c r="P66" s="410"/>
      <c r="Q66" s="410"/>
      <c r="R66" s="410"/>
      <c r="S66" s="410"/>
      <c r="T66" s="410"/>
      <c r="U66" s="410"/>
      <c r="V66" s="411"/>
      <c r="W66" s="416"/>
      <c r="X66" s="417"/>
      <c r="Y66" s="417"/>
      <c r="Z66" s="417"/>
      <c r="AA66" s="442"/>
      <c r="AB66" s="565"/>
      <c r="AC66" s="566"/>
      <c r="AD66" s="566"/>
      <c r="AE66" s="566"/>
      <c r="AF66" s="566"/>
      <c r="AG66" s="566"/>
      <c r="AH66" s="566"/>
      <c r="AI66" s="389"/>
      <c r="AJ66" s="390"/>
      <c r="AK66" s="390"/>
      <c r="AL66" s="390"/>
      <c r="AM66" s="390"/>
      <c r="AN66" s="390"/>
      <c r="AO66" s="390"/>
      <c r="AP66" s="390"/>
      <c r="AQ66" s="390"/>
      <c r="AR66" s="390"/>
      <c r="AS66" s="390"/>
      <c r="AT66" s="391"/>
      <c r="AU66" s="380"/>
      <c r="AV66" s="380"/>
      <c r="AW66" s="380"/>
      <c r="AX66" s="380"/>
      <c r="AY66" s="380"/>
      <c r="AZ66" s="380"/>
      <c r="BA66" s="380"/>
      <c r="BB66" s="380"/>
      <c r="BC66" s="380"/>
      <c r="BD66" s="380"/>
      <c r="BE66" s="380"/>
      <c r="BF66" s="380"/>
      <c r="BG66" s="380"/>
      <c r="BH66" s="380"/>
      <c r="BI66" s="380"/>
      <c r="BJ66" s="380"/>
      <c r="BK66" s="380"/>
      <c r="BL66" s="380"/>
      <c r="BM66" s="380"/>
      <c r="BN66" s="380"/>
      <c r="BO66" s="380"/>
      <c r="BP66" s="380"/>
      <c r="BQ66" s="380"/>
      <c r="BR66" s="380"/>
      <c r="BS66" s="380"/>
      <c r="BT66" s="380"/>
      <c r="BU66" s="380"/>
      <c r="BV66" s="380"/>
      <c r="BW66" s="380"/>
      <c r="BX66" s="380"/>
      <c r="BY66" s="380"/>
      <c r="BZ66" s="381"/>
      <c r="CA66" s="381"/>
      <c r="CB66" s="381"/>
      <c r="CC66" s="381"/>
      <c r="CD66" s="381"/>
      <c r="CE66" s="381"/>
      <c r="CF66" s="381"/>
      <c r="CG66" s="381"/>
      <c r="CH66" s="381"/>
      <c r="CI66" s="381"/>
      <c r="CJ66" s="381"/>
      <c r="CK66" s="382"/>
    </row>
    <row r="67" spans="2:89" ht="5.25" customHeight="1">
      <c r="B67" s="451"/>
      <c r="C67" s="453"/>
      <c r="D67" s="403" t="s">
        <v>1077</v>
      </c>
      <c r="E67" s="404"/>
      <c r="F67" s="404"/>
      <c r="G67" s="404"/>
      <c r="H67" s="404"/>
      <c r="I67" s="404"/>
      <c r="J67" s="404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5"/>
      <c r="W67" s="412" t="str" cm="1">
        <f t="array" ref="W67">_xlfn.SWITCH(施設情報!C24,"減価償却費加算","○","")</f>
        <v/>
      </c>
      <c r="X67" s="413"/>
      <c r="Y67" s="413"/>
      <c r="Z67" s="413"/>
      <c r="AA67" s="440"/>
      <c r="AB67" s="443" t="str">
        <f>施設情報!C25&amp;施設情報!C26</f>
        <v/>
      </c>
      <c r="AC67" s="444"/>
      <c r="AD67" s="444"/>
      <c r="AE67" s="444"/>
      <c r="AF67" s="444"/>
      <c r="AG67" s="444"/>
      <c r="AH67" s="444"/>
      <c r="AI67" s="383">
        <f ca="1">集計【保育所】!O11</f>
        <v>0</v>
      </c>
      <c r="AJ67" s="384"/>
      <c r="AK67" s="384"/>
      <c r="AL67" s="384"/>
      <c r="AM67" s="384"/>
      <c r="AN67" s="384"/>
      <c r="AO67" s="384"/>
      <c r="AP67" s="384"/>
      <c r="AQ67" s="384"/>
      <c r="AR67" s="384"/>
      <c r="AS67" s="384"/>
      <c r="AT67" s="385"/>
      <c r="AU67" s="378"/>
      <c r="AV67" s="378"/>
      <c r="AW67" s="378"/>
      <c r="AX67" s="378"/>
      <c r="AY67" s="378"/>
      <c r="AZ67" s="378"/>
      <c r="BA67" s="378"/>
      <c r="BB67" s="378"/>
      <c r="BC67" s="378"/>
      <c r="BD67" s="378"/>
      <c r="BE67" s="378"/>
      <c r="BF67" s="378"/>
      <c r="BG67" s="378"/>
      <c r="BH67" s="378"/>
      <c r="BI67" s="378"/>
      <c r="BJ67" s="378"/>
      <c r="BK67" s="378"/>
      <c r="BL67" s="378"/>
      <c r="BM67" s="378"/>
      <c r="BN67" s="378"/>
      <c r="BO67" s="378"/>
      <c r="BP67" s="378"/>
      <c r="BQ67" s="378"/>
      <c r="BR67" s="378"/>
      <c r="BS67" s="378"/>
      <c r="BT67" s="378"/>
      <c r="BU67" s="378"/>
      <c r="BV67" s="378"/>
      <c r="BW67" s="378"/>
      <c r="BX67" s="378"/>
      <c r="BY67" s="378"/>
      <c r="BZ67" s="381"/>
      <c r="CA67" s="381"/>
      <c r="CB67" s="381"/>
      <c r="CC67" s="381"/>
      <c r="CD67" s="381"/>
      <c r="CE67" s="381"/>
      <c r="CF67" s="381"/>
      <c r="CG67" s="381"/>
      <c r="CH67" s="381"/>
      <c r="CI67" s="381"/>
      <c r="CJ67" s="381"/>
      <c r="CK67" s="382"/>
    </row>
    <row r="68" spans="2:89" ht="5.25" customHeight="1">
      <c r="B68" s="451"/>
      <c r="C68" s="453"/>
      <c r="D68" s="406"/>
      <c r="E68" s="407"/>
      <c r="F68" s="407"/>
      <c r="G68" s="407"/>
      <c r="H68" s="407"/>
      <c r="I68" s="407"/>
      <c r="J68" s="407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8"/>
      <c r="W68" s="414"/>
      <c r="X68" s="415"/>
      <c r="Y68" s="415"/>
      <c r="Z68" s="415"/>
      <c r="AA68" s="441"/>
      <c r="AB68" s="445"/>
      <c r="AC68" s="446"/>
      <c r="AD68" s="446"/>
      <c r="AE68" s="446"/>
      <c r="AF68" s="446"/>
      <c r="AG68" s="446"/>
      <c r="AH68" s="446"/>
      <c r="AI68" s="386"/>
      <c r="AJ68" s="387"/>
      <c r="AK68" s="387"/>
      <c r="AL68" s="387"/>
      <c r="AM68" s="387"/>
      <c r="AN68" s="387"/>
      <c r="AO68" s="387"/>
      <c r="AP68" s="387"/>
      <c r="AQ68" s="387"/>
      <c r="AR68" s="387"/>
      <c r="AS68" s="387"/>
      <c r="AT68" s="388"/>
      <c r="AU68" s="379"/>
      <c r="AV68" s="379"/>
      <c r="AW68" s="379"/>
      <c r="AX68" s="379"/>
      <c r="AY68" s="379"/>
      <c r="AZ68" s="379"/>
      <c r="BA68" s="379"/>
      <c r="BB68" s="379"/>
      <c r="BC68" s="379"/>
      <c r="BD68" s="379"/>
      <c r="BE68" s="379"/>
      <c r="BF68" s="379"/>
      <c r="BG68" s="379"/>
      <c r="BH68" s="379"/>
      <c r="BI68" s="379"/>
      <c r="BJ68" s="379"/>
      <c r="BK68" s="379"/>
      <c r="BL68" s="379"/>
      <c r="BM68" s="379"/>
      <c r="BN68" s="379"/>
      <c r="BO68" s="379"/>
      <c r="BP68" s="379"/>
      <c r="BQ68" s="379"/>
      <c r="BR68" s="379"/>
      <c r="BS68" s="379"/>
      <c r="BT68" s="379"/>
      <c r="BU68" s="379"/>
      <c r="BV68" s="379"/>
      <c r="BW68" s="379"/>
      <c r="BX68" s="379"/>
      <c r="BY68" s="379"/>
      <c r="BZ68" s="381"/>
      <c r="CA68" s="381"/>
      <c r="CB68" s="381"/>
      <c r="CC68" s="381"/>
      <c r="CD68" s="381"/>
      <c r="CE68" s="381"/>
      <c r="CF68" s="381"/>
      <c r="CG68" s="381"/>
      <c r="CH68" s="381"/>
      <c r="CI68" s="381"/>
      <c r="CJ68" s="381"/>
      <c r="CK68" s="382"/>
    </row>
    <row r="69" spans="2:89" ht="5.25" customHeight="1">
      <c r="B69" s="451"/>
      <c r="C69" s="453"/>
      <c r="D69" s="406"/>
      <c r="E69" s="407"/>
      <c r="F69" s="407"/>
      <c r="G69" s="407"/>
      <c r="H69" s="407"/>
      <c r="I69" s="407"/>
      <c r="J69" s="407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8"/>
      <c r="W69" s="414"/>
      <c r="X69" s="415"/>
      <c r="Y69" s="415"/>
      <c r="Z69" s="415"/>
      <c r="AA69" s="441"/>
      <c r="AB69" s="445"/>
      <c r="AC69" s="446"/>
      <c r="AD69" s="446"/>
      <c r="AE69" s="446"/>
      <c r="AF69" s="446"/>
      <c r="AG69" s="446"/>
      <c r="AH69" s="446"/>
      <c r="AI69" s="386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8"/>
      <c r="AU69" s="379"/>
      <c r="AV69" s="379"/>
      <c r="AW69" s="379"/>
      <c r="AX69" s="379"/>
      <c r="AY69" s="379"/>
      <c r="AZ69" s="379"/>
      <c r="BA69" s="379"/>
      <c r="BB69" s="379"/>
      <c r="BC69" s="379"/>
      <c r="BD69" s="379"/>
      <c r="BE69" s="379"/>
      <c r="BF69" s="379"/>
      <c r="BG69" s="379"/>
      <c r="BH69" s="379"/>
      <c r="BI69" s="379"/>
      <c r="BJ69" s="379"/>
      <c r="BK69" s="379"/>
      <c r="BL69" s="379"/>
      <c r="BM69" s="379"/>
      <c r="BN69" s="379"/>
      <c r="BO69" s="379"/>
      <c r="BP69" s="379"/>
      <c r="BQ69" s="379"/>
      <c r="BR69" s="379"/>
      <c r="BS69" s="379"/>
      <c r="BT69" s="379"/>
      <c r="BU69" s="379"/>
      <c r="BV69" s="379"/>
      <c r="BW69" s="379"/>
      <c r="BX69" s="379"/>
      <c r="BY69" s="379"/>
      <c r="BZ69" s="381"/>
      <c r="CA69" s="381"/>
      <c r="CB69" s="381"/>
      <c r="CC69" s="381"/>
      <c r="CD69" s="381"/>
      <c r="CE69" s="381"/>
      <c r="CF69" s="381"/>
      <c r="CG69" s="381"/>
      <c r="CH69" s="381"/>
      <c r="CI69" s="381"/>
      <c r="CJ69" s="381"/>
      <c r="CK69" s="382"/>
    </row>
    <row r="70" spans="2:89" ht="5.25" customHeight="1">
      <c r="B70" s="451"/>
      <c r="C70" s="453"/>
      <c r="D70" s="406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8"/>
      <c r="W70" s="414"/>
      <c r="X70" s="415"/>
      <c r="Y70" s="415"/>
      <c r="Z70" s="415"/>
      <c r="AA70" s="441"/>
      <c r="AB70" s="445"/>
      <c r="AC70" s="446"/>
      <c r="AD70" s="446"/>
      <c r="AE70" s="446"/>
      <c r="AF70" s="446"/>
      <c r="AG70" s="446"/>
      <c r="AH70" s="446"/>
      <c r="AI70" s="386"/>
      <c r="AJ70" s="387"/>
      <c r="AK70" s="387"/>
      <c r="AL70" s="387"/>
      <c r="AM70" s="387"/>
      <c r="AN70" s="387"/>
      <c r="AO70" s="387"/>
      <c r="AP70" s="387"/>
      <c r="AQ70" s="387"/>
      <c r="AR70" s="387"/>
      <c r="AS70" s="387"/>
      <c r="AT70" s="388"/>
      <c r="AU70" s="379"/>
      <c r="AV70" s="379"/>
      <c r="AW70" s="379"/>
      <c r="AX70" s="379"/>
      <c r="AY70" s="379"/>
      <c r="AZ70" s="379"/>
      <c r="BA70" s="379"/>
      <c r="BB70" s="379"/>
      <c r="BC70" s="379"/>
      <c r="BD70" s="379"/>
      <c r="BE70" s="379"/>
      <c r="BF70" s="379"/>
      <c r="BG70" s="379"/>
      <c r="BH70" s="379"/>
      <c r="BI70" s="379"/>
      <c r="BJ70" s="379"/>
      <c r="BK70" s="379"/>
      <c r="BL70" s="379"/>
      <c r="BM70" s="379"/>
      <c r="BN70" s="379"/>
      <c r="BO70" s="379"/>
      <c r="BP70" s="379"/>
      <c r="BQ70" s="379"/>
      <c r="BR70" s="379"/>
      <c r="BS70" s="379"/>
      <c r="BT70" s="379"/>
      <c r="BU70" s="379"/>
      <c r="BV70" s="379"/>
      <c r="BW70" s="379"/>
      <c r="BX70" s="379"/>
      <c r="BY70" s="379"/>
      <c r="BZ70" s="381"/>
      <c r="CA70" s="381"/>
      <c r="CB70" s="381"/>
      <c r="CC70" s="381"/>
      <c r="CD70" s="381"/>
      <c r="CE70" s="381"/>
      <c r="CF70" s="381"/>
      <c r="CG70" s="381"/>
      <c r="CH70" s="381"/>
      <c r="CI70" s="381"/>
      <c r="CJ70" s="381"/>
      <c r="CK70" s="382"/>
    </row>
    <row r="71" spans="2:89" ht="5.25" customHeight="1">
      <c r="B71" s="451"/>
      <c r="C71" s="453"/>
      <c r="D71" s="409"/>
      <c r="E71" s="410"/>
      <c r="F71" s="410"/>
      <c r="G71" s="410"/>
      <c r="H71" s="410"/>
      <c r="I71" s="410"/>
      <c r="J71" s="410"/>
      <c r="K71" s="410"/>
      <c r="L71" s="410"/>
      <c r="M71" s="410"/>
      <c r="N71" s="410"/>
      <c r="O71" s="410"/>
      <c r="P71" s="410"/>
      <c r="Q71" s="410"/>
      <c r="R71" s="410"/>
      <c r="S71" s="410"/>
      <c r="T71" s="410"/>
      <c r="U71" s="410"/>
      <c r="V71" s="411"/>
      <c r="W71" s="416"/>
      <c r="X71" s="417"/>
      <c r="Y71" s="417"/>
      <c r="Z71" s="417"/>
      <c r="AA71" s="442"/>
      <c r="AB71" s="447"/>
      <c r="AC71" s="448"/>
      <c r="AD71" s="448"/>
      <c r="AE71" s="448"/>
      <c r="AF71" s="448"/>
      <c r="AG71" s="448"/>
      <c r="AH71" s="448"/>
      <c r="AI71" s="389"/>
      <c r="AJ71" s="390"/>
      <c r="AK71" s="390"/>
      <c r="AL71" s="390"/>
      <c r="AM71" s="390"/>
      <c r="AN71" s="390"/>
      <c r="AO71" s="390"/>
      <c r="AP71" s="390"/>
      <c r="AQ71" s="390"/>
      <c r="AR71" s="390"/>
      <c r="AS71" s="390"/>
      <c r="AT71" s="391"/>
      <c r="AU71" s="380"/>
      <c r="AV71" s="380"/>
      <c r="AW71" s="380"/>
      <c r="AX71" s="380"/>
      <c r="AY71" s="380"/>
      <c r="AZ71" s="380"/>
      <c r="BA71" s="380"/>
      <c r="BB71" s="380"/>
      <c r="BC71" s="380"/>
      <c r="BD71" s="380"/>
      <c r="BE71" s="380"/>
      <c r="BF71" s="380"/>
      <c r="BG71" s="380"/>
      <c r="BH71" s="380"/>
      <c r="BI71" s="380"/>
      <c r="BJ71" s="380"/>
      <c r="BK71" s="380"/>
      <c r="BL71" s="380"/>
      <c r="BM71" s="380"/>
      <c r="BN71" s="380"/>
      <c r="BO71" s="380"/>
      <c r="BP71" s="380"/>
      <c r="BQ71" s="380"/>
      <c r="BR71" s="380"/>
      <c r="BS71" s="380"/>
      <c r="BT71" s="380"/>
      <c r="BU71" s="380"/>
      <c r="BV71" s="380"/>
      <c r="BW71" s="380"/>
      <c r="BX71" s="380"/>
      <c r="BY71" s="380"/>
      <c r="BZ71" s="381"/>
      <c r="CA71" s="381"/>
      <c r="CB71" s="381"/>
      <c r="CC71" s="381"/>
      <c r="CD71" s="381"/>
      <c r="CE71" s="381"/>
      <c r="CF71" s="381"/>
      <c r="CG71" s="381"/>
      <c r="CH71" s="381"/>
      <c r="CI71" s="381"/>
      <c r="CJ71" s="381"/>
      <c r="CK71" s="382"/>
    </row>
    <row r="72" spans="2:89" ht="5.25" customHeight="1">
      <c r="B72" s="451"/>
      <c r="C72" s="453"/>
      <c r="D72" s="403" t="s">
        <v>1044</v>
      </c>
      <c r="E72" s="404"/>
      <c r="F72" s="404"/>
      <c r="G72" s="404"/>
      <c r="H72" s="404"/>
      <c r="I72" s="404"/>
      <c r="J72" s="404"/>
      <c r="K72" s="404"/>
      <c r="L72" s="404"/>
      <c r="M72" s="404"/>
      <c r="N72" s="404"/>
      <c r="O72" s="404"/>
      <c r="P72" s="404"/>
      <c r="Q72" s="404"/>
      <c r="R72" s="404"/>
      <c r="S72" s="404"/>
      <c r="T72" s="404"/>
      <c r="U72" s="404"/>
      <c r="V72" s="405"/>
      <c r="W72" s="412" t="str" cm="1">
        <f t="array" ref="W72">_xlfn.SWITCH(施設情報!C24,"賃借料加算","○","")</f>
        <v/>
      </c>
      <c r="X72" s="413"/>
      <c r="Y72" s="413"/>
      <c r="Z72" s="413"/>
      <c r="AA72" s="440"/>
      <c r="AB72" s="443" t="str">
        <f>施設情報!C25&amp;施設情報!C26</f>
        <v/>
      </c>
      <c r="AC72" s="444"/>
      <c r="AD72" s="444"/>
      <c r="AE72" s="444"/>
      <c r="AF72" s="444"/>
      <c r="AG72" s="444"/>
      <c r="AH72" s="444"/>
      <c r="AI72" s="383">
        <f ca="1">集計【保育所】!O12</f>
        <v>0</v>
      </c>
      <c r="AJ72" s="384"/>
      <c r="AK72" s="384"/>
      <c r="AL72" s="384"/>
      <c r="AM72" s="384"/>
      <c r="AN72" s="384"/>
      <c r="AO72" s="384"/>
      <c r="AP72" s="384"/>
      <c r="AQ72" s="384"/>
      <c r="AR72" s="384"/>
      <c r="AS72" s="384"/>
      <c r="AT72" s="385"/>
      <c r="AU72" s="378"/>
      <c r="AV72" s="378"/>
      <c r="AW72" s="378"/>
      <c r="AX72" s="378"/>
      <c r="AY72" s="378"/>
      <c r="AZ72" s="378"/>
      <c r="BA72" s="378"/>
      <c r="BB72" s="378"/>
      <c r="BC72" s="378"/>
      <c r="BD72" s="378"/>
      <c r="BE72" s="378"/>
      <c r="BF72" s="378"/>
      <c r="BG72" s="378"/>
      <c r="BH72" s="378"/>
      <c r="BI72" s="378"/>
      <c r="BJ72" s="378"/>
      <c r="BK72" s="378"/>
      <c r="BL72" s="378"/>
      <c r="BM72" s="378"/>
      <c r="BN72" s="378"/>
      <c r="BO72" s="378"/>
      <c r="BP72" s="378"/>
      <c r="BQ72" s="378"/>
      <c r="BR72" s="378"/>
      <c r="BS72" s="378"/>
      <c r="BT72" s="378"/>
      <c r="BU72" s="378"/>
      <c r="BV72" s="378"/>
      <c r="BW72" s="378"/>
      <c r="BX72" s="378"/>
      <c r="BY72" s="378"/>
      <c r="BZ72" s="381"/>
      <c r="CA72" s="381"/>
      <c r="CB72" s="381"/>
      <c r="CC72" s="381"/>
      <c r="CD72" s="381"/>
      <c r="CE72" s="381"/>
      <c r="CF72" s="381"/>
      <c r="CG72" s="381"/>
      <c r="CH72" s="381"/>
      <c r="CI72" s="381"/>
      <c r="CJ72" s="381"/>
      <c r="CK72" s="382"/>
    </row>
    <row r="73" spans="2:89" ht="5.25" customHeight="1">
      <c r="B73" s="451"/>
      <c r="C73" s="453"/>
      <c r="D73" s="406"/>
      <c r="E73" s="407"/>
      <c r="F73" s="407"/>
      <c r="G73" s="407"/>
      <c r="H73" s="407"/>
      <c r="I73" s="407"/>
      <c r="J73" s="407"/>
      <c r="K73" s="407"/>
      <c r="L73" s="407"/>
      <c r="M73" s="407"/>
      <c r="N73" s="407"/>
      <c r="O73" s="407"/>
      <c r="P73" s="407"/>
      <c r="Q73" s="407"/>
      <c r="R73" s="407"/>
      <c r="S73" s="407"/>
      <c r="T73" s="407"/>
      <c r="U73" s="407"/>
      <c r="V73" s="408"/>
      <c r="W73" s="414"/>
      <c r="X73" s="415"/>
      <c r="Y73" s="415"/>
      <c r="Z73" s="415"/>
      <c r="AA73" s="441"/>
      <c r="AB73" s="445"/>
      <c r="AC73" s="446"/>
      <c r="AD73" s="446"/>
      <c r="AE73" s="446"/>
      <c r="AF73" s="446"/>
      <c r="AG73" s="446"/>
      <c r="AH73" s="446"/>
      <c r="AI73" s="386"/>
      <c r="AJ73" s="387"/>
      <c r="AK73" s="387"/>
      <c r="AL73" s="387"/>
      <c r="AM73" s="387"/>
      <c r="AN73" s="387"/>
      <c r="AO73" s="387"/>
      <c r="AP73" s="387"/>
      <c r="AQ73" s="387"/>
      <c r="AR73" s="387"/>
      <c r="AS73" s="387"/>
      <c r="AT73" s="388"/>
      <c r="AU73" s="379"/>
      <c r="AV73" s="379"/>
      <c r="AW73" s="379"/>
      <c r="AX73" s="379"/>
      <c r="AY73" s="379"/>
      <c r="AZ73" s="379"/>
      <c r="BA73" s="379"/>
      <c r="BB73" s="379"/>
      <c r="BC73" s="379"/>
      <c r="BD73" s="379"/>
      <c r="BE73" s="379"/>
      <c r="BF73" s="379"/>
      <c r="BG73" s="379"/>
      <c r="BH73" s="379"/>
      <c r="BI73" s="379"/>
      <c r="BJ73" s="379"/>
      <c r="BK73" s="379"/>
      <c r="BL73" s="379"/>
      <c r="BM73" s="379"/>
      <c r="BN73" s="379"/>
      <c r="BO73" s="379"/>
      <c r="BP73" s="379"/>
      <c r="BQ73" s="379"/>
      <c r="BR73" s="379"/>
      <c r="BS73" s="379"/>
      <c r="BT73" s="379"/>
      <c r="BU73" s="379"/>
      <c r="BV73" s="379"/>
      <c r="BW73" s="379"/>
      <c r="BX73" s="379"/>
      <c r="BY73" s="379"/>
      <c r="BZ73" s="381"/>
      <c r="CA73" s="381"/>
      <c r="CB73" s="381"/>
      <c r="CC73" s="381"/>
      <c r="CD73" s="381"/>
      <c r="CE73" s="381"/>
      <c r="CF73" s="381"/>
      <c r="CG73" s="381"/>
      <c r="CH73" s="381"/>
      <c r="CI73" s="381"/>
      <c r="CJ73" s="381"/>
      <c r="CK73" s="382"/>
    </row>
    <row r="74" spans="2:89" ht="5.25" customHeight="1">
      <c r="B74" s="451"/>
      <c r="C74" s="453"/>
      <c r="D74" s="406"/>
      <c r="E74" s="407"/>
      <c r="F74" s="407"/>
      <c r="G74" s="407"/>
      <c r="H74" s="407"/>
      <c r="I74" s="407"/>
      <c r="J74" s="407"/>
      <c r="K74" s="407"/>
      <c r="L74" s="407"/>
      <c r="M74" s="407"/>
      <c r="N74" s="407"/>
      <c r="O74" s="407"/>
      <c r="P74" s="407"/>
      <c r="Q74" s="407"/>
      <c r="R74" s="407"/>
      <c r="S74" s="407"/>
      <c r="T74" s="407"/>
      <c r="U74" s="407"/>
      <c r="V74" s="408"/>
      <c r="W74" s="414"/>
      <c r="X74" s="415"/>
      <c r="Y74" s="415"/>
      <c r="Z74" s="415"/>
      <c r="AA74" s="441"/>
      <c r="AB74" s="445"/>
      <c r="AC74" s="446"/>
      <c r="AD74" s="446"/>
      <c r="AE74" s="446"/>
      <c r="AF74" s="446"/>
      <c r="AG74" s="446"/>
      <c r="AH74" s="446"/>
      <c r="AI74" s="386"/>
      <c r="AJ74" s="387"/>
      <c r="AK74" s="387"/>
      <c r="AL74" s="387"/>
      <c r="AM74" s="387"/>
      <c r="AN74" s="387"/>
      <c r="AO74" s="387"/>
      <c r="AP74" s="387"/>
      <c r="AQ74" s="387"/>
      <c r="AR74" s="387"/>
      <c r="AS74" s="387"/>
      <c r="AT74" s="388"/>
      <c r="AU74" s="379"/>
      <c r="AV74" s="379"/>
      <c r="AW74" s="379"/>
      <c r="AX74" s="379"/>
      <c r="AY74" s="379"/>
      <c r="AZ74" s="379"/>
      <c r="BA74" s="379"/>
      <c r="BB74" s="379"/>
      <c r="BC74" s="379"/>
      <c r="BD74" s="379"/>
      <c r="BE74" s="379"/>
      <c r="BF74" s="379"/>
      <c r="BG74" s="379"/>
      <c r="BH74" s="379"/>
      <c r="BI74" s="379"/>
      <c r="BJ74" s="379"/>
      <c r="BK74" s="379"/>
      <c r="BL74" s="379"/>
      <c r="BM74" s="379"/>
      <c r="BN74" s="379"/>
      <c r="BO74" s="379"/>
      <c r="BP74" s="379"/>
      <c r="BQ74" s="379"/>
      <c r="BR74" s="379"/>
      <c r="BS74" s="379"/>
      <c r="BT74" s="379"/>
      <c r="BU74" s="379"/>
      <c r="BV74" s="379"/>
      <c r="BW74" s="379"/>
      <c r="BX74" s="379"/>
      <c r="BY74" s="379"/>
      <c r="BZ74" s="381"/>
      <c r="CA74" s="381"/>
      <c r="CB74" s="381"/>
      <c r="CC74" s="381"/>
      <c r="CD74" s="381"/>
      <c r="CE74" s="381"/>
      <c r="CF74" s="381"/>
      <c r="CG74" s="381"/>
      <c r="CH74" s="381"/>
      <c r="CI74" s="381"/>
      <c r="CJ74" s="381"/>
      <c r="CK74" s="382"/>
    </row>
    <row r="75" spans="2:89" ht="5.25" customHeight="1">
      <c r="B75" s="451"/>
      <c r="C75" s="453"/>
      <c r="D75" s="406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8"/>
      <c r="W75" s="414"/>
      <c r="X75" s="415"/>
      <c r="Y75" s="415"/>
      <c r="Z75" s="415"/>
      <c r="AA75" s="441"/>
      <c r="AB75" s="445"/>
      <c r="AC75" s="446"/>
      <c r="AD75" s="446"/>
      <c r="AE75" s="446"/>
      <c r="AF75" s="446"/>
      <c r="AG75" s="446"/>
      <c r="AH75" s="446"/>
      <c r="AI75" s="386"/>
      <c r="AJ75" s="387"/>
      <c r="AK75" s="387"/>
      <c r="AL75" s="387"/>
      <c r="AM75" s="387"/>
      <c r="AN75" s="387"/>
      <c r="AO75" s="387"/>
      <c r="AP75" s="387"/>
      <c r="AQ75" s="387"/>
      <c r="AR75" s="387"/>
      <c r="AS75" s="387"/>
      <c r="AT75" s="388"/>
      <c r="AU75" s="379"/>
      <c r="AV75" s="379"/>
      <c r="AW75" s="379"/>
      <c r="AX75" s="379"/>
      <c r="AY75" s="379"/>
      <c r="AZ75" s="379"/>
      <c r="BA75" s="379"/>
      <c r="BB75" s="379"/>
      <c r="BC75" s="379"/>
      <c r="BD75" s="379"/>
      <c r="BE75" s="379"/>
      <c r="BF75" s="379"/>
      <c r="BG75" s="379"/>
      <c r="BH75" s="379"/>
      <c r="BI75" s="379"/>
      <c r="BJ75" s="379"/>
      <c r="BK75" s="379"/>
      <c r="BL75" s="379"/>
      <c r="BM75" s="379"/>
      <c r="BN75" s="379"/>
      <c r="BO75" s="379"/>
      <c r="BP75" s="379"/>
      <c r="BQ75" s="379"/>
      <c r="BR75" s="379"/>
      <c r="BS75" s="379"/>
      <c r="BT75" s="379"/>
      <c r="BU75" s="379"/>
      <c r="BV75" s="379"/>
      <c r="BW75" s="379"/>
      <c r="BX75" s="379"/>
      <c r="BY75" s="379"/>
      <c r="BZ75" s="381"/>
      <c r="CA75" s="381"/>
      <c r="CB75" s="381"/>
      <c r="CC75" s="381"/>
      <c r="CD75" s="381"/>
      <c r="CE75" s="381"/>
      <c r="CF75" s="381"/>
      <c r="CG75" s="381"/>
      <c r="CH75" s="381"/>
      <c r="CI75" s="381"/>
      <c r="CJ75" s="381"/>
      <c r="CK75" s="382"/>
    </row>
    <row r="76" spans="2:89" ht="5.25" customHeight="1">
      <c r="B76" s="451"/>
      <c r="C76" s="453"/>
      <c r="D76" s="409"/>
      <c r="E76" s="410"/>
      <c r="F76" s="410"/>
      <c r="G76" s="410"/>
      <c r="H76" s="410"/>
      <c r="I76" s="410"/>
      <c r="J76" s="410"/>
      <c r="K76" s="410"/>
      <c r="L76" s="410"/>
      <c r="M76" s="410"/>
      <c r="N76" s="410"/>
      <c r="O76" s="410"/>
      <c r="P76" s="410"/>
      <c r="Q76" s="410"/>
      <c r="R76" s="410"/>
      <c r="S76" s="410"/>
      <c r="T76" s="410"/>
      <c r="U76" s="410"/>
      <c r="V76" s="411"/>
      <c r="W76" s="416"/>
      <c r="X76" s="417"/>
      <c r="Y76" s="417"/>
      <c r="Z76" s="417"/>
      <c r="AA76" s="442"/>
      <c r="AB76" s="447"/>
      <c r="AC76" s="448"/>
      <c r="AD76" s="448"/>
      <c r="AE76" s="448"/>
      <c r="AF76" s="448"/>
      <c r="AG76" s="448"/>
      <c r="AH76" s="448"/>
      <c r="AI76" s="389"/>
      <c r="AJ76" s="390"/>
      <c r="AK76" s="390"/>
      <c r="AL76" s="390"/>
      <c r="AM76" s="390"/>
      <c r="AN76" s="390"/>
      <c r="AO76" s="390"/>
      <c r="AP76" s="390"/>
      <c r="AQ76" s="390"/>
      <c r="AR76" s="390"/>
      <c r="AS76" s="390"/>
      <c r="AT76" s="391"/>
      <c r="AU76" s="380"/>
      <c r="AV76" s="380"/>
      <c r="AW76" s="380"/>
      <c r="AX76" s="380"/>
      <c r="AY76" s="380"/>
      <c r="AZ76" s="380"/>
      <c r="BA76" s="380"/>
      <c r="BB76" s="380"/>
      <c r="BC76" s="380"/>
      <c r="BD76" s="380"/>
      <c r="BE76" s="380"/>
      <c r="BF76" s="380"/>
      <c r="BG76" s="380"/>
      <c r="BH76" s="380"/>
      <c r="BI76" s="380"/>
      <c r="BJ76" s="380"/>
      <c r="BK76" s="380"/>
      <c r="BL76" s="380"/>
      <c r="BM76" s="380"/>
      <c r="BN76" s="380"/>
      <c r="BO76" s="380"/>
      <c r="BP76" s="380"/>
      <c r="BQ76" s="380"/>
      <c r="BR76" s="380"/>
      <c r="BS76" s="380"/>
      <c r="BT76" s="380"/>
      <c r="BU76" s="380"/>
      <c r="BV76" s="380"/>
      <c r="BW76" s="380"/>
      <c r="BX76" s="380"/>
      <c r="BY76" s="380"/>
      <c r="BZ76" s="381"/>
      <c r="CA76" s="381"/>
      <c r="CB76" s="381"/>
      <c r="CC76" s="381"/>
      <c r="CD76" s="381"/>
      <c r="CE76" s="381"/>
      <c r="CF76" s="381"/>
      <c r="CG76" s="381"/>
      <c r="CH76" s="381"/>
      <c r="CI76" s="381"/>
      <c r="CJ76" s="381"/>
      <c r="CK76" s="382"/>
    </row>
    <row r="77" spans="2:89" ht="5.25" customHeight="1">
      <c r="B77" s="451"/>
      <c r="C77" s="453"/>
      <c r="D77" s="403" t="s">
        <v>47</v>
      </c>
      <c r="E77" s="404"/>
      <c r="F77" s="404"/>
      <c r="G77" s="404"/>
      <c r="H77" s="404"/>
      <c r="I77" s="404"/>
      <c r="J77" s="404"/>
      <c r="K77" s="404"/>
      <c r="L77" s="404"/>
      <c r="M77" s="404"/>
      <c r="N77" s="404"/>
      <c r="O77" s="404"/>
      <c r="P77" s="404"/>
      <c r="Q77" s="404"/>
      <c r="R77" s="404"/>
      <c r="S77" s="404"/>
      <c r="T77" s="404"/>
      <c r="U77" s="404"/>
      <c r="V77" s="404"/>
      <c r="W77" s="404"/>
      <c r="X77" s="404"/>
      <c r="Y77" s="404"/>
      <c r="Z77" s="404"/>
      <c r="AA77" s="405"/>
      <c r="AB77" s="412" t="str">
        <f>施設情報!C27&amp;""</f>
        <v/>
      </c>
      <c r="AC77" s="413"/>
      <c r="AD77" s="413"/>
      <c r="AE77" s="413"/>
      <c r="AF77" s="413"/>
      <c r="AG77" s="413"/>
      <c r="AH77" s="413"/>
      <c r="AI77" s="383">
        <f ca="1">集計【保育所】!O13</f>
        <v>0</v>
      </c>
      <c r="AJ77" s="384"/>
      <c r="AK77" s="384"/>
      <c r="AL77" s="384"/>
      <c r="AM77" s="384"/>
      <c r="AN77" s="384"/>
      <c r="AO77" s="384"/>
      <c r="AP77" s="384"/>
      <c r="AQ77" s="384"/>
      <c r="AR77" s="384"/>
      <c r="AS77" s="384"/>
      <c r="AT77" s="385"/>
      <c r="AU77" s="378"/>
      <c r="AV77" s="378"/>
      <c r="AW77" s="378"/>
      <c r="AX77" s="378"/>
      <c r="AY77" s="378"/>
      <c r="AZ77" s="378"/>
      <c r="BA77" s="378"/>
      <c r="BB77" s="378"/>
      <c r="BC77" s="378"/>
      <c r="BD77" s="378"/>
      <c r="BE77" s="378"/>
      <c r="BF77" s="378"/>
      <c r="BG77" s="378"/>
      <c r="BH77" s="378"/>
      <c r="BI77" s="378"/>
      <c r="BJ77" s="378"/>
      <c r="BK77" s="378"/>
      <c r="BL77" s="378"/>
      <c r="BM77" s="378"/>
      <c r="BN77" s="378"/>
      <c r="BO77" s="378"/>
      <c r="BP77" s="378"/>
      <c r="BQ77" s="378"/>
      <c r="BR77" s="378"/>
      <c r="BS77" s="378"/>
      <c r="BT77" s="378"/>
      <c r="BU77" s="378"/>
      <c r="BV77" s="378"/>
      <c r="BW77" s="378"/>
      <c r="BX77" s="378"/>
      <c r="BY77" s="378"/>
      <c r="BZ77" s="381"/>
      <c r="CA77" s="381"/>
      <c r="CB77" s="381"/>
      <c r="CC77" s="381"/>
      <c r="CD77" s="381"/>
      <c r="CE77" s="381"/>
      <c r="CF77" s="381"/>
      <c r="CG77" s="381"/>
      <c r="CH77" s="381"/>
      <c r="CI77" s="381"/>
      <c r="CJ77" s="381"/>
      <c r="CK77" s="382"/>
    </row>
    <row r="78" spans="2:89" ht="5.25" customHeight="1">
      <c r="B78" s="451"/>
      <c r="C78" s="453"/>
      <c r="D78" s="406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407"/>
      <c r="Z78" s="407"/>
      <c r="AA78" s="408"/>
      <c r="AB78" s="414"/>
      <c r="AC78" s="415"/>
      <c r="AD78" s="415"/>
      <c r="AE78" s="415"/>
      <c r="AF78" s="415"/>
      <c r="AG78" s="415"/>
      <c r="AH78" s="415"/>
      <c r="AI78" s="386"/>
      <c r="AJ78" s="387"/>
      <c r="AK78" s="387"/>
      <c r="AL78" s="387"/>
      <c r="AM78" s="387"/>
      <c r="AN78" s="387"/>
      <c r="AO78" s="387"/>
      <c r="AP78" s="387"/>
      <c r="AQ78" s="387"/>
      <c r="AR78" s="387"/>
      <c r="AS78" s="387"/>
      <c r="AT78" s="388"/>
      <c r="AU78" s="379"/>
      <c r="AV78" s="379"/>
      <c r="AW78" s="379"/>
      <c r="AX78" s="379"/>
      <c r="AY78" s="379"/>
      <c r="AZ78" s="379"/>
      <c r="BA78" s="379"/>
      <c r="BB78" s="379"/>
      <c r="BC78" s="379"/>
      <c r="BD78" s="379"/>
      <c r="BE78" s="379"/>
      <c r="BF78" s="379"/>
      <c r="BG78" s="379"/>
      <c r="BH78" s="379"/>
      <c r="BI78" s="379"/>
      <c r="BJ78" s="379"/>
      <c r="BK78" s="379"/>
      <c r="BL78" s="379"/>
      <c r="BM78" s="379"/>
      <c r="BN78" s="379"/>
      <c r="BO78" s="379"/>
      <c r="BP78" s="379"/>
      <c r="BQ78" s="379"/>
      <c r="BR78" s="379"/>
      <c r="BS78" s="379"/>
      <c r="BT78" s="379"/>
      <c r="BU78" s="379"/>
      <c r="BV78" s="379"/>
      <c r="BW78" s="379"/>
      <c r="BX78" s="379"/>
      <c r="BY78" s="379"/>
      <c r="BZ78" s="381"/>
      <c r="CA78" s="381"/>
      <c r="CB78" s="381"/>
      <c r="CC78" s="381"/>
      <c r="CD78" s="381"/>
      <c r="CE78" s="381"/>
      <c r="CF78" s="381"/>
      <c r="CG78" s="381"/>
      <c r="CH78" s="381"/>
      <c r="CI78" s="381"/>
      <c r="CJ78" s="381"/>
      <c r="CK78" s="382"/>
    </row>
    <row r="79" spans="2:89" ht="5.25" customHeight="1">
      <c r="B79" s="451"/>
      <c r="C79" s="453"/>
      <c r="D79" s="406"/>
      <c r="E79" s="407"/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7"/>
      <c r="S79" s="407"/>
      <c r="T79" s="407"/>
      <c r="U79" s="407"/>
      <c r="V79" s="407"/>
      <c r="W79" s="407"/>
      <c r="X79" s="407"/>
      <c r="Y79" s="407"/>
      <c r="Z79" s="407"/>
      <c r="AA79" s="408"/>
      <c r="AB79" s="414"/>
      <c r="AC79" s="415"/>
      <c r="AD79" s="415"/>
      <c r="AE79" s="415"/>
      <c r="AF79" s="415"/>
      <c r="AG79" s="415"/>
      <c r="AH79" s="415"/>
      <c r="AI79" s="386"/>
      <c r="AJ79" s="387"/>
      <c r="AK79" s="387"/>
      <c r="AL79" s="387"/>
      <c r="AM79" s="387"/>
      <c r="AN79" s="387"/>
      <c r="AO79" s="387"/>
      <c r="AP79" s="387"/>
      <c r="AQ79" s="387"/>
      <c r="AR79" s="387"/>
      <c r="AS79" s="387"/>
      <c r="AT79" s="388"/>
      <c r="AU79" s="379"/>
      <c r="AV79" s="379"/>
      <c r="AW79" s="379"/>
      <c r="AX79" s="379"/>
      <c r="AY79" s="379"/>
      <c r="AZ79" s="379"/>
      <c r="BA79" s="379"/>
      <c r="BB79" s="379"/>
      <c r="BC79" s="379"/>
      <c r="BD79" s="379"/>
      <c r="BE79" s="379"/>
      <c r="BF79" s="379"/>
      <c r="BG79" s="379"/>
      <c r="BH79" s="379"/>
      <c r="BI79" s="379"/>
      <c r="BJ79" s="379"/>
      <c r="BK79" s="379"/>
      <c r="BL79" s="379"/>
      <c r="BM79" s="379"/>
      <c r="BN79" s="379"/>
      <c r="BO79" s="379"/>
      <c r="BP79" s="379"/>
      <c r="BQ79" s="379"/>
      <c r="BR79" s="379"/>
      <c r="BS79" s="379"/>
      <c r="BT79" s="379"/>
      <c r="BU79" s="379"/>
      <c r="BV79" s="379"/>
      <c r="BW79" s="379"/>
      <c r="BX79" s="379"/>
      <c r="BY79" s="379"/>
      <c r="BZ79" s="381"/>
      <c r="CA79" s="381"/>
      <c r="CB79" s="381"/>
      <c r="CC79" s="381"/>
      <c r="CD79" s="381"/>
      <c r="CE79" s="381"/>
      <c r="CF79" s="381"/>
      <c r="CG79" s="381"/>
      <c r="CH79" s="381"/>
      <c r="CI79" s="381"/>
      <c r="CJ79" s="381"/>
      <c r="CK79" s="382"/>
    </row>
    <row r="80" spans="2:89" ht="5.25" customHeight="1">
      <c r="B80" s="451"/>
      <c r="C80" s="453"/>
      <c r="D80" s="406"/>
      <c r="E80" s="407"/>
      <c r="F80" s="407"/>
      <c r="G80" s="407"/>
      <c r="H80" s="407"/>
      <c r="I80" s="407"/>
      <c r="J80" s="407"/>
      <c r="K80" s="407"/>
      <c r="L80" s="407"/>
      <c r="M80" s="407"/>
      <c r="N80" s="407"/>
      <c r="O80" s="407"/>
      <c r="P80" s="407"/>
      <c r="Q80" s="407"/>
      <c r="R80" s="407"/>
      <c r="S80" s="407"/>
      <c r="T80" s="407"/>
      <c r="U80" s="407"/>
      <c r="V80" s="407"/>
      <c r="W80" s="407"/>
      <c r="X80" s="407"/>
      <c r="Y80" s="407"/>
      <c r="Z80" s="407"/>
      <c r="AA80" s="408"/>
      <c r="AB80" s="414"/>
      <c r="AC80" s="415"/>
      <c r="AD80" s="415"/>
      <c r="AE80" s="415"/>
      <c r="AF80" s="415"/>
      <c r="AG80" s="415"/>
      <c r="AH80" s="415"/>
      <c r="AI80" s="386"/>
      <c r="AJ80" s="387"/>
      <c r="AK80" s="387"/>
      <c r="AL80" s="387"/>
      <c r="AM80" s="387"/>
      <c r="AN80" s="387"/>
      <c r="AO80" s="387"/>
      <c r="AP80" s="387"/>
      <c r="AQ80" s="387"/>
      <c r="AR80" s="387"/>
      <c r="AS80" s="387"/>
      <c r="AT80" s="388"/>
      <c r="AU80" s="379"/>
      <c r="AV80" s="379"/>
      <c r="AW80" s="379"/>
      <c r="AX80" s="379"/>
      <c r="AY80" s="379"/>
      <c r="AZ80" s="379"/>
      <c r="BA80" s="379"/>
      <c r="BB80" s="379"/>
      <c r="BC80" s="379"/>
      <c r="BD80" s="379"/>
      <c r="BE80" s="379"/>
      <c r="BF80" s="379"/>
      <c r="BG80" s="379"/>
      <c r="BH80" s="379"/>
      <c r="BI80" s="379"/>
      <c r="BJ80" s="379"/>
      <c r="BK80" s="379"/>
      <c r="BL80" s="379"/>
      <c r="BM80" s="379"/>
      <c r="BN80" s="379"/>
      <c r="BO80" s="379"/>
      <c r="BP80" s="379"/>
      <c r="BQ80" s="379"/>
      <c r="BR80" s="379"/>
      <c r="BS80" s="379"/>
      <c r="BT80" s="379"/>
      <c r="BU80" s="379"/>
      <c r="BV80" s="379"/>
      <c r="BW80" s="379"/>
      <c r="BX80" s="379"/>
      <c r="BY80" s="379"/>
      <c r="BZ80" s="381"/>
      <c r="CA80" s="381"/>
      <c r="CB80" s="381"/>
      <c r="CC80" s="381"/>
      <c r="CD80" s="381"/>
      <c r="CE80" s="381"/>
      <c r="CF80" s="381"/>
      <c r="CG80" s="381"/>
      <c r="CH80" s="381"/>
      <c r="CI80" s="381"/>
      <c r="CJ80" s="381"/>
      <c r="CK80" s="382"/>
    </row>
    <row r="81" spans="2:172" ht="5.25" customHeight="1">
      <c r="B81" s="451"/>
      <c r="C81" s="453"/>
      <c r="D81" s="409"/>
      <c r="E81" s="410"/>
      <c r="F81" s="410"/>
      <c r="G81" s="410"/>
      <c r="H81" s="410"/>
      <c r="I81" s="410"/>
      <c r="J81" s="410"/>
      <c r="K81" s="410"/>
      <c r="L81" s="410"/>
      <c r="M81" s="410"/>
      <c r="N81" s="410"/>
      <c r="O81" s="410"/>
      <c r="P81" s="410"/>
      <c r="Q81" s="410"/>
      <c r="R81" s="410"/>
      <c r="S81" s="410"/>
      <c r="T81" s="410"/>
      <c r="U81" s="410"/>
      <c r="V81" s="410"/>
      <c r="W81" s="410"/>
      <c r="X81" s="410"/>
      <c r="Y81" s="410"/>
      <c r="Z81" s="410"/>
      <c r="AA81" s="411"/>
      <c r="AB81" s="416"/>
      <c r="AC81" s="417"/>
      <c r="AD81" s="417"/>
      <c r="AE81" s="417"/>
      <c r="AF81" s="417"/>
      <c r="AG81" s="417"/>
      <c r="AH81" s="417"/>
      <c r="AI81" s="389"/>
      <c r="AJ81" s="390"/>
      <c r="AK81" s="390"/>
      <c r="AL81" s="390"/>
      <c r="AM81" s="390"/>
      <c r="AN81" s="390"/>
      <c r="AO81" s="390"/>
      <c r="AP81" s="390"/>
      <c r="AQ81" s="390"/>
      <c r="AR81" s="390"/>
      <c r="AS81" s="390"/>
      <c r="AT81" s="391"/>
      <c r="AU81" s="380"/>
      <c r="AV81" s="380"/>
      <c r="AW81" s="380"/>
      <c r="AX81" s="380"/>
      <c r="AY81" s="380"/>
      <c r="AZ81" s="380"/>
      <c r="BA81" s="380"/>
      <c r="BB81" s="380"/>
      <c r="BC81" s="380"/>
      <c r="BD81" s="380"/>
      <c r="BE81" s="380"/>
      <c r="BF81" s="380"/>
      <c r="BG81" s="380"/>
      <c r="BH81" s="380"/>
      <c r="BI81" s="380"/>
      <c r="BJ81" s="380"/>
      <c r="BK81" s="380"/>
      <c r="BL81" s="380"/>
      <c r="BM81" s="380"/>
      <c r="BN81" s="380"/>
      <c r="BO81" s="380"/>
      <c r="BP81" s="380"/>
      <c r="BQ81" s="380"/>
      <c r="BR81" s="380"/>
      <c r="BS81" s="380"/>
      <c r="BT81" s="380"/>
      <c r="BU81" s="380"/>
      <c r="BV81" s="380"/>
      <c r="BW81" s="380"/>
      <c r="BX81" s="380"/>
      <c r="BY81" s="380"/>
      <c r="BZ81" s="381"/>
      <c r="CA81" s="381"/>
      <c r="CB81" s="381"/>
      <c r="CC81" s="381"/>
      <c r="CD81" s="381"/>
      <c r="CE81" s="381"/>
      <c r="CF81" s="381"/>
      <c r="CG81" s="381"/>
      <c r="CH81" s="381"/>
      <c r="CI81" s="381"/>
      <c r="CJ81" s="381"/>
      <c r="CK81" s="382"/>
    </row>
    <row r="82" spans="2:172" ht="5.25" customHeight="1">
      <c r="B82" s="451"/>
      <c r="C82" s="453"/>
      <c r="D82" s="403" t="s">
        <v>115</v>
      </c>
      <c r="E82" s="404"/>
      <c r="F82" s="404"/>
      <c r="G82" s="404"/>
      <c r="H82" s="404"/>
      <c r="I82" s="404"/>
      <c r="J82" s="404"/>
      <c r="K82" s="404"/>
      <c r="L82" s="404"/>
      <c r="M82" s="404"/>
      <c r="N82" s="404"/>
      <c r="O82" s="404"/>
      <c r="P82" s="404"/>
      <c r="Q82" s="404"/>
      <c r="R82" s="404"/>
      <c r="S82" s="404"/>
      <c r="T82" s="404"/>
      <c r="U82" s="404"/>
      <c r="V82" s="404"/>
      <c r="W82" s="404"/>
      <c r="X82" s="404"/>
      <c r="Y82" s="404"/>
      <c r="Z82" s="404"/>
      <c r="AA82" s="405"/>
      <c r="AB82" s="412" t="str">
        <f>施設情報!C28&amp;""</f>
        <v/>
      </c>
      <c r="AC82" s="413"/>
      <c r="AD82" s="413"/>
      <c r="AE82" s="413"/>
      <c r="AF82" s="413"/>
      <c r="AG82" s="413"/>
      <c r="AH82" s="413"/>
      <c r="AI82" s="383">
        <f ca="1">集計【保育所】!O14</f>
        <v>0</v>
      </c>
      <c r="AJ82" s="384"/>
      <c r="AK82" s="384"/>
      <c r="AL82" s="384"/>
      <c r="AM82" s="384"/>
      <c r="AN82" s="384"/>
      <c r="AO82" s="384"/>
      <c r="AP82" s="384"/>
      <c r="AQ82" s="384"/>
      <c r="AR82" s="384"/>
      <c r="AS82" s="384"/>
      <c r="AT82" s="385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378"/>
      <c r="BR82" s="378"/>
      <c r="BS82" s="378"/>
      <c r="BT82" s="378"/>
      <c r="BU82" s="378"/>
      <c r="BV82" s="378"/>
      <c r="BW82" s="378"/>
      <c r="BX82" s="378"/>
      <c r="BY82" s="378"/>
      <c r="BZ82" s="381"/>
      <c r="CA82" s="381"/>
      <c r="CB82" s="381"/>
      <c r="CC82" s="381"/>
      <c r="CD82" s="381"/>
      <c r="CE82" s="381"/>
      <c r="CF82" s="381"/>
      <c r="CG82" s="381"/>
      <c r="CH82" s="381"/>
      <c r="CI82" s="381"/>
      <c r="CJ82" s="381"/>
      <c r="CK82" s="382"/>
    </row>
    <row r="83" spans="2:172" ht="5.25" customHeight="1">
      <c r="B83" s="451"/>
      <c r="C83" s="453"/>
      <c r="D83" s="406"/>
      <c r="E83" s="407"/>
      <c r="F83" s="407"/>
      <c r="G83" s="407"/>
      <c r="H83" s="407"/>
      <c r="I83" s="407"/>
      <c r="J83" s="407"/>
      <c r="K83" s="407"/>
      <c r="L83" s="407"/>
      <c r="M83" s="407"/>
      <c r="N83" s="407"/>
      <c r="O83" s="407"/>
      <c r="P83" s="407"/>
      <c r="Q83" s="407"/>
      <c r="R83" s="407"/>
      <c r="S83" s="407"/>
      <c r="T83" s="407"/>
      <c r="U83" s="407"/>
      <c r="V83" s="407"/>
      <c r="W83" s="407"/>
      <c r="X83" s="407"/>
      <c r="Y83" s="407"/>
      <c r="Z83" s="407"/>
      <c r="AA83" s="408"/>
      <c r="AB83" s="414"/>
      <c r="AC83" s="415"/>
      <c r="AD83" s="415"/>
      <c r="AE83" s="415"/>
      <c r="AF83" s="415"/>
      <c r="AG83" s="415"/>
      <c r="AH83" s="415"/>
      <c r="AI83" s="386"/>
      <c r="AJ83" s="387"/>
      <c r="AK83" s="387"/>
      <c r="AL83" s="387"/>
      <c r="AM83" s="387"/>
      <c r="AN83" s="387"/>
      <c r="AO83" s="387"/>
      <c r="AP83" s="387"/>
      <c r="AQ83" s="387"/>
      <c r="AR83" s="387"/>
      <c r="AS83" s="387"/>
      <c r="AT83" s="388"/>
      <c r="AU83" s="379"/>
      <c r="AV83" s="379"/>
      <c r="AW83" s="379"/>
      <c r="AX83" s="379"/>
      <c r="AY83" s="379"/>
      <c r="AZ83" s="379"/>
      <c r="BA83" s="379"/>
      <c r="BB83" s="379"/>
      <c r="BC83" s="379"/>
      <c r="BD83" s="379"/>
      <c r="BE83" s="379"/>
      <c r="BF83" s="379"/>
      <c r="BG83" s="379"/>
      <c r="BH83" s="379"/>
      <c r="BI83" s="379"/>
      <c r="BJ83" s="379"/>
      <c r="BK83" s="379"/>
      <c r="BL83" s="379"/>
      <c r="BM83" s="379"/>
      <c r="BN83" s="379"/>
      <c r="BO83" s="379"/>
      <c r="BP83" s="379"/>
      <c r="BQ83" s="379"/>
      <c r="BR83" s="379"/>
      <c r="BS83" s="379"/>
      <c r="BT83" s="379"/>
      <c r="BU83" s="379"/>
      <c r="BV83" s="379"/>
      <c r="BW83" s="379"/>
      <c r="BX83" s="379"/>
      <c r="BY83" s="379"/>
      <c r="BZ83" s="381"/>
      <c r="CA83" s="381"/>
      <c r="CB83" s="381"/>
      <c r="CC83" s="381"/>
      <c r="CD83" s="381"/>
      <c r="CE83" s="381"/>
      <c r="CF83" s="381"/>
      <c r="CG83" s="381"/>
      <c r="CH83" s="381"/>
      <c r="CI83" s="381"/>
      <c r="CJ83" s="381"/>
      <c r="CK83" s="382"/>
    </row>
    <row r="84" spans="2:172" ht="5.25" customHeight="1">
      <c r="B84" s="451"/>
      <c r="C84" s="453"/>
      <c r="D84" s="406"/>
      <c r="E84" s="407"/>
      <c r="F84" s="407"/>
      <c r="G84" s="407"/>
      <c r="H84" s="407"/>
      <c r="I84" s="407"/>
      <c r="J84" s="407"/>
      <c r="K84" s="407"/>
      <c r="L84" s="407"/>
      <c r="M84" s="407"/>
      <c r="N84" s="407"/>
      <c r="O84" s="407"/>
      <c r="P84" s="407"/>
      <c r="Q84" s="407"/>
      <c r="R84" s="407"/>
      <c r="S84" s="407"/>
      <c r="T84" s="407"/>
      <c r="U84" s="407"/>
      <c r="V84" s="407"/>
      <c r="W84" s="407"/>
      <c r="X84" s="407"/>
      <c r="Y84" s="407"/>
      <c r="Z84" s="407"/>
      <c r="AA84" s="408"/>
      <c r="AB84" s="414"/>
      <c r="AC84" s="415"/>
      <c r="AD84" s="415"/>
      <c r="AE84" s="415"/>
      <c r="AF84" s="415"/>
      <c r="AG84" s="415"/>
      <c r="AH84" s="415"/>
      <c r="AI84" s="386"/>
      <c r="AJ84" s="387"/>
      <c r="AK84" s="387"/>
      <c r="AL84" s="387"/>
      <c r="AM84" s="387"/>
      <c r="AN84" s="387"/>
      <c r="AO84" s="387"/>
      <c r="AP84" s="387"/>
      <c r="AQ84" s="387"/>
      <c r="AR84" s="387"/>
      <c r="AS84" s="387"/>
      <c r="AT84" s="388"/>
      <c r="AU84" s="379"/>
      <c r="AV84" s="379"/>
      <c r="AW84" s="379"/>
      <c r="AX84" s="379"/>
      <c r="AY84" s="379"/>
      <c r="AZ84" s="379"/>
      <c r="BA84" s="379"/>
      <c r="BB84" s="379"/>
      <c r="BC84" s="379"/>
      <c r="BD84" s="379"/>
      <c r="BE84" s="379"/>
      <c r="BF84" s="379"/>
      <c r="BG84" s="379"/>
      <c r="BH84" s="379"/>
      <c r="BI84" s="379"/>
      <c r="BJ84" s="379"/>
      <c r="BK84" s="379"/>
      <c r="BL84" s="379"/>
      <c r="BM84" s="379"/>
      <c r="BN84" s="379"/>
      <c r="BO84" s="379"/>
      <c r="BP84" s="379"/>
      <c r="BQ84" s="379"/>
      <c r="BR84" s="379"/>
      <c r="BS84" s="379"/>
      <c r="BT84" s="379"/>
      <c r="BU84" s="379"/>
      <c r="BV84" s="379"/>
      <c r="BW84" s="379"/>
      <c r="BX84" s="379"/>
      <c r="BY84" s="379"/>
      <c r="BZ84" s="381"/>
      <c r="CA84" s="381"/>
      <c r="CB84" s="381"/>
      <c r="CC84" s="381"/>
      <c r="CD84" s="381"/>
      <c r="CE84" s="381"/>
      <c r="CF84" s="381"/>
      <c r="CG84" s="381"/>
      <c r="CH84" s="381"/>
      <c r="CI84" s="381"/>
      <c r="CJ84" s="381"/>
      <c r="CK84" s="382"/>
      <c r="FL84" s="247"/>
      <c r="FM84" s="247"/>
      <c r="FN84" s="247"/>
      <c r="FO84" s="247"/>
      <c r="FP84" s="247"/>
    </row>
    <row r="85" spans="2:172" ht="5.25" customHeight="1">
      <c r="B85" s="451"/>
      <c r="C85" s="453"/>
      <c r="D85" s="406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  <c r="P85" s="407"/>
      <c r="Q85" s="407"/>
      <c r="R85" s="407"/>
      <c r="S85" s="407"/>
      <c r="T85" s="407"/>
      <c r="U85" s="407"/>
      <c r="V85" s="407"/>
      <c r="W85" s="407"/>
      <c r="X85" s="407"/>
      <c r="Y85" s="407"/>
      <c r="Z85" s="407"/>
      <c r="AA85" s="408"/>
      <c r="AB85" s="414"/>
      <c r="AC85" s="415"/>
      <c r="AD85" s="415"/>
      <c r="AE85" s="415"/>
      <c r="AF85" s="415"/>
      <c r="AG85" s="415"/>
      <c r="AH85" s="415"/>
      <c r="AI85" s="386"/>
      <c r="AJ85" s="387"/>
      <c r="AK85" s="387"/>
      <c r="AL85" s="387"/>
      <c r="AM85" s="387"/>
      <c r="AN85" s="387"/>
      <c r="AO85" s="387"/>
      <c r="AP85" s="387"/>
      <c r="AQ85" s="387"/>
      <c r="AR85" s="387"/>
      <c r="AS85" s="387"/>
      <c r="AT85" s="388"/>
      <c r="AU85" s="379"/>
      <c r="AV85" s="379"/>
      <c r="AW85" s="379"/>
      <c r="AX85" s="379"/>
      <c r="AY85" s="379"/>
      <c r="AZ85" s="379"/>
      <c r="BA85" s="379"/>
      <c r="BB85" s="379"/>
      <c r="BC85" s="379"/>
      <c r="BD85" s="379"/>
      <c r="BE85" s="379"/>
      <c r="BF85" s="379"/>
      <c r="BG85" s="379"/>
      <c r="BH85" s="379"/>
      <c r="BI85" s="379"/>
      <c r="BJ85" s="379"/>
      <c r="BK85" s="379"/>
      <c r="BL85" s="379"/>
      <c r="BM85" s="379"/>
      <c r="BN85" s="379"/>
      <c r="BO85" s="379"/>
      <c r="BP85" s="379"/>
      <c r="BQ85" s="379"/>
      <c r="BR85" s="379"/>
      <c r="BS85" s="379"/>
      <c r="BT85" s="379"/>
      <c r="BU85" s="379"/>
      <c r="BV85" s="379"/>
      <c r="BW85" s="379"/>
      <c r="BX85" s="379"/>
      <c r="BY85" s="379"/>
      <c r="BZ85" s="381"/>
      <c r="CA85" s="381"/>
      <c r="CB85" s="381"/>
      <c r="CC85" s="381"/>
      <c r="CD85" s="381"/>
      <c r="CE85" s="381"/>
      <c r="CF85" s="381"/>
      <c r="CG85" s="381"/>
      <c r="CH85" s="381"/>
      <c r="CI85" s="381"/>
      <c r="CJ85" s="381"/>
      <c r="CK85" s="382"/>
    </row>
    <row r="86" spans="2:172" ht="5.25" customHeight="1">
      <c r="B86" s="451"/>
      <c r="C86" s="453"/>
      <c r="D86" s="409"/>
      <c r="E86" s="410"/>
      <c r="F86" s="410"/>
      <c r="G86" s="410"/>
      <c r="H86" s="410"/>
      <c r="I86" s="410"/>
      <c r="J86" s="410"/>
      <c r="K86" s="410"/>
      <c r="L86" s="410"/>
      <c r="M86" s="410"/>
      <c r="N86" s="410"/>
      <c r="O86" s="410"/>
      <c r="P86" s="410"/>
      <c r="Q86" s="410"/>
      <c r="R86" s="410"/>
      <c r="S86" s="410"/>
      <c r="T86" s="410"/>
      <c r="U86" s="410"/>
      <c r="V86" s="410"/>
      <c r="W86" s="410"/>
      <c r="X86" s="410"/>
      <c r="Y86" s="410"/>
      <c r="Z86" s="410"/>
      <c r="AA86" s="411"/>
      <c r="AB86" s="416"/>
      <c r="AC86" s="417"/>
      <c r="AD86" s="417"/>
      <c r="AE86" s="417"/>
      <c r="AF86" s="417"/>
      <c r="AG86" s="417"/>
      <c r="AH86" s="417"/>
      <c r="AI86" s="389"/>
      <c r="AJ86" s="390"/>
      <c r="AK86" s="390"/>
      <c r="AL86" s="390"/>
      <c r="AM86" s="390"/>
      <c r="AN86" s="390"/>
      <c r="AO86" s="390"/>
      <c r="AP86" s="390"/>
      <c r="AQ86" s="390"/>
      <c r="AR86" s="390"/>
      <c r="AS86" s="390"/>
      <c r="AT86" s="391"/>
      <c r="AU86" s="380"/>
      <c r="AV86" s="380"/>
      <c r="AW86" s="380"/>
      <c r="AX86" s="380"/>
      <c r="AY86" s="380"/>
      <c r="AZ86" s="380"/>
      <c r="BA86" s="380"/>
      <c r="BB86" s="380"/>
      <c r="BC86" s="380"/>
      <c r="BD86" s="380"/>
      <c r="BE86" s="380"/>
      <c r="BF86" s="380"/>
      <c r="BG86" s="380"/>
      <c r="BH86" s="380"/>
      <c r="BI86" s="380"/>
      <c r="BJ86" s="380"/>
      <c r="BK86" s="380"/>
      <c r="BL86" s="380"/>
      <c r="BM86" s="380"/>
      <c r="BN86" s="380"/>
      <c r="BO86" s="380"/>
      <c r="BP86" s="380"/>
      <c r="BQ86" s="380"/>
      <c r="BR86" s="380"/>
      <c r="BS86" s="380"/>
      <c r="BT86" s="380"/>
      <c r="BU86" s="380"/>
      <c r="BV86" s="380"/>
      <c r="BW86" s="380"/>
      <c r="BX86" s="380"/>
      <c r="BY86" s="380"/>
      <c r="BZ86" s="381"/>
      <c r="CA86" s="381"/>
      <c r="CB86" s="381"/>
      <c r="CC86" s="381"/>
      <c r="CD86" s="381"/>
      <c r="CE86" s="381"/>
      <c r="CF86" s="381"/>
      <c r="CG86" s="381"/>
      <c r="CH86" s="381"/>
      <c r="CI86" s="381"/>
      <c r="CJ86" s="381"/>
      <c r="CK86" s="382"/>
    </row>
    <row r="87" spans="2:172" ht="5.25" customHeight="1">
      <c r="B87" s="451"/>
      <c r="C87" s="453"/>
      <c r="D87" s="403" t="s">
        <v>48</v>
      </c>
      <c r="E87" s="404"/>
      <c r="F87" s="404"/>
      <c r="G87" s="404"/>
      <c r="H87" s="404"/>
      <c r="I87" s="404"/>
      <c r="J87" s="404"/>
      <c r="K87" s="404"/>
      <c r="L87" s="404"/>
      <c r="M87" s="404"/>
      <c r="N87" s="404"/>
      <c r="O87" s="404"/>
      <c r="P87" s="404"/>
      <c r="Q87" s="404"/>
      <c r="R87" s="404"/>
      <c r="S87" s="404"/>
      <c r="T87" s="404"/>
      <c r="U87" s="404"/>
      <c r="V87" s="404"/>
      <c r="W87" s="404"/>
      <c r="X87" s="404"/>
      <c r="Y87" s="404"/>
      <c r="Z87" s="404"/>
      <c r="AA87" s="405"/>
      <c r="AB87" s="412" t="str">
        <f>施設情報!C29&amp;""</f>
        <v/>
      </c>
      <c r="AC87" s="413"/>
      <c r="AD87" s="413"/>
      <c r="AE87" s="413"/>
      <c r="AF87" s="413"/>
      <c r="AG87" s="413"/>
      <c r="AH87" s="413"/>
      <c r="AI87" s="383">
        <f ca="1">集計【保育所】!O15</f>
        <v>0</v>
      </c>
      <c r="AJ87" s="384"/>
      <c r="AK87" s="384"/>
      <c r="AL87" s="384"/>
      <c r="AM87" s="384"/>
      <c r="AN87" s="384"/>
      <c r="AO87" s="384"/>
      <c r="AP87" s="384"/>
      <c r="AQ87" s="384"/>
      <c r="AR87" s="384"/>
      <c r="AS87" s="384"/>
      <c r="AT87" s="385"/>
      <c r="AU87" s="378"/>
      <c r="AV87" s="378"/>
      <c r="AW87" s="378"/>
      <c r="AX87" s="378"/>
      <c r="AY87" s="378"/>
      <c r="AZ87" s="378"/>
      <c r="BA87" s="378"/>
      <c r="BB87" s="378"/>
      <c r="BC87" s="378"/>
      <c r="BD87" s="378"/>
      <c r="BE87" s="378"/>
      <c r="BF87" s="378"/>
      <c r="BG87" s="378"/>
      <c r="BH87" s="378"/>
      <c r="BI87" s="378"/>
      <c r="BJ87" s="378"/>
      <c r="BK87" s="378"/>
      <c r="BL87" s="378"/>
      <c r="BM87" s="378"/>
      <c r="BN87" s="378"/>
      <c r="BO87" s="378"/>
      <c r="BP87" s="378"/>
      <c r="BQ87" s="378"/>
      <c r="BR87" s="378"/>
      <c r="BS87" s="378"/>
      <c r="BT87" s="378"/>
      <c r="BU87" s="378"/>
      <c r="BV87" s="378"/>
      <c r="BW87" s="378"/>
      <c r="BX87" s="378"/>
      <c r="BY87" s="378"/>
      <c r="BZ87" s="381"/>
      <c r="CA87" s="381"/>
      <c r="CB87" s="381"/>
      <c r="CC87" s="381"/>
      <c r="CD87" s="381"/>
      <c r="CE87" s="381"/>
      <c r="CF87" s="381"/>
      <c r="CG87" s="381"/>
      <c r="CH87" s="381"/>
      <c r="CI87" s="381"/>
      <c r="CJ87" s="381"/>
      <c r="CK87" s="382"/>
    </row>
    <row r="88" spans="2:172" ht="5.25" customHeight="1">
      <c r="B88" s="451"/>
      <c r="C88" s="453"/>
      <c r="D88" s="406"/>
      <c r="E88" s="407"/>
      <c r="F88" s="407"/>
      <c r="G88" s="407"/>
      <c r="H88" s="407"/>
      <c r="I88" s="407"/>
      <c r="J88" s="407"/>
      <c r="K88" s="407"/>
      <c r="L88" s="407"/>
      <c r="M88" s="407"/>
      <c r="N88" s="407"/>
      <c r="O88" s="407"/>
      <c r="P88" s="407"/>
      <c r="Q88" s="407"/>
      <c r="R88" s="407"/>
      <c r="S88" s="407"/>
      <c r="T88" s="407"/>
      <c r="U88" s="407"/>
      <c r="V88" s="407"/>
      <c r="W88" s="407"/>
      <c r="X88" s="407"/>
      <c r="Y88" s="407"/>
      <c r="Z88" s="407"/>
      <c r="AA88" s="408"/>
      <c r="AB88" s="414"/>
      <c r="AC88" s="415"/>
      <c r="AD88" s="415"/>
      <c r="AE88" s="415"/>
      <c r="AF88" s="415"/>
      <c r="AG88" s="415"/>
      <c r="AH88" s="415"/>
      <c r="AI88" s="386"/>
      <c r="AJ88" s="387"/>
      <c r="AK88" s="387"/>
      <c r="AL88" s="387"/>
      <c r="AM88" s="387"/>
      <c r="AN88" s="387"/>
      <c r="AO88" s="387"/>
      <c r="AP88" s="387"/>
      <c r="AQ88" s="387"/>
      <c r="AR88" s="387"/>
      <c r="AS88" s="387"/>
      <c r="AT88" s="388"/>
      <c r="AU88" s="379"/>
      <c r="AV88" s="379"/>
      <c r="AW88" s="379"/>
      <c r="AX88" s="379"/>
      <c r="AY88" s="379"/>
      <c r="AZ88" s="379"/>
      <c r="BA88" s="379"/>
      <c r="BB88" s="379"/>
      <c r="BC88" s="379"/>
      <c r="BD88" s="379"/>
      <c r="BE88" s="379"/>
      <c r="BF88" s="379"/>
      <c r="BG88" s="379"/>
      <c r="BH88" s="379"/>
      <c r="BI88" s="379"/>
      <c r="BJ88" s="379"/>
      <c r="BK88" s="379"/>
      <c r="BL88" s="379"/>
      <c r="BM88" s="379"/>
      <c r="BN88" s="379"/>
      <c r="BO88" s="379"/>
      <c r="BP88" s="379"/>
      <c r="BQ88" s="379"/>
      <c r="BR88" s="379"/>
      <c r="BS88" s="379"/>
      <c r="BT88" s="379"/>
      <c r="BU88" s="379"/>
      <c r="BV88" s="379"/>
      <c r="BW88" s="379"/>
      <c r="BX88" s="379"/>
      <c r="BY88" s="379"/>
      <c r="BZ88" s="381"/>
      <c r="CA88" s="381"/>
      <c r="CB88" s="381"/>
      <c r="CC88" s="381"/>
      <c r="CD88" s="381"/>
      <c r="CE88" s="381"/>
      <c r="CF88" s="381"/>
      <c r="CG88" s="381"/>
      <c r="CH88" s="381"/>
      <c r="CI88" s="381"/>
      <c r="CJ88" s="381"/>
      <c r="CK88" s="382"/>
    </row>
    <row r="89" spans="2:172" ht="5.25" customHeight="1">
      <c r="B89" s="451"/>
      <c r="C89" s="453"/>
      <c r="D89" s="406"/>
      <c r="E89" s="407"/>
      <c r="F89" s="407"/>
      <c r="G89" s="407"/>
      <c r="H89" s="407"/>
      <c r="I89" s="407"/>
      <c r="J89" s="407"/>
      <c r="K89" s="407"/>
      <c r="L89" s="407"/>
      <c r="M89" s="407"/>
      <c r="N89" s="407"/>
      <c r="O89" s="407"/>
      <c r="P89" s="407"/>
      <c r="Q89" s="407"/>
      <c r="R89" s="407"/>
      <c r="S89" s="407"/>
      <c r="T89" s="407"/>
      <c r="U89" s="407"/>
      <c r="V89" s="407"/>
      <c r="W89" s="407"/>
      <c r="X89" s="407"/>
      <c r="Y89" s="407"/>
      <c r="Z89" s="407"/>
      <c r="AA89" s="408"/>
      <c r="AB89" s="414"/>
      <c r="AC89" s="415"/>
      <c r="AD89" s="415"/>
      <c r="AE89" s="415"/>
      <c r="AF89" s="415"/>
      <c r="AG89" s="415"/>
      <c r="AH89" s="415"/>
      <c r="AI89" s="386"/>
      <c r="AJ89" s="387"/>
      <c r="AK89" s="387"/>
      <c r="AL89" s="387"/>
      <c r="AM89" s="387"/>
      <c r="AN89" s="387"/>
      <c r="AO89" s="387"/>
      <c r="AP89" s="387"/>
      <c r="AQ89" s="387"/>
      <c r="AR89" s="387"/>
      <c r="AS89" s="387"/>
      <c r="AT89" s="388"/>
      <c r="AU89" s="379"/>
      <c r="AV89" s="379"/>
      <c r="AW89" s="379"/>
      <c r="AX89" s="379"/>
      <c r="AY89" s="379"/>
      <c r="AZ89" s="379"/>
      <c r="BA89" s="379"/>
      <c r="BB89" s="379"/>
      <c r="BC89" s="379"/>
      <c r="BD89" s="379"/>
      <c r="BE89" s="379"/>
      <c r="BF89" s="379"/>
      <c r="BG89" s="379"/>
      <c r="BH89" s="379"/>
      <c r="BI89" s="379"/>
      <c r="BJ89" s="379"/>
      <c r="BK89" s="379"/>
      <c r="BL89" s="379"/>
      <c r="BM89" s="379"/>
      <c r="BN89" s="379"/>
      <c r="BO89" s="379"/>
      <c r="BP89" s="379"/>
      <c r="BQ89" s="379"/>
      <c r="BR89" s="379"/>
      <c r="BS89" s="379"/>
      <c r="BT89" s="379"/>
      <c r="BU89" s="379"/>
      <c r="BV89" s="379"/>
      <c r="BW89" s="379"/>
      <c r="BX89" s="379"/>
      <c r="BY89" s="379"/>
      <c r="BZ89" s="381"/>
      <c r="CA89" s="381"/>
      <c r="CB89" s="381"/>
      <c r="CC89" s="381"/>
      <c r="CD89" s="381"/>
      <c r="CE89" s="381"/>
      <c r="CF89" s="381"/>
      <c r="CG89" s="381"/>
      <c r="CH89" s="381"/>
      <c r="CI89" s="381"/>
      <c r="CJ89" s="381"/>
      <c r="CK89" s="382"/>
      <c r="ES89" s="232"/>
      <c r="ET89" s="232"/>
      <c r="EU89" s="232"/>
      <c r="EV89" s="232"/>
      <c r="EW89" s="232"/>
      <c r="EX89" s="232"/>
      <c r="EY89" s="232"/>
      <c r="EZ89" s="232"/>
      <c r="FA89" s="232"/>
      <c r="FB89" s="232"/>
      <c r="FC89" s="232"/>
      <c r="FD89" s="232"/>
      <c r="FE89" s="232"/>
      <c r="FF89" s="232"/>
      <c r="FG89" s="232"/>
      <c r="FH89" s="232"/>
      <c r="FI89" s="232"/>
      <c r="FJ89" s="232"/>
      <c r="FK89" s="232"/>
      <c r="FL89" s="232"/>
      <c r="FM89" s="232"/>
    </row>
    <row r="90" spans="2:172" ht="5.25" customHeight="1">
      <c r="B90" s="451"/>
      <c r="C90" s="453"/>
      <c r="D90" s="406"/>
      <c r="E90" s="407"/>
      <c r="F90" s="407"/>
      <c r="G90" s="407"/>
      <c r="H90" s="407"/>
      <c r="I90" s="407"/>
      <c r="J90" s="407"/>
      <c r="K90" s="407"/>
      <c r="L90" s="407"/>
      <c r="M90" s="407"/>
      <c r="N90" s="407"/>
      <c r="O90" s="407"/>
      <c r="P90" s="407"/>
      <c r="Q90" s="407"/>
      <c r="R90" s="407"/>
      <c r="S90" s="407"/>
      <c r="T90" s="407"/>
      <c r="U90" s="407"/>
      <c r="V90" s="407"/>
      <c r="W90" s="407"/>
      <c r="X90" s="407"/>
      <c r="Y90" s="407"/>
      <c r="Z90" s="407"/>
      <c r="AA90" s="408"/>
      <c r="AB90" s="414"/>
      <c r="AC90" s="415"/>
      <c r="AD90" s="415"/>
      <c r="AE90" s="415"/>
      <c r="AF90" s="415"/>
      <c r="AG90" s="415"/>
      <c r="AH90" s="415"/>
      <c r="AI90" s="386"/>
      <c r="AJ90" s="387"/>
      <c r="AK90" s="387"/>
      <c r="AL90" s="387"/>
      <c r="AM90" s="387"/>
      <c r="AN90" s="387"/>
      <c r="AO90" s="387"/>
      <c r="AP90" s="387"/>
      <c r="AQ90" s="387"/>
      <c r="AR90" s="387"/>
      <c r="AS90" s="387"/>
      <c r="AT90" s="388"/>
      <c r="AU90" s="379"/>
      <c r="AV90" s="379"/>
      <c r="AW90" s="379"/>
      <c r="AX90" s="379"/>
      <c r="AY90" s="379"/>
      <c r="AZ90" s="379"/>
      <c r="BA90" s="379"/>
      <c r="BB90" s="379"/>
      <c r="BC90" s="379"/>
      <c r="BD90" s="379"/>
      <c r="BE90" s="379"/>
      <c r="BF90" s="379"/>
      <c r="BG90" s="379"/>
      <c r="BH90" s="379"/>
      <c r="BI90" s="379"/>
      <c r="BJ90" s="379"/>
      <c r="BK90" s="379"/>
      <c r="BL90" s="379"/>
      <c r="BM90" s="379"/>
      <c r="BN90" s="379"/>
      <c r="BO90" s="379"/>
      <c r="BP90" s="379"/>
      <c r="BQ90" s="379"/>
      <c r="BR90" s="379"/>
      <c r="BS90" s="379"/>
      <c r="BT90" s="379"/>
      <c r="BU90" s="379"/>
      <c r="BV90" s="379"/>
      <c r="BW90" s="379"/>
      <c r="BX90" s="379"/>
      <c r="BY90" s="379"/>
      <c r="BZ90" s="381"/>
      <c r="CA90" s="381"/>
      <c r="CB90" s="381"/>
      <c r="CC90" s="381"/>
      <c r="CD90" s="381"/>
      <c r="CE90" s="381"/>
      <c r="CF90" s="381"/>
      <c r="CG90" s="381"/>
      <c r="CH90" s="381"/>
      <c r="CI90" s="381"/>
      <c r="CJ90" s="381"/>
      <c r="CK90" s="382"/>
      <c r="ES90" s="232"/>
      <c r="ET90" s="232"/>
      <c r="EU90" s="232"/>
      <c r="EV90" s="232"/>
      <c r="EW90" s="232"/>
      <c r="EX90" s="232"/>
      <c r="EY90" s="232"/>
      <c r="EZ90" s="232"/>
      <c r="FA90" s="232"/>
      <c r="FB90" s="232"/>
      <c r="FC90" s="232"/>
      <c r="FD90" s="232"/>
      <c r="FE90" s="232"/>
      <c r="FF90" s="232"/>
      <c r="FG90" s="232"/>
      <c r="FH90" s="232"/>
      <c r="FI90" s="232"/>
      <c r="FJ90" s="232"/>
      <c r="FK90" s="232"/>
      <c r="FL90" s="232"/>
      <c r="FM90" s="232"/>
    </row>
    <row r="91" spans="2:172" ht="5.25" customHeight="1">
      <c r="B91" s="451"/>
      <c r="C91" s="453"/>
      <c r="D91" s="409"/>
      <c r="E91" s="410"/>
      <c r="F91" s="410"/>
      <c r="G91" s="410"/>
      <c r="H91" s="410"/>
      <c r="I91" s="410"/>
      <c r="J91" s="410"/>
      <c r="K91" s="410"/>
      <c r="L91" s="410"/>
      <c r="M91" s="410"/>
      <c r="N91" s="410"/>
      <c r="O91" s="410"/>
      <c r="P91" s="410"/>
      <c r="Q91" s="410"/>
      <c r="R91" s="410"/>
      <c r="S91" s="410"/>
      <c r="T91" s="410"/>
      <c r="U91" s="410"/>
      <c r="V91" s="410"/>
      <c r="W91" s="410"/>
      <c r="X91" s="410"/>
      <c r="Y91" s="410"/>
      <c r="Z91" s="410"/>
      <c r="AA91" s="411"/>
      <c r="AB91" s="416"/>
      <c r="AC91" s="417"/>
      <c r="AD91" s="417"/>
      <c r="AE91" s="417"/>
      <c r="AF91" s="417"/>
      <c r="AG91" s="417"/>
      <c r="AH91" s="417"/>
      <c r="AI91" s="389"/>
      <c r="AJ91" s="390"/>
      <c r="AK91" s="390"/>
      <c r="AL91" s="390"/>
      <c r="AM91" s="390"/>
      <c r="AN91" s="390"/>
      <c r="AO91" s="390"/>
      <c r="AP91" s="390"/>
      <c r="AQ91" s="390"/>
      <c r="AR91" s="390"/>
      <c r="AS91" s="390"/>
      <c r="AT91" s="391"/>
      <c r="AU91" s="380"/>
      <c r="AV91" s="380"/>
      <c r="AW91" s="380"/>
      <c r="AX91" s="380"/>
      <c r="AY91" s="380"/>
      <c r="AZ91" s="380"/>
      <c r="BA91" s="380"/>
      <c r="BB91" s="380"/>
      <c r="BC91" s="380"/>
      <c r="BD91" s="380"/>
      <c r="BE91" s="380"/>
      <c r="BF91" s="380"/>
      <c r="BG91" s="380"/>
      <c r="BH91" s="380"/>
      <c r="BI91" s="380"/>
      <c r="BJ91" s="380"/>
      <c r="BK91" s="380"/>
      <c r="BL91" s="380"/>
      <c r="BM91" s="380"/>
      <c r="BN91" s="380"/>
      <c r="BO91" s="380"/>
      <c r="BP91" s="380"/>
      <c r="BQ91" s="380"/>
      <c r="BR91" s="380"/>
      <c r="BS91" s="380"/>
      <c r="BT91" s="380"/>
      <c r="BU91" s="380"/>
      <c r="BV91" s="380"/>
      <c r="BW91" s="380"/>
      <c r="BX91" s="380"/>
      <c r="BY91" s="380"/>
      <c r="BZ91" s="381"/>
      <c r="CA91" s="381"/>
      <c r="CB91" s="381"/>
      <c r="CC91" s="381"/>
      <c r="CD91" s="381"/>
      <c r="CE91" s="381"/>
      <c r="CF91" s="381"/>
      <c r="CG91" s="381"/>
      <c r="CH91" s="381"/>
      <c r="CI91" s="381"/>
      <c r="CJ91" s="381"/>
      <c r="CK91" s="382"/>
      <c r="ES91" s="232"/>
      <c r="ET91" s="232"/>
      <c r="EU91" s="232"/>
      <c r="EV91" s="232"/>
      <c r="EW91" s="232"/>
      <c r="EX91" s="232"/>
      <c r="EY91" s="232"/>
      <c r="EZ91" s="232"/>
      <c r="FA91" s="232"/>
      <c r="FB91" s="232"/>
      <c r="FC91" s="232"/>
      <c r="FD91" s="232"/>
      <c r="FE91" s="232"/>
      <c r="FF91" s="232"/>
      <c r="FG91" s="232"/>
      <c r="FH91" s="232"/>
      <c r="FI91" s="232"/>
      <c r="FJ91" s="232"/>
      <c r="FK91" s="232"/>
      <c r="FL91" s="232"/>
      <c r="FM91" s="232"/>
    </row>
    <row r="92" spans="2:172" ht="5.25" customHeight="1">
      <c r="B92" s="451"/>
      <c r="C92" s="453"/>
      <c r="D92" s="403" t="s">
        <v>83</v>
      </c>
      <c r="E92" s="404"/>
      <c r="F92" s="404"/>
      <c r="G92" s="404"/>
      <c r="H92" s="404"/>
      <c r="I92" s="404"/>
      <c r="J92" s="404"/>
      <c r="K92" s="404"/>
      <c r="L92" s="404"/>
      <c r="M92" s="404"/>
      <c r="N92" s="404"/>
      <c r="O92" s="404"/>
      <c r="P92" s="404"/>
      <c r="Q92" s="404"/>
      <c r="R92" s="404"/>
      <c r="S92" s="404"/>
      <c r="T92" s="404"/>
      <c r="U92" s="404"/>
      <c r="V92" s="404"/>
      <c r="W92" s="404"/>
      <c r="X92" s="404"/>
      <c r="Y92" s="404"/>
      <c r="Z92" s="404"/>
      <c r="AA92" s="405"/>
      <c r="AB92" s="425" t="str">
        <f>施設情報!C30&amp;""</f>
        <v/>
      </c>
      <c r="AC92" s="426"/>
      <c r="AD92" s="426"/>
      <c r="AE92" s="426"/>
      <c r="AF92" s="426"/>
      <c r="AG92" s="426"/>
      <c r="AH92" s="426"/>
      <c r="AI92" s="383">
        <f ca="1">集計【保育所】!O16</f>
        <v>0</v>
      </c>
      <c r="AJ92" s="384"/>
      <c r="AK92" s="384"/>
      <c r="AL92" s="384"/>
      <c r="AM92" s="384"/>
      <c r="AN92" s="384"/>
      <c r="AO92" s="384"/>
      <c r="AP92" s="384"/>
      <c r="AQ92" s="384"/>
      <c r="AR92" s="384"/>
      <c r="AS92" s="384"/>
      <c r="AT92" s="385"/>
      <c r="AU92" s="418"/>
      <c r="AV92" s="418"/>
      <c r="AW92" s="418"/>
      <c r="AX92" s="418"/>
      <c r="AY92" s="418"/>
      <c r="AZ92" s="418"/>
      <c r="BA92" s="418"/>
      <c r="BB92" s="418"/>
      <c r="BC92" s="418"/>
      <c r="BD92" s="418"/>
      <c r="BE92" s="418"/>
      <c r="BF92" s="418"/>
      <c r="BG92" s="418"/>
      <c r="BH92" s="418"/>
      <c r="BI92" s="418"/>
      <c r="BJ92" s="418"/>
      <c r="BK92" s="418"/>
      <c r="BL92" s="418"/>
      <c r="BM92" s="418"/>
      <c r="BN92" s="418"/>
      <c r="BO92" s="418"/>
      <c r="BP92" s="418"/>
      <c r="BQ92" s="418"/>
      <c r="BR92" s="418"/>
      <c r="BS92" s="418"/>
      <c r="BT92" s="418"/>
      <c r="BU92" s="418"/>
      <c r="BV92" s="418"/>
      <c r="BW92" s="418"/>
      <c r="BX92" s="418"/>
      <c r="BY92" s="418"/>
      <c r="BZ92" s="381"/>
      <c r="CA92" s="381"/>
      <c r="CB92" s="381"/>
      <c r="CC92" s="381"/>
      <c r="CD92" s="381"/>
      <c r="CE92" s="381"/>
      <c r="CF92" s="381"/>
      <c r="CG92" s="381"/>
      <c r="CH92" s="381"/>
      <c r="CI92" s="381"/>
      <c r="CJ92" s="381"/>
      <c r="CK92" s="382"/>
      <c r="CL92" s="237"/>
      <c r="CM92" s="238"/>
      <c r="CN92" s="238"/>
      <c r="CO92" s="238"/>
      <c r="CP92" s="238"/>
      <c r="DU92" s="232"/>
      <c r="DV92" s="232"/>
      <c r="DW92" s="232"/>
      <c r="DX92" s="232"/>
      <c r="DY92" s="232"/>
      <c r="DZ92" s="232"/>
      <c r="EA92" s="232"/>
      <c r="EB92" s="232"/>
      <c r="EC92" s="232"/>
      <c r="ED92" s="232"/>
      <c r="EE92" s="232"/>
      <c r="EF92" s="232"/>
      <c r="EG92" s="232"/>
      <c r="EH92" s="232"/>
      <c r="EI92" s="232"/>
      <c r="EJ92" s="232"/>
      <c r="EK92" s="232"/>
      <c r="EL92" s="232"/>
      <c r="EM92" s="232"/>
      <c r="EN92" s="232"/>
      <c r="EO92" s="232"/>
      <c r="EP92" s="232"/>
      <c r="EQ92" s="232"/>
      <c r="ER92" s="232"/>
      <c r="ES92" s="232"/>
      <c r="ET92" s="249"/>
      <c r="EU92" s="249"/>
      <c r="EV92" s="249"/>
      <c r="EW92" s="249"/>
      <c r="EX92" s="232"/>
      <c r="EY92" s="232"/>
      <c r="EZ92" s="232"/>
      <c r="FA92" s="232"/>
      <c r="FB92" s="232"/>
      <c r="FC92" s="232"/>
      <c r="FD92" s="232"/>
      <c r="FE92" s="232"/>
      <c r="FF92" s="232"/>
      <c r="FG92" s="232"/>
      <c r="FH92" s="232"/>
      <c r="FI92" s="232"/>
      <c r="FJ92" s="232"/>
      <c r="FK92" s="232"/>
      <c r="FL92" s="232"/>
      <c r="FM92" s="232"/>
    </row>
    <row r="93" spans="2:172" ht="5.25" customHeight="1">
      <c r="B93" s="451"/>
      <c r="C93" s="453"/>
      <c r="D93" s="406"/>
      <c r="E93" s="407"/>
      <c r="F93" s="407"/>
      <c r="G93" s="407"/>
      <c r="H93" s="407"/>
      <c r="I93" s="407"/>
      <c r="J93" s="407"/>
      <c r="K93" s="407"/>
      <c r="L93" s="407"/>
      <c r="M93" s="407"/>
      <c r="N93" s="407"/>
      <c r="O93" s="407"/>
      <c r="P93" s="407"/>
      <c r="Q93" s="407"/>
      <c r="R93" s="407"/>
      <c r="S93" s="407"/>
      <c r="T93" s="407"/>
      <c r="U93" s="407"/>
      <c r="V93" s="407"/>
      <c r="W93" s="407"/>
      <c r="X93" s="407"/>
      <c r="Y93" s="407"/>
      <c r="Z93" s="407"/>
      <c r="AA93" s="408"/>
      <c r="AB93" s="427"/>
      <c r="AC93" s="428"/>
      <c r="AD93" s="428"/>
      <c r="AE93" s="428"/>
      <c r="AF93" s="428"/>
      <c r="AG93" s="428"/>
      <c r="AH93" s="428"/>
      <c r="AI93" s="386"/>
      <c r="AJ93" s="387"/>
      <c r="AK93" s="387"/>
      <c r="AL93" s="387"/>
      <c r="AM93" s="387"/>
      <c r="AN93" s="387"/>
      <c r="AO93" s="387"/>
      <c r="AP93" s="387"/>
      <c r="AQ93" s="387"/>
      <c r="AR93" s="387"/>
      <c r="AS93" s="387"/>
      <c r="AT93" s="388"/>
      <c r="AU93" s="418"/>
      <c r="AV93" s="418"/>
      <c r="AW93" s="418"/>
      <c r="AX93" s="418"/>
      <c r="AY93" s="418"/>
      <c r="AZ93" s="418"/>
      <c r="BA93" s="418"/>
      <c r="BB93" s="418"/>
      <c r="BC93" s="418"/>
      <c r="BD93" s="418"/>
      <c r="BE93" s="418"/>
      <c r="BF93" s="418"/>
      <c r="BG93" s="418"/>
      <c r="BH93" s="418"/>
      <c r="BI93" s="418"/>
      <c r="BJ93" s="418"/>
      <c r="BK93" s="418"/>
      <c r="BL93" s="418"/>
      <c r="BM93" s="418"/>
      <c r="BN93" s="418"/>
      <c r="BO93" s="418"/>
      <c r="BP93" s="418"/>
      <c r="BQ93" s="418"/>
      <c r="BR93" s="418"/>
      <c r="BS93" s="418"/>
      <c r="BT93" s="418"/>
      <c r="BU93" s="418"/>
      <c r="BV93" s="418"/>
      <c r="BW93" s="418"/>
      <c r="BX93" s="418"/>
      <c r="BY93" s="418"/>
      <c r="BZ93" s="381"/>
      <c r="CA93" s="381"/>
      <c r="CB93" s="381"/>
      <c r="CC93" s="381"/>
      <c r="CD93" s="381"/>
      <c r="CE93" s="381"/>
      <c r="CF93" s="381"/>
      <c r="CG93" s="381"/>
      <c r="CH93" s="381"/>
      <c r="CI93" s="381"/>
      <c r="CJ93" s="381"/>
      <c r="CK93" s="382"/>
      <c r="CL93" s="237"/>
      <c r="CM93" s="238"/>
      <c r="CN93" s="238"/>
      <c r="CO93" s="238"/>
      <c r="CP93" s="238"/>
      <c r="DU93" s="232"/>
      <c r="DV93" s="232"/>
      <c r="DW93" s="232"/>
      <c r="DX93" s="232"/>
      <c r="DY93" s="232"/>
      <c r="DZ93" s="232"/>
      <c r="EA93" s="232"/>
      <c r="EB93" s="232"/>
      <c r="EC93" s="232"/>
      <c r="ED93" s="232"/>
      <c r="EE93" s="232"/>
      <c r="EF93" s="232"/>
      <c r="EG93" s="232"/>
      <c r="EH93" s="232"/>
      <c r="EI93" s="232"/>
      <c r="EJ93" s="232"/>
      <c r="EK93" s="232"/>
      <c r="EL93" s="232"/>
      <c r="EM93" s="232"/>
      <c r="EN93" s="232"/>
      <c r="EO93" s="232"/>
      <c r="EP93" s="232"/>
      <c r="EQ93" s="232"/>
      <c r="ER93" s="232"/>
      <c r="ES93" s="232"/>
      <c r="ET93" s="249"/>
      <c r="EU93" s="249"/>
      <c r="EV93" s="249"/>
      <c r="EW93" s="249"/>
      <c r="EX93" s="232"/>
      <c r="EY93" s="232"/>
      <c r="EZ93" s="232"/>
      <c r="FA93" s="232"/>
      <c r="FB93" s="232"/>
      <c r="FC93" s="232"/>
      <c r="FD93" s="232"/>
      <c r="FE93" s="232"/>
      <c r="FF93" s="232"/>
      <c r="FG93" s="232"/>
      <c r="FH93" s="232"/>
      <c r="FI93" s="232"/>
      <c r="FJ93" s="232"/>
      <c r="FK93" s="232"/>
      <c r="FL93" s="232"/>
      <c r="FM93" s="232"/>
    </row>
    <row r="94" spans="2:172" ht="5.25" customHeight="1">
      <c r="B94" s="451"/>
      <c r="C94" s="453"/>
      <c r="D94" s="406"/>
      <c r="E94" s="407"/>
      <c r="F94" s="407"/>
      <c r="G94" s="407"/>
      <c r="H94" s="407"/>
      <c r="I94" s="407"/>
      <c r="J94" s="407"/>
      <c r="K94" s="407"/>
      <c r="L94" s="407"/>
      <c r="M94" s="407"/>
      <c r="N94" s="407"/>
      <c r="O94" s="407"/>
      <c r="P94" s="407"/>
      <c r="Q94" s="407"/>
      <c r="R94" s="407"/>
      <c r="S94" s="407"/>
      <c r="T94" s="407"/>
      <c r="U94" s="407"/>
      <c r="V94" s="407"/>
      <c r="W94" s="407"/>
      <c r="X94" s="407"/>
      <c r="Y94" s="407"/>
      <c r="Z94" s="407"/>
      <c r="AA94" s="408"/>
      <c r="AB94" s="427"/>
      <c r="AC94" s="428"/>
      <c r="AD94" s="428"/>
      <c r="AE94" s="428"/>
      <c r="AF94" s="428"/>
      <c r="AG94" s="428"/>
      <c r="AH94" s="428"/>
      <c r="AI94" s="386"/>
      <c r="AJ94" s="387"/>
      <c r="AK94" s="387"/>
      <c r="AL94" s="387"/>
      <c r="AM94" s="387"/>
      <c r="AN94" s="387"/>
      <c r="AO94" s="387"/>
      <c r="AP94" s="387"/>
      <c r="AQ94" s="387"/>
      <c r="AR94" s="387"/>
      <c r="AS94" s="387"/>
      <c r="AT94" s="388"/>
      <c r="AU94" s="418"/>
      <c r="AV94" s="418"/>
      <c r="AW94" s="418"/>
      <c r="AX94" s="418"/>
      <c r="AY94" s="418"/>
      <c r="AZ94" s="418"/>
      <c r="BA94" s="418"/>
      <c r="BB94" s="418"/>
      <c r="BC94" s="418"/>
      <c r="BD94" s="418"/>
      <c r="BE94" s="418"/>
      <c r="BF94" s="418"/>
      <c r="BG94" s="418"/>
      <c r="BH94" s="418"/>
      <c r="BI94" s="418"/>
      <c r="BJ94" s="418"/>
      <c r="BK94" s="418"/>
      <c r="BL94" s="418"/>
      <c r="BM94" s="418"/>
      <c r="BN94" s="418"/>
      <c r="BO94" s="418"/>
      <c r="BP94" s="418"/>
      <c r="BQ94" s="418"/>
      <c r="BR94" s="418"/>
      <c r="BS94" s="418"/>
      <c r="BT94" s="418"/>
      <c r="BU94" s="418"/>
      <c r="BV94" s="418"/>
      <c r="BW94" s="418"/>
      <c r="BX94" s="418"/>
      <c r="BY94" s="418"/>
      <c r="BZ94" s="381"/>
      <c r="CA94" s="381"/>
      <c r="CB94" s="381"/>
      <c r="CC94" s="381"/>
      <c r="CD94" s="381"/>
      <c r="CE94" s="381"/>
      <c r="CF94" s="381"/>
      <c r="CG94" s="381"/>
      <c r="CH94" s="381"/>
      <c r="CI94" s="381"/>
      <c r="CJ94" s="381"/>
      <c r="CK94" s="382"/>
      <c r="CL94" s="237"/>
      <c r="CM94" s="238"/>
      <c r="CN94" s="238"/>
      <c r="CO94" s="238"/>
      <c r="CP94" s="238"/>
      <c r="DU94" s="232"/>
      <c r="DV94" s="232"/>
      <c r="DW94" s="232"/>
      <c r="DX94" s="232"/>
      <c r="DY94" s="232"/>
      <c r="DZ94" s="232"/>
      <c r="EA94" s="232"/>
      <c r="EB94" s="232"/>
      <c r="EC94" s="232"/>
      <c r="ED94" s="232"/>
      <c r="EE94" s="232"/>
      <c r="EF94" s="232"/>
      <c r="EG94" s="232"/>
      <c r="EH94" s="232"/>
      <c r="EI94" s="232"/>
      <c r="EJ94" s="232"/>
      <c r="EK94" s="232"/>
      <c r="EL94" s="232"/>
      <c r="EM94" s="232"/>
      <c r="EN94" s="232"/>
      <c r="EO94" s="232"/>
      <c r="EP94" s="232"/>
      <c r="EQ94" s="232"/>
      <c r="ER94" s="232"/>
      <c r="ES94" s="232"/>
      <c r="ET94" s="249"/>
      <c r="EU94" s="249"/>
      <c r="EV94" s="249"/>
      <c r="EW94" s="249"/>
      <c r="EX94" s="232"/>
      <c r="EY94" s="232"/>
      <c r="EZ94" s="232"/>
      <c r="FA94" s="232"/>
      <c r="FB94" s="232"/>
      <c r="FC94" s="232"/>
      <c r="FD94" s="232"/>
      <c r="FE94" s="232"/>
      <c r="FF94" s="232"/>
      <c r="FG94" s="232"/>
      <c r="FH94" s="232"/>
      <c r="FI94" s="232"/>
      <c r="FJ94" s="232"/>
      <c r="FK94" s="232"/>
      <c r="FL94" s="232"/>
      <c r="FM94" s="232"/>
    </row>
    <row r="95" spans="2:172" ht="5.25" customHeight="1">
      <c r="B95" s="451"/>
      <c r="C95" s="453"/>
      <c r="D95" s="406"/>
      <c r="E95" s="407"/>
      <c r="F95" s="407"/>
      <c r="G95" s="407"/>
      <c r="H95" s="407"/>
      <c r="I95" s="407"/>
      <c r="J95" s="407"/>
      <c r="K95" s="407"/>
      <c r="L95" s="407"/>
      <c r="M95" s="407"/>
      <c r="N95" s="407"/>
      <c r="O95" s="407"/>
      <c r="P95" s="407"/>
      <c r="Q95" s="407"/>
      <c r="R95" s="407"/>
      <c r="S95" s="407"/>
      <c r="T95" s="407"/>
      <c r="U95" s="407"/>
      <c r="V95" s="407"/>
      <c r="W95" s="407"/>
      <c r="X95" s="407"/>
      <c r="Y95" s="407"/>
      <c r="Z95" s="407"/>
      <c r="AA95" s="408"/>
      <c r="AB95" s="427"/>
      <c r="AC95" s="428"/>
      <c r="AD95" s="428"/>
      <c r="AE95" s="428"/>
      <c r="AF95" s="428"/>
      <c r="AG95" s="428"/>
      <c r="AH95" s="428"/>
      <c r="AI95" s="386"/>
      <c r="AJ95" s="387"/>
      <c r="AK95" s="387"/>
      <c r="AL95" s="387"/>
      <c r="AM95" s="387"/>
      <c r="AN95" s="387"/>
      <c r="AO95" s="387"/>
      <c r="AP95" s="387"/>
      <c r="AQ95" s="387"/>
      <c r="AR95" s="387"/>
      <c r="AS95" s="387"/>
      <c r="AT95" s="388"/>
      <c r="AU95" s="418"/>
      <c r="AV95" s="418"/>
      <c r="AW95" s="418"/>
      <c r="AX95" s="418"/>
      <c r="AY95" s="418"/>
      <c r="AZ95" s="418"/>
      <c r="BA95" s="418"/>
      <c r="BB95" s="418"/>
      <c r="BC95" s="418"/>
      <c r="BD95" s="418"/>
      <c r="BE95" s="418"/>
      <c r="BF95" s="418"/>
      <c r="BG95" s="418"/>
      <c r="BH95" s="418"/>
      <c r="BI95" s="418"/>
      <c r="BJ95" s="418"/>
      <c r="BK95" s="418"/>
      <c r="BL95" s="418"/>
      <c r="BM95" s="418"/>
      <c r="BN95" s="418"/>
      <c r="BO95" s="418"/>
      <c r="BP95" s="418"/>
      <c r="BQ95" s="418"/>
      <c r="BR95" s="418"/>
      <c r="BS95" s="418"/>
      <c r="BT95" s="418"/>
      <c r="BU95" s="418"/>
      <c r="BV95" s="418"/>
      <c r="BW95" s="418"/>
      <c r="BX95" s="418"/>
      <c r="BY95" s="418"/>
      <c r="BZ95" s="381"/>
      <c r="CA95" s="381"/>
      <c r="CB95" s="381"/>
      <c r="CC95" s="381"/>
      <c r="CD95" s="381"/>
      <c r="CE95" s="381"/>
      <c r="CF95" s="381"/>
      <c r="CG95" s="381"/>
      <c r="CH95" s="381"/>
      <c r="CI95" s="381"/>
      <c r="CJ95" s="381"/>
      <c r="CK95" s="382"/>
      <c r="CL95" s="237"/>
      <c r="CM95" s="238"/>
      <c r="CN95" s="238"/>
      <c r="CO95" s="238"/>
      <c r="CP95" s="238"/>
      <c r="DU95" s="232"/>
      <c r="DV95" s="232"/>
      <c r="DW95" s="232"/>
      <c r="DX95" s="232"/>
      <c r="DY95" s="232"/>
      <c r="DZ95" s="232"/>
      <c r="EA95" s="232"/>
      <c r="EB95" s="232"/>
      <c r="EC95" s="232"/>
      <c r="ED95" s="232"/>
      <c r="EE95" s="232"/>
      <c r="EF95" s="232"/>
      <c r="EG95" s="232"/>
      <c r="EH95" s="232"/>
      <c r="EI95" s="232"/>
      <c r="EJ95" s="232"/>
      <c r="EK95" s="232"/>
      <c r="EL95" s="232"/>
      <c r="EM95" s="232"/>
      <c r="EN95" s="232"/>
      <c r="EO95" s="232"/>
      <c r="EP95" s="232"/>
      <c r="EQ95" s="232"/>
      <c r="ER95" s="232"/>
      <c r="ES95" s="232"/>
      <c r="ET95" s="249"/>
      <c r="EU95" s="249"/>
      <c r="EV95" s="249"/>
      <c r="EW95" s="249"/>
      <c r="EX95" s="232"/>
      <c r="EY95" s="232"/>
      <c r="EZ95" s="232"/>
      <c r="FA95" s="232"/>
      <c r="FB95" s="232"/>
      <c r="FC95" s="232"/>
      <c r="FD95" s="232"/>
      <c r="FE95" s="232"/>
      <c r="FF95" s="232"/>
      <c r="FG95" s="232"/>
      <c r="FH95" s="232"/>
      <c r="FI95" s="232"/>
      <c r="FJ95" s="232"/>
      <c r="FK95" s="232"/>
      <c r="FL95" s="232"/>
      <c r="FM95" s="232"/>
    </row>
    <row r="96" spans="2:172" ht="5.25" customHeight="1" thickBot="1">
      <c r="B96" s="454"/>
      <c r="C96" s="455"/>
      <c r="D96" s="422"/>
      <c r="E96" s="423"/>
      <c r="F96" s="423"/>
      <c r="G96" s="423"/>
      <c r="H96" s="423"/>
      <c r="I96" s="423"/>
      <c r="J96" s="423"/>
      <c r="K96" s="423"/>
      <c r="L96" s="423"/>
      <c r="M96" s="423"/>
      <c r="N96" s="423"/>
      <c r="O96" s="423"/>
      <c r="P96" s="423"/>
      <c r="Q96" s="423"/>
      <c r="R96" s="423"/>
      <c r="S96" s="423"/>
      <c r="T96" s="423"/>
      <c r="U96" s="423"/>
      <c r="V96" s="423"/>
      <c r="W96" s="423"/>
      <c r="X96" s="423"/>
      <c r="Y96" s="423"/>
      <c r="Z96" s="423"/>
      <c r="AA96" s="424"/>
      <c r="AB96" s="429"/>
      <c r="AC96" s="430"/>
      <c r="AD96" s="430"/>
      <c r="AE96" s="430"/>
      <c r="AF96" s="430"/>
      <c r="AG96" s="430"/>
      <c r="AH96" s="430"/>
      <c r="AI96" s="392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4"/>
      <c r="AU96" s="419"/>
      <c r="AV96" s="419"/>
      <c r="AW96" s="419"/>
      <c r="AX96" s="419"/>
      <c r="AY96" s="419"/>
      <c r="AZ96" s="419"/>
      <c r="BA96" s="419"/>
      <c r="BB96" s="419"/>
      <c r="BC96" s="419"/>
      <c r="BD96" s="419"/>
      <c r="BE96" s="419"/>
      <c r="BF96" s="419"/>
      <c r="BG96" s="419"/>
      <c r="BH96" s="419"/>
      <c r="BI96" s="419"/>
      <c r="BJ96" s="419"/>
      <c r="BK96" s="419"/>
      <c r="BL96" s="419"/>
      <c r="BM96" s="419"/>
      <c r="BN96" s="419"/>
      <c r="BO96" s="419"/>
      <c r="BP96" s="419"/>
      <c r="BQ96" s="419"/>
      <c r="BR96" s="419"/>
      <c r="BS96" s="419"/>
      <c r="BT96" s="419"/>
      <c r="BU96" s="419"/>
      <c r="BV96" s="419"/>
      <c r="BW96" s="419"/>
      <c r="BX96" s="419"/>
      <c r="BY96" s="419"/>
      <c r="BZ96" s="420"/>
      <c r="CA96" s="420"/>
      <c r="CB96" s="420"/>
      <c r="CC96" s="420"/>
      <c r="CD96" s="420"/>
      <c r="CE96" s="420"/>
      <c r="CF96" s="420"/>
      <c r="CG96" s="420"/>
      <c r="CH96" s="420"/>
      <c r="CI96" s="420"/>
      <c r="CJ96" s="420"/>
      <c r="CK96" s="421"/>
      <c r="CL96" s="237"/>
      <c r="CM96" s="238"/>
      <c r="CN96" s="238"/>
      <c r="CO96" s="238"/>
      <c r="CP96" s="238"/>
      <c r="DU96" s="232"/>
      <c r="DV96" s="232"/>
      <c r="DW96" s="232"/>
      <c r="DX96" s="232"/>
      <c r="DY96" s="232"/>
      <c r="DZ96" s="232"/>
      <c r="EA96" s="232"/>
      <c r="EB96" s="232"/>
      <c r="EC96" s="232"/>
      <c r="ED96" s="232"/>
      <c r="EE96" s="232"/>
      <c r="EF96" s="232"/>
      <c r="EG96" s="232"/>
      <c r="EH96" s="232"/>
      <c r="EI96" s="232"/>
      <c r="EJ96" s="232"/>
      <c r="EK96" s="232"/>
      <c r="EL96" s="232"/>
      <c r="EM96" s="232"/>
      <c r="EN96" s="232"/>
      <c r="EO96" s="232"/>
      <c r="EP96" s="232"/>
      <c r="EQ96" s="232"/>
      <c r="ER96" s="232"/>
      <c r="ES96" s="232"/>
      <c r="ET96" s="249"/>
      <c r="EU96" s="249"/>
      <c r="EV96" s="249"/>
      <c r="EW96" s="249"/>
      <c r="EX96" s="232"/>
      <c r="EY96" s="232"/>
      <c r="EZ96" s="232"/>
      <c r="FA96" s="232"/>
      <c r="FB96" s="232"/>
      <c r="FC96" s="232"/>
      <c r="FD96" s="232"/>
      <c r="FE96" s="232"/>
      <c r="FF96" s="232"/>
      <c r="FG96" s="232"/>
      <c r="FH96" s="232"/>
      <c r="FI96" s="232"/>
      <c r="FJ96" s="232"/>
      <c r="FK96" s="232"/>
      <c r="FL96" s="232"/>
      <c r="FM96" s="232"/>
    </row>
    <row r="97" spans="2:151" ht="5.25" customHeight="1">
      <c r="B97" s="395" t="s">
        <v>16</v>
      </c>
      <c r="C97" s="396"/>
      <c r="D97" s="397"/>
      <c r="E97" s="397"/>
      <c r="F97" s="397"/>
      <c r="G97" s="397"/>
      <c r="H97" s="397"/>
      <c r="I97" s="397"/>
      <c r="J97" s="397"/>
      <c r="K97" s="397"/>
      <c r="L97" s="397"/>
      <c r="M97" s="397"/>
      <c r="N97" s="397"/>
      <c r="O97" s="397"/>
      <c r="P97" s="397"/>
      <c r="Q97" s="397"/>
      <c r="R97" s="397"/>
      <c r="S97" s="397"/>
      <c r="T97" s="397"/>
      <c r="U97" s="397"/>
      <c r="V97" s="397"/>
      <c r="W97" s="397"/>
      <c r="X97" s="397"/>
      <c r="Y97" s="397"/>
      <c r="Z97" s="397"/>
      <c r="AA97" s="397"/>
      <c r="AB97" s="397"/>
      <c r="AC97" s="397"/>
      <c r="AD97" s="397"/>
      <c r="AE97" s="397"/>
      <c r="AF97" s="397"/>
      <c r="AG97" s="397"/>
      <c r="AH97" s="398"/>
      <c r="AI97" s="386">
        <f ca="1">SUM(AI32:AT96,BZ32:CK96)</f>
        <v>0</v>
      </c>
      <c r="AJ97" s="387"/>
      <c r="AK97" s="387"/>
      <c r="AL97" s="387"/>
      <c r="AM97" s="387"/>
      <c r="AN97" s="387"/>
      <c r="AO97" s="387"/>
      <c r="AP97" s="387"/>
      <c r="AQ97" s="387"/>
      <c r="AR97" s="387"/>
      <c r="AS97" s="387"/>
      <c r="AT97" s="388"/>
      <c r="AU97" s="241"/>
      <c r="AV97" s="241"/>
      <c r="AW97" s="241"/>
      <c r="AX97" s="241"/>
      <c r="AY97" s="232"/>
      <c r="AZ97" s="241"/>
      <c r="BA97" s="241"/>
      <c r="BB97" s="241"/>
      <c r="BC97" s="241"/>
      <c r="BD97" s="241"/>
      <c r="BE97" s="241"/>
      <c r="BF97" s="241"/>
      <c r="BG97" s="241"/>
      <c r="BH97" s="241"/>
      <c r="BI97" s="241"/>
      <c r="BJ97" s="241"/>
      <c r="BK97" s="241"/>
      <c r="BL97" s="241"/>
      <c r="BM97" s="241"/>
      <c r="BN97" s="241"/>
      <c r="BO97" s="241"/>
      <c r="BP97" s="241"/>
      <c r="BQ97" s="241"/>
      <c r="BR97" s="241"/>
      <c r="BS97" s="241"/>
      <c r="BT97" s="241"/>
      <c r="BU97" s="241"/>
      <c r="BV97" s="241"/>
      <c r="BW97" s="241"/>
      <c r="BX97" s="241"/>
      <c r="BY97" s="241"/>
      <c r="BZ97" s="241"/>
      <c r="CA97" s="241"/>
      <c r="CB97" s="241"/>
    </row>
    <row r="98" spans="2:151" ht="5.25" customHeight="1">
      <c r="B98" s="399"/>
      <c r="C98" s="397"/>
      <c r="D98" s="397"/>
      <c r="E98" s="397"/>
      <c r="F98" s="397"/>
      <c r="G98" s="397"/>
      <c r="H98" s="397"/>
      <c r="I98" s="397"/>
      <c r="J98" s="397"/>
      <c r="K98" s="397"/>
      <c r="L98" s="397"/>
      <c r="M98" s="397"/>
      <c r="N98" s="397"/>
      <c r="O98" s="397"/>
      <c r="P98" s="397"/>
      <c r="Q98" s="397"/>
      <c r="R98" s="397"/>
      <c r="S98" s="397"/>
      <c r="T98" s="397"/>
      <c r="U98" s="397"/>
      <c r="V98" s="397"/>
      <c r="W98" s="397"/>
      <c r="X98" s="397"/>
      <c r="Y98" s="397"/>
      <c r="Z98" s="397"/>
      <c r="AA98" s="397"/>
      <c r="AB98" s="397"/>
      <c r="AC98" s="397"/>
      <c r="AD98" s="397"/>
      <c r="AE98" s="397"/>
      <c r="AF98" s="397"/>
      <c r="AG98" s="397"/>
      <c r="AH98" s="398"/>
      <c r="AI98" s="386"/>
      <c r="AJ98" s="387"/>
      <c r="AK98" s="387"/>
      <c r="AL98" s="387"/>
      <c r="AM98" s="387"/>
      <c r="AN98" s="387"/>
      <c r="AO98" s="387"/>
      <c r="AP98" s="387"/>
      <c r="AQ98" s="387"/>
      <c r="AR98" s="387"/>
      <c r="AS98" s="387"/>
      <c r="AT98" s="388"/>
      <c r="AU98" s="241"/>
      <c r="AV98" s="241"/>
      <c r="AW98" s="241"/>
      <c r="AX98" s="241"/>
      <c r="AY98" s="232"/>
      <c r="AZ98" s="241"/>
      <c r="BA98" s="241"/>
      <c r="BB98" s="241"/>
      <c r="BC98" s="241"/>
      <c r="BD98" s="241"/>
      <c r="BE98" s="241"/>
      <c r="BF98" s="241"/>
      <c r="BG98" s="241"/>
      <c r="BH98" s="241"/>
      <c r="BI98" s="241"/>
      <c r="BJ98" s="241"/>
      <c r="BK98" s="241"/>
      <c r="BL98" s="241"/>
      <c r="BM98" s="241"/>
      <c r="BN98" s="241"/>
      <c r="BO98" s="241"/>
      <c r="BP98" s="241"/>
      <c r="BQ98" s="241"/>
      <c r="BR98" s="241"/>
      <c r="BS98" s="241"/>
      <c r="BT98" s="241"/>
      <c r="BU98" s="241"/>
      <c r="BV98" s="241"/>
      <c r="BW98" s="241"/>
      <c r="BX98" s="241"/>
      <c r="BY98" s="241"/>
      <c r="BZ98" s="241"/>
      <c r="CA98" s="241"/>
      <c r="CB98" s="241"/>
    </row>
    <row r="99" spans="2:151" ht="5.25" customHeight="1">
      <c r="B99" s="399"/>
      <c r="C99" s="397"/>
      <c r="D99" s="397"/>
      <c r="E99" s="397"/>
      <c r="F99" s="397"/>
      <c r="G99" s="397"/>
      <c r="H99" s="397"/>
      <c r="I99" s="397"/>
      <c r="J99" s="397"/>
      <c r="K99" s="397"/>
      <c r="L99" s="397"/>
      <c r="M99" s="397"/>
      <c r="N99" s="397"/>
      <c r="O99" s="397"/>
      <c r="P99" s="397"/>
      <c r="Q99" s="397"/>
      <c r="R99" s="397"/>
      <c r="S99" s="397"/>
      <c r="T99" s="397"/>
      <c r="U99" s="397"/>
      <c r="V99" s="397"/>
      <c r="W99" s="397"/>
      <c r="X99" s="397"/>
      <c r="Y99" s="397"/>
      <c r="Z99" s="397"/>
      <c r="AA99" s="397"/>
      <c r="AB99" s="397"/>
      <c r="AC99" s="397"/>
      <c r="AD99" s="397"/>
      <c r="AE99" s="397"/>
      <c r="AF99" s="397"/>
      <c r="AG99" s="397"/>
      <c r="AH99" s="398"/>
      <c r="AI99" s="386"/>
      <c r="AJ99" s="387"/>
      <c r="AK99" s="387"/>
      <c r="AL99" s="387"/>
      <c r="AM99" s="387"/>
      <c r="AN99" s="387"/>
      <c r="AO99" s="387"/>
      <c r="AP99" s="387"/>
      <c r="AQ99" s="387"/>
      <c r="AR99" s="387"/>
      <c r="AS99" s="387"/>
      <c r="AT99" s="388"/>
      <c r="AU99" s="241"/>
      <c r="AV99" s="241"/>
      <c r="AW99" s="241"/>
      <c r="AX99" s="241"/>
      <c r="AY99" s="232"/>
      <c r="AZ99" s="241"/>
      <c r="BA99" s="241"/>
      <c r="BB99" s="241"/>
      <c r="BC99" s="241"/>
      <c r="BD99" s="241"/>
      <c r="BE99" s="241"/>
      <c r="BF99" s="241"/>
      <c r="BG99" s="241"/>
      <c r="BH99" s="241"/>
      <c r="BI99" s="241"/>
      <c r="BJ99" s="241"/>
      <c r="BK99" s="241"/>
      <c r="BL99" s="241"/>
      <c r="BM99" s="241"/>
      <c r="BN99" s="241"/>
      <c r="BO99" s="241"/>
      <c r="BP99" s="241"/>
      <c r="BQ99" s="241"/>
      <c r="BR99" s="241"/>
      <c r="BS99" s="241"/>
      <c r="BT99" s="241"/>
      <c r="BU99" s="241"/>
      <c r="BV99" s="241"/>
      <c r="BW99" s="241"/>
      <c r="BX99" s="241"/>
      <c r="BY99" s="241"/>
      <c r="BZ99" s="241"/>
      <c r="CA99" s="241"/>
      <c r="CB99" s="241"/>
    </row>
    <row r="100" spans="2:151" ht="5.25" customHeight="1">
      <c r="B100" s="399"/>
      <c r="C100" s="397"/>
      <c r="D100" s="397"/>
      <c r="E100" s="397"/>
      <c r="F100" s="397"/>
      <c r="G100" s="397"/>
      <c r="H100" s="397"/>
      <c r="I100" s="397"/>
      <c r="J100" s="397"/>
      <c r="K100" s="397"/>
      <c r="L100" s="397"/>
      <c r="M100" s="397"/>
      <c r="N100" s="397"/>
      <c r="O100" s="397"/>
      <c r="P100" s="397"/>
      <c r="Q100" s="397"/>
      <c r="R100" s="397"/>
      <c r="S100" s="397"/>
      <c r="T100" s="397"/>
      <c r="U100" s="397"/>
      <c r="V100" s="397"/>
      <c r="W100" s="397"/>
      <c r="X100" s="397"/>
      <c r="Y100" s="397"/>
      <c r="Z100" s="397"/>
      <c r="AA100" s="397"/>
      <c r="AB100" s="397"/>
      <c r="AC100" s="397"/>
      <c r="AD100" s="397"/>
      <c r="AE100" s="397"/>
      <c r="AF100" s="397"/>
      <c r="AG100" s="397"/>
      <c r="AH100" s="398"/>
      <c r="AI100" s="386"/>
      <c r="AJ100" s="387"/>
      <c r="AK100" s="387"/>
      <c r="AL100" s="387"/>
      <c r="AM100" s="387"/>
      <c r="AN100" s="387"/>
      <c r="AO100" s="387"/>
      <c r="AP100" s="387"/>
      <c r="AQ100" s="387"/>
      <c r="AR100" s="387"/>
      <c r="AS100" s="387"/>
      <c r="AT100" s="388"/>
      <c r="AU100" s="241"/>
      <c r="AV100" s="241"/>
      <c r="AW100" s="241"/>
      <c r="AX100" s="241"/>
      <c r="AY100" s="232"/>
      <c r="AZ100" s="241"/>
      <c r="BA100" s="241"/>
      <c r="BB100" s="241"/>
      <c r="BC100" s="241"/>
      <c r="BD100" s="241"/>
      <c r="BE100" s="241"/>
      <c r="BF100" s="241"/>
      <c r="BG100" s="241"/>
      <c r="BH100" s="241"/>
      <c r="BI100" s="241"/>
      <c r="BJ100" s="241"/>
      <c r="BK100" s="241"/>
      <c r="BL100" s="241"/>
      <c r="BM100" s="241"/>
      <c r="BN100" s="241"/>
      <c r="BO100" s="241"/>
      <c r="BP100" s="241"/>
      <c r="BQ100" s="241"/>
      <c r="BR100" s="241"/>
      <c r="BS100" s="241"/>
      <c r="BT100" s="241"/>
      <c r="BU100" s="241"/>
      <c r="BV100" s="241"/>
      <c r="BW100" s="241"/>
      <c r="BX100" s="241"/>
      <c r="BY100" s="241"/>
      <c r="BZ100" s="241"/>
      <c r="CA100" s="241"/>
      <c r="CB100" s="241"/>
    </row>
    <row r="101" spans="2:151" ht="5.25" customHeight="1" thickBot="1">
      <c r="B101" s="400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401"/>
      <c r="P101" s="401"/>
      <c r="Q101" s="401"/>
      <c r="R101" s="401"/>
      <c r="S101" s="401"/>
      <c r="T101" s="401"/>
      <c r="U101" s="401"/>
      <c r="V101" s="401"/>
      <c r="W101" s="401"/>
      <c r="X101" s="401"/>
      <c r="Y101" s="401"/>
      <c r="Z101" s="401"/>
      <c r="AA101" s="401"/>
      <c r="AB101" s="401"/>
      <c r="AC101" s="401"/>
      <c r="AD101" s="401"/>
      <c r="AE101" s="401"/>
      <c r="AF101" s="401"/>
      <c r="AG101" s="401"/>
      <c r="AH101" s="402"/>
      <c r="AI101" s="392"/>
      <c r="AJ101" s="393"/>
      <c r="AK101" s="393"/>
      <c r="AL101" s="393"/>
      <c r="AM101" s="393"/>
      <c r="AN101" s="393"/>
      <c r="AO101" s="393"/>
      <c r="AP101" s="393"/>
      <c r="AQ101" s="393"/>
      <c r="AR101" s="393"/>
      <c r="AS101" s="393"/>
      <c r="AT101" s="394"/>
      <c r="AU101" s="241"/>
      <c r="AV101" s="241"/>
      <c r="AW101" s="241"/>
      <c r="AX101" s="241"/>
      <c r="AY101" s="232"/>
      <c r="AZ101" s="241"/>
      <c r="BA101" s="241"/>
      <c r="BB101" s="241"/>
      <c r="BC101" s="241"/>
      <c r="BD101" s="241"/>
      <c r="BE101" s="241"/>
      <c r="BF101" s="241"/>
      <c r="BG101" s="241"/>
      <c r="BH101" s="241"/>
      <c r="BI101" s="241"/>
      <c r="BJ101" s="241"/>
      <c r="BK101" s="241"/>
      <c r="BL101" s="241"/>
      <c r="BM101" s="241"/>
      <c r="BN101" s="241"/>
      <c r="BO101" s="241"/>
      <c r="BP101" s="241"/>
      <c r="BQ101" s="241"/>
      <c r="BR101" s="241"/>
      <c r="BS101" s="241"/>
      <c r="BT101" s="241"/>
      <c r="BU101" s="241"/>
      <c r="BV101" s="241"/>
      <c r="BW101" s="241"/>
      <c r="BX101" s="241"/>
      <c r="BY101" s="241"/>
      <c r="BZ101" s="241"/>
      <c r="CA101" s="241"/>
      <c r="CB101" s="241"/>
      <c r="DU101" s="232"/>
      <c r="DV101" s="232"/>
      <c r="DW101" s="232"/>
      <c r="DX101" s="232"/>
      <c r="DY101" s="232"/>
      <c r="DZ101" s="232"/>
      <c r="EA101" s="232"/>
      <c r="EB101" s="232"/>
      <c r="EC101" s="232"/>
      <c r="ED101" s="232"/>
      <c r="EE101" s="232"/>
      <c r="EF101" s="232"/>
      <c r="EG101" s="232"/>
      <c r="EH101" s="232"/>
      <c r="EI101" s="232"/>
      <c r="EJ101" s="232"/>
      <c r="EK101" s="232"/>
      <c r="EL101" s="232"/>
      <c r="EM101" s="232"/>
      <c r="EN101" s="232"/>
      <c r="EO101" s="232"/>
      <c r="EP101" s="232"/>
      <c r="EQ101" s="232"/>
      <c r="ER101" s="232"/>
      <c r="ES101" s="232"/>
      <c r="ET101" s="232"/>
      <c r="EU101" s="232"/>
    </row>
    <row r="102" spans="2:151" ht="5.25" customHeight="1" thickBot="1">
      <c r="B102" s="233"/>
      <c r="C102" s="233"/>
      <c r="D102" s="232"/>
      <c r="E102" s="232"/>
      <c r="F102" s="232"/>
      <c r="G102" s="232"/>
      <c r="H102" s="232"/>
      <c r="I102" s="232"/>
      <c r="J102" s="232"/>
      <c r="K102" s="232"/>
      <c r="L102" s="232"/>
      <c r="M102" s="232"/>
      <c r="N102" s="232"/>
      <c r="O102" s="232"/>
      <c r="P102" s="232"/>
      <c r="Q102" s="232"/>
      <c r="R102" s="232"/>
      <c r="S102" s="232"/>
      <c r="T102" s="232"/>
      <c r="U102" s="232"/>
      <c r="V102" s="232"/>
      <c r="W102" s="232"/>
      <c r="X102" s="232"/>
      <c r="Y102" s="232"/>
      <c r="Z102" s="232"/>
      <c r="AA102" s="232"/>
      <c r="AB102" s="232"/>
      <c r="AC102" s="232"/>
      <c r="AD102" s="232"/>
      <c r="AE102" s="232"/>
      <c r="AF102" s="232"/>
      <c r="AG102" s="232"/>
      <c r="AH102" s="232"/>
      <c r="AI102" s="232"/>
      <c r="AJ102" s="232"/>
      <c r="AK102" s="232"/>
      <c r="AL102" s="232"/>
      <c r="AM102" s="232"/>
      <c r="AN102" s="232"/>
      <c r="AO102" s="232"/>
      <c r="AP102" s="232"/>
      <c r="AQ102" s="232"/>
      <c r="AR102" s="232"/>
      <c r="AS102" s="232"/>
      <c r="AT102" s="232"/>
      <c r="AU102" s="232"/>
      <c r="AV102" s="232"/>
      <c r="AW102" s="232"/>
      <c r="AX102" s="232"/>
      <c r="AY102" s="232"/>
      <c r="AZ102" s="241"/>
      <c r="BA102" s="241"/>
      <c r="BB102" s="241"/>
      <c r="BC102" s="241"/>
      <c r="BD102" s="241"/>
      <c r="BE102" s="241"/>
      <c r="BF102" s="241"/>
      <c r="BG102" s="241"/>
      <c r="BH102" s="241"/>
      <c r="BI102" s="241"/>
      <c r="BJ102" s="241"/>
      <c r="BK102" s="241"/>
      <c r="BL102" s="241"/>
      <c r="BM102" s="241"/>
      <c r="BN102" s="241"/>
      <c r="BO102" s="241"/>
      <c r="BP102" s="241"/>
      <c r="BQ102" s="241"/>
      <c r="BR102" s="241"/>
      <c r="BS102" s="241"/>
      <c r="BT102" s="241"/>
      <c r="BU102" s="241"/>
      <c r="BV102" s="241"/>
      <c r="BW102" s="241"/>
      <c r="BX102" s="241"/>
      <c r="BY102" s="241"/>
      <c r="BZ102" s="241"/>
      <c r="CA102" s="241"/>
      <c r="CB102" s="241"/>
      <c r="DU102" s="232"/>
      <c r="DV102" s="232"/>
      <c r="DW102" s="232"/>
      <c r="DX102" s="232"/>
      <c r="DY102" s="232"/>
      <c r="DZ102" s="232"/>
      <c r="EA102" s="232"/>
      <c r="EB102" s="232"/>
      <c r="EC102" s="232"/>
      <c r="ED102" s="232"/>
      <c r="EE102" s="232"/>
      <c r="EF102" s="232"/>
      <c r="EG102" s="232"/>
      <c r="EH102" s="232"/>
      <c r="EI102" s="232"/>
      <c r="EJ102" s="232"/>
      <c r="EK102" s="232"/>
      <c r="EL102" s="232"/>
      <c r="EM102" s="232"/>
      <c r="EN102" s="232"/>
      <c r="EO102" s="232"/>
      <c r="EP102" s="232"/>
      <c r="EQ102" s="232"/>
      <c r="ER102" s="232"/>
      <c r="ES102" s="232"/>
      <c r="ET102" s="232"/>
      <c r="EU102" s="232"/>
    </row>
    <row r="103" spans="2:151" ht="5.25" customHeight="1">
      <c r="B103" s="449" t="s">
        <v>33</v>
      </c>
      <c r="C103" s="450"/>
      <c r="D103" s="396" t="s">
        <v>14</v>
      </c>
      <c r="E103" s="396"/>
      <c r="F103" s="396"/>
      <c r="G103" s="396"/>
      <c r="H103" s="396"/>
      <c r="I103" s="396"/>
      <c r="J103" s="396"/>
      <c r="K103" s="396"/>
      <c r="L103" s="396"/>
      <c r="M103" s="396"/>
      <c r="N103" s="396"/>
      <c r="O103" s="396"/>
      <c r="P103" s="396"/>
      <c r="Q103" s="396"/>
      <c r="R103" s="396"/>
      <c r="S103" s="396"/>
      <c r="T103" s="396"/>
      <c r="U103" s="396"/>
      <c r="V103" s="396"/>
      <c r="W103" s="396"/>
      <c r="X103" s="396"/>
      <c r="Y103" s="396"/>
      <c r="Z103" s="396"/>
      <c r="AA103" s="396"/>
      <c r="AB103" s="396"/>
      <c r="AC103" s="396"/>
      <c r="AD103" s="396"/>
      <c r="AE103" s="396"/>
      <c r="AF103" s="396"/>
      <c r="AG103" s="396"/>
      <c r="AH103" s="396"/>
      <c r="AI103" s="396"/>
      <c r="AJ103" s="396"/>
      <c r="AK103" s="396"/>
      <c r="AL103" s="456"/>
      <c r="AM103" s="395" t="s">
        <v>10</v>
      </c>
      <c r="AN103" s="396"/>
      <c r="AO103" s="396"/>
      <c r="AP103" s="396"/>
      <c r="AQ103" s="396"/>
      <c r="AR103" s="396"/>
      <c r="AS103" s="396"/>
      <c r="AT103" s="396"/>
      <c r="AU103" s="396"/>
      <c r="AV103" s="396"/>
      <c r="AW103" s="396"/>
      <c r="AX103" s="456"/>
      <c r="AY103" s="232"/>
      <c r="AZ103" s="241"/>
      <c r="BA103" s="241"/>
      <c r="BB103" s="241"/>
      <c r="BC103" s="241"/>
      <c r="BD103" s="241"/>
      <c r="BE103" s="241"/>
      <c r="BF103" s="241"/>
      <c r="BG103" s="241"/>
      <c r="BH103" s="241"/>
      <c r="BI103" s="241"/>
      <c r="BJ103" s="241"/>
      <c r="BK103" s="241"/>
      <c r="BL103" s="241"/>
      <c r="BM103" s="241"/>
      <c r="BN103" s="241"/>
      <c r="BO103" s="241"/>
      <c r="BP103" s="241"/>
      <c r="BQ103" s="241"/>
      <c r="BR103" s="241"/>
      <c r="BS103" s="241"/>
      <c r="BT103" s="241"/>
      <c r="BU103" s="241"/>
      <c r="BV103" s="241"/>
      <c r="BW103" s="241"/>
      <c r="BX103" s="241"/>
      <c r="BY103" s="241"/>
      <c r="BZ103" s="241"/>
      <c r="CA103" s="241"/>
      <c r="CB103" s="241"/>
      <c r="DU103" s="232"/>
      <c r="DV103" s="232"/>
      <c r="DW103" s="232"/>
      <c r="DX103" s="232"/>
      <c r="DY103" s="232"/>
      <c r="DZ103" s="232"/>
      <c r="EA103" s="232"/>
      <c r="EB103" s="232"/>
      <c r="EC103" s="232"/>
      <c r="ED103" s="232"/>
      <c r="EE103" s="232"/>
      <c r="EF103" s="232"/>
      <c r="EG103" s="232"/>
      <c r="EH103" s="232"/>
      <c r="EI103" s="232"/>
      <c r="EJ103" s="232"/>
      <c r="EK103" s="232"/>
      <c r="EL103" s="232"/>
      <c r="EM103" s="232"/>
      <c r="EN103" s="232"/>
      <c r="EO103" s="232"/>
      <c r="EP103" s="232"/>
      <c r="EQ103" s="232"/>
      <c r="ER103" s="232"/>
      <c r="ES103" s="232"/>
      <c r="ET103" s="232"/>
      <c r="EU103" s="232"/>
    </row>
    <row r="104" spans="2:151" ht="5.25" customHeight="1">
      <c r="B104" s="451"/>
      <c r="C104" s="452"/>
      <c r="D104" s="397"/>
      <c r="E104" s="397"/>
      <c r="F104" s="397"/>
      <c r="G104" s="397"/>
      <c r="H104" s="397"/>
      <c r="I104" s="397"/>
      <c r="J104" s="397"/>
      <c r="K104" s="397"/>
      <c r="L104" s="397"/>
      <c r="M104" s="397"/>
      <c r="N104" s="397"/>
      <c r="O104" s="397"/>
      <c r="P104" s="397"/>
      <c r="Q104" s="397"/>
      <c r="R104" s="397"/>
      <c r="S104" s="397"/>
      <c r="T104" s="397"/>
      <c r="U104" s="397"/>
      <c r="V104" s="397"/>
      <c r="W104" s="397"/>
      <c r="X104" s="397"/>
      <c r="Y104" s="397"/>
      <c r="Z104" s="397"/>
      <c r="AA104" s="397"/>
      <c r="AB104" s="397"/>
      <c r="AC104" s="397"/>
      <c r="AD104" s="397"/>
      <c r="AE104" s="397"/>
      <c r="AF104" s="397"/>
      <c r="AG104" s="397"/>
      <c r="AH104" s="397"/>
      <c r="AI104" s="397"/>
      <c r="AJ104" s="397"/>
      <c r="AK104" s="397"/>
      <c r="AL104" s="398"/>
      <c r="AM104" s="399"/>
      <c r="AN104" s="397"/>
      <c r="AO104" s="397"/>
      <c r="AP104" s="397"/>
      <c r="AQ104" s="397"/>
      <c r="AR104" s="397"/>
      <c r="AS104" s="397"/>
      <c r="AT104" s="397"/>
      <c r="AU104" s="397"/>
      <c r="AV104" s="397"/>
      <c r="AW104" s="397"/>
      <c r="AX104" s="398"/>
      <c r="AY104" s="232"/>
      <c r="AZ104" s="241"/>
      <c r="BA104" s="241"/>
      <c r="BB104" s="241"/>
      <c r="BC104" s="241"/>
      <c r="BD104" s="241"/>
      <c r="BE104" s="241"/>
      <c r="BF104" s="241"/>
      <c r="BG104" s="241"/>
      <c r="BH104" s="241"/>
      <c r="BI104" s="241"/>
      <c r="BJ104" s="241"/>
      <c r="BK104" s="241"/>
      <c r="BL104" s="241"/>
      <c r="BM104" s="241"/>
      <c r="BN104" s="241"/>
      <c r="BO104" s="241"/>
      <c r="BP104" s="241"/>
      <c r="BQ104" s="241"/>
      <c r="BR104" s="241"/>
      <c r="BS104" s="241"/>
      <c r="BT104" s="241"/>
      <c r="BU104" s="241"/>
      <c r="BV104" s="241"/>
      <c r="BW104" s="241"/>
      <c r="BX104" s="241"/>
      <c r="BY104" s="241"/>
      <c r="BZ104" s="241"/>
      <c r="CA104" s="241"/>
      <c r="CB104" s="241"/>
    </row>
    <row r="105" spans="2:151" ht="5.25" customHeight="1" thickBot="1">
      <c r="B105" s="451"/>
      <c r="C105" s="452"/>
      <c r="D105" s="401"/>
      <c r="E105" s="401"/>
      <c r="F105" s="401"/>
      <c r="G105" s="401"/>
      <c r="H105" s="401"/>
      <c r="I105" s="401"/>
      <c r="J105" s="401"/>
      <c r="K105" s="401"/>
      <c r="L105" s="401"/>
      <c r="M105" s="401"/>
      <c r="N105" s="401"/>
      <c r="O105" s="401"/>
      <c r="P105" s="401"/>
      <c r="Q105" s="401"/>
      <c r="R105" s="401"/>
      <c r="S105" s="401"/>
      <c r="T105" s="401"/>
      <c r="U105" s="401"/>
      <c r="V105" s="401"/>
      <c r="W105" s="401"/>
      <c r="X105" s="401"/>
      <c r="Y105" s="401"/>
      <c r="Z105" s="401"/>
      <c r="AA105" s="401"/>
      <c r="AB105" s="401"/>
      <c r="AC105" s="401"/>
      <c r="AD105" s="401"/>
      <c r="AE105" s="401"/>
      <c r="AF105" s="401"/>
      <c r="AG105" s="401"/>
      <c r="AH105" s="401"/>
      <c r="AI105" s="401"/>
      <c r="AJ105" s="401"/>
      <c r="AK105" s="401"/>
      <c r="AL105" s="402"/>
      <c r="AM105" s="400"/>
      <c r="AN105" s="401"/>
      <c r="AO105" s="401"/>
      <c r="AP105" s="401"/>
      <c r="AQ105" s="401"/>
      <c r="AR105" s="401"/>
      <c r="AS105" s="401"/>
      <c r="AT105" s="401"/>
      <c r="AU105" s="401"/>
      <c r="AV105" s="401"/>
      <c r="AW105" s="401"/>
      <c r="AX105" s="402"/>
      <c r="AY105" s="232"/>
      <c r="AZ105" s="241"/>
      <c r="BA105" s="241"/>
      <c r="BB105" s="241"/>
      <c r="BC105" s="241"/>
      <c r="BD105" s="241"/>
      <c r="BE105" s="241"/>
      <c r="BF105" s="241"/>
      <c r="BG105" s="241"/>
      <c r="BH105" s="241"/>
      <c r="BI105" s="241"/>
      <c r="BJ105" s="241"/>
      <c r="BK105" s="241"/>
      <c r="BL105" s="241"/>
      <c r="BM105" s="241"/>
      <c r="BN105" s="241"/>
      <c r="BO105" s="241"/>
      <c r="BP105" s="241"/>
      <c r="BQ105" s="241"/>
      <c r="BR105" s="241"/>
      <c r="BS105" s="241"/>
      <c r="BT105" s="241"/>
      <c r="BU105" s="241"/>
      <c r="BV105" s="241"/>
      <c r="BW105" s="241"/>
      <c r="BX105" s="241"/>
      <c r="BY105" s="241"/>
      <c r="BZ105" s="241"/>
      <c r="CA105" s="241"/>
      <c r="CB105" s="241"/>
    </row>
    <row r="106" spans="2:151" ht="5.25" customHeight="1">
      <c r="B106" s="451"/>
      <c r="C106" s="452"/>
      <c r="D106" s="510"/>
      <c r="E106" s="510"/>
      <c r="F106" s="510"/>
      <c r="G106" s="510"/>
      <c r="H106" s="510"/>
      <c r="I106" s="510"/>
      <c r="J106" s="510"/>
      <c r="K106" s="510"/>
      <c r="L106" s="510"/>
      <c r="M106" s="510"/>
      <c r="N106" s="510"/>
      <c r="O106" s="510"/>
      <c r="P106" s="510"/>
      <c r="Q106" s="510"/>
      <c r="R106" s="510"/>
      <c r="S106" s="510"/>
      <c r="T106" s="510"/>
      <c r="U106" s="510"/>
      <c r="V106" s="510"/>
      <c r="W106" s="510"/>
      <c r="X106" s="510"/>
      <c r="Y106" s="510"/>
      <c r="Z106" s="510"/>
      <c r="AA106" s="510"/>
      <c r="AB106" s="510"/>
      <c r="AC106" s="510"/>
      <c r="AD106" s="510"/>
      <c r="AE106" s="510"/>
      <c r="AF106" s="510"/>
      <c r="AG106" s="510"/>
      <c r="AH106" s="510"/>
      <c r="AI106" s="510"/>
      <c r="AJ106" s="510"/>
      <c r="AK106" s="510"/>
      <c r="AL106" s="511"/>
      <c r="AM106" s="504"/>
      <c r="AN106" s="505"/>
      <c r="AO106" s="505"/>
      <c r="AP106" s="505"/>
      <c r="AQ106" s="505"/>
      <c r="AR106" s="505"/>
      <c r="AS106" s="505"/>
      <c r="AT106" s="505"/>
      <c r="AU106" s="505"/>
      <c r="AV106" s="505"/>
      <c r="AW106" s="505"/>
      <c r="AX106" s="506"/>
      <c r="AY106" s="232"/>
      <c r="AZ106" s="449" t="s">
        <v>2</v>
      </c>
      <c r="BA106" s="478"/>
      <c r="BB106" s="531" t="s">
        <v>21</v>
      </c>
      <c r="BC106" s="531"/>
      <c r="BD106" s="532" t="s">
        <v>12</v>
      </c>
      <c r="BE106" s="533"/>
      <c r="BF106" s="533"/>
      <c r="BG106" s="533"/>
      <c r="BH106" s="533"/>
      <c r="BI106" s="533"/>
      <c r="BJ106" s="533"/>
      <c r="BK106" s="533"/>
      <c r="BL106" s="533"/>
      <c r="BM106" s="533"/>
      <c r="BN106" s="533"/>
      <c r="BO106" s="533"/>
      <c r="BP106" s="533"/>
      <c r="BQ106" s="533"/>
      <c r="BR106" s="533"/>
      <c r="BS106" s="533"/>
      <c r="BT106" s="533"/>
      <c r="BU106" s="534"/>
      <c r="BV106" s="497">
        <f ca="1">AI97</f>
        <v>0</v>
      </c>
      <c r="BW106" s="498"/>
      <c r="BX106" s="498"/>
      <c r="BY106" s="498"/>
      <c r="BZ106" s="498"/>
      <c r="CA106" s="498"/>
      <c r="CB106" s="498"/>
      <c r="CC106" s="498"/>
      <c r="CD106" s="498"/>
      <c r="CE106" s="498"/>
      <c r="CF106" s="498"/>
      <c r="CG106" s="498"/>
      <c r="CH106" s="498"/>
      <c r="CI106" s="498"/>
      <c r="CJ106" s="498"/>
      <c r="CK106" s="499"/>
    </row>
    <row r="107" spans="2:151" ht="5.25" customHeight="1">
      <c r="B107" s="451"/>
      <c r="C107" s="452"/>
      <c r="D107" s="355"/>
      <c r="E107" s="355"/>
      <c r="F107" s="355"/>
      <c r="G107" s="355"/>
      <c r="H107" s="355"/>
      <c r="I107" s="355"/>
      <c r="J107" s="355"/>
      <c r="K107" s="355"/>
      <c r="L107" s="355"/>
      <c r="M107" s="355"/>
      <c r="N107" s="355"/>
      <c r="O107" s="355"/>
      <c r="P107" s="355"/>
      <c r="Q107" s="355"/>
      <c r="R107" s="355"/>
      <c r="S107" s="355"/>
      <c r="T107" s="355"/>
      <c r="U107" s="355"/>
      <c r="V107" s="355"/>
      <c r="W107" s="355"/>
      <c r="X107" s="355"/>
      <c r="Y107" s="355"/>
      <c r="Z107" s="355"/>
      <c r="AA107" s="355"/>
      <c r="AB107" s="355"/>
      <c r="AC107" s="355"/>
      <c r="AD107" s="355"/>
      <c r="AE107" s="355"/>
      <c r="AF107" s="355"/>
      <c r="AG107" s="355"/>
      <c r="AH107" s="355"/>
      <c r="AI107" s="355"/>
      <c r="AJ107" s="355"/>
      <c r="AK107" s="355"/>
      <c r="AL107" s="356"/>
      <c r="AM107" s="360"/>
      <c r="AN107" s="361"/>
      <c r="AO107" s="361"/>
      <c r="AP107" s="361"/>
      <c r="AQ107" s="361"/>
      <c r="AR107" s="361"/>
      <c r="AS107" s="361"/>
      <c r="AT107" s="361"/>
      <c r="AU107" s="361"/>
      <c r="AV107" s="361"/>
      <c r="AW107" s="361"/>
      <c r="AX107" s="362"/>
      <c r="AY107" s="232"/>
      <c r="AZ107" s="451"/>
      <c r="BA107" s="453"/>
      <c r="BB107" s="512"/>
      <c r="BC107" s="512"/>
      <c r="BD107" s="535"/>
      <c r="BE107" s="536"/>
      <c r="BF107" s="536"/>
      <c r="BG107" s="536"/>
      <c r="BH107" s="536"/>
      <c r="BI107" s="536"/>
      <c r="BJ107" s="536"/>
      <c r="BK107" s="536"/>
      <c r="BL107" s="536"/>
      <c r="BM107" s="536"/>
      <c r="BN107" s="536"/>
      <c r="BO107" s="536"/>
      <c r="BP107" s="536"/>
      <c r="BQ107" s="536"/>
      <c r="BR107" s="536"/>
      <c r="BS107" s="536"/>
      <c r="BT107" s="536"/>
      <c r="BU107" s="537"/>
      <c r="BV107" s="386"/>
      <c r="BW107" s="387"/>
      <c r="BX107" s="387"/>
      <c r="BY107" s="387"/>
      <c r="BZ107" s="387"/>
      <c r="CA107" s="387"/>
      <c r="CB107" s="387"/>
      <c r="CC107" s="387"/>
      <c r="CD107" s="387"/>
      <c r="CE107" s="387"/>
      <c r="CF107" s="387"/>
      <c r="CG107" s="387"/>
      <c r="CH107" s="387"/>
      <c r="CI107" s="387"/>
      <c r="CJ107" s="387"/>
      <c r="CK107" s="388"/>
    </row>
    <row r="108" spans="2:151" ht="5.25" customHeight="1">
      <c r="B108" s="451"/>
      <c r="C108" s="452"/>
      <c r="D108" s="355"/>
      <c r="E108" s="355"/>
      <c r="F108" s="355"/>
      <c r="G108" s="355"/>
      <c r="H108" s="355"/>
      <c r="I108" s="355"/>
      <c r="J108" s="355"/>
      <c r="K108" s="355"/>
      <c r="L108" s="355"/>
      <c r="M108" s="355"/>
      <c r="N108" s="355"/>
      <c r="O108" s="355"/>
      <c r="P108" s="355"/>
      <c r="Q108" s="355"/>
      <c r="R108" s="355"/>
      <c r="S108" s="355"/>
      <c r="T108" s="355"/>
      <c r="U108" s="355"/>
      <c r="V108" s="355"/>
      <c r="W108" s="355"/>
      <c r="X108" s="355"/>
      <c r="Y108" s="355"/>
      <c r="Z108" s="355"/>
      <c r="AA108" s="355"/>
      <c r="AB108" s="355"/>
      <c r="AC108" s="355"/>
      <c r="AD108" s="355"/>
      <c r="AE108" s="355"/>
      <c r="AF108" s="355"/>
      <c r="AG108" s="355"/>
      <c r="AH108" s="355"/>
      <c r="AI108" s="355"/>
      <c r="AJ108" s="355"/>
      <c r="AK108" s="355"/>
      <c r="AL108" s="356"/>
      <c r="AM108" s="360"/>
      <c r="AN108" s="361"/>
      <c r="AO108" s="361"/>
      <c r="AP108" s="361"/>
      <c r="AQ108" s="361"/>
      <c r="AR108" s="361"/>
      <c r="AS108" s="361"/>
      <c r="AT108" s="361"/>
      <c r="AU108" s="361"/>
      <c r="AV108" s="361"/>
      <c r="AW108" s="361"/>
      <c r="AX108" s="362"/>
      <c r="AY108" s="232"/>
      <c r="AZ108" s="451"/>
      <c r="BA108" s="453"/>
      <c r="BB108" s="512"/>
      <c r="BC108" s="512"/>
      <c r="BD108" s="535"/>
      <c r="BE108" s="536"/>
      <c r="BF108" s="536"/>
      <c r="BG108" s="536"/>
      <c r="BH108" s="536"/>
      <c r="BI108" s="536"/>
      <c r="BJ108" s="536"/>
      <c r="BK108" s="536"/>
      <c r="BL108" s="536"/>
      <c r="BM108" s="536"/>
      <c r="BN108" s="536"/>
      <c r="BO108" s="536"/>
      <c r="BP108" s="536"/>
      <c r="BQ108" s="536"/>
      <c r="BR108" s="536"/>
      <c r="BS108" s="536"/>
      <c r="BT108" s="536"/>
      <c r="BU108" s="537"/>
      <c r="BV108" s="386"/>
      <c r="BW108" s="387"/>
      <c r="BX108" s="387"/>
      <c r="BY108" s="387"/>
      <c r="BZ108" s="387"/>
      <c r="CA108" s="387"/>
      <c r="CB108" s="387"/>
      <c r="CC108" s="387"/>
      <c r="CD108" s="387"/>
      <c r="CE108" s="387"/>
      <c r="CF108" s="387"/>
      <c r="CG108" s="387"/>
      <c r="CH108" s="387"/>
      <c r="CI108" s="387"/>
      <c r="CJ108" s="387"/>
      <c r="CK108" s="388"/>
    </row>
    <row r="109" spans="2:151" ht="5.25" customHeight="1">
      <c r="B109" s="451"/>
      <c r="C109" s="452"/>
      <c r="D109" s="355"/>
      <c r="E109" s="355"/>
      <c r="F109" s="355"/>
      <c r="G109" s="355"/>
      <c r="H109" s="355"/>
      <c r="I109" s="355"/>
      <c r="J109" s="355"/>
      <c r="K109" s="355"/>
      <c r="L109" s="355"/>
      <c r="M109" s="355"/>
      <c r="N109" s="355"/>
      <c r="O109" s="355"/>
      <c r="P109" s="355"/>
      <c r="Q109" s="355"/>
      <c r="R109" s="355"/>
      <c r="S109" s="355"/>
      <c r="T109" s="355"/>
      <c r="U109" s="355"/>
      <c r="V109" s="355"/>
      <c r="W109" s="355"/>
      <c r="X109" s="355"/>
      <c r="Y109" s="355"/>
      <c r="Z109" s="355"/>
      <c r="AA109" s="355"/>
      <c r="AB109" s="355"/>
      <c r="AC109" s="355"/>
      <c r="AD109" s="355"/>
      <c r="AE109" s="355"/>
      <c r="AF109" s="355"/>
      <c r="AG109" s="355"/>
      <c r="AH109" s="355"/>
      <c r="AI109" s="355"/>
      <c r="AJ109" s="355"/>
      <c r="AK109" s="355"/>
      <c r="AL109" s="356"/>
      <c r="AM109" s="360"/>
      <c r="AN109" s="361"/>
      <c r="AO109" s="361"/>
      <c r="AP109" s="361"/>
      <c r="AQ109" s="361"/>
      <c r="AR109" s="361"/>
      <c r="AS109" s="361"/>
      <c r="AT109" s="361"/>
      <c r="AU109" s="361"/>
      <c r="AV109" s="361"/>
      <c r="AW109" s="361"/>
      <c r="AX109" s="362"/>
      <c r="AY109" s="232"/>
      <c r="AZ109" s="451"/>
      <c r="BA109" s="453"/>
      <c r="BB109" s="512"/>
      <c r="BC109" s="512"/>
      <c r="BD109" s="535"/>
      <c r="BE109" s="536"/>
      <c r="BF109" s="536"/>
      <c r="BG109" s="536"/>
      <c r="BH109" s="536"/>
      <c r="BI109" s="536"/>
      <c r="BJ109" s="536"/>
      <c r="BK109" s="536"/>
      <c r="BL109" s="536"/>
      <c r="BM109" s="536"/>
      <c r="BN109" s="536"/>
      <c r="BO109" s="536"/>
      <c r="BP109" s="536"/>
      <c r="BQ109" s="536"/>
      <c r="BR109" s="536"/>
      <c r="BS109" s="536"/>
      <c r="BT109" s="536"/>
      <c r="BU109" s="537"/>
      <c r="BV109" s="386"/>
      <c r="BW109" s="387"/>
      <c r="BX109" s="387"/>
      <c r="BY109" s="387"/>
      <c r="BZ109" s="387"/>
      <c r="CA109" s="387"/>
      <c r="CB109" s="387"/>
      <c r="CC109" s="387"/>
      <c r="CD109" s="387"/>
      <c r="CE109" s="387"/>
      <c r="CF109" s="387"/>
      <c r="CG109" s="387"/>
      <c r="CH109" s="387"/>
      <c r="CI109" s="387"/>
      <c r="CJ109" s="387"/>
      <c r="CK109" s="388"/>
    </row>
    <row r="110" spans="2:151" ht="5.25" customHeight="1">
      <c r="B110" s="451"/>
      <c r="C110" s="452"/>
      <c r="D110" s="355"/>
      <c r="E110" s="355"/>
      <c r="F110" s="355"/>
      <c r="G110" s="355"/>
      <c r="H110" s="355"/>
      <c r="I110" s="355"/>
      <c r="J110" s="355"/>
      <c r="K110" s="355"/>
      <c r="L110" s="355"/>
      <c r="M110" s="355"/>
      <c r="N110" s="355"/>
      <c r="O110" s="355"/>
      <c r="P110" s="355"/>
      <c r="Q110" s="355"/>
      <c r="R110" s="355"/>
      <c r="S110" s="355"/>
      <c r="T110" s="355"/>
      <c r="U110" s="355"/>
      <c r="V110" s="355"/>
      <c r="W110" s="355"/>
      <c r="X110" s="355"/>
      <c r="Y110" s="355"/>
      <c r="Z110" s="355"/>
      <c r="AA110" s="355"/>
      <c r="AB110" s="355"/>
      <c r="AC110" s="355"/>
      <c r="AD110" s="355"/>
      <c r="AE110" s="355"/>
      <c r="AF110" s="355"/>
      <c r="AG110" s="355"/>
      <c r="AH110" s="355"/>
      <c r="AI110" s="355"/>
      <c r="AJ110" s="355"/>
      <c r="AK110" s="355"/>
      <c r="AL110" s="356"/>
      <c r="AM110" s="363"/>
      <c r="AN110" s="364"/>
      <c r="AO110" s="364"/>
      <c r="AP110" s="364"/>
      <c r="AQ110" s="364"/>
      <c r="AR110" s="364"/>
      <c r="AS110" s="364"/>
      <c r="AT110" s="364"/>
      <c r="AU110" s="364"/>
      <c r="AV110" s="364"/>
      <c r="AW110" s="364"/>
      <c r="AX110" s="365"/>
      <c r="AY110" s="232"/>
      <c r="AZ110" s="451"/>
      <c r="BA110" s="453"/>
      <c r="BB110" s="512"/>
      <c r="BC110" s="512"/>
      <c r="BD110" s="538"/>
      <c r="BE110" s="539"/>
      <c r="BF110" s="539"/>
      <c r="BG110" s="539"/>
      <c r="BH110" s="539"/>
      <c r="BI110" s="539"/>
      <c r="BJ110" s="539"/>
      <c r="BK110" s="539"/>
      <c r="BL110" s="539"/>
      <c r="BM110" s="539"/>
      <c r="BN110" s="539"/>
      <c r="BO110" s="539"/>
      <c r="BP110" s="539"/>
      <c r="BQ110" s="539"/>
      <c r="BR110" s="539"/>
      <c r="BS110" s="539"/>
      <c r="BT110" s="539"/>
      <c r="BU110" s="540"/>
      <c r="BV110" s="389"/>
      <c r="BW110" s="390"/>
      <c r="BX110" s="390"/>
      <c r="BY110" s="390"/>
      <c r="BZ110" s="390"/>
      <c r="CA110" s="390"/>
      <c r="CB110" s="390"/>
      <c r="CC110" s="390"/>
      <c r="CD110" s="390"/>
      <c r="CE110" s="390"/>
      <c r="CF110" s="390"/>
      <c r="CG110" s="390"/>
      <c r="CH110" s="390"/>
      <c r="CI110" s="390"/>
      <c r="CJ110" s="390"/>
      <c r="CK110" s="391"/>
    </row>
    <row r="111" spans="2:151" ht="5.25" customHeight="1">
      <c r="B111" s="451"/>
      <c r="C111" s="452"/>
      <c r="D111" s="353"/>
      <c r="E111" s="353"/>
      <c r="F111" s="353"/>
      <c r="G111" s="353"/>
      <c r="H111" s="353"/>
      <c r="I111" s="353"/>
      <c r="J111" s="353"/>
      <c r="K111" s="353"/>
      <c r="L111" s="353"/>
      <c r="M111" s="353"/>
      <c r="N111" s="353"/>
      <c r="O111" s="353"/>
      <c r="P111" s="353"/>
      <c r="Q111" s="353"/>
      <c r="R111" s="353"/>
      <c r="S111" s="353"/>
      <c r="T111" s="353"/>
      <c r="U111" s="353"/>
      <c r="V111" s="353"/>
      <c r="W111" s="353"/>
      <c r="X111" s="353"/>
      <c r="Y111" s="353"/>
      <c r="Z111" s="353"/>
      <c r="AA111" s="353"/>
      <c r="AB111" s="353"/>
      <c r="AC111" s="353"/>
      <c r="AD111" s="353"/>
      <c r="AE111" s="353"/>
      <c r="AF111" s="353"/>
      <c r="AG111" s="353"/>
      <c r="AH111" s="353"/>
      <c r="AI111" s="353"/>
      <c r="AJ111" s="353"/>
      <c r="AK111" s="353"/>
      <c r="AL111" s="354"/>
      <c r="AM111" s="357"/>
      <c r="AN111" s="358"/>
      <c r="AO111" s="358"/>
      <c r="AP111" s="358"/>
      <c r="AQ111" s="358"/>
      <c r="AR111" s="358"/>
      <c r="AS111" s="358"/>
      <c r="AT111" s="358"/>
      <c r="AU111" s="358"/>
      <c r="AV111" s="358"/>
      <c r="AW111" s="358"/>
      <c r="AX111" s="359"/>
      <c r="AY111" s="232"/>
      <c r="AZ111" s="451"/>
      <c r="BA111" s="453"/>
      <c r="BB111" s="512" t="s">
        <v>22</v>
      </c>
      <c r="BC111" s="512"/>
      <c r="BD111" s="541" t="s">
        <v>23</v>
      </c>
      <c r="BE111" s="542"/>
      <c r="BF111" s="542"/>
      <c r="BG111" s="542"/>
      <c r="BH111" s="542"/>
      <c r="BI111" s="542"/>
      <c r="BJ111" s="542"/>
      <c r="BK111" s="542"/>
      <c r="BL111" s="542"/>
      <c r="BM111" s="542"/>
      <c r="BN111" s="542"/>
      <c r="BO111" s="542"/>
      <c r="BP111" s="542"/>
      <c r="BQ111" s="542"/>
      <c r="BR111" s="542"/>
      <c r="BS111" s="542"/>
      <c r="BT111" s="542"/>
      <c r="BU111" s="543"/>
      <c r="BV111" s="513"/>
      <c r="BW111" s="514"/>
      <c r="BX111" s="514"/>
      <c r="BY111" s="514"/>
      <c r="BZ111" s="514"/>
      <c r="CA111" s="514"/>
      <c r="CB111" s="514"/>
      <c r="CC111" s="514"/>
      <c r="CD111" s="514"/>
      <c r="CE111" s="514"/>
      <c r="CF111" s="514"/>
      <c r="CG111" s="514"/>
      <c r="CH111" s="514"/>
      <c r="CI111" s="514"/>
      <c r="CJ111" s="514"/>
      <c r="CK111" s="515"/>
    </row>
    <row r="112" spans="2:151" ht="5.25" customHeight="1">
      <c r="B112" s="451"/>
      <c r="C112" s="452"/>
      <c r="D112" s="355"/>
      <c r="E112" s="355"/>
      <c r="F112" s="355"/>
      <c r="G112" s="355"/>
      <c r="H112" s="355"/>
      <c r="I112" s="355"/>
      <c r="J112" s="355"/>
      <c r="K112" s="355"/>
      <c r="L112" s="355"/>
      <c r="M112" s="355"/>
      <c r="N112" s="355"/>
      <c r="O112" s="355"/>
      <c r="P112" s="355"/>
      <c r="Q112" s="355"/>
      <c r="R112" s="355"/>
      <c r="S112" s="355"/>
      <c r="T112" s="355"/>
      <c r="U112" s="355"/>
      <c r="V112" s="355"/>
      <c r="W112" s="355"/>
      <c r="X112" s="355"/>
      <c r="Y112" s="355"/>
      <c r="Z112" s="355"/>
      <c r="AA112" s="355"/>
      <c r="AB112" s="355"/>
      <c r="AC112" s="355"/>
      <c r="AD112" s="355"/>
      <c r="AE112" s="355"/>
      <c r="AF112" s="355"/>
      <c r="AG112" s="355"/>
      <c r="AH112" s="355"/>
      <c r="AI112" s="355"/>
      <c r="AJ112" s="355"/>
      <c r="AK112" s="355"/>
      <c r="AL112" s="356"/>
      <c r="AM112" s="360"/>
      <c r="AN112" s="361"/>
      <c r="AO112" s="361"/>
      <c r="AP112" s="361"/>
      <c r="AQ112" s="361"/>
      <c r="AR112" s="361"/>
      <c r="AS112" s="361"/>
      <c r="AT112" s="361"/>
      <c r="AU112" s="361"/>
      <c r="AV112" s="361"/>
      <c r="AW112" s="361"/>
      <c r="AX112" s="362"/>
      <c r="AY112" s="232"/>
      <c r="AZ112" s="451"/>
      <c r="BA112" s="453"/>
      <c r="BB112" s="512"/>
      <c r="BC112" s="512"/>
      <c r="BD112" s="535"/>
      <c r="BE112" s="536"/>
      <c r="BF112" s="536"/>
      <c r="BG112" s="536"/>
      <c r="BH112" s="536"/>
      <c r="BI112" s="536"/>
      <c r="BJ112" s="536"/>
      <c r="BK112" s="536"/>
      <c r="BL112" s="536"/>
      <c r="BM112" s="536"/>
      <c r="BN112" s="536"/>
      <c r="BO112" s="536"/>
      <c r="BP112" s="536"/>
      <c r="BQ112" s="536"/>
      <c r="BR112" s="536"/>
      <c r="BS112" s="536"/>
      <c r="BT112" s="536"/>
      <c r="BU112" s="537"/>
      <c r="BV112" s="516"/>
      <c r="BW112" s="517"/>
      <c r="BX112" s="517"/>
      <c r="BY112" s="517"/>
      <c r="BZ112" s="517"/>
      <c r="CA112" s="517"/>
      <c r="CB112" s="517"/>
      <c r="CC112" s="517"/>
      <c r="CD112" s="517"/>
      <c r="CE112" s="517"/>
      <c r="CF112" s="517"/>
      <c r="CG112" s="517"/>
      <c r="CH112" s="517"/>
      <c r="CI112" s="517"/>
      <c r="CJ112" s="517"/>
      <c r="CK112" s="518"/>
    </row>
    <row r="113" spans="2:172" ht="5.25" customHeight="1">
      <c r="B113" s="451"/>
      <c r="C113" s="452"/>
      <c r="D113" s="355"/>
      <c r="E113" s="355"/>
      <c r="F113" s="355"/>
      <c r="G113" s="355"/>
      <c r="H113" s="355"/>
      <c r="I113" s="355"/>
      <c r="J113" s="355"/>
      <c r="K113" s="355"/>
      <c r="L113" s="355"/>
      <c r="M113" s="355"/>
      <c r="N113" s="355"/>
      <c r="O113" s="355"/>
      <c r="P113" s="355"/>
      <c r="Q113" s="355"/>
      <c r="R113" s="355"/>
      <c r="S113" s="355"/>
      <c r="T113" s="355"/>
      <c r="U113" s="355"/>
      <c r="V113" s="355"/>
      <c r="W113" s="355"/>
      <c r="X113" s="355"/>
      <c r="Y113" s="355"/>
      <c r="Z113" s="355"/>
      <c r="AA113" s="355"/>
      <c r="AB113" s="355"/>
      <c r="AC113" s="355"/>
      <c r="AD113" s="355"/>
      <c r="AE113" s="355"/>
      <c r="AF113" s="355"/>
      <c r="AG113" s="355"/>
      <c r="AH113" s="355"/>
      <c r="AI113" s="355"/>
      <c r="AJ113" s="355"/>
      <c r="AK113" s="355"/>
      <c r="AL113" s="356"/>
      <c r="AM113" s="360"/>
      <c r="AN113" s="361"/>
      <c r="AO113" s="361"/>
      <c r="AP113" s="361"/>
      <c r="AQ113" s="361"/>
      <c r="AR113" s="361"/>
      <c r="AS113" s="361"/>
      <c r="AT113" s="361"/>
      <c r="AU113" s="361"/>
      <c r="AV113" s="361"/>
      <c r="AW113" s="361"/>
      <c r="AX113" s="362"/>
      <c r="AY113" s="232"/>
      <c r="AZ113" s="451"/>
      <c r="BA113" s="453"/>
      <c r="BB113" s="512"/>
      <c r="BC113" s="512"/>
      <c r="BD113" s="535"/>
      <c r="BE113" s="536"/>
      <c r="BF113" s="536"/>
      <c r="BG113" s="536"/>
      <c r="BH113" s="536"/>
      <c r="BI113" s="536"/>
      <c r="BJ113" s="536"/>
      <c r="BK113" s="536"/>
      <c r="BL113" s="536"/>
      <c r="BM113" s="536"/>
      <c r="BN113" s="536"/>
      <c r="BO113" s="536"/>
      <c r="BP113" s="536"/>
      <c r="BQ113" s="536"/>
      <c r="BR113" s="536"/>
      <c r="BS113" s="536"/>
      <c r="BT113" s="536"/>
      <c r="BU113" s="537"/>
      <c r="BV113" s="516"/>
      <c r="BW113" s="517"/>
      <c r="BX113" s="517"/>
      <c r="BY113" s="517"/>
      <c r="BZ113" s="517"/>
      <c r="CA113" s="517"/>
      <c r="CB113" s="517"/>
      <c r="CC113" s="517"/>
      <c r="CD113" s="517"/>
      <c r="CE113" s="517"/>
      <c r="CF113" s="517"/>
      <c r="CG113" s="517"/>
      <c r="CH113" s="517"/>
      <c r="CI113" s="517"/>
      <c r="CJ113" s="517"/>
      <c r="CK113" s="518"/>
    </row>
    <row r="114" spans="2:172" ht="5.25" customHeight="1">
      <c r="B114" s="451"/>
      <c r="C114" s="452"/>
      <c r="D114" s="355"/>
      <c r="E114" s="355"/>
      <c r="F114" s="355"/>
      <c r="G114" s="355"/>
      <c r="H114" s="355"/>
      <c r="I114" s="355"/>
      <c r="J114" s="355"/>
      <c r="K114" s="355"/>
      <c r="L114" s="355"/>
      <c r="M114" s="355"/>
      <c r="N114" s="355"/>
      <c r="O114" s="355"/>
      <c r="P114" s="355"/>
      <c r="Q114" s="355"/>
      <c r="R114" s="355"/>
      <c r="S114" s="355"/>
      <c r="T114" s="355"/>
      <c r="U114" s="355"/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/>
      <c r="AJ114" s="355"/>
      <c r="AK114" s="355"/>
      <c r="AL114" s="356"/>
      <c r="AM114" s="360"/>
      <c r="AN114" s="361"/>
      <c r="AO114" s="361"/>
      <c r="AP114" s="361"/>
      <c r="AQ114" s="361"/>
      <c r="AR114" s="361"/>
      <c r="AS114" s="361"/>
      <c r="AT114" s="361"/>
      <c r="AU114" s="361"/>
      <c r="AV114" s="361"/>
      <c r="AW114" s="361"/>
      <c r="AX114" s="362"/>
      <c r="AY114" s="232"/>
      <c r="AZ114" s="451"/>
      <c r="BA114" s="453"/>
      <c r="BB114" s="512"/>
      <c r="BC114" s="512"/>
      <c r="BD114" s="535"/>
      <c r="BE114" s="536"/>
      <c r="BF114" s="536"/>
      <c r="BG114" s="536"/>
      <c r="BH114" s="536"/>
      <c r="BI114" s="536"/>
      <c r="BJ114" s="536"/>
      <c r="BK114" s="536"/>
      <c r="BL114" s="536"/>
      <c r="BM114" s="536"/>
      <c r="BN114" s="536"/>
      <c r="BO114" s="536"/>
      <c r="BP114" s="536"/>
      <c r="BQ114" s="536"/>
      <c r="BR114" s="536"/>
      <c r="BS114" s="536"/>
      <c r="BT114" s="536"/>
      <c r="BU114" s="537"/>
      <c r="BV114" s="516"/>
      <c r="BW114" s="517"/>
      <c r="BX114" s="517"/>
      <c r="BY114" s="517"/>
      <c r="BZ114" s="517"/>
      <c r="CA114" s="517"/>
      <c r="CB114" s="517"/>
      <c r="CC114" s="517"/>
      <c r="CD114" s="517"/>
      <c r="CE114" s="517"/>
      <c r="CF114" s="517"/>
      <c r="CG114" s="517"/>
      <c r="CH114" s="517"/>
      <c r="CI114" s="517"/>
      <c r="CJ114" s="517"/>
      <c r="CK114" s="518"/>
    </row>
    <row r="115" spans="2:172" ht="5.25" customHeight="1">
      <c r="B115" s="451"/>
      <c r="C115" s="452"/>
      <c r="D115" s="355"/>
      <c r="E115" s="355"/>
      <c r="F115" s="355"/>
      <c r="G115" s="355"/>
      <c r="H115" s="355"/>
      <c r="I115" s="355"/>
      <c r="J115" s="355"/>
      <c r="K115" s="355"/>
      <c r="L115" s="355"/>
      <c r="M115" s="355"/>
      <c r="N115" s="355"/>
      <c r="O115" s="355"/>
      <c r="P115" s="355"/>
      <c r="Q115" s="355"/>
      <c r="R115" s="355"/>
      <c r="S115" s="355"/>
      <c r="T115" s="355"/>
      <c r="U115" s="355"/>
      <c r="V115" s="355"/>
      <c r="W115" s="355"/>
      <c r="X115" s="355"/>
      <c r="Y115" s="355"/>
      <c r="Z115" s="355"/>
      <c r="AA115" s="355"/>
      <c r="AB115" s="355"/>
      <c r="AC115" s="355"/>
      <c r="AD115" s="355"/>
      <c r="AE115" s="355"/>
      <c r="AF115" s="355"/>
      <c r="AG115" s="355"/>
      <c r="AH115" s="355"/>
      <c r="AI115" s="355"/>
      <c r="AJ115" s="355"/>
      <c r="AK115" s="355"/>
      <c r="AL115" s="356"/>
      <c r="AM115" s="363"/>
      <c r="AN115" s="364"/>
      <c r="AO115" s="364"/>
      <c r="AP115" s="364"/>
      <c r="AQ115" s="364"/>
      <c r="AR115" s="364"/>
      <c r="AS115" s="364"/>
      <c r="AT115" s="364"/>
      <c r="AU115" s="364"/>
      <c r="AV115" s="364"/>
      <c r="AW115" s="364"/>
      <c r="AX115" s="365"/>
      <c r="AY115" s="232"/>
      <c r="AZ115" s="451"/>
      <c r="BA115" s="453"/>
      <c r="BB115" s="512"/>
      <c r="BC115" s="512"/>
      <c r="BD115" s="538"/>
      <c r="BE115" s="539"/>
      <c r="BF115" s="539"/>
      <c r="BG115" s="539"/>
      <c r="BH115" s="539"/>
      <c r="BI115" s="539"/>
      <c r="BJ115" s="539"/>
      <c r="BK115" s="539"/>
      <c r="BL115" s="539"/>
      <c r="BM115" s="539"/>
      <c r="BN115" s="539"/>
      <c r="BO115" s="539"/>
      <c r="BP115" s="539"/>
      <c r="BQ115" s="539"/>
      <c r="BR115" s="539"/>
      <c r="BS115" s="539"/>
      <c r="BT115" s="539"/>
      <c r="BU115" s="540"/>
      <c r="BV115" s="519"/>
      <c r="BW115" s="520"/>
      <c r="BX115" s="520"/>
      <c r="BY115" s="520"/>
      <c r="BZ115" s="520"/>
      <c r="CA115" s="520"/>
      <c r="CB115" s="520"/>
      <c r="CC115" s="520"/>
      <c r="CD115" s="520"/>
      <c r="CE115" s="520"/>
      <c r="CF115" s="520"/>
      <c r="CG115" s="520"/>
      <c r="CH115" s="520"/>
      <c r="CI115" s="520"/>
      <c r="CJ115" s="520"/>
      <c r="CK115" s="521"/>
    </row>
    <row r="116" spans="2:172" ht="5.25" customHeight="1">
      <c r="B116" s="451"/>
      <c r="C116" s="452"/>
      <c r="D116" s="353"/>
      <c r="E116" s="353"/>
      <c r="F116" s="353"/>
      <c r="G116" s="353"/>
      <c r="H116" s="353"/>
      <c r="I116" s="353"/>
      <c r="J116" s="353"/>
      <c r="K116" s="353"/>
      <c r="L116" s="353"/>
      <c r="M116" s="353"/>
      <c r="N116" s="353"/>
      <c r="O116" s="353"/>
      <c r="P116" s="353"/>
      <c r="Q116" s="353"/>
      <c r="R116" s="353"/>
      <c r="S116" s="353"/>
      <c r="T116" s="353"/>
      <c r="U116" s="353"/>
      <c r="V116" s="353"/>
      <c r="W116" s="353"/>
      <c r="X116" s="353"/>
      <c r="Y116" s="353"/>
      <c r="Z116" s="353"/>
      <c r="AA116" s="353"/>
      <c r="AB116" s="353"/>
      <c r="AC116" s="353"/>
      <c r="AD116" s="353"/>
      <c r="AE116" s="353"/>
      <c r="AF116" s="353"/>
      <c r="AG116" s="353"/>
      <c r="AH116" s="353"/>
      <c r="AI116" s="353"/>
      <c r="AJ116" s="353"/>
      <c r="AK116" s="353"/>
      <c r="AL116" s="354"/>
      <c r="AM116" s="357"/>
      <c r="AN116" s="358"/>
      <c r="AO116" s="358"/>
      <c r="AP116" s="358"/>
      <c r="AQ116" s="358"/>
      <c r="AR116" s="358"/>
      <c r="AS116" s="358"/>
      <c r="AT116" s="358"/>
      <c r="AU116" s="358"/>
      <c r="AV116" s="358"/>
      <c r="AW116" s="358"/>
      <c r="AX116" s="359"/>
      <c r="AY116" s="232"/>
      <c r="AZ116" s="451"/>
      <c r="BA116" s="453"/>
      <c r="BB116" s="512" t="s">
        <v>18</v>
      </c>
      <c r="BC116" s="512"/>
      <c r="BD116" s="522" t="s">
        <v>32</v>
      </c>
      <c r="BE116" s="523"/>
      <c r="BF116" s="523"/>
      <c r="BG116" s="523"/>
      <c r="BH116" s="523"/>
      <c r="BI116" s="523"/>
      <c r="BJ116" s="523"/>
      <c r="BK116" s="523"/>
      <c r="BL116" s="523"/>
      <c r="BM116" s="523"/>
      <c r="BN116" s="523"/>
      <c r="BO116" s="523"/>
      <c r="BP116" s="523"/>
      <c r="BQ116" s="523"/>
      <c r="BR116" s="523"/>
      <c r="BS116" s="523"/>
      <c r="BT116" s="523"/>
      <c r="BU116" s="524"/>
      <c r="BV116" s="383">
        <f>AM141</f>
        <v>0</v>
      </c>
      <c r="BW116" s="384"/>
      <c r="BX116" s="384"/>
      <c r="BY116" s="384"/>
      <c r="BZ116" s="384"/>
      <c r="CA116" s="384"/>
      <c r="CB116" s="384"/>
      <c r="CC116" s="384"/>
      <c r="CD116" s="384"/>
      <c r="CE116" s="384"/>
      <c r="CF116" s="384"/>
      <c r="CG116" s="384"/>
      <c r="CH116" s="384"/>
      <c r="CI116" s="384"/>
      <c r="CJ116" s="384"/>
      <c r="CK116" s="385"/>
    </row>
    <row r="117" spans="2:172" ht="5.25" customHeight="1">
      <c r="B117" s="451"/>
      <c r="C117" s="452"/>
      <c r="D117" s="355"/>
      <c r="E117" s="355"/>
      <c r="F117" s="355"/>
      <c r="G117" s="355"/>
      <c r="H117" s="355"/>
      <c r="I117" s="355"/>
      <c r="J117" s="355"/>
      <c r="K117" s="355"/>
      <c r="L117" s="355"/>
      <c r="M117" s="355"/>
      <c r="N117" s="355"/>
      <c r="O117" s="355"/>
      <c r="P117" s="355"/>
      <c r="Q117" s="355"/>
      <c r="R117" s="355"/>
      <c r="S117" s="355"/>
      <c r="T117" s="355"/>
      <c r="U117" s="355"/>
      <c r="V117" s="355"/>
      <c r="W117" s="355"/>
      <c r="X117" s="355"/>
      <c r="Y117" s="355"/>
      <c r="Z117" s="355"/>
      <c r="AA117" s="355"/>
      <c r="AB117" s="355"/>
      <c r="AC117" s="355"/>
      <c r="AD117" s="355"/>
      <c r="AE117" s="355"/>
      <c r="AF117" s="355"/>
      <c r="AG117" s="355"/>
      <c r="AH117" s="355"/>
      <c r="AI117" s="355"/>
      <c r="AJ117" s="355"/>
      <c r="AK117" s="355"/>
      <c r="AL117" s="356"/>
      <c r="AM117" s="360"/>
      <c r="AN117" s="361"/>
      <c r="AO117" s="361"/>
      <c r="AP117" s="361"/>
      <c r="AQ117" s="361"/>
      <c r="AR117" s="361"/>
      <c r="AS117" s="361"/>
      <c r="AT117" s="361"/>
      <c r="AU117" s="361"/>
      <c r="AV117" s="361"/>
      <c r="AW117" s="361"/>
      <c r="AX117" s="362"/>
      <c r="AY117" s="232"/>
      <c r="AZ117" s="451"/>
      <c r="BA117" s="453"/>
      <c r="BB117" s="512"/>
      <c r="BC117" s="512"/>
      <c r="BD117" s="525"/>
      <c r="BE117" s="526"/>
      <c r="BF117" s="526"/>
      <c r="BG117" s="526"/>
      <c r="BH117" s="526"/>
      <c r="BI117" s="526"/>
      <c r="BJ117" s="526"/>
      <c r="BK117" s="526"/>
      <c r="BL117" s="526"/>
      <c r="BM117" s="526"/>
      <c r="BN117" s="526"/>
      <c r="BO117" s="526"/>
      <c r="BP117" s="526"/>
      <c r="BQ117" s="526"/>
      <c r="BR117" s="526"/>
      <c r="BS117" s="526"/>
      <c r="BT117" s="526"/>
      <c r="BU117" s="527"/>
      <c r="BV117" s="386"/>
      <c r="BW117" s="387"/>
      <c r="BX117" s="387"/>
      <c r="BY117" s="387"/>
      <c r="BZ117" s="387"/>
      <c r="CA117" s="387"/>
      <c r="CB117" s="387"/>
      <c r="CC117" s="387"/>
      <c r="CD117" s="387"/>
      <c r="CE117" s="387"/>
      <c r="CF117" s="387"/>
      <c r="CG117" s="387"/>
      <c r="CH117" s="387"/>
      <c r="CI117" s="387"/>
      <c r="CJ117" s="387"/>
      <c r="CK117" s="388"/>
      <c r="FL117" s="247"/>
      <c r="FM117" s="247"/>
      <c r="FN117" s="247"/>
      <c r="FO117" s="247"/>
      <c r="FP117" s="247"/>
    </row>
    <row r="118" spans="2:172" ht="5.25" customHeight="1">
      <c r="B118" s="451"/>
      <c r="C118" s="452"/>
      <c r="D118" s="355"/>
      <c r="E118" s="355"/>
      <c r="F118" s="355"/>
      <c r="G118" s="355"/>
      <c r="H118" s="355"/>
      <c r="I118" s="355"/>
      <c r="J118" s="355"/>
      <c r="K118" s="355"/>
      <c r="L118" s="355"/>
      <c r="M118" s="355"/>
      <c r="N118" s="355"/>
      <c r="O118" s="355"/>
      <c r="P118" s="355"/>
      <c r="Q118" s="355"/>
      <c r="R118" s="355"/>
      <c r="S118" s="355"/>
      <c r="T118" s="355"/>
      <c r="U118" s="355"/>
      <c r="V118" s="355"/>
      <c r="W118" s="355"/>
      <c r="X118" s="355"/>
      <c r="Y118" s="355"/>
      <c r="Z118" s="355"/>
      <c r="AA118" s="355"/>
      <c r="AB118" s="355"/>
      <c r="AC118" s="355"/>
      <c r="AD118" s="355"/>
      <c r="AE118" s="355"/>
      <c r="AF118" s="355"/>
      <c r="AG118" s="355"/>
      <c r="AH118" s="355"/>
      <c r="AI118" s="355"/>
      <c r="AJ118" s="355"/>
      <c r="AK118" s="355"/>
      <c r="AL118" s="356"/>
      <c r="AM118" s="360"/>
      <c r="AN118" s="361"/>
      <c r="AO118" s="361"/>
      <c r="AP118" s="361"/>
      <c r="AQ118" s="361"/>
      <c r="AR118" s="361"/>
      <c r="AS118" s="361"/>
      <c r="AT118" s="361"/>
      <c r="AU118" s="361"/>
      <c r="AV118" s="361"/>
      <c r="AW118" s="361"/>
      <c r="AX118" s="362"/>
      <c r="AY118" s="232"/>
      <c r="AZ118" s="451"/>
      <c r="BA118" s="453"/>
      <c r="BB118" s="512"/>
      <c r="BC118" s="512"/>
      <c r="BD118" s="525"/>
      <c r="BE118" s="526"/>
      <c r="BF118" s="526"/>
      <c r="BG118" s="526"/>
      <c r="BH118" s="526"/>
      <c r="BI118" s="526"/>
      <c r="BJ118" s="526"/>
      <c r="BK118" s="526"/>
      <c r="BL118" s="526"/>
      <c r="BM118" s="526"/>
      <c r="BN118" s="526"/>
      <c r="BO118" s="526"/>
      <c r="BP118" s="526"/>
      <c r="BQ118" s="526"/>
      <c r="BR118" s="526"/>
      <c r="BS118" s="526"/>
      <c r="BT118" s="526"/>
      <c r="BU118" s="527"/>
      <c r="BV118" s="386"/>
      <c r="BW118" s="387"/>
      <c r="BX118" s="387"/>
      <c r="BY118" s="387"/>
      <c r="BZ118" s="387"/>
      <c r="CA118" s="387"/>
      <c r="CB118" s="387"/>
      <c r="CC118" s="387"/>
      <c r="CD118" s="387"/>
      <c r="CE118" s="387"/>
      <c r="CF118" s="387"/>
      <c r="CG118" s="387"/>
      <c r="CH118" s="387"/>
      <c r="CI118" s="387"/>
      <c r="CJ118" s="387"/>
      <c r="CK118" s="388"/>
    </row>
    <row r="119" spans="2:172" ht="5.25" customHeight="1">
      <c r="B119" s="451"/>
      <c r="C119" s="452"/>
      <c r="D119" s="355"/>
      <c r="E119" s="355"/>
      <c r="F119" s="355"/>
      <c r="G119" s="355"/>
      <c r="H119" s="355"/>
      <c r="I119" s="355"/>
      <c r="J119" s="355"/>
      <c r="K119" s="355"/>
      <c r="L119" s="355"/>
      <c r="M119" s="355"/>
      <c r="N119" s="355"/>
      <c r="O119" s="355"/>
      <c r="P119" s="355"/>
      <c r="Q119" s="355"/>
      <c r="R119" s="355"/>
      <c r="S119" s="355"/>
      <c r="T119" s="355"/>
      <c r="U119" s="355"/>
      <c r="V119" s="355"/>
      <c r="W119" s="355"/>
      <c r="X119" s="355"/>
      <c r="Y119" s="355"/>
      <c r="Z119" s="355"/>
      <c r="AA119" s="355"/>
      <c r="AB119" s="355"/>
      <c r="AC119" s="355"/>
      <c r="AD119" s="355"/>
      <c r="AE119" s="355"/>
      <c r="AF119" s="355"/>
      <c r="AG119" s="355"/>
      <c r="AH119" s="355"/>
      <c r="AI119" s="355"/>
      <c r="AJ119" s="355"/>
      <c r="AK119" s="355"/>
      <c r="AL119" s="356"/>
      <c r="AM119" s="360"/>
      <c r="AN119" s="361"/>
      <c r="AO119" s="361"/>
      <c r="AP119" s="361"/>
      <c r="AQ119" s="361"/>
      <c r="AR119" s="361"/>
      <c r="AS119" s="361"/>
      <c r="AT119" s="361"/>
      <c r="AU119" s="361"/>
      <c r="AV119" s="361"/>
      <c r="AW119" s="361"/>
      <c r="AX119" s="362"/>
      <c r="AY119" s="232"/>
      <c r="AZ119" s="451"/>
      <c r="BA119" s="453"/>
      <c r="BB119" s="512"/>
      <c r="BC119" s="512"/>
      <c r="BD119" s="525"/>
      <c r="BE119" s="526"/>
      <c r="BF119" s="526"/>
      <c r="BG119" s="526"/>
      <c r="BH119" s="526"/>
      <c r="BI119" s="526"/>
      <c r="BJ119" s="526"/>
      <c r="BK119" s="526"/>
      <c r="BL119" s="526"/>
      <c r="BM119" s="526"/>
      <c r="BN119" s="526"/>
      <c r="BO119" s="526"/>
      <c r="BP119" s="526"/>
      <c r="BQ119" s="526"/>
      <c r="BR119" s="526"/>
      <c r="BS119" s="526"/>
      <c r="BT119" s="526"/>
      <c r="BU119" s="527"/>
      <c r="BV119" s="386"/>
      <c r="BW119" s="387"/>
      <c r="BX119" s="387"/>
      <c r="BY119" s="387"/>
      <c r="BZ119" s="387"/>
      <c r="CA119" s="387"/>
      <c r="CB119" s="387"/>
      <c r="CC119" s="387"/>
      <c r="CD119" s="387"/>
      <c r="CE119" s="387"/>
      <c r="CF119" s="387"/>
      <c r="CG119" s="387"/>
      <c r="CH119" s="387"/>
      <c r="CI119" s="387"/>
      <c r="CJ119" s="387"/>
      <c r="CK119" s="388"/>
    </row>
    <row r="120" spans="2:172" ht="5.25" customHeight="1">
      <c r="B120" s="451"/>
      <c r="C120" s="452"/>
      <c r="D120" s="355"/>
      <c r="E120" s="355"/>
      <c r="F120" s="355"/>
      <c r="G120" s="355"/>
      <c r="H120" s="355"/>
      <c r="I120" s="355"/>
      <c r="J120" s="355"/>
      <c r="K120" s="355"/>
      <c r="L120" s="355"/>
      <c r="M120" s="355"/>
      <c r="N120" s="355"/>
      <c r="O120" s="355"/>
      <c r="P120" s="355"/>
      <c r="Q120" s="355"/>
      <c r="R120" s="355"/>
      <c r="S120" s="355"/>
      <c r="T120" s="355"/>
      <c r="U120" s="355"/>
      <c r="V120" s="355"/>
      <c r="W120" s="355"/>
      <c r="X120" s="355"/>
      <c r="Y120" s="355"/>
      <c r="Z120" s="355"/>
      <c r="AA120" s="355"/>
      <c r="AB120" s="355"/>
      <c r="AC120" s="355"/>
      <c r="AD120" s="355"/>
      <c r="AE120" s="355"/>
      <c r="AF120" s="355"/>
      <c r="AG120" s="355"/>
      <c r="AH120" s="355"/>
      <c r="AI120" s="355"/>
      <c r="AJ120" s="355"/>
      <c r="AK120" s="355"/>
      <c r="AL120" s="356"/>
      <c r="AM120" s="363"/>
      <c r="AN120" s="364"/>
      <c r="AO120" s="364"/>
      <c r="AP120" s="364"/>
      <c r="AQ120" s="364"/>
      <c r="AR120" s="364"/>
      <c r="AS120" s="364"/>
      <c r="AT120" s="364"/>
      <c r="AU120" s="364"/>
      <c r="AV120" s="364"/>
      <c r="AW120" s="364"/>
      <c r="AX120" s="365"/>
      <c r="AY120" s="232"/>
      <c r="AZ120" s="451"/>
      <c r="BA120" s="453"/>
      <c r="BB120" s="512"/>
      <c r="BC120" s="512"/>
      <c r="BD120" s="528"/>
      <c r="BE120" s="529"/>
      <c r="BF120" s="529"/>
      <c r="BG120" s="529"/>
      <c r="BH120" s="529"/>
      <c r="BI120" s="529"/>
      <c r="BJ120" s="529"/>
      <c r="BK120" s="529"/>
      <c r="BL120" s="529"/>
      <c r="BM120" s="529"/>
      <c r="BN120" s="529"/>
      <c r="BO120" s="529"/>
      <c r="BP120" s="529"/>
      <c r="BQ120" s="529"/>
      <c r="BR120" s="529"/>
      <c r="BS120" s="529"/>
      <c r="BT120" s="529"/>
      <c r="BU120" s="530"/>
      <c r="BV120" s="389"/>
      <c r="BW120" s="390"/>
      <c r="BX120" s="390"/>
      <c r="BY120" s="390"/>
      <c r="BZ120" s="390"/>
      <c r="CA120" s="390"/>
      <c r="CB120" s="390"/>
      <c r="CC120" s="390"/>
      <c r="CD120" s="390"/>
      <c r="CE120" s="390"/>
      <c r="CF120" s="390"/>
      <c r="CG120" s="390"/>
      <c r="CH120" s="390"/>
      <c r="CI120" s="390"/>
      <c r="CJ120" s="390"/>
      <c r="CK120" s="391"/>
      <c r="FL120" s="248"/>
      <c r="FM120" s="248"/>
      <c r="FN120" s="248"/>
      <c r="FO120" s="248"/>
      <c r="FP120" s="248"/>
    </row>
    <row r="121" spans="2:172" ht="5.25" customHeight="1">
      <c r="B121" s="451"/>
      <c r="C121" s="452"/>
      <c r="D121" s="353"/>
      <c r="E121" s="353"/>
      <c r="F121" s="353"/>
      <c r="G121" s="353"/>
      <c r="H121" s="353"/>
      <c r="I121" s="353"/>
      <c r="J121" s="353"/>
      <c r="K121" s="353"/>
      <c r="L121" s="353"/>
      <c r="M121" s="353"/>
      <c r="N121" s="353"/>
      <c r="O121" s="353"/>
      <c r="P121" s="353"/>
      <c r="Q121" s="353"/>
      <c r="R121" s="353"/>
      <c r="S121" s="353"/>
      <c r="T121" s="353"/>
      <c r="U121" s="353"/>
      <c r="V121" s="353"/>
      <c r="W121" s="353"/>
      <c r="X121" s="353"/>
      <c r="Y121" s="353"/>
      <c r="Z121" s="353"/>
      <c r="AA121" s="353"/>
      <c r="AB121" s="353"/>
      <c r="AC121" s="353"/>
      <c r="AD121" s="353"/>
      <c r="AE121" s="353"/>
      <c r="AF121" s="353"/>
      <c r="AG121" s="353"/>
      <c r="AH121" s="353"/>
      <c r="AI121" s="353"/>
      <c r="AJ121" s="353"/>
      <c r="AK121" s="353"/>
      <c r="AL121" s="354"/>
      <c r="AM121" s="357"/>
      <c r="AN121" s="358"/>
      <c r="AO121" s="358"/>
      <c r="AP121" s="358"/>
      <c r="AQ121" s="358"/>
      <c r="AR121" s="358"/>
      <c r="AS121" s="358"/>
      <c r="AT121" s="358"/>
      <c r="AU121" s="358"/>
      <c r="AV121" s="358"/>
      <c r="AW121" s="358"/>
      <c r="AX121" s="359"/>
      <c r="AY121" s="232"/>
      <c r="AZ121" s="451"/>
      <c r="BA121" s="453"/>
      <c r="BB121" s="468" t="s">
        <v>29</v>
      </c>
      <c r="BC121" s="468"/>
      <c r="BD121" s="469" t="s">
        <v>28</v>
      </c>
      <c r="BE121" s="470"/>
      <c r="BF121" s="470"/>
      <c r="BG121" s="470"/>
      <c r="BH121" s="470"/>
      <c r="BI121" s="470"/>
      <c r="BJ121" s="470"/>
      <c r="BK121" s="470"/>
      <c r="BL121" s="470"/>
      <c r="BM121" s="470"/>
      <c r="BN121" s="470"/>
      <c r="BO121" s="470"/>
      <c r="BP121" s="470"/>
      <c r="BQ121" s="470"/>
      <c r="BR121" s="470"/>
      <c r="BS121" s="470"/>
      <c r="BT121" s="470"/>
      <c r="BU121" s="471"/>
      <c r="BV121" s="357"/>
      <c r="BW121" s="358"/>
      <c r="BX121" s="358"/>
      <c r="BY121" s="358"/>
      <c r="BZ121" s="358"/>
      <c r="CA121" s="358"/>
      <c r="CB121" s="358"/>
      <c r="CC121" s="358"/>
      <c r="CD121" s="358"/>
      <c r="CE121" s="358"/>
      <c r="CF121" s="358"/>
      <c r="CG121" s="358"/>
      <c r="CH121" s="358"/>
      <c r="CI121" s="358"/>
      <c r="CJ121" s="358"/>
      <c r="CK121" s="359"/>
    </row>
    <row r="122" spans="2:172" ht="5.25" customHeight="1">
      <c r="B122" s="451"/>
      <c r="C122" s="452"/>
      <c r="D122" s="355"/>
      <c r="E122" s="355"/>
      <c r="F122" s="355"/>
      <c r="G122" s="355"/>
      <c r="H122" s="355"/>
      <c r="I122" s="355"/>
      <c r="J122" s="355"/>
      <c r="K122" s="355"/>
      <c r="L122" s="355"/>
      <c r="M122" s="355"/>
      <c r="N122" s="355"/>
      <c r="O122" s="355"/>
      <c r="P122" s="355"/>
      <c r="Q122" s="355"/>
      <c r="R122" s="355"/>
      <c r="S122" s="355"/>
      <c r="T122" s="355"/>
      <c r="U122" s="355"/>
      <c r="V122" s="355"/>
      <c r="W122" s="355"/>
      <c r="X122" s="355"/>
      <c r="Y122" s="355"/>
      <c r="Z122" s="355"/>
      <c r="AA122" s="355"/>
      <c r="AB122" s="355"/>
      <c r="AC122" s="355"/>
      <c r="AD122" s="355"/>
      <c r="AE122" s="355"/>
      <c r="AF122" s="355"/>
      <c r="AG122" s="355"/>
      <c r="AH122" s="355"/>
      <c r="AI122" s="355"/>
      <c r="AJ122" s="355"/>
      <c r="AK122" s="355"/>
      <c r="AL122" s="356"/>
      <c r="AM122" s="360"/>
      <c r="AN122" s="361"/>
      <c r="AO122" s="361"/>
      <c r="AP122" s="361"/>
      <c r="AQ122" s="361"/>
      <c r="AR122" s="361"/>
      <c r="AS122" s="361"/>
      <c r="AT122" s="361"/>
      <c r="AU122" s="361"/>
      <c r="AV122" s="361"/>
      <c r="AW122" s="361"/>
      <c r="AX122" s="362"/>
      <c r="AY122" s="232"/>
      <c r="AZ122" s="451"/>
      <c r="BA122" s="453"/>
      <c r="BB122" s="468"/>
      <c r="BC122" s="468"/>
      <c r="BD122" s="472"/>
      <c r="BE122" s="473"/>
      <c r="BF122" s="473"/>
      <c r="BG122" s="473"/>
      <c r="BH122" s="473"/>
      <c r="BI122" s="473"/>
      <c r="BJ122" s="473"/>
      <c r="BK122" s="473"/>
      <c r="BL122" s="473"/>
      <c r="BM122" s="473"/>
      <c r="BN122" s="473"/>
      <c r="BO122" s="473"/>
      <c r="BP122" s="473"/>
      <c r="BQ122" s="473"/>
      <c r="BR122" s="473"/>
      <c r="BS122" s="473"/>
      <c r="BT122" s="473"/>
      <c r="BU122" s="474"/>
      <c r="BV122" s="360"/>
      <c r="BW122" s="361"/>
      <c r="BX122" s="361"/>
      <c r="BY122" s="361"/>
      <c r="BZ122" s="361"/>
      <c r="CA122" s="361"/>
      <c r="CB122" s="361"/>
      <c r="CC122" s="361"/>
      <c r="CD122" s="361"/>
      <c r="CE122" s="361"/>
      <c r="CF122" s="361"/>
      <c r="CG122" s="361"/>
      <c r="CH122" s="361"/>
      <c r="CI122" s="361"/>
      <c r="CJ122" s="361"/>
      <c r="CK122" s="362"/>
      <c r="ES122" s="232"/>
      <c r="ET122" s="232"/>
      <c r="EU122" s="232"/>
      <c r="EV122" s="232"/>
      <c r="EW122" s="232"/>
      <c r="EX122" s="232"/>
      <c r="EY122" s="232"/>
      <c r="EZ122" s="232"/>
      <c r="FA122" s="232"/>
      <c r="FB122" s="232"/>
      <c r="FC122" s="232"/>
      <c r="FD122" s="232"/>
      <c r="FE122" s="232"/>
      <c r="FF122" s="232"/>
      <c r="FG122" s="232"/>
      <c r="FH122" s="232"/>
      <c r="FI122" s="232"/>
      <c r="FJ122" s="232"/>
      <c r="FK122" s="232"/>
      <c r="FL122" s="232"/>
      <c r="FM122" s="232"/>
    </row>
    <row r="123" spans="2:172" ht="5.25" customHeight="1">
      <c r="B123" s="451"/>
      <c r="C123" s="452"/>
      <c r="D123" s="355"/>
      <c r="E123" s="355"/>
      <c r="F123" s="355"/>
      <c r="G123" s="355"/>
      <c r="H123" s="355"/>
      <c r="I123" s="355"/>
      <c r="J123" s="355"/>
      <c r="K123" s="355"/>
      <c r="L123" s="355"/>
      <c r="M123" s="355"/>
      <c r="N123" s="355"/>
      <c r="O123" s="355"/>
      <c r="P123" s="355"/>
      <c r="Q123" s="355"/>
      <c r="R123" s="355"/>
      <c r="S123" s="355"/>
      <c r="T123" s="355"/>
      <c r="U123" s="355"/>
      <c r="V123" s="355"/>
      <c r="W123" s="355"/>
      <c r="X123" s="355"/>
      <c r="Y123" s="355"/>
      <c r="Z123" s="355"/>
      <c r="AA123" s="355"/>
      <c r="AB123" s="355"/>
      <c r="AC123" s="355"/>
      <c r="AD123" s="355"/>
      <c r="AE123" s="355"/>
      <c r="AF123" s="355"/>
      <c r="AG123" s="355"/>
      <c r="AH123" s="355"/>
      <c r="AI123" s="355"/>
      <c r="AJ123" s="355"/>
      <c r="AK123" s="355"/>
      <c r="AL123" s="356"/>
      <c r="AM123" s="360"/>
      <c r="AN123" s="361"/>
      <c r="AO123" s="361"/>
      <c r="AP123" s="361"/>
      <c r="AQ123" s="361"/>
      <c r="AR123" s="361"/>
      <c r="AS123" s="361"/>
      <c r="AT123" s="361"/>
      <c r="AU123" s="361"/>
      <c r="AV123" s="361"/>
      <c r="AW123" s="361"/>
      <c r="AX123" s="362"/>
      <c r="AY123" s="232"/>
      <c r="AZ123" s="451"/>
      <c r="BA123" s="453"/>
      <c r="BB123" s="468"/>
      <c r="BC123" s="468"/>
      <c r="BD123" s="472"/>
      <c r="BE123" s="473"/>
      <c r="BF123" s="473"/>
      <c r="BG123" s="473"/>
      <c r="BH123" s="473"/>
      <c r="BI123" s="473"/>
      <c r="BJ123" s="473"/>
      <c r="BK123" s="473"/>
      <c r="BL123" s="473"/>
      <c r="BM123" s="473"/>
      <c r="BN123" s="473"/>
      <c r="BO123" s="473"/>
      <c r="BP123" s="473"/>
      <c r="BQ123" s="473"/>
      <c r="BR123" s="473"/>
      <c r="BS123" s="473"/>
      <c r="BT123" s="473"/>
      <c r="BU123" s="474"/>
      <c r="BV123" s="360"/>
      <c r="BW123" s="361"/>
      <c r="BX123" s="361"/>
      <c r="BY123" s="361"/>
      <c r="BZ123" s="361"/>
      <c r="CA123" s="361"/>
      <c r="CB123" s="361"/>
      <c r="CC123" s="361"/>
      <c r="CD123" s="361"/>
      <c r="CE123" s="361"/>
      <c r="CF123" s="361"/>
      <c r="CG123" s="361"/>
      <c r="CH123" s="361"/>
      <c r="CI123" s="361"/>
      <c r="CJ123" s="361"/>
      <c r="CK123" s="362"/>
      <c r="ES123" s="232"/>
      <c r="ET123" s="232"/>
      <c r="EU123" s="232"/>
      <c r="EV123" s="232"/>
      <c r="EW123" s="232"/>
      <c r="EX123" s="232"/>
      <c r="EY123" s="232"/>
      <c r="EZ123" s="232"/>
      <c r="FA123" s="232"/>
      <c r="FB123" s="232"/>
      <c r="FC123" s="232"/>
      <c r="FD123" s="232"/>
      <c r="FE123" s="232"/>
      <c r="FF123" s="232"/>
      <c r="FG123" s="232"/>
      <c r="FH123" s="232"/>
      <c r="FI123" s="232"/>
      <c r="FJ123" s="232"/>
      <c r="FK123" s="232"/>
      <c r="FL123" s="232"/>
      <c r="FM123" s="232"/>
    </row>
    <row r="124" spans="2:172" ht="5.25" customHeight="1">
      <c r="B124" s="451"/>
      <c r="C124" s="452"/>
      <c r="D124" s="355"/>
      <c r="E124" s="355"/>
      <c r="F124" s="355"/>
      <c r="G124" s="355"/>
      <c r="H124" s="355"/>
      <c r="I124" s="355"/>
      <c r="J124" s="355"/>
      <c r="K124" s="355"/>
      <c r="L124" s="355"/>
      <c r="M124" s="355"/>
      <c r="N124" s="355"/>
      <c r="O124" s="355"/>
      <c r="P124" s="355"/>
      <c r="Q124" s="355"/>
      <c r="R124" s="355"/>
      <c r="S124" s="355"/>
      <c r="T124" s="355"/>
      <c r="U124" s="355"/>
      <c r="V124" s="355"/>
      <c r="W124" s="355"/>
      <c r="X124" s="355"/>
      <c r="Y124" s="355"/>
      <c r="Z124" s="355"/>
      <c r="AA124" s="355"/>
      <c r="AB124" s="355"/>
      <c r="AC124" s="355"/>
      <c r="AD124" s="355"/>
      <c r="AE124" s="355"/>
      <c r="AF124" s="355"/>
      <c r="AG124" s="355"/>
      <c r="AH124" s="355"/>
      <c r="AI124" s="355"/>
      <c r="AJ124" s="355"/>
      <c r="AK124" s="355"/>
      <c r="AL124" s="356"/>
      <c r="AM124" s="360"/>
      <c r="AN124" s="361"/>
      <c r="AO124" s="361"/>
      <c r="AP124" s="361"/>
      <c r="AQ124" s="361"/>
      <c r="AR124" s="361"/>
      <c r="AS124" s="361"/>
      <c r="AT124" s="361"/>
      <c r="AU124" s="361"/>
      <c r="AV124" s="361"/>
      <c r="AW124" s="361"/>
      <c r="AX124" s="362"/>
      <c r="AY124" s="232"/>
      <c r="AZ124" s="451"/>
      <c r="BA124" s="453"/>
      <c r="BB124" s="468"/>
      <c r="BC124" s="468"/>
      <c r="BD124" s="472"/>
      <c r="BE124" s="473"/>
      <c r="BF124" s="473"/>
      <c r="BG124" s="473"/>
      <c r="BH124" s="473"/>
      <c r="BI124" s="473"/>
      <c r="BJ124" s="473"/>
      <c r="BK124" s="473"/>
      <c r="BL124" s="473"/>
      <c r="BM124" s="473"/>
      <c r="BN124" s="473"/>
      <c r="BO124" s="473"/>
      <c r="BP124" s="473"/>
      <c r="BQ124" s="473"/>
      <c r="BR124" s="473"/>
      <c r="BS124" s="473"/>
      <c r="BT124" s="473"/>
      <c r="BU124" s="474"/>
      <c r="BV124" s="360"/>
      <c r="BW124" s="361"/>
      <c r="BX124" s="361"/>
      <c r="BY124" s="361"/>
      <c r="BZ124" s="361"/>
      <c r="CA124" s="361"/>
      <c r="CB124" s="361"/>
      <c r="CC124" s="361"/>
      <c r="CD124" s="361"/>
      <c r="CE124" s="361"/>
      <c r="CF124" s="361"/>
      <c r="CG124" s="361"/>
      <c r="CH124" s="361"/>
      <c r="CI124" s="361"/>
      <c r="CJ124" s="361"/>
      <c r="CK124" s="362"/>
      <c r="ES124" s="232"/>
      <c r="ET124" s="232"/>
      <c r="EU124" s="232"/>
      <c r="EV124" s="232"/>
      <c r="EW124" s="232"/>
      <c r="EX124" s="232"/>
      <c r="EY124" s="232"/>
      <c r="EZ124" s="232"/>
      <c r="FA124" s="232"/>
      <c r="FB124" s="232"/>
      <c r="FC124" s="232"/>
      <c r="FD124" s="232"/>
      <c r="FE124" s="232"/>
      <c r="FF124" s="232"/>
      <c r="FG124" s="232"/>
      <c r="FH124" s="232"/>
      <c r="FI124" s="232"/>
      <c r="FJ124" s="232"/>
      <c r="FK124" s="232"/>
      <c r="FL124" s="232"/>
      <c r="FM124" s="232"/>
    </row>
    <row r="125" spans="2:172" ht="5.25" customHeight="1">
      <c r="B125" s="451"/>
      <c r="C125" s="452"/>
      <c r="D125" s="355"/>
      <c r="E125" s="355"/>
      <c r="F125" s="355"/>
      <c r="G125" s="355"/>
      <c r="H125" s="355"/>
      <c r="I125" s="355"/>
      <c r="J125" s="355"/>
      <c r="K125" s="355"/>
      <c r="L125" s="355"/>
      <c r="M125" s="355"/>
      <c r="N125" s="355"/>
      <c r="O125" s="355"/>
      <c r="P125" s="355"/>
      <c r="Q125" s="355"/>
      <c r="R125" s="355"/>
      <c r="S125" s="355"/>
      <c r="T125" s="355"/>
      <c r="U125" s="355"/>
      <c r="V125" s="355"/>
      <c r="W125" s="355"/>
      <c r="X125" s="355"/>
      <c r="Y125" s="355"/>
      <c r="Z125" s="355"/>
      <c r="AA125" s="355"/>
      <c r="AB125" s="355"/>
      <c r="AC125" s="355"/>
      <c r="AD125" s="355"/>
      <c r="AE125" s="355"/>
      <c r="AF125" s="355"/>
      <c r="AG125" s="355"/>
      <c r="AH125" s="355"/>
      <c r="AI125" s="355"/>
      <c r="AJ125" s="355"/>
      <c r="AK125" s="355"/>
      <c r="AL125" s="356"/>
      <c r="AM125" s="363"/>
      <c r="AN125" s="364"/>
      <c r="AO125" s="364"/>
      <c r="AP125" s="364"/>
      <c r="AQ125" s="364"/>
      <c r="AR125" s="364"/>
      <c r="AS125" s="364"/>
      <c r="AT125" s="364"/>
      <c r="AU125" s="364"/>
      <c r="AV125" s="364"/>
      <c r="AW125" s="364"/>
      <c r="AX125" s="365"/>
      <c r="AY125" s="232"/>
      <c r="AZ125" s="451"/>
      <c r="BA125" s="453"/>
      <c r="BB125" s="468"/>
      <c r="BC125" s="468"/>
      <c r="BD125" s="475"/>
      <c r="BE125" s="476"/>
      <c r="BF125" s="476"/>
      <c r="BG125" s="476"/>
      <c r="BH125" s="476"/>
      <c r="BI125" s="476"/>
      <c r="BJ125" s="476"/>
      <c r="BK125" s="476"/>
      <c r="BL125" s="476"/>
      <c r="BM125" s="476"/>
      <c r="BN125" s="476"/>
      <c r="BO125" s="476"/>
      <c r="BP125" s="476"/>
      <c r="BQ125" s="476"/>
      <c r="BR125" s="476"/>
      <c r="BS125" s="476"/>
      <c r="BT125" s="476"/>
      <c r="BU125" s="477"/>
      <c r="BV125" s="363"/>
      <c r="BW125" s="364"/>
      <c r="BX125" s="364"/>
      <c r="BY125" s="364"/>
      <c r="BZ125" s="364"/>
      <c r="CA125" s="364"/>
      <c r="CB125" s="364"/>
      <c r="CC125" s="364"/>
      <c r="CD125" s="364"/>
      <c r="CE125" s="364"/>
      <c r="CF125" s="364"/>
      <c r="CG125" s="364"/>
      <c r="CH125" s="364"/>
      <c r="CI125" s="364"/>
      <c r="CJ125" s="364"/>
      <c r="CK125" s="365"/>
      <c r="ES125" s="232"/>
      <c r="ET125" s="232"/>
      <c r="EU125" s="232"/>
      <c r="EV125" s="232"/>
      <c r="EW125" s="232"/>
      <c r="EX125" s="232"/>
      <c r="EY125" s="232"/>
      <c r="EZ125" s="232"/>
      <c r="FA125" s="232"/>
      <c r="FB125" s="232"/>
      <c r="FC125" s="232"/>
      <c r="FD125" s="232"/>
      <c r="FE125" s="232"/>
      <c r="FF125" s="232"/>
      <c r="FG125" s="232"/>
      <c r="FH125" s="232"/>
      <c r="FI125" s="232"/>
      <c r="FJ125" s="232"/>
      <c r="FK125" s="232"/>
      <c r="FL125" s="232"/>
      <c r="FM125" s="232"/>
    </row>
    <row r="126" spans="2:172" ht="5.25" customHeight="1">
      <c r="B126" s="451"/>
      <c r="C126" s="452"/>
      <c r="D126" s="353"/>
      <c r="E126" s="353"/>
      <c r="F126" s="353"/>
      <c r="G126" s="353"/>
      <c r="H126" s="353"/>
      <c r="I126" s="353"/>
      <c r="J126" s="353"/>
      <c r="K126" s="353"/>
      <c r="L126" s="353"/>
      <c r="M126" s="353"/>
      <c r="N126" s="353"/>
      <c r="O126" s="353"/>
      <c r="P126" s="353"/>
      <c r="Q126" s="353"/>
      <c r="R126" s="353"/>
      <c r="S126" s="353"/>
      <c r="T126" s="353"/>
      <c r="U126" s="353"/>
      <c r="V126" s="353"/>
      <c r="W126" s="353"/>
      <c r="X126" s="353"/>
      <c r="Y126" s="353"/>
      <c r="Z126" s="353"/>
      <c r="AA126" s="353"/>
      <c r="AB126" s="353"/>
      <c r="AC126" s="353"/>
      <c r="AD126" s="353"/>
      <c r="AE126" s="353"/>
      <c r="AF126" s="353"/>
      <c r="AG126" s="353"/>
      <c r="AH126" s="353"/>
      <c r="AI126" s="353"/>
      <c r="AJ126" s="353"/>
      <c r="AK126" s="353"/>
      <c r="AL126" s="354"/>
      <c r="AM126" s="357"/>
      <c r="AN126" s="358"/>
      <c r="AO126" s="358"/>
      <c r="AP126" s="358"/>
      <c r="AQ126" s="358"/>
      <c r="AR126" s="358"/>
      <c r="AS126" s="358"/>
      <c r="AT126" s="358"/>
      <c r="AU126" s="358"/>
      <c r="AV126" s="358"/>
      <c r="AW126" s="358"/>
      <c r="AX126" s="359"/>
      <c r="AY126" s="232"/>
      <c r="AZ126" s="451"/>
      <c r="BA126" s="453"/>
      <c r="BB126" s="500" t="s">
        <v>30</v>
      </c>
      <c r="BC126" s="501"/>
      <c r="BD126" s="344"/>
      <c r="BE126" s="345"/>
      <c r="BF126" s="345"/>
      <c r="BG126" s="345"/>
      <c r="BH126" s="345"/>
      <c r="BI126" s="345"/>
      <c r="BJ126" s="345"/>
      <c r="BK126" s="345"/>
      <c r="BL126" s="345"/>
      <c r="BM126" s="345"/>
      <c r="BN126" s="345"/>
      <c r="BO126" s="345"/>
      <c r="BP126" s="345"/>
      <c r="BQ126" s="345"/>
      <c r="BR126" s="345"/>
      <c r="BS126" s="345"/>
      <c r="BT126" s="345"/>
      <c r="BU126" s="346"/>
      <c r="BV126" s="369"/>
      <c r="BW126" s="370"/>
      <c r="BX126" s="370"/>
      <c r="BY126" s="370"/>
      <c r="BZ126" s="370"/>
      <c r="CA126" s="370"/>
      <c r="CB126" s="370"/>
      <c r="CC126" s="370"/>
      <c r="CD126" s="370"/>
      <c r="CE126" s="370"/>
      <c r="CF126" s="370"/>
      <c r="CG126" s="370"/>
      <c r="CH126" s="370"/>
      <c r="CI126" s="370"/>
      <c r="CJ126" s="370"/>
      <c r="CK126" s="371"/>
      <c r="CL126" s="237"/>
      <c r="CM126" s="238"/>
      <c r="CN126" s="238"/>
      <c r="CO126" s="238"/>
      <c r="CP126" s="238"/>
      <c r="CQ126" s="238"/>
      <c r="CR126" s="238"/>
      <c r="CS126" s="238"/>
      <c r="CT126" s="238"/>
      <c r="CU126" s="238"/>
      <c r="CV126" s="233"/>
      <c r="CW126" s="233"/>
      <c r="CX126" s="232"/>
      <c r="CY126" s="232"/>
      <c r="CZ126" s="232"/>
      <c r="DA126" s="232"/>
      <c r="DB126" s="232"/>
      <c r="DC126" s="232"/>
      <c r="DD126" s="232"/>
      <c r="DE126" s="232"/>
      <c r="DF126" s="232"/>
      <c r="DG126" s="232"/>
      <c r="DH126" s="232"/>
      <c r="DI126" s="232"/>
      <c r="DJ126" s="232"/>
      <c r="DK126" s="232"/>
      <c r="DL126" s="232"/>
      <c r="DM126" s="232"/>
      <c r="DN126" s="232"/>
      <c r="DO126" s="232"/>
      <c r="DP126" s="232"/>
      <c r="DQ126" s="232"/>
      <c r="DR126" s="232"/>
      <c r="DS126" s="232"/>
      <c r="DT126" s="232"/>
      <c r="DU126" s="232"/>
      <c r="DV126" s="232"/>
      <c r="DW126" s="232"/>
      <c r="DX126" s="232"/>
      <c r="DY126" s="232"/>
      <c r="DZ126" s="232"/>
      <c r="EA126" s="232"/>
      <c r="EB126" s="232"/>
      <c r="EC126" s="232"/>
      <c r="ED126" s="232"/>
      <c r="EE126" s="232"/>
      <c r="EF126" s="232"/>
      <c r="EG126" s="232"/>
      <c r="EH126" s="232"/>
      <c r="EI126" s="232"/>
      <c r="EJ126" s="232"/>
      <c r="EK126" s="232"/>
      <c r="EL126" s="232"/>
      <c r="EM126" s="232"/>
      <c r="EN126" s="232"/>
      <c r="EO126" s="232"/>
      <c r="EP126" s="232"/>
      <c r="EQ126" s="232"/>
      <c r="ER126" s="232"/>
      <c r="ES126" s="232"/>
      <c r="ET126" s="249"/>
      <c r="EU126" s="249"/>
      <c r="EV126" s="249"/>
      <c r="EW126" s="249"/>
      <c r="EX126" s="232"/>
      <c r="EY126" s="232"/>
      <c r="EZ126" s="232"/>
      <c r="FA126" s="232"/>
      <c r="FB126" s="232"/>
      <c r="FC126" s="232"/>
      <c r="FD126" s="232"/>
      <c r="FE126" s="232"/>
      <c r="FF126" s="232"/>
      <c r="FG126" s="232"/>
      <c r="FH126" s="232"/>
      <c r="FI126" s="232"/>
      <c r="FJ126" s="232"/>
      <c r="FK126" s="232"/>
      <c r="FL126" s="232"/>
      <c r="FM126" s="232"/>
    </row>
    <row r="127" spans="2:172" ht="5.25" customHeight="1">
      <c r="B127" s="451"/>
      <c r="C127" s="452"/>
      <c r="D127" s="355"/>
      <c r="E127" s="355"/>
      <c r="F127" s="355"/>
      <c r="G127" s="355"/>
      <c r="H127" s="355"/>
      <c r="I127" s="355"/>
      <c r="J127" s="355"/>
      <c r="K127" s="355"/>
      <c r="L127" s="355"/>
      <c r="M127" s="355"/>
      <c r="N127" s="355"/>
      <c r="O127" s="355"/>
      <c r="P127" s="355"/>
      <c r="Q127" s="355"/>
      <c r="R127" s="355"/>
      <c r="S127" s="355"/>
      <c r="T127" s="355"/>
      <c r="U127" s="355"/>
      <c r="V127" s="355"/>
      <c r="W127" s="355"/>
      <c r="X127" s="355"/>
      <c r="Y127" s="355"/>
      <c r="Z127" s="355"/>
      <c r="AA127" s="355"/>
      <c r="AB127" s="355"/>
      <c r="AC127" s="355"/>
      <c r="AD127" s="355"/>
      <c r="AE127" s="355"/>
      <c r="AF127" s="355"/>
      <c r="AG127" s="355"/>
      <c r="AH127" s="355"/>
      <c r="AI127" s="355"/>
      <c r="AJ127" s="355"/>
      <c r="AK127" s="355"/>
      <c r="AL127" s="356"/>
      <c r="AM127" s="360"/>
      <c r="AN127" s="361"/>
      <c r="AO127" s="361"/>
      <c r="AP127" s="361"/>
      <c r="AQ127" s="361"/>
      <c r="AR127" s="361"/>
      <c r="AS127" s="361"/>
      <c r="AT127" s="361"/>
      <c r="AU127" s="361"/>
      <c r="AV127" s="361"/>
      <c r="AW127" s="361"/>
      <c r="AX127" s="362"/>
      <c r="AY127" s="232"/>
      <c r="AZ127" s="451"/>
      <c r="BA127" s="453"/>
      <c r="BB127" s="502"/>
      <c r="BC127" s="503"/>
      <c r="BD127" s="347"/>
      <c r="BE127" s="348"/>
      <c r="BF127" s="348"/>
      <c r="BG127" s="348"/>
      <c r="BH127" s="348"/>
      <c r="BI127" s="348"/>
      <c r="BJ127" s="348"/>
      <c r="BK127" s="348"/>
      <c r="BL127" s="348"/>
      <c r="BM127" s="348"/>
      <c r="BN127" s="348"/>
      <c r="BO127" s="348"/>
      <c r="BP127" s="348"/>
      <c r="BQ127" s="348"/>
      <c r="BR127" s="348"/>
      <c r="BS127" s="348"/>
      <c r="BT127" s="348"/>
      <c r="BU127" s="349"/>
      <c r="BV127" s="372"/>
      <c r="BW127" s="373"/>
      <c r="BX127" s="373"/>
      <c r="BY127" s="373"/>
      <c r="BZ127" s="373"/>
      <c r="CA127" s="373"/>
      <c r="CB127" s="373"/>
      <c r="CC127" s="373"/>
      <c r="CD127" s="373"/>
      <c r="CE127" s="373"/>
      <c r="CF127" s="373"/>
      <c r="CG127" s="373"/>
      <c r="CH127" s="373"/>
      <c r="CI127" s="373"/>
      <c r="CJ127" s="373"/>
      <c r="CK127" s="374"/>
      <c r="CL127" s="237"/>
      <c r="CM127" s="238"/>
      <c r="CN127" s="238"/>
      <c r="CO127" s="238"/>
      <c r="CP127" s="238"/>
      <c r="CQ127" s="238"/>
      <c r="CR127" s="238"/>
      <c r="CS127" s="238"/>
      <c r="CT127" s="238"/>
      <c r="CU127" s="238"/>
      <c r="CV127" s="233"/>
      <c r="CW127" s="233"/>
      <c r="CX127" s="232"/>
      <c r="CY127" s="232"/>
      <c r="CZ127" s="232"/>
      <c r="DA127" s="232"/>
      <c r="DB127" s="232"/>
      <c r="DC127" s="232"/>
      <c r="DD127" s="232"/>
      <c r="DE127" s="232"/>
      <c r="DF127" s="232"/>
      <c r="DG127" s="232"/>
      <c r="DH127" s="232"/>
      <c r="DI127" s="232"/>
      <c r="DJ127" s="232"/>
      <c r="DK127" s="232"/>
      <c r="DL127" s="232"/>
      <c r="DM127" s="232"/>
      <c r="DN127" s="232"/>
      <c r="DO127" s="232"/>
      <c r="DP127" s="232"/>
      <c r="DQ127" s="232"/>
      <c r="DR127" s="232"/>
      <c r="DS127" s="232"/>
      <c r="DT127" s="232"/>
      <c r="DU127" s="232"/>
      <c r="DV127" s="232"/>
      <c r="DW127" s="232"/>
      <c r="DX127" s="232"/>
      <c r="DY127" s="232"/>
      <c r="DZ127" s="232"/>
      <c r="EA127" s="232"/>
      <c r="EB127" s="232"/>
      <c r="EC127" s="232"/>
      <c r="ED127" s="232"/>
      <c r="EE127" s="232"/>
      <c r="EF127" s="232"/>
      <c r="EG127" s="232"/>
      <c r="EH127" s="232"/>
      <c r="EI127" s="232"/>
      <c r="EJ127" s="232"/>
      <c r="EK127" s="232"/>
      <c r="EL127" s="232"/>
      <c r="EM127" s="232"/>
      <c r="EN127" s="232"/>
      <c r="EO127" s="232"/>
      <c r="EP127" s="232"/>
      <c r="EQ127" s="232"/>
      <c r="ER127" s="232"/>
      <c r="ES127" s="232"/>
      <c r="ET127" s="249"/>
      <c r="EU127" s="249"/>
      <c r="EV127" s="249"/>
      <c r="EW127" s="249"/>
      <c r="EX127" s="232"/>
      <c r="EY127" s="232"/>
      <c r="EZ127" s="232"/>
      <c r="FA127" s="232"/>
      <c r="FB127" s="232"/>
      <c r="FC127" s="232"/>
      <c r="FD127" s="232"/>
      <c r="FE127" s="232"/>
      <c r="FF127" s="232"/>
      <c r="FG127" s="232"/>
      <c r="FH127" s="232"/>
      <c r="FI127" s="232"/>
      <c r="FJ127" s="232"/>
      <c r="FK127" s="232"/>
      <c r="FL127" s="232"/>
      <c r="FM127" s="232"/>
    </row>
    <row r="128" spans="2:172" ht="5.25" customHeight="1">
      <c r="B128" s="451"/>
      <c r="C128" s="452"/>
      <c r="D128" s="355"/>
      <c r="E128" s="355"/>
      <c r="F128" s="355"/>
      <c r="G128" s="355"/>
      <c r="H128" s="355"/>
      <c r="I128" s="355"/>
      <c r="J128" s="355"/>
      <c r="K128" s="355"/>
      <c r="L128" s="355"/>
      <c r="M128" s="355"/>
      <c r="N128" s="355"/>
      <c r="O128" s="355"/>
      <c r="P128" s="355"/>
      <c r="Q128" s="355"/>
      <c r="R128" s="355"/>
      <c r="S128" s="355"/>
      <c r="T128" s="355"/>
      <c r="U128" s="355"/>
      <c r="V128" s="355"/>
      <c r="W128" s="355"/>
      <c r="X128" s="355"/>
      <c r="Y128" s="355"/>
      <c r="Z128" s="355"/>
      <c r="AA128" s="355"/>
      <c r="AB128" s="355"/>
      <c r="AC128" s="355"/>
      <c r="AD128" s="355"/>
      <c r="AE128" s="355"/>
      <c r="AF128" s="355"/>
      <c r="AG128" s="355"/>
      <c r="AH128" s="355"/>
      <c r="AI128" s="355"/>
      <c r="AJ128" s="355"/>
      <c r="AK128" s="355"/>
      <c r="AL128" s="356"/>
      <c r="AM128" s="360"/>
      <c r="AN128" s="361"/>
      <c r="AO128" s="361"/>
      <c r="AP128" s="361"/>
      <c r="AQ128" s="361"/>
      <c r="AR128" s="361"/>
      <c r="AS128" s="361"/>
      <c r="AT128" s="361"/>
      <c r="AU128" s="361"/>
      <c r="AV128" s="361"/>
      <c r="AW128" s="361"/>
      <c r="AX128" s="362"/>
      <c r="AY128" s="232"/>
      <c r="AZ128" s="451"/>
      <c r="BA128" s="453"/>
      <c r="BB128" s="502"/>
      <c r="BC128" s="503"/>
      <c r="BD128" s="347"/>
      <c r="BE128" s="348"/>
      <c r="BF128" s="348"/>
      <c r="BG128" s="348"/>
      <c r="BH128" s="348"/>
      <c r="BI128" s="348"/>
      <c r="BJ128" s="348"/>
      <c r="BK128" s="348"/>
      <c r="BL128" s="348"/>
      <c r="BM128" s="348"/>
      <c r="BN128" s="348"/>
      <c r="BO128" s="348"/>
      <c r="BP128" s="348"/>
      <c r="BQ128" s="348"/>
      <c r="BR128" s="348"/>
      <c r="BS128" s="348"/>
      <c r="BT128" s="348"/>
      <c r="BU128" s="349"/>
      <c r="BV128" s="372"/>
      <c r="BW128" s="373"/>
      <c r="BX128" s="373"/>
      <c r="BY128" s="373"/>
      <c r="BZ128" s="373"/>
      <c r="CA128" s="373"/>
      <c r="CB128" s="373"/>
      <c r="CC128" s="373"/>
      <c r="CD128" s="373"/>
      <c r="CE128" s="373"/>
      <c r="CF128" s="373"/>
      <c r="CG128" s="373"/>
      <c r="CH128" s="373"/>
      <c r="CI128" s="373"/>
      <c r="CJ128" s="373"/>
      <c r="CK128" s="374"/>
      <c r="CL128" s="237"/>
      <c r="CM128" s="238"/>
      <c r="CN128" s="238"/>
      <c r="CO128" s="238"/>
      <c r="CP128" s="238"/>
      <c r="CQ128" s="238"/>
      <c r="CR128" s="238"/>
      <c r="CS128" s="238"/>
      <c r="CT128" s="238"/>
      <c r="CU128" s="238"/>
      <c r="DO128" s="232"/>
      <c r="DP128" s="232"/>
      <c r="DQ128" s="232"/>
      <c r="DR128" s="232"/>
      <c r="DS128" s="232"/>
      <c r="DT128" s="232"/>
      <c r="DU128" s="232"/>
      <c r="DV128" s="232"/>
      <c r="DW128" s="232"/>
      <c r="DX128" s="232"/>
      <c r="DY128" s="232"/>
      <c r="DZ128" s="232"/>
      <c r="EA128" s="232"/>
      <c r="EB128" s="232"/>
      <c r="EC128" s="232"/>
      <c r="ED128" s="232"/>
      <c r="EE128" s="232"/>
      <c r="EF128" s="232"/>
      <c r="EG128" s="232"/>
      <c r="EH128" s="232"/>
      <c r="EI128" s="232"/>
      <c r="EJ128" s="232"/>
      <c r="EK128" s="232"/>
      <c r="EL128" s="232"/>
      <c r="EM128" s="232"/>
      <c r="EN128" s="232"/>
      <c r="EO128" s="232"/>
      <c r="EP128" s="232"/>
      <c r="EQ128" s="232"/>
      <c r="ER128" s="232"/>
      <c r="ES128" s="232"/>
      <c r="ET128" s="249"/>
      <c r="EU128" s="249"/>
      <c r="EV128" s="249"/>
      <c r="EW128" s="249"/>
      <c r="EX128" s="232"/>
      <c r="EY128" s="232"/>
      <c r="EZ128" s="232"/>
      <c r="FA128" s="232"/>
      <c r="FB128" s="232"/>
      <c r="FC128" s="232"/>
      <c r="FD128" s="232"/>
      <c r="FE128" s="232"/>
      <c r="FF128" s="232"/>
      <c r="FG128" s="232"/>
      <c r="FH128" s="232"/>
      <c r="FI128" s="232"/>
      <c r="FJ128" s="232"/>
      <c r="FK128" s="232"/>
      <c r="FL128" s="232"/>
      <c r="FM128" s="232"/>
    </row>
    <row r="129" spans="2:169" ht="5.25" customHeight="1">
      <c r="B129" s="451"/>
      <c r="C129" s="452"/>
      <c r="D129" s="355"/>
      <c r="E129" s="355"/>
      <c r="F129" s="355"/>
      <c r="G129" s="355"/>
      <c r="H129" s="355"/>
      <c r="I129" s="355"/>
      <c r="J129" s="355"/>
      <c r="K129" s="355"/>
      <c r="L129" s="355"/>
      <c r="M129" s="355"/>
      <c r="N129" s="355"/>
      <c r="O129" s="355"/>
      <c r="P129" s="355"/>
      <c r="Q129" s="355"/>
      <c r="R129" s="355"/>
      <c r="S129" s="355"/>
      <c r="T129" s="355"/>
      <c r="U129" s="355"/>
      <c r="V129" s="355"/>
      <c r="W129" s="355"/>
      <c r="X129" s="355"/>
      <c r="Y129" s="355"/>
      <c r="Z129" s="355"/>
      <c r="AA129" s="355"/>
      <c r="AB129" s="355"/>
      <c r="AC129" s="355"/>
      <c r="AD129" s="355"/>
      <c r="AE129" s="355"/>
      <c r="AF129" s="355"/>
      <c r="AG129" s="355"/>
      <c r="AH129" s="355"/>
      <c r="AI129" s="355"/>
      <c r="AJ129" s="355"/>
      <c r="AK129" s="355"/>
      <c r="AL129" s="356"/>
      <c r="AM129" s="360"/>
      <c r="AN129" s="361"/>
      <c r="AO129" s="361"/>
      <c r="AP129" s="361"/>
      <c r="AQ129" s="361"/>
      <c r="AR129" s="361"/>
      <c r="AS129" s="361"/>
      <c r="AT129" s="361"/>
      <c r="AU129" s="361"/>
      <c r="AV129" s="361"/>
      <c r="AW129" s="361"/>
      <c r="AX129" s="362"/>
      <c r="AY129" s="232"/>
      <c r="AZ129" s="451"/>
      <c r="BA129" s="453"/>
      <c r="BB129" s="502"/>
      <c r="BC129" s="503"/>
      <c r="BD129" s="347"/>
      <c r="BE129" s="348"/>
      <c r="BF129" s="348"/>
      <c r="BG129" s="348"/>
      <c r="BH129" s="348"/>
      <c r="BI129" s="348"/>
      <c r="BJ129" s="348"/>
      <c r="BK129" s="348"/>
      <c r="BL129" s="348"/>
      <c r="BM129" s="348"/>
      <c r="BN129" s="348"/>
      <c r="BO129" s="348"/>
      <c r="BP129" s="348"/>
      <c r="BQ129" s="348"/>
      <c r="BR129" s="348"/>
      <c r="BS129" s="348"/>
      <c r="BT129" s="348"/>
      <c r="BU129" s="349"/>
      <c r="BV129" s="372"/>
      <c r="BW129" s="373"/>
      <c r="BX129" s="373"/>
      <c r="BY129" s="373"/>
      <c r="BZ129" s="373"/>
      <c r="CA129" s="373"/>
      <c r="CB129" s="373"/>
      <c r="CC129" s="373"/>
      <c r="CD129" s="373"/>
      <c r="CE129" s="373"/>
      <c r="CF129" s="373"/>
      <c r="CG129" s="373"/>
      <c r="CH129" s="373"/>
      <c r="CI129" s="373"/>
      <c r="CJ129" s="373"/>
      <c r="CK129" s="374"/>
      <c r="CL129" s="237"/>
      <c r="CM129" s="238"/>
      <c r="CN129" s="238"/>
      <c r="CO129" s="238"/>
      <c r="CP129" s="238"/>
      <c r="CQ129" s="238"/>
      <c r="CR129" s="238"/>
      <c r="CS129" s="238"/>
      <c r="CT129" s="238"/>
      <c r="CU129" s="238"/>
      <c r="DO129" s="232"/>
      <c r="DP129" s="232"/>
      <c r="DQ129" s="232"/>
      <c r="DR129" s="232"/>
      <c r="DS129" s="232"/>
      <c r="DT129" s="232"/>
      <c r="DU129" s="232"/>
      <c r="DV129" s="232"/>
      <c r="DW129" s="232"/>
      <c r="DX129" s="232"/>
      <c r="DY129" s="232"/>
      <c r="DZ129" s="232"/>
      <c r="EA129" s="232"/>
      <c r="EB129" s="232"/>
      <c r="EC129" s="232"/>
      <c r="ED129" s="232"/>
      <c r="EE129" s="232"/>
      <c r="EF129" s="232"/>
      <c r="EG129" s="232"/>
      <c r="EH129" s="232"/>
      <c r="EI129" s="232"/>
      <c r="EJ129" s="232"/>
      <c r="EK129" s="232"/>
      <c r="EL129" s="232"/>
      <c r="EM129" s="232"/>
      <c r="EN129" s="232"/>
      <c r="EO129" s="232"/>
      <c r="EP129" s="232"/>
      <c r="EQ129" s="232"/>
      <c r="ER129" s="232"/>
      <c r="ES129" s="232"/>
      <c r="ET129" s="249"/>
      <c r="EU129" s="249"/>
      <c r="EV129" s="249"/>
      <c r="EW129" s="249"/>
      <c r="EX129" s="232"/>
      <c r="EY129" s="232"/>
      <c r="EZ129" s="232"/>
      <c r="FA129" s="232"/>
      <c r="FB129" s="232"/>
      <c r="FC129" s="232"/>
      <c r="FD129" s="232"/>
      <c r="FE129" s="232"/>
      <c r="FF129" s="232"/>
      <c r="FG129" s="232"/>
      <c r="FH129" s="232"/>
      <c r="FI129" s="232"/>
      <c r="FJ129" s="232"/>
      <c r="FK129" s="232"/>
      <c r="FL129" s="232"/>
      <c r="FM129" s="232"/>
    </row>
    <row r="130" spans="2:169" ht="5.25" customHeight="1">
      <c r="B130" s="451"/>
      <c r="C130" s="452"/>
      <c r="D130" s="355"/>
      <c r="E130" s="355"/>
      <c r="F130" s="355"/>
      <c r="G130" s="355"/>
      <c r="H130" s="355"/>
      <c r="I130" s="355"/>
      <c r="J130" s="355"/>
      <c r="K130" s="355"/>
      <c r="L130" s="355"/>
      <c r="M130" s="355"/>
      <c r="N130" s="355"/>
      <c r="O130" s="355"/>
      <c r="P130" s="355"/>
      <c r="Q130" s="355"/>
      <c r="R130" s="355"/>
      <c r="S130" s="355"/>
      <c r="T130" s="355"/>
      <c r="U130" s="355"/>
      <c r="V130" s="355"/>
      <c r="W130" s="355"/>
      <c r="X130" s="355"/>
      <c r="Y130" s="355"/>
      <c r="Z130" s="355"/>
      <c r="AA130" s="355"/>
      <c r="AB130" s="355"/>
      <c r="AC130" s="355"/>
      <c r="AD130" s="355"/>
      <c r="AE130" s="355"/>
      <c r="AF130" s="355"/>
      <c r="AG130" s="355"/>
      <c r="AH130" s="355"/>
      <c r="AI130" s="355"/>
      <c r="AJ130" s="355"/>
      <c r="AK130" s="355"/>
      <c r="AL130" s="356"/>
      <c r="AM130" s="363"/>
      <c r="AN130" s="364"/>
      <c r="AO130" s="364"/>
      <c r="AP130" s="364"/>
      <c r="AQ130" s="364"/>
      <c r="AR130" s="364"/>
      <c r="AS130" s="364"/>
      <c r="AT130" s="364"/>
      <c r="AU130" s="364"/>
      <c r="AV130" s="364"/>
      <c r="AW130" s="364"/>
      <c r="AX130" s="365"/>
      <c r="AY130" s="232"/>
      <c r="AZ130" s="451"/>
      <c r="BA130" s="453"/>
      <c r="BB130" s="502"/>
      <c r="BC130" s="503"/>
      <c r="BD130" s="350"/>
      <c r="BE130" s="351"/>
      <c r="BF130" s="351"/>
      <c r="BG130" s="351"/>
      <c r="BH130" s="351"/>
      <c r="BI130" s="351"/>
      <c r="BJ130" s="351"/>
      <c r="BK130" s="351"/>
      <c r="BL130" s="351"/>
      <c r="BM130" s="351"/>
      <c r="BN130" s="351"/>
      <c r="BO130" s="351"/>
      <c r="BP130" s="351"/>
      <c r="BQ130" s="351"/>
      <c r="BR130" s="351"/>
      <c r="BS130" s="351"/>
      <c r="BT130" s="351"/>
      <c r="BU130" s="352"/>
      <c r="BV130" s="375"/>
      <c r="BW130" s="376"/>
      <c r="BX130" s="376"/>
      <c r="BY130" s="376"/>
      <c r="BZ130" s="376"/>
      <c r="CA130" s="376"/>
      <c r="CB130" s="376"/>
      <c r="CC130" s="376"/>
      <c r="CD130" s="376"/>
      <c r="CE130" s="376"/>
      <c r="CF130" s="376"/>
      <c r="CG130" s="376"/>
      <c r="CH130" s="376"/>
      <c r="CI130" s="376"/>
      <c r="CJ130" s="376"/>
      <c r="CK130" s="377"/>
      <c r="CL130" s="237"/>
      <c r="CM130" s="238"/>
      <c r="CN130" s="238"/>
      <c r="CO130" s="238"/>
      <c r="CP130" s="238"/>
      <c r="CQ130" s="238"/>
      <c r="CR130" s="238"/>
      <c r="CS130" s="238"/>
      <c r="CT130" s="238"/>
      <c r="CU130" s="238"/>
      <c r="DO130" s="232"/>
      <c r="DP130" s="232"/>
      <c r="DQ130" s="232"/>
      <c r="DR130" s="232"/>
      <c r="DS130" s="232"/>
      <c r="DT130" s="232"/>
      <c r="DU130" s="232"/>
      <c r="DV130" s="232"/>
      <c r="DW130" s="232"/>
      <c r="DX130" s="232"/>
      <c r="DY130" s="232"/>
      <c r="DZ130" s="232"/>
      <c r="EA130" s="232"/>
      <c r="EB130" s="232"/>
      <c r="EC130" s="232"/>
      <c r="ED130" s="232"/>
      <c r="EE130" s="232"/>
      <c r="EF130" s="232"/>
      <c r="EG130" s="232"/>
      <c r="EH130" s="232"/>
      <c r="EI130" s="232"/>
      <c r="EJ130" s="232"/>
      <c r="EK130" s="232"/>
      <c r="EL130" s="232"/>
      <c r="EM130" s="232"/>
      <c r="EN130" s="232"/>
      <c r="EO130" s="232"/>
      <c r="EP130" s="232"/>
      <c r="EQ130" s="232"/>
      <c r="ER130" s="232"/>
      <c r="ES130" s="232"/>
      <c r="ET130" s="249"/>
      <c r="EU130" s="249"/>
      <c r="EV130" s="249"/>
      <c r="EW130" s="249"/>
      <c r="EX130" s="232"/>
      <c r="EY130" s="232"/>
      <c r="EZ130" s="232"/>
      <c r="FA130" s="232"/>
      <c r="FB130" s="232"/>
      <c r="FC130" s="232"/>
      <c r="FD130" s="232"/>
      <c r="FE130" s="232"/>
      <c r="FF130" s="232"/>
      <c r="FG130" s="232"/>
      <c r="FH130" s="232"/>
      <c r="FI130" s="232"/>
      <c r="FJ130" s="232"/>
      <c r="FK130" s="232"/>
      <c r="FL130" s="232"/>
      <c r="FM130" s="232"/>
    </row>
    <row r="131" spans="2:169" ht="5.25" customHeight="1">
      <c r="B131" s="451"/>
      <c r="C131" s="452"/>
      <c r="D131" s="353"/>
      <c r="E131" s="353"/>
      <c r="F131" s="353"/>
      <c r="G131" s="353"/>
      <c r="H131" s="353"/>
      <c r="I131" s="353"/>
      <c r="J131" s="353"/>
      <c r="K131" s="353"/>
      <c r="L131" s="353"/>
      <c r="M131" s="353"/>
      <c r="N131" s="353"/>
      <c r="O131" s="353"/>
      <c r="P131" s="353"/>
      <c r="Q131" s="353"/>
      <c r="R131" s="353"/>
      <c r="S131" s="353"/>
      <c r="T131" s="353"/>
      <c r="U131" s="353"/>
      <c r="V131" s="353"/>
      <c r="W131" s="353"/>
      <c r="X131" s="353"/>
      <c r="Y131" s="353"/>
      <c r="Z131" s="353"/>
      <c r="AA131" s="353"/>
      <c r="AB131" s="353"/>
      <c r="AC131" s="353"/>
      <c r="AD131" s="353"/>
      <c r="AE131" s="353"/>
      <c r="AF131" s="353"/>
      <c r="AG131" s="353"/>
      <c r="AH131" s="353"/>
      <c r="AI131" s="353"/>
      <c r="AJ131" s="353"/>
      <c r="AK131" s="353"/>
      <c r="AL131" s="354"/>
      <c r="AM131" s="357"/>
      <c r="AN131" s="358"/>
      <c r="AO131" s="358"/>
      <c r="AP131" s="358"/>
      <c r="AQ131" s="358"/>
      <c r="AR131" s="358"/>
      <c r="AS131" s="358"/>
      <c r="AT131" s="358"/>
      <c r="AU131" s="358"/>
      <c r="AV131" s="358"/>
      <c r="AW131" s="358"/>
      <c r="AX131" s="359"/>
      <c r="AY131" s="232"/>
      <c r="AZ131" s="451"/>
      <c r="BA131" s="453"/>
      <c r="BB131" s="502"/>
      <c r="BC131" s="503"/>
      <c r="BD131" s="366"/>
      <c r="BE131" s="367"/>
      <c r="BF131" s="367"/>
      <c r="BG131" s="367"/>
      <c r="BH131" s="367"/>
      <c r="BI131" s="367"/>
      <c r="BJ131" s="367"/>
      <c r="BK131" s="367"/>
      <c r="BL131" s="367"/>
      <c r="BM131" s="367"/>
      <c r="BN131" s="367"/>
      <c r="BO131" s="367"/>
      <c r="BP131" s="367"/>
      <c r="BQ131" s="367"/>
      <c r="BR131" s="367"/>
      <c r="BS131" s="367"/>
      <c r="BT131" s="367"/>
      <c r="BU131" s="368"/>
      <c r="BV131" s="555"/>
      <c r="BW131" s="556"/>
      <c r="BX131" s="556"/>
      <c r="BY131" s="556"/>
      <c r="BZ131" s="556"/>
      <c r="CA131" s="556"/>
      <c r="CB131" s="556"/>
      <c r="CC131" s="556"/>
      <c r="CD131" s="556"/>
      <c r="CE131" s="556"/>
      <c r="CF131" s="556"/>
      <c r="CG131" s="556"/>
      <c r="CH131" s="556"/>
      <c r="CI131" s="556"/>
      <c r="CJ131" s="556"/>
      <c r="CK131" s="557"/>
      <c r="CM131" s="238"/>
      <c r="CN131" s="238"/>
      <c r="CO131" s="238"/>
      <c r="CP131" s="238"/>
      <c r="CQ131" s="238"/>
      <c r="CR131" s="238"/>
      <c r="CS131" s="238"/>
      <c r="CT131" s="238"/>
      <c r="CU131" s="238"/>
      <c r="DA131" s="238"/>
      <c r="DB131" s="238"/>
      <c r="DC131" s="238"/>
      <c r="DD131" s="238"/>
      <c r="DE131" s="238"/>
      <c r="DF131" s="238"/>
      <c r="DG131" s="238"/>
      <c r="DH131" s="238"/>
      <c r="DI131" s="238"/>
      <c r="DJ131" s="238"/>
      <c r="DK131" s="238"/>
      <c r="DL131" s="238"/>
      <c r="DM131" s="238"/>
      <c r="DN131" s="238"/>
      <c r="DO131" s="238"/>
      <c r="DP131" s="238"/>
      <c r="DQ131" s="238"/>
      <c r="DR131" s="238"/>
      <c r="DS131" s="238"/>
      <c r="DT131" s="238"/>
      <c r="DU131" s="238"/>
      <c r="DV131" s="238"/>
      <c r="DW131" s="238"/>
      <c r="DX131" s="238"/>
    </row>
    <row r="132" spans="2:169" ht="5.25" customHeight="1">
      <c r="B132" s="451"/>
      <c r="C132" s="452"/>
      <c r="D132" s="355"/>
      <c r="E132" s="355"/>
      <c r="F132" s="355"/>
      <c r="G132" s="355"/>
      <c r="H132" s="355"/>
      <c r="I132" s="355"/>
      <c r="J132" s="355"/>
      <c r="K132" s="355"/>
      <c r="L132" s="355"/>
      <c r="M132" s="355"/>
      <c r="N132" s="355"/>
      <c r="O132" s="355"/>
      <c r="P132" s="355"/>
      <c r="Q132" s="355"/>
      <c r="R132" s="355"/>
      <c r="S132" s="355"/>
      <c r="T132" s="355"/>
      <c r="U132" s="355"/>
      <c r="V132" s="355"/>
      <c r="W132" s="355"/>
      <c r="X132" s="355"/>
      <c r="Y132" s="355"/>
      <c r="Z132" s="355"/>
      <c r="AA132" s="355"/>
      <c r="AB132" s="355"/>
      <c r="AC132" s="355"/>
      <c r="AD132" s="355"/>
      <c r="AE132" s="355"/>
      <c r="AF132" s="355"/>
      <c r="AG132" s="355"/>
      <c r="AH132" s="355"/>
      <c r="AI132" s="355"/>
      <c r="AJ132" s="355"/>
      <c r="AK132" s="355"/>
      <c r="AL132" s="356"/>
      <c r="AM132" s="360"/>
      <c r="AN132" s="361"/>
      <c r="AO132" s="361"/>
      <c r="AP132" s="361"/>
      <c r="AQ132" s="361"/>
      <c r="AR132" s="361"/>
      <c r="AS132" s="361"/>
      <c r="AT132" s="361"/>
      <c r="AU132" s="361"/>
      <c r="AV132" s="361"/>
      <c r="AW132" s="361"/>
      <c r="AX132" s="362"/>
      <c r="AY132" s="232"/>
      <c r="AZ132" s="451"/>
      <c r="BA132" s="453"/>
      <c r="BB132" s="502"/>
      <c r="BC132" s="503"/>
      <c r="BD132" s="347"/>
      <c r="BE132" s="348"/>
      <c r="BF132" s="348"/>
      <c r="BG132" s="348"/>
      <c r="BH132" s="348"/>
      <c r="BI132" s="348"/>
      <c r="BJ132" s="348"/>
      <c r="BK132" s="348"/>
      <c r="BL132" s="348"/>
      <c r="BM132" s="348"/>
      <c r="BN132" s="348"/>
      <c r="BO132" s="348"/>
      <c r="BP132" s="348"/>
      <c r="BQ132" s="348"/>
      <c r="BR132" s="348"/>
      <c r="BS132" s="348"/>
      <c r="BT132" s="348"/>
      <c r="BU132" s="349"/>
      <c r="BV132" s="372"/>
      <c r="BW132" s="373"/>
      <c r="BX132" s="373"/>
      <c r="BY132" s="373"/>
      <c r="BZ132" s="373"/>
      <c r="CA132" s="373"/>
      <c r="CB132" s="373"/>
      <c r="CC132" s="373"/>
      <c r="CD132" s="373"/>
      <c r="CE132" s="373"/>
      <c r="CF132" s="373"/>
      <c r="CG132" s="373"/>
      <c r="CH132" s="373"/>
      <c r="CI132" s="373"/>
      <c r="CJ132" s="373"/>
      <c r="CK132" s="374"/>
      <c r="DA132" s="238"/>
      <c r="DB132" s="238"/>
      <c r="DC132" s="238"/>
      <c r="DD132" s="238"/>
      <c r="DE132" s="238"/>
      <c r="DF132" s="238"/>
      <c r="DG132" s="238"/>
      <c r="DH132" s="238"/>
      <c r="DI132" s="238"/>
      <c r="DJ132" s="238"/>
      <c r="DK132" s="238"/>
      <c r="DL132" s="238"/>
      <c r="DM132" s="238"/>
      <c r="DN132" s="238"/>
      <c r="DO132" s="238"/>
      <c r="DP132" s="238"/>
      <c r="DQ132" s="238"/>
      <c r="DR132" s="238"/>
      <c r="DS132" s="238"/>
      <c r="DT132" s="238"/>
      <c r="DU132" s="238"/>
      <c r="DV132" s="238"/>
      <c r="DW132" s="238"/>
      <c r="DX132" s="238"/>
    </row>
    <row r="133" spans="2:169" ht="5.25" customHeight="1">
      <c r="B133" s="451"/>
      <c r="C133" s="452"/>
      <c r="D133" s="355"/>
      <c r="E133" s="355"/>
      <c r="F133" s="355"/>
      <c r="G133" s="355"/>
      <c r="H133" s="355"/>
      <c r="I133" s="355"/>
      <c r="J133" s="355"/>
      <c r="K133" s="355"/>
      <c r="L133" s="355"/>
      <c r="M133" s="355"/>
      <c r="N133" s="355"/>
      <c r="O133" s="355"/>
      <c r="P133" s="355"/>
      <c r="Q133" s="355"/>
      <c r="R133" s="355"/>
      <c r="S133" s="355"/>
      <c r="T133" s="355"/>
      <c r="U133" s="355"/>
      <c r="V133" s="355"/>
      <c r="W133" s="355"/>
      <c r="X133" s="355"/>
      <c r="Y133" s="355"/>
      <c r="Z133" s="355"/>
      <c r="AA133" s="355"/>
      <c r="AB133" s="355"/>
      <c r="AC133" s="355"/>
      <c r="AD133" s="355"/>
      <c r="AE133" s="355"/>
      <c r="AF133" s="355"/>
      <c r="AG133" s="355"/>
      <c r="AH133" s="355"/>
      <c r="AI133" s="355"/>
      <c r="AJ133" s="355"/>
      <c r="AK133" s="355"/>
      <c r="AL133" s="356"/>
      <c r="AM133" s="360"/>
      <c r="AN133" s="361"/>
      <c r="AO133" s="361"/>
      <c r="AP133" s="361"/>
      <c r="AQ133" s="361"/>
      <c r="AR133" s="361"/>
      <c r="AS133" s="361"/>
      <c r="AT133" s="361"/>
      <c r="AU133" s="361"/>
      <c r="AV133" s="361"/>
      <c r="AW133" s="361"/>
      <c r="AX133" s="362"/>
      <c r="AY133" s="232"/>
      <c r="AZ133" s="451"/>
      <c r="BA133" s="453"/>
      <c r="BB133" s="502"/>
      <c r="BC133" s="503"/>
      <c r="BD133" s="347"/>
      <c r="BE133" s="348"/>
      <c r="BF133" s="348"/>
      <c r="BG133" s="348"/>
      <c r="BH133" s="348"/>
      <c r="BI133" s="348"/>
      <c r="BJ133" s="348"/>
      <c r="BK133" s="348"/>
      <c r="BL133" s="348"/>
      <c r="BM133" s="348"/>
      <c r="BN133" s="348"/>
      <c r="BO133" s="348"/>
      <c r="BP133" s="348"/>
      <c r="BQ133" s="348"/>
      <c r="BR133" s="348"/>
      <c r="BS133" s="348"/>
      <c r="BT133" s="348"/>
      <c r="BU133" s="349"/>
      <c r="BV133" s="372"/>
      <c r="BW133" s="373"/>
      <c r="BX133" s="373"/>
      <c r="BY133" s="373"/>
      <c r="BZ133" s="373"/>
      <c r="CA133" s="373"/>
      <c r="CB133" s="373"/>
      <c r="CC133" s="373"/>
      <c r="CD133" s="373"/>
      <c r="CE133" s="373"/>
      <c r="CF133" s="373"/>
      <c r="CG133" s="373"/>
      <c r="CH133" s="373"/>
      <c r="CI133" s="373"/>
      <c r="CJ133" s="373"/>
      <c r="CK133" s="374"/>
      <c r="DA133" s="238"/>
      <c r="DB133" s="238"/>
      <c r="DC133" s="238"/>
      <c r="DD133" s="238"/>
      <c r="DE133" s="238"/>
      <c r="DF133" s="238"/>
      <c r="DG133" s="238"/>
      <c r="DH133" s="238"/>
      <c r="DI133" s="238"/>
      <c r="DJ133" s="238"/>
      <c r="DK133" s="238"/>
      <c r="DL133" s="238"/>
      <c r="DM133" s="238"/>
      <c r="DN133" s="238"/>
      <c r="DO133" s="238"/>
      <c r="DP133" s="238"/>
      <c r="DQ133" s="238"/>
      <c r="DR133" s="238"/>
      <c r="DS133" s="238"/>
      <c r="DT133" s="238"/>
      <c r="DU133" s="238"/>
      <c r="DV133" s="238"/>
      <c r="DW133" s="238"/>
      <c r="DX133" s="238"/>
    </row>
    <row r="134" spans="2:169" ht="5.25" customHeight="1">
      <c r="B134" s="451"/>
      <c r="C134" s="452"/>
      <c r="D134" s="355"/>
      <c r="E134" s="355"/>
      <c r="F134" s="355"/>
      <c r="G134" s="355"/>
      <c r="H134" s="355"/>
      <c r="I134" s="355"/>
      <c r="J134" s="355"/>
      <c r="K134" s="355"/>
      <c r="L134" s="355"/>
      <c r="M134" s="355"/>
      <c r="N134" s="355"/>
      <c r="O134" s="355"/>
      <c r="P134" s="355"/>
      <c r="Q134" s="355"/>
      <c r="R134" s="355"/>
      <c r="S134" s="355"/>
      <c r="T134" s="355"/>
      <c r="U134" s="355"/>
      <c r="V134" s="355"/>
      <c r="W134" s="355"/>
      <c r="X134" s="355"/>
      <c r="Y134" s="355"/>
      <c r="Z134" s="355"/>
      <c r="AA134" s="355"/>
      <c r="AB134" s="355"/>
      <c r="AC134" s="355"/>
      <c r="AD134" s="355"/>
      <c r="AE134" s="355"/>
      <c r="AF134" s="355"/>
      <c r="AG134" s="355"/>
      <c r="AH134" s="355"/>
      <c r="AI134" s="355"/>
      <c r="AJ134" s="355"/>
      <c r="AK134" s="355"/>
      <c r="AL134" s="356"/>
      <c r="AM134" s="360"/>
      <c r="AN134" s="361"/>
      <c r="AO134" s="361"/>
      <c r="AP134" s="361"/>
      <c r="AQ134" s="361"/>
      <c r="AR134" s="361"/>
      <c r="AS134" s="361"/>
      <c r="AT134" s="361"/>
      <c r="AU134" s="361"/>
      <c r="AV134" s="361"/>
      <c r="AW134" s="361"/>
      <c r="AX134" s="362"/>
      <c r="AY134" s="232"/>
      <c r="AZ134" s="451"/>
      <c r="BA134" s="453"/>
      <c r="BB134" s="502"/>
      <c r="BC134" s="503"/>
      <c r="BD134" s="347"/>
      <c r="BE134" s="348"/>
      <c r="BF134" s="348"/>
      <c r="BG134" s="348"/>
      <c r="BH134" s="348"/>
      <c r="BI134" s="348"/>
      <c r="BJ134" s="348"/>
      <c r="BK134" s="348"/>
      <c r="BL134" s="348"/>
      <c r="BM134" s="348"/>
      <c r="BN134" s="348"/>
      <c r="BO134" s="348"/>
      <c r="BP134" s="348"/>
      <c r="BQ134" s="348"/>
      <c r="BR134" s="348"/>
      <c r="BS134" s="348"/>
      <c r="BT134" s="348"/>
      <c r="BU134" s="349"/>
      <c r="BV134" s="372"/>
      <c r="BW134" s="373"/>
      <c r="BX134" s="373"/>
      <c r="BY134" s="373"/>
      <c r="BZ134" s="373"/>
      <c r="CA134" s="373"/>
      <c r="CB134" s="373"/>
      <c r="CC134" s="373"/>
      <c r="CD134" s="373"/>
      <c r="CE134" s="373"/>
      <c r="CF134" s="373"/>
      <c r="CG134" s="373"/>
      <c r="CH134" s="373"/>
      <c r="CI134" s="373"/>
      <c r="CJ134" s="373"/>
      <c r="CK134" s="374"/>
    </row>
    <row r="135" spans="2:169" ht="5.25" customHeight="1">
      <c r="B135" s="451"/>
      <c r="C135" s="452"/>
      <c r="D135" s="355"/>
      <c r="E135" s="355"/>
      <c r="F135" s="355"/>
      <c r="G135" s="355"/>
      <c r="H135" s="355"/>
      <c r="I135" s="355"/>
      <c r="J135" s="355"/>
      <c r="K135" s="355"/>
      <c r="L135" s="355"/>
      <c r="M135" s="355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5"/>
      <c r="AA135" s="355"/>
      <c r="AB135" s="355"/>
      <c r="AC135" s="355"/>
      <c r="AD135" s="355"/>
      <c r="AE135" s="355"/>
      <c r="AF135" s="355"/>
      <c r="AG135" s="355"/>
      <c r="AH135" s="355"/>
      <c r="AI135" s="355"/>
      <c r="AJ135" s="355"/>
      <c r="AK135" s="355"/>
      <c r="AL135" s="356"/>
      <c r="AM135" s="363"/>
      <c r="AN135" s="364"/>
      <c r="AO135" s="364"/>
      <c r="AP135" s="364"/>
      <c r="AQ135" s="364"/>
      <c r="AR135" s="364"/>
      <c r="AS135" s="364"/>
      <c r="AT135" s="364"/>
      <c r="AU135" s="364"/>
      <c r="AV135" s="364"/>
      <c r="AW135" s="364"/>
      <c r="AX135" s="365"/>
      <c r="AY135" s="232"/>
      <c r="AZ135" s="451"/>
      <c r="BA135" s="453"/>
      <c r="BB135" s="502"/>
      <c r="BC135" s="503"/>
      <c r="BD135" s="350"/>
      <c r="BE135" s="351"/>
      <c r="BF135" s="351"/>
      <c r="BG135" s="351"/>
      <c r="BH135" s="351"/>
      <c r="BI135" s="351"/>
      <c r="BJ135" s="351"/>
      <c r="BK135" s="351"/>
      <c r="BL135" s="351"/>
      <c r="BM135" s="351"/>
      <c r="BN135" s="351"/>
      <c r="BO135" s="351"/>
      <c r="BP135" s="351"/>
      <c r="BQ135" s="351"/>
      <c r="BR135" s="351"/>
      <c r="BS135" s="351"/>
      <c r="BT135" s="351"/>
      <c r="BU135" s="352"/>
      <c r="BV135" s="375"/>
      <c r="BW135" s="376"/>
      <c r="BX135" s="376"/>
      <c r="BY135" s="376"/>
      <c r="BZ135" s="376"/>
      <c r="CA135" s="376"/>
      <c r="CB135" s="376"/>
      <c r="CC135" s="376"/>
      <c r="CD135" s="376"/>
      <c r="CE135" s="376"/>
      <c r="CF135" s="376"/>
      <c r="CG135" s="376"/>
      <c r="CH135" s="376"/>
      <c r="CI135" s="376"/>
      <c r="CJ135" s="376"/>
      <c r="CK135" s="377"/>
    </row>
    <row r="136" spans="2:169" ht="5.25" customHeight="1">
      <c r="B136" s="451"/>
      <c r="C136" s="452"/>
      <c r="D136" s="353"/>
      <c r="E136" s="353"/>
      <c r="F136" s="353"/>
      <c r="G136" s="353"/>
      <c r="H136" s="353"/>
      <c r="I136" s="353"/>
      <c r="J136" s="353"/>
      <c r="K136" s="353"/>
      <c r="L136" s="353"/>
      <c r="M136" s="353"/>
      <c r="N136" s="353"/>
      <c r="O136" s="353"/>
      <c r="P136" s="353"/>
      <c r="Q136" s="353"/>
      <c r="R136" s="353"/>
      <c r="S136" s="353"/>
      <c r="T136" s="353"/>
      <c r="U136" s="353"/>
      <c r="V136" s="353"/>
      <c r="W136" s="353"/>
      <c r="X136" s="353"/>
      <c r="Y136" s="353"/>
      <c r="Z136" s="353"/>
      <c r="AA136" s="353"/>
      <c r="AB136" s="353"/>
      <c r="AC136" s="353"/>
      <c r="AD136" s="353"/>
      <c r="AE136" s="353"/>
      <c r="AF136" s="353"/>
      <c r="AG136" s="353"/>
      <c r="AH136" s="353"/>
      <c r="AI136" s="353"/>
      <c r="AJ136" s="353"/>
      <c r="AK136" s="353"/>
      <c r="AL136" s="354"/>
      <c r="AM136" s="357"/>
      <c r="AN136" s="358"/>
      <c r="AO136" s="358"/>
      <c r="AP136" s="358"/>
      <c r="AQ136" s="358"/>
      <c r="AR136" s="358"/>
      <c r="AS136" s="358"/>
      <c r="AT136" s="358"/>
      <c r="AU136" s="358"/>
      <c r="AV136" s="358"/>
      <c r="AW136" s="358"/>
      <c r="AX136" s="359"/>
      <c r="AY136" s="232"/>
      <c r="AZ136" s="451"/>
      <c r="BA136" s="453"/>
      <c r="BB136" s="502"/>
      <c r="BC136" s="503"/>
      <c r="BD136" s="547"/>
      <c r="BE136" s="548"/>
      <c r="BF136" s="548"/>
      <c r="BG136" s="548"/>
      <c r="BH136" s="548"/>
      <c r="BI136" s="548"/>
      <c r="BJ136" s="548"/>
      <c r="BK136" s="548"/>
      <c r="BL136" s="548"/>
      <c r="BM136" s="548"/>
      <c r="BN136" s="548"/>
      <c r="BO136" s="548"/>
      <c r="BP136" s="548"/>
      <c r="BQ136" s="548"/>
      <c r="BR136" s="548"/>
      <c r="BS136" s="548"/>
      <c r="BT136" s="548"/>
      <c r="BU136" s="549"/>
      <c r="BV136" s="555"/>
      <c r="BW136" s="556"/>
      <c r="BX136" s="556"/>
      <c r="BY136" s="556"/>
      <c r="BZ136" s="556"/>
      <c r="CA136" s="556"/>
      <c r="CB136" s="556"/>
      <c r="CC136" s="556"/>
      <c r="CD136" s="556"/>
      <c r="CE136" s="556"/>
      <c r="CF136" s="556"/>
      <c r="CG136" s="556"/>
      <c r="CH136" s="556"/>
      <c r="CI136" s="556"/>
      <c r="CJ136" s="556"/>
      <c r="CK136" s="557"/>
    </row>
    <row r="137" spans="2:169" ht="5.25" customHeight="1">
      <c r="B137" s="451"/>
      <c r="C137" s="452"/>
      <c r="D137" s="355"/>
      <c r="E137" s="355"/>
      <c r="F137" s="355"/>
      <c r="G137" s="355"/>
      <c r="H137" s="355"/>
      <c r="I137" s="355"/>
      <c r="J137" s="355"/>
      <c r="K137" s="355"/>
      <c r="L137" s="355"/>
      <c r="M137" s="355"/>
      <c r="N137" s="355"/>
      <c r="O137" s="355"/>
      <c r="P137" s="355"/>
      <c r="Q137" s="355"/>
      <c r="R137" s="355"/>
      <c r="S137" s="355"/>
      <c r="T137" s="355"/>
      <c r="U137" s="355"/>
      <c r="V137" s="355"/>
      <c r="W137" s="355"/>
      <c r="X137" s="355"/>
      <c r="Y137" s="355"/>
      <c r="Z137" s="355"/>
      <c r="AA137" s="355"/>
      <c r="AB137" s="355"/>
      <c r="AC137" s="355"/>
      <c r="AD137" s="355"/>
      <c r="AE137" s="355"/>
      <c r="AF137" s="355"/>
      <c r="AG137" s="355"/>
      <c r="AH137" s="355"/>
      <c r="AI137" s="355"/>
      <c r="AJ137" s="355"/>
      <c r="AK137" s="355"/>
      <c r="AL137" s="356"/>
      <c r="AM137" s="360"/>
      <c r="AN137" s="361"/>
      <c r="AO137" s="361"/>
      <c r="AP137" s="361"/>
      <c r="AQ137" s="361"/>
      <c r="AR137" s="361"/>
      <c r="AS137" s="361"/>
      <c r="AT137" s="361"/>
      <c r="AU137" s="361"/>
      <c r="AV137" s="361"/>
      <c r="AW137" s="361"/>
      <c r="AX137" s="362"/>
      <c r="AY137" s="232"/>
      <c r="AZ137" s="451"/>
      <c r="BA137" s="453"/>
      <c r="BB137" s="502"/>
      <c r="BC137" s="503"/>
      <c r="BD137" s="502"/>
      <c r="BE137" s="550"/>
      <c r="BF137" s="550"/>
      <c r="BG137" s="550"/>
      <c r="BH137" s="550"/>
      <c r="BI137" s="550"/>
      <c r="BJ137" s="550"/>
      <c r="BK137" s="550"/>
      <c r="BL137" s="550"/>
      <c r="BM137" s="550"/>
      <c r="BN137" s="550"/>
      <c r="BO137" s="550"/>
      <c r="BP137" s="550"/>
      <c r="BQ137" s="550"/>
      <c r="BR137" s="550"/>
      <c r="BS137" s="550"/>
      <c r="BT137" s="550"/>
      <c r="BU137" s="551"/>
      <c r="BV137" s="372"/>
      <c r="BW137" s="373"/>
      <c r="BX137" s="373"/>
      <c r="BY137" s="373"/>
      <c r="BZ137" s="373"/>
      <c r="CA137" s="373"/>
      <c r="CB137" s="373"/>
      <c r="CC137" s="373"/>
      <c r="CD137" s="373"/>
      <c r="CE137" s="373"/>
      <c r="CF137" s="373"/>
      <c r="CG137" s="373"/>
      <c r="CH137" s="373"/>
      <c r="CI137" s="373"/>
      <c r="CJ137" s="373"/>
      <c r="CK137" s="374"/>
    </row>
    <row r="138" spans="2:169" ht="5.25" customHeight="1">
      <c r="B138" s="451"/>
      <c r="C138" s="452"/>
      <c r="D138" s="355"/>
      <c r="E138" s="355"/>
      <c r="F138" s="355"/>
      <c r="G138" s="355"/>
      <c r="H138" s="355"/>
      <c r="I138" s="355"/>
      <c r="J138" s="355"/>
      <c r="K138" s="355"/>
      <c r="L138" s="355"/>
      <c r="M138" s="355"/>
      <c r="N138" s="355"/>
      <c r="O138" s="355"/>
      <c r="P138" s="355"/>
      <c r="Q138" s="355"/>
      <c r="R138" s="355"/>
      <c r="S138" s="355"/>
      <c r="T138" s="355"/>
      <c r="U138" s="355"/>
      <c r="V138" s="355"/>
      <c r="W138" s="355"/>
      <c r="X138" s="355"/>
      <c r="Y138" s="355"/>
      <c r="Z138" s="355"/>
      <c r="AA138" s="355"/>
      <c r="AB138" s="355"/>
      <c r="AC138" s="355"/>
      <c r="AD138" s="355"/>
      <c r="AE138" s="355"/>
      <c r="AF138" s="355"/>
      <c r="AG138" s="355"/>
      <c r="AH138" s="355"/>
      <c r="AI138" s="355"/>
      <c r="AJ138" s="355"/>
      <c r="AK138" s="355"/>
      <c r="AL138" s="356"/>
      <c r="AM138" s="360"/>
      <c r="AN138" s="361"/>
      <c r="AO138" s="361"/>
      <c r="AP138" s="361"/>
      <c r="AQ138" s="361"/>
      <c r="AR138" s="361"/>
      <c r="AS138" s="361"/>
      <c r="AT138" s="361"/>
      <c r="AU138" s="361"/>
      <c r="AV138" s="361"/>
      <c r="AW138" s="361"/>
      <c r="AX138" s="362"/>
      <c r="AY138" s="232"/>
      <c r="AZ138" s="451"/>
      <c r="BA138" s="453"/>
      <c r="BB138" s="502"/>
      <c r="BC138" s="503"/>
      <c r="BD138" s="502"/>
      <c r="BE138" s="550"/>
      <c r="BF138" s="550"/>
      <c r="BG138" s="550"/>
      <c r="BH138" s="550"/>
      <c r="BI138" s="550"/>
      <c r="BJ138" s="550"/>
      <c r="BK138" s="550"/>
      <c r="BL138" s="550"/>
      <c r="BM138" s="550"/>
      <c r="BN138" s="550"/>
      <c r="BO138" s="550"/>
      <c r="BP138" s="550"/>
      <c r="BQ138" s="550"/>
      <c r="BR138" s="550"/>
      <c r="BS138" s="550"/>
      <c r="BT138" s="550"/>
      <c r="BU138" s="551"/>
      <c r="BV138" s="372"/>
      <c r="BW138" s="373"/>
      <c r="BX138" s="373"/>
      <c r="BY138" s="373"/>
      <c r="BZ138" s="373"/>
      <c r="CA138" s="373"/>
      <c r="CB138" s="373"/>
      <c r="CC138" s="373"/>
      <c r="CD138" s="373"/>
      <c r="CE138" s="373"/>
      <c r="CF138" s="373"/>
      <c r="CG138" s="373"/>
      <c r="CH138" s="373"/>
      <c r="CI138" s="373"/>
      <c r="CJ138" s="373"/>
      <c r="CK138" s="374"/>
    </row>
    <row r="139" spans="2:169" ht="5.25" customHeight="1">
      <c r="B139" s="451"/>
      <c r="C139" s="452"/>
      <c r="D139" s="355"/>
      <c r="E139" s="355"/>
      <c r="F139" s="355"/>
      <c r="G139" s="355"/>
      <c r="H139" s="355"/>
      <c r="I139" s="355"/>
      <c r="J139" s="355"/>
      <c r="K139" s="355"/>
      <c r="L139" s="355"/>
      <c r="M139" s="355"/>
      <c r="N139" s="355"/>
      <c r="O139" s="355"/>
      <c r="P139" s="355"/>
      <c r="Q139" s="355"/>
      <c r="R139" s="355"/>
      <c r="S139" s="355"/>
      <c r="T139" s="355"/>
      <c r="U139" s="355"/>
      <c r="V139" s="355"/>
      <c r="W139" s="355"/>
      <c r="X139" s="355"/>
      <c r="Y139" s="355"/>
      <c r="Z139" s="355"/>
      <c r="AA139" s="355"/>
      <c r="AB139" s="355"/>
      <c r="AC139" s="355"/>
      <c r="AD139" s="355"/>
      <c r="AE139" s="355"/>
      <c r="AF139" s="355"/>
      <c r="AG139" s="355"/>
      <c r="AH139" s="355"/>
      <c r="AI139" s="355"/>
      <c r="AJ139" s="355"/>
      <c r="AK139" s="355"/>
      <c r="AL139" s="356"/>
      <c r="AM139" s="360"/>
      <c r="AN139" s="361"/>
      <c r="AO139" s="361"/>
      <c r="AP139" s="361"/>
      <c r="AQ139" s="361"/>
      <c r="AR139" s="361"/>
      <c r="AS139" s="361"/>
      <c r="AT139" s="361"/>
      <c r="AU139" s="361"/>
      <c r="AV139" s="361"/>
      <c r="AW139" s="361"/>
      <c r="AX139" s="362"/>
      <c r="AY139" s="232"/>
      <c r="AZ139" s="451"/>
      <c r="BA139" s="453"/>
      <c r="BB139" s="502"/>
      <c r="BC139" s="503"/>
      <c r="BD139" s="502"/>
      <c r="BE139" s="550"/>
      <c r="BF139" s="550"/>
      <c r="BG139" s="550"/>
      <c r="BH139" s="550"/>
      <c r="BI139" s="550"/>
      <c r="BJ139" s="550"/>
      <c r="BK139" s="550"/>
      <c r="BL139" s="550"/>
      <c r="BM139" s="550"/>
      <c r="BN139" s="550"/>
      <c r="BO139" s="550"/>
      <c r="BP139" s="550"/>
      <c r="BQ139" s="550"/>
      <c r="BR139" s="550"/>
      <c r="BS139" s="550"/>
      <c r="BT139" s="550"/>
      <c r="BU139" s="551"/>
      <c r="BV139" s="372"/>
      <c r="BW139" s="373"/>
      <c r="BX139" s="373"/>
      <c r="BY139" s="373"/>
      <c r="BZ139" s="373"/>
      <c r="CA139" s="373"/>
      <c r="CB139" s="373"/>
      <c r="CC139" s="373"/>
      <c r="CD139" s="373"/>
      <c r="CE139" s="373"/>
      <c r="CF139" s="373"/>
      <c r="CG139" s="373"/>
      <c r="CH139" s="373"/>
      <c r="CI139" s="373"/>
      <c r="CJ139" s="373"/>
      <c r="CK139" s="374"/>
    </row>
    <row r="140" spans="2:169" ht="5.25" customHeight="1" thickBot="1">
      <c r="B140" s="451"/>
      <c r="C140" s="452"/>
      <c r="D140" s="355"/>
      <c r="E140" s="355"/>
      <c r="F140" s="355"/>
      <c r="G140" s="355"/>
      <c r="H140" s="355"/>
      <c r="I140" s="355"/>
      <c r="J140" s="355"/>
      <c r="K140" s="355"/>
      <c r="L140" s="355"/>
      <c r="M140" s="355"/>
      <c r="N140" s="355"/>
      <c r="O140" s="355"/>
      <c r="P140" s="355"/>
      <c r="Q140" s="355"/>
      <c r="R140" s="355"/>
      <c r="S140" s="355"/>
      <c r="T140" s="355"/>
      <c r="U140" s="355"/>
      <c r="V140" s="355"/>
      <c r="W140" s="355"/>
      <c r="X140" s="355"/>
      <c r="Y140" s="355"/>
      <c r="Z140" s="355"/>
      <c r="AA140" s="355"/>
      <c r="AB140" s="355"/>
      <c r="AC140" s="355"/>
      <c r="AD140" s="355"/>
      <c r="AE140" s="355"/>
      <c r="AF140" s="355"/>
      <c r="AG140" s="355"/>
      <c r="AH140" s="355"/>
      <c r="AI140" s="355"/>
      <c r="AJ140" s="355"/>
      <c r="AK140" s="355"/>
      <c r="AL140" s="356"/>
      <c r="AM140" s="544"/>
      <c r="AN140" s="545"/>
      <c r="AO140" s="545"/>
      <c r="AP140" s="545"/>
      <c r="AQ140" s="545"/>
      <c r="AR140" s="545"/>
      <c r="AS140" s="545"/>
      <c r="AT140" s="545"/>
      <c r="AU140" s="545"/>
      <c r="AV140" s="545"/>
      <c r="AW140" s="545"/>
      <c r="AX140" s="546"/>
      <c r="AY140" s="232"/>
      <c r="AZ140" s="451"/>
      <c r="BA140" s="453"/>
      <c r="BB140" s="502"/>
      <c r="BC140" s="503"/>
      <c r="BD140" s="552"/>
      <c r="BE140" s="553"/>
      <c r="BF140" s="553"/>
      <c r="BG140" s="553"/>
      <c r="BH140" s="553"/>
      <c r="BI140" s="553"/>
      <c r="BJ140" s="553"/>
      <c r="BK140" s="553"/>
      <c r="BL140" s="553"/>
      <c r="BM140" s="553"/>
      <c r="BN140" s="553"/>
      <c r="BO140" s="553"/>
      <c r="BP140" s="553"/>
      <c r="BQ140" s="553"/>
      <c r="BR140" s="553"/>
      <c r="BS140" s="553"/>
      <c r="BT140" s="553"/>
      <c r="BU140" s="554"/>
      <c r="BV140" s="558"/>
      <c r="BW140" s="559"/>
      <c r="BX140" s="559"/>
      <c r="BY140" s="559"/>
      <c r="BZ140" s="559"/>
      <c r="CA140" s="559"/>
      <c r="CB140" s="559"/>
      <c r="CC140" s="559"/>
      <c r="CD140" s="559"/>
      <c r="CE140" s="559"/>
      <c r="CF140" s="559"/>
      <c r="CG140" s="559"/>
      <c r="CH140" s="559"/>
      <c r="CI140" s="559"/>
      <c r="CJ140" s="559"/>
      <c r="CK140" s="560"/>
    </row>
    <row r="141" spans="2:169" ht="5.25" customHeight="1">
      <c r="B141" s="395" t="s">
        <v>31</v>
      </c>
      <c r="C141" s="396"/>
      <c r="D141" s="396"/>
      <c r="E141" s="396"/>
      <c r="F141" s="396"/>
      <c r="G141" s="396"/>
      <c r="H141" s="396"/>
      <c r="I141" s="396"/>
      <c r="J141" s="396"/>
      <c r="K141" s="396"/>
      <c r="L141" s="396"/>
      <c r="M141" s="396"/>
      <c r="N141" s="396"/>
      <c r="O141" s="396"/>
      <c r="P141" s="396"/>
      <c r="Q141" s="396"/>
      <c r="R141" s="396"/>
      <c r="S141" s="396"/>
      <c r="T141" s="396"/>
      <c r="U141" s="396"/>
      <c r="V141" s="396"/>
      <c r="W141" s="396"/>
      <c r="X141" s="396"/>
      <c r="Y141" s="396"/>
      <c r="Z141" s="396"/>
      <c r="AA141" s="396"/>
      <c r="AB141" s="396"/>
      <c r="AC141" s="396"/>
      <c r="AD141" s="396"/>
      <c r="AE141" s="396"/>
      <c r="AF141" s="396"/>
      <c r="AG141" s="396"/>
      <c r="AH141" s="396"/>
      <c r="AI141" s="396"/>
      <c r="AJ141" s="396"/>
      <c r="AK141" s="396"/>
      <c r="AL141" s="456"/>
      <c r="AM141" s="479">
        <f>SUM(AM106:AX140)</f>
        <v>0</v>
      </c>
      <c r="AN141" s="480"/>
      <c r="AO141" s="480"/>
      <c r="AP141" s="480"/>
      <c r="AQ141" s="480"/>
      <c r="AR141" s="480"/>
      <c r="AS141" s="480"/>
      <c r="AT141" s="480"/>
      <c r="AU141" s="480"/>
      <c r="AV141" s="480"/>
      <c r="AW141" s="480"/>
      <c r="AX141" s="481"/>
      <c r="AY141" s="232"/>
      <c r="AZ141" s="488" t="s">
        <v>34</v>
      </c>
      <c r="BA141" s="489"/>
      <c r="BB141" s="489"/>
      <c r="BC141" s="489"/>
      <c r="BD141" s="489"/>
      <c r="BE141" s="489"/>
      <c r="BF141" s="489"/>
      <c r="BG141" s="489"/>
      <c r="BH141" s="489"/>
      <c r="BI141" s="489"/>
      <c r="BJ141" s="489"/>
      <c r="BK141" s="489"/>
      <c r="BL141" s="489"/>
      <c r="BM141" s="489"/>
      <c r="BN141" s="489"/>
      <c r="BO141" s="489"/>
      <c r="BP141" s="489"/>
      <c r="BQ141" s="489"/>
      <c r="BR141" s="489"/>
      <c r="BS141" s="489"/>
      <c r="BT141" s="489"/>
      <c r="BU141" s="490"/>
      <c r="BV141" s="497">
        <f ca="1">SUM(BV106:CK140)</f>
        <v>0</v>
      </c>
      <c r="BW141" s="498"/>
      <c r="BX141" s="498"/>
      <c r="BY141" s="498"/>
      <c r="BZ141" s="498"/>
      <c r="CA141" s="498"/>
      <c r="CB141" s="498"/>
      <c r="CC141" s="498"/>
      <c r="CD141" s="498"/>
      <c r="CE141" s="498"/>
      <c r="CF141" s="498"/>
      <c r="CG141" s="498"/>
      <c r="CH141" s="498"/>
      <c r="CI141" s="498"/>
      <c r="CJ141" s="498"/>
      <c r="CK141" s="499"/>
    </row>
    <row r="142" spans="2:169" ht="5.25" customHeight="1">
      <c r="B142" s="399"/>
      <c r="C142" s="397"/>
      <c r="D142" s="397"/>
      <c r="E142" s="397"/>
      <c r="F142" s="397"/>
      <c r="G142" s="397"/>
      <c r="H142" s="397"/>
      <c r="I142" s="397"/>
      <c r="J142" s="397"/>
      <c r="K142" s="397"/>
      <c r="L142" s="397"/>
      <c r="M142" s="397"/>
      <c r="N142" s="397"/>
      <c r="O142" s="397"/>
      <c r="P142" s="397"/>
      <c r="Q142" s="397"/>
      <c r="R142" s="397"/>
      <c r="S142" s="397"/>
      <c r="T142" s="397"/>
      <c r="U142" s="397"/>
      <c r="V142" s="397"/>
      <c r="W142" s="397"/>
      <c r="X142" s="397"/>
      <c r="Y142" s="397"/>
      <c r="Z142" s="397"/>
      <c r="AA142" s="397"/>
      <c r="AB142" s="397"/>
      <c r="AC142" s="397"/>
      <c r="AD142" s="397"/>
      <c r="AE142" s="397"/>
      <c r="AF142" s="397"/>
      <c r="AG142" s="397"/>
      <c r="AH142" s="397"/>
      <c r="AI142" s="397"/>
      <c r="AJ142" s="397"/>
      <c r="AK142" s="397"/>
      <c r="AL142" s="398"/>
      <c r="AM142" s="482"/>
      <c r="AN142" s="483"/>
      <c r="AO142" s="483"/>
      <c r="AP142" s="483"/>
      <c r="AQ142" s="483"/>
      <c r="AR142" s="483"/>
      <c r="AS142" s="483"/>
      <c r="AT142" s="483"/>
      <c r="AU142" s="483"/>
      <c r="AV142" s="483"/>
      <c r="AW142" s="483"/>
      <c r="AX142" s="484"/>
      <c r="AY142" s="232"/>
      <c r="AZ142" s="491"/>
      <c r="BA142" s="492"/>
      <c r="BB142" s="492"/>
      <c r="BC142" s="492"/>
      <c r="BD142" s="492"/>
      <c r="BE142" s="492"/>
      <c r="BF142" s="492"/>
      <c r="BG142" s="492"/>
      <c r="BH142" s="492"/>
      <c r="BI142" s="492"/>
      <c r="BJ142" s="492"/>
      <c r="BK142" s="492"/>
      <c r="BL142" s="492"/>
      <c r="BM142" s="492"/>
      <c r="BN142" s="492"/>
      <c r="BO142" s="492"/>
      <c r="BP142" s="492"/>
      <c r="BQ142" s="492"/>
      <c r="BR142" s="492"/>
      <c r="BS142" s="492"/>
      <c r="BT142" s="492"/>
      <c r="BU142" s="493"/>
      <c r="BV142" s="386"/>
      <c r="BW142" s="387"/>
      <c r="BX142" s="387"/>
      <c r="BY142" s="387"/>
      <c r="BZ142" s="387"/>
      <c r="CA142" s="387"/>
      <c r="CB142" s="387"/>
      <c r="CC142" s="387"/>
      <c r="CD142" s="387"/>
      <c r="CE142" s="387"/>
      <c r="CF142" s="387"/>
      <c r="CG142" s="387"/>
      <c r="CH142" s="387"/>
      <c r="CI142" s="387"/>
      <c r="CJ142" s="387"/>
      <c r="CK142" s="388"/>
    </row>
    <row r="143" spans="2:169" ht="5.25" customHeight="1">
      <c r="B143" s="399"/>
      <c r="C143" s="397"/>
      <c r="D143" s="397"/>
      <c r="E143" s="397"/>
      <c r="F143" s="397"/>
      <c r="G143" s="397"/>
      <c r="H143" s="397"/>
      <c r="I143" s="397"/>
      <c r="J143" s="397"/>
      <c r="K143" s="397"/>
      <c r="L143" s="397"/>
      <c r="M143" s="397"/>
      <c r="N143" s="397"/>
      <c r="O143" s="397"/>
      <c r="P143" s="397"/>
      <c r="Q143" s="397"/>
      <c r="R143" s="397"/>
      <c r="S143" s="397"/>
      <c r="T143" s="397"/>
      <c r="U143" s="397"/>
      <c r="V143" s="397"/>
      <c r="W143" s="397"/>
      <c r="X143" s="397"/>
      <c r="Y143" s="397"/>
      <c r="Z143" s="397"/>
      <c r="AA143" s="397"/>
      <c r="AB143" s="397"/>
      <c r="AC143" s="397"/>
      <c r="AD143" s="397"/>
      <c r="AE143" s="397"/>
      <c r="AF143" s="397"/>
      <c r="AG143" s="397"/>
      <c r="AH143" s="397"/>
      <c r="AI143" s="397"/>
      <c r="AJ143" s="397"/>
      <c r="AK143" s="397"/>
      <c r="AL143" s="398"/>
      <c r="AM143" s="482"/>
      <c r="AN143" s="483"/>
      <c r="AO143" s="483"/>
      <c r="AP143" s="483"/>
      <c r="AQ143" s="483"/>
      <c r="AR143" s="483"/>
      <c r="AS143" s="483"/>
      <c r="AT143" s="483"/>
      <c r="AU143" s="483"/>
      <c r="AV143" s="483"/>
      <c r="AW143" s="483"/>
      <c r="AX143" s="484"/>
      <c r="AY143" s="232"/>
      <c r="AZ143" s="491"/>
      <c r="BA143" s="492"/>
      <c r="BB143" s="492"/>
      <c r="BC143" s="492"/>
      <c r="BD143" s="492"/>
      <c r="BE143" s="492"/>
      <c r="BF143" s="492"/>
      <c r="BG143" s="492"/>
      <c r="BH143" s="492"/>
      <c r="BI143" s="492"/>
      <c r="BJ143" s="492"/>
      <c r="BK143" s="492"/>
      <c r="BL143" s="492"/>
      <c r="BM143" s="492"/>
      <c r="BN143" s="492"/>
      <c r="BO143" s="492"/>
      <c r="BP143" s="492"/>
      <c r="BQ143" s="492"/>
      <c r="BR143" s="492"/>
      <c r="BS143" s="492"/>
      <c r="BT143" s="492"/>
      <c r="BU143" s="493"/>
      <c r="BV143" s="386"/>
      <c r="BW143" s="387"/>
      <c r="BX143" s="387"/>
      <c r="BY143" s="387"/>
      <c r="BZ143" s="387"/>
      <c r="CA143" s="387"/>
      <c r="CB143" s="387"/>
      <c r="CC143" s="387"/>
      <c r="CD143" s="387"/>
      <c r="CE143" s="387"/>
      <c r="CF143" s="387"/>
      <c r="CG143" s="387"/>
      <c r="CH143" s="387"/>
      <c r="CI143" s="387"/>
      <c r="CJ143" s="387"/>
      <c r="CK143" s="388"/>
    </row>
    <row r="144" spans="2:169" ht="10.5" customHeight="1" thickBot="1">
      <c r="B144" s="400"/>
      <c r="C144" s="401"/>
      <c r="D144" s="401"/>
      <c r="E144" s="401"/>
      <c r="F144" s="401"/>
      <c r="G144" s="401"/>
      <c r="H144" s="401"/>
      <c r="I144" s="401"/>
      <c r="J144" s="401"/>
      <c r="K144" s="401"/>
      <c r="L144" s="401"/>
      <c r="M144" s="401"/>
      <c r="N144" s="401"/>
      <c r="O144" s="401"/>
      <c r="P144" s="401"/>
      <c r="Q144" s="401"/>
      <c r="R144" s="401"/>
      <c r="S144" s="401"/>
      <c r="T144" s="401"/>
      <c r="U144" s="401"/>
      <c r="V144" s="401"/>
      <c r="W144" s="401"/>
      <c r="X144" s="401"/>
      <c r="Y144" s="401"/>
      <c r="Z144" s="401"/>
      <c r="AA144" s="401"/>
      <c r="AB144" s="401"/>
      <c r="AC144" s="401"/>
      <c r="AD144" s="401"/>
      <c r="AE144" s="401"/>
      <c r="AF144" s="401"/>
      <c r="AG144" s="401"/>
      <c r="AH144" s="401"/>
      <c r="AI144" s="401"/>
      <c r="AJ144" s="401"/>
      <c r="AK144" s="401"/>
      <c r="AL144" s="402"/>
      <c r="AM144" s="485"/>
      <c r="AN144" s="486"/>
      <c r="AO144" s="486"/>
      <c r="AP144" s="486"/>
      <c r="AQ144" s="486"/>
      <c r="AR144" s="486"/>
      <c r="AS144" s="486"/>
      <c r="AT144" s="486"/>
      <c r="AU144" s="486"/>
      <c r="AV144" s="486"/>
      <c r="AW144" s="486"/>
      <c r="AX144" s="487"/>
      <c r="AY144" s="232"/>
      <c r="AZ144" s="494"/>
      <c r="BA144" s="495"/>
      <c r="BB144" s="495"/>
      <c r="BC144" s="495"/>
      <c r="BD144" s="495"/>
      <c r="BE144" s="495"/>
      <c r="BF144" s="495"/>
      <c r="BG144" s="495"/>
      <c r="BH144" s="495"/>
      <c r="BI144" s="495"/>
      <c r="BJ144" s="495"/>
      <c r="BK144" s="495"/>
      <c r="BL144" s="495"/>
      <c r="BM144" s="495"/>
      <c r="BN144" s="495"/>
      <c r="BO144" s="495"/>
      <c r="BP144" s="495"/>
      <c r="BQ144" s="495"/>
      <c r="BR144" s="495"/>
      <c r="BS144" s="495"/>
      <c r="BT144" s="495"/>
      <c r="BU144" s="496"/>
      <c r="BV144" s="392"/>
      <c r="BW144" s="393"/>
      <c r="BX144" s="393"/>
      <c r="BY144" s="393"/>
      <c r="BZ144" s="393"/>
      <c r="CA144" s="393"/>
      <c r="CB144" s="393"/>
      <c r="CC144" s="393"/>
      <c r="CD144" s="393"/>
      <c r="CE144" s="393"/>
      <c r="CF144" s="393"/>
      <c r="CG144" s="393"/>
      <c r="CH144" s="393"/>
      <c r="CI144" s="393"/>
      <c r="CJ144" s="393"/>
      <c r="CK144" s="394"/>
    </row>
    <row r="145" spans="2:169" ht="8.1" customHeight="1">
      <c r="CD145" s="238"/>
      <c r="CE145" s="232"/>
      <c r="CF145" s="232"/>
      <c r="CG145" s="232"/>
      <c r="CH145" s="233"/>
      <c r="CI145" s="233"/>
      <c r="CJ145" s="232"/>
      <c r="CK145" s="232"/>
      <c r="CL145" s="232"/>
      <c r="EK145" s="467"/>
      <c r="EL145" s="467"/>
      <c r="EM145" s="467"/>
      <c r="EN145" s="467"/>
      <c r="EO145" s="467"/>
      <c r="EP145" s="467"/>
      <c r="EQ145" s="467"/>
      <c r="ER145" s="467"/>
      <c r="ES145" s="507"/>
      <c r="ET145" s="507"/>
      <c r="EU145" s="507"/>
      <c r="EV145" s="507"/>
      <c r="EW145" s="507"/>
      <c r="EX145" s="507"/>
      <c r="EY145" s="507"/>
      <c r="EZ145" s="507"/>
      <c r="FA145" s="507"/>
      <c r="FB145" s="507"/>
      <c r="FC145" s="507"/>
      <c r="FD145" s="507"/>
      <c r="FE145" s="507"/>
      <c r="FF145" s="507"/>
      <c r="FG145" s="507"/>
      <c r="FH145" s="507"/>
      <c r="FI145" s="232"/>
      <c r="FJ145" s="232"/>
      <c r="FK145" s="232"/>
      <c r="FL145" s="232"/>
      <c r="FM145" s="232"/>
    </row>
    <row r="146" spans="2:169" ht="15.75" customHeight="1">
      <c r="B146" s="509"/>
      <c r="C146" s="509"/>
      <c r="D146" s="509"/>
      <c r="E146" s="509"/>
      <c r="F146" s="509"/>
      <c r="G146" s="509"/>
      <c r="H146" s="509"/>
      <c r="I146" s="509"/>
      <c r="J146" s="251"/>
      <c r="K146" s="251"/>
      <c r="L146" s="251"/>
      <c r="M146" s="251"/>
      <c r="N146" s="251"/>
      <c r="O146" s="251"/>
      <c r="P146" s="251"/>
      <c r="BM146" s="467"/>
      <c r="BN146" s="467"/>
      <c r="BO146" s="467"/>
      <c r="BP146" s="467"/>
      <c r="BQ146" s="467"/>
      <c r="BR146" s="467"/>
      <c r="BS146" s="467"/>
      <c r="BT146" s="467"/>
      <c r="BU146" s="467"/>
      <c r="BV146" s="467"/>
      <c r="BW146" s="467"/>
      <c r="BX146" s="467"/>
      <c r="BY146" s="467"/>
      <c r="BZ146" s="467"/>
      <c r="CA146" s="467"/>
      <c r="CB146" s="467"/>
      <c r="CC146" s="467"/>
      <c r="CD146" s="467"/>
      <c r="CE146" s="467"/>
      <c r="CF146" s="467"/>
      <c r="CG146" s="467"/>
      <c r="CH146" s="467"/>
      <c r="CI146" s="467"/>
      <c r="CJ146" s="467"/>
      <c r="CK146" s="467"/>
      <c r="CL146" s="467"/>
      <c r="CM146" s="467"/>
      <c r="CN146" s="467"/>
      <c r="CO146" s="467"/>
      <c r="CP146" s="467"/>
      <c r="CQ146" s="467"/>
      <c r="CR146" s="467"/>
      <c r="CS146" s="467"/>
      <c r="CT146" s="467"/>
      <c r="CU146" s="467"/>
      <c r="CV146" s="467"/>
      <c r="CW146" s="467"/>
      <c r="CX146" s="467"/>
      <c r="CY146" s="467"/>
      <c r="CZ146" s="467"/>
      <c r="DA146" s="467"/>
      <c r="DB146" s="467"/>
      <c r="DC146" s="467"/>
      <c r="DD146" s="467"/>
      <c r="DE146" s="467"/>
      <c r="DF146" s="467"/>
      <c r="DG146" s="467"/>
      <c r="DH146" s="467"/>
      <c r="DI146" s="467"/>
      <c r="DJ146" s="467"/>
      <c r="DK146" s="467"/>
      <c r="DL146" s="467"/>
      <c r="DM146" s="467"/>
      <c r="DN146" s="467"/>
      <c r="DO146" s="467"/>
      <c r="DP146" s="467"/>
      <c r="DQ146" s="467"/>
      <c r="DR146" s="467"/>
      <c r="DS146" s="467"/>
      <c r="DT146" s="467"/>
      <c r="DU146" s="467"/>
      <c r="DV146" s="467"/>
      <c r="DW146" s="467"/>
      <c r="DX146" s="467"/>
      <c r="DY146" s="467"/>
      <c r="DZ146" s="467"/>
      <c r="EA146" s="467"/>
      <c r="EB146" s="467"/>
      <c r="EC146" s="467"/>
      <c r="ED146" s="467"/>
      <c r="EE146" s="467"/>
      <c r="EF146" s="467"/>
      <c r="EG146" s="467"/>
      <c r="EH146" s="467"/>
      <c r="EI146" s="467"/>
      <c r="EJ146" s="467"/>
      <c r="EK146" s="467"/>
      <c r="EL146" s="467"/>
      <c r="EM146" s="467"/>
      <c r="EN146" s="467"/>
      <c r="EO146" s="467"/>
      <c r="EP146" s="467"/>
      <c r="EQ146" s="467"/>
      <c r="ER146" s="467"/>
      <c r="ES146" s="507"/>
      <c r="ET146" s="507"/>
      <c r="EU146" s="507"/>
      <c r="EV146" s="507"/>
      <c r="EW146" s="507"/>
      <c r="EX146" s="507"/>
      <c r="EY146" s="507"/>
      <c r="EZ146" s="507"/>
      <c r="FA146" s="507"/>
      <c r="FB146" s="507"/>
      <c r="FC146" s="507"/>
      <c r="FD146" s="507"/>
      <c r="FE146" s="507"/>
      <c r="FF146" s="507"/>
      <c r="FG146" s="507"/>
      <c r="FH146" s="507"/>
      <c r="FI146" s="232"/>
      <c r="FJ146" s="232"/>
      <c r="FK146" s="232"/>
      <c r="FL146" s="232"/>
      <c r="FM146" s="232"/>
    </row>
    <row r="147" spans="2:169" ht="16.5" customHeight="1">
      <c r="CE147" s="467"/>
      <c r="CF147" s="467"/>
      <c r="CG147" s="467"/>
      <c r="CH147" s="467"/>
      <c r="CI147" s="467"/>
      <c r="CJ147" s="467"/>
      <c r="CK147" s="467"/>
      <c r="CL147" s="467"/>
      <c r="CM147" s="467"/>
      <c r="CN147" s="467"/>
      <c r="CO147" s="467"/>
      <c r="CP147" s="467"/>
      <c r="CQ147" s="467"/>
      <c r="CR147" s="467"/>
      <c r="CS147" s="467"/>
      <c r="CT147" s="467"/>
      <c r="CU147" s="467"/>
      <c r="CV147" s="508"/>
      <c r="CW147" s="508"/>
      <c r="CX147" s="508"/>
      <c r="CY147" s="508"/>
      <c r="CZ147" s="508"/>
      <c r="DA147" s="508"/>
      <c r="DB147" s="508"/>
      <c r="DC147" s="508"/>
      <c r="DD147" s="508"/>
      <c r="DE147" s="508"/>
      <c r="DF147" s="508"/>
      <c r="DG147" s="508"/>
      <c r="DH147" s="508"/>
      <c r="DI147" s="508"/>
      <c r="DJ147" s="508"/>
      <c r="DK147" s="508"/>
      <c r="DL147" s="508"/>
      <c r="DM147" s="467"/>
      <c r="DN147" s="467"/>
      <c r="DO147" s="467"/>
      <c r="DP147" s="467"/>
      <c r="DQ147" s="467"/>
      <c r="DR147" s="467"/>
      <c r="DS147" s="467"/>
      <c r="DT147" s="467"/>
      <c r="DU147" s="467"/>
      <c r="DV147" s="467"/>
      <c r="DW147" s="467"/>
      <c r="DX147" s="467"/>
      <c r="DY147" s="467"/>
      <c r="DZ147" s="467"/>
      <c r="EA147" s="467"/>
      <c r="EB147" s="467"/>
      <c r="EC147" s="467"/>
      <c r="ED147" s="467"/>
      <c r="EE147" s="467"/>
      <c r="EF147" s="467"/>
      <c r="EG147" s="467"/>
      <c r="EH147" s="467"/>
      <c r="EI147" s="467"/>
      <c r="EJ147" s="467"/>
      <c r="EK147" s="467"/>
      <c r="EL147" s="467"/>
      <c r="EM147" s="467"/>
      <c r="EN147" s="467"/>
      <c r="EO147" s="467"/>
      <c r="EP147" s="467"/>
      <c r="EQ147" s="467"/>
      <c r="ER147" s="467"/>
      <c r="ES147" s="507"/>
      <c r="ET147" s="507"/>
      <c r="EU147" s="507"/>
      <c r="EV147" s="507"/>
      <c r="EW147" s="507"/>
      <c r="EX147" s="507"/>
      <c r="EY147" s="507"/>
      <c r="EZ147" s="507"/>
      <c r="FA147" s="507"/>
      <c r="FB147" s="507"/>
      <c r="FC147" s="507"/>
      <c r="FD147" s="507"/>
      <c r="FE147" s="507"/>
      <c r="FF147" s="507"/>
      <c r="FG147" s="507"/>
      <c r="FH147" s="507"/>
      <c r="FI147" s="232"/>
      <c r="FJ147" s="232"/>
      <c r="FK147" s="232"/>
      <c r="FL147" s="232"/>
      <c r="FM147" s="232"/>
    </row>
    <row r="148" spans="2:169" ht="16.5" customHeight="1">
      <c r="CE148" s="467"/>
      <c r="CF148" s="467"/>
      <c r="CG148" s="467"/>
      <c r="CH148" s="467"/>
      <c r="CI148" s="467"/>
      <c r="CJ148" s="467"/>
      <c r="CK148" s="467"/>
    </row>
    <row r="149" spans="2:169" ht="16.5" customHeight="1">
      <c r="CE149" s="467"/>
      <c r="CF149" s="467"/>
      <c r="CG149" s="467"/>
      <c r="CH149" s="467"/>
      <c r="CI149" s="467"/>
      <c r="CJ149" s="467"/>
      <c r="CK149" s="467"/>
    </row>
  </sheetData>
  <sheetProtection algorithmName="SHA-512" hashValue="dmHpq6e/ZJ0EzT2oSduSs3CNXM5Qwj/14hDO3wt7x/mu2X0bgDo3rz4tFFE+oi7Hd6rFkuyJa5UYHdK8X4RCdA==" saltValue="fve9fixcztsjUbRoqqB4bA==" spinCount="100000" sheet="1" objects="1" scenarios="1"/>
  <protectedRanges>
    <protectedRange sqref="D106:AX140" name="範囲2"/>
    <protectedRange sqref="AU42:CK91" name="範囲1"/>
  </protectedRanges>
  <mergeCells count="233">
    <mergeCell ref="B22:I23"/>
    <mergeCell ref="BA24:BG25"/>
    <mergeCell ref="BZ57:CK61"/>
    <mergeCell ref="AO24:AP25"/>
    <mergeCell ref="BZ37:CK41"/>
    <mergeCell ref="AI42:AT46"/>
    <mergeCell ref="AU42:BY46"/>
    <mergeCell ref="BZ42:CK46"/>
    <mergeCell ref="BZ29:CK31"/>
    <mergeCell ref="AI32:AT36"/>
    <mergeCell ref="BZ32:CK36"/>
    <mergeCell ref="AI37:AT41"/>
    <mergeCell ref="AO26:AP27"/>
    <mergeCell ref="AQ26:AZ27"/>
    <mergeCell ref="BA26:BD27"/>
    <mergeCell ref="BE26:BG27"/>
    <mergeCell ref="AU29:BY31"/>
    <mergeCell ref="AI29:AT31"/>
    <mergeCell ref="BZ47:CK51"/>
    <mergeCell ref="BZ52:CK56"/>
    <mergeCell ref="AU47:BY51"/>
    <mergeCell ref="AI47:AT51"/>
    <mergeCell ref="AU32:BR36"/>
    <mergeCell ref="AU37:BR41"/>
    <mergeCell ref="B16:I18"/>
    <mergeCell ref="B6:N7"/>
    <mergeCell ref="AN12:AP14"/>
    <mergeCell ref="B8:N11"/>
    <mergeCell ref="B12:N14"/>
    <mergeCell ref="B4:N5"/>
    <mergeCell ref="O4:Q5"/>
    <mergeCell ref="O12:Z14"/>
    <mergeCell ref="AA12:AH14"/>
    <mergeCell ref="AI12:AM14"/>
    <mergeCell ref="O8:AP11"/>
    <mergeCell ref="AE17:AJ18"/>
    <mergeCell ref="AK17:AP18"/>
    <mergeCell ref="BC15:CK20"/>
    <mergeCell ref="AM19:AP21"/>
    <mergeCell ref="AT21:BB23"/>
    <mergeCell ref="AT8:BB14"/>
    <mergeCell ref="BC8:CK14"/>
    <mergeCell ref="CC6:CK7"/>
    <mergeCell ref="AK16:AP16"/>
    <mergeCell ref="AR4:CB5"/>
    <mergeCell ref="J19:O21"/>
    <mergeCell ref="R4:T5"/>
    <mergeCell ref="O6:AP7"/>
    <mergeCell ref="BC6:CB7"/>
    <mergeCell ref="AR6:AS23"/>
    <mergeCell ref="AT6:BB7"/>
    <mergeCell ref="BI21:BL23"/>
    <mergeCell ref="BM21:BX23"/>
    <mergeCell ref="Y24:AB25"/>
    <mergeCell ref="B26:I27"/>
    <mergeCell ref="J26:R27"/>
    <mergeCell ref="S26:V27"/>
    <mergeCell ref="W26:AB27"/>
    <mergeCell ref="AQ24:AZ25"/>
    <mergeCell ref="BR2:BY2"/>
    <mergeCell ref="CD2:CG2"/>
    <mergeCell ref="N2:BQ2"/>
    <mergeCell ref="N3:BQ3"/>
    <mergeCell ref="BL26:BU27"/>
    <mergeCell ref="BV26:CC27"/>
    <mergeCell ref="BZ2:CC2"/>
    <mergeCell ref="BY21:CK23"/>
    <mergeCell ref="AE22:AP23"/>
    <mergeCell ref="CH4:CK5"/>
    <mergeCell ref="CH2:CK2"/>
    <mergeCell ref="U4:W5"/>
    <mergeCell ref="X4:Z5"/>
    <mergeCell ref="AA4:AC5"/>
    <mergeCell ref="J16:V18"/>
    <mergeCell ref="W16:AD18"/>
    <mergeCell ref="AE16:AJ16"/>
    <mergeCell ref="AT15:BB19"/>
    <mergeCell ref="AM136:AX140"/>
    <mergeCell ref="BD136:BU140"/>
    <mergeCell ref="BV136:CK140"/>
    <mergeCell ref="BV131:CK135"/>
    <mergeCell ref="AB62:AH66"/>
    <mergeCell ref="AB67:AH71"/>
    <mergeCell ref="J22:V23"/>
    <mergeCell ref="W22:AD23"/>
    <mergeCell ref="B19:I21"/>
    <mergeCell ref="P19:V21"/>
    <mergeCell ref="W19:AD21"/>
    <mergeCell ref="AE19:AL21"/>
    <mergeCell ref="BC21:BH23"/>
    <mergeCell ref="AC26:AD27"/>
    <mergeCell ref="AE26:AG27"/>
    <mergeCell ref="AI26:AM27"/>
    <mergeCell ref="B24:I25"/>
    <mergeCell ref="J24:K25"/>
    <mergeCell ref="L24:P25"/>
    <mergeCell ref="Q24:R25"/>
    <mergeCell ref="AC24:AD25"/>
    <mergeCell ref="S24:X25"/>
    <mergeCell ref="AK24:AN25"/>
    <mergeCell ref="AE24:AJ25"/>
    <mergeCell ref="D106:AL110"/>
    <mergeCell ref="BB111:BC115"/>
    <mergeCell ref="BV111:CK115"/>
    <mergeCell ref="BB116:BC120"/>
    <mergeCell ref="BD116:BU120"/>
    <mergeCell ref="BV116:CK120"/>
    <mergeCell ref="D121:AL125"/>
    <mergeCell ref="AM121:AX125"/>
    <mergeCell ref="BB106:BC110"/>
    <mergeCell ref="BD106:BU110"/>
    <mergeCell ref="BV106:CK110"/>
    <mergeCell ref="D111:AL115"/>
    <mergeCell ref="AM111:AX115"/>
    <mergeCell ref="BV121:CK125"/>
    <mergeCell ref="AM116:AX120"/>
    <mergeCell ref="BD111:BU115"/>
    <mergeCell ref="ES145:FH145"/>
    <mergeCell ref="DS147:DT147"/>
    <mergeCell ref="EK146:EL146"/>
    <mergeCell ref="CV147:DL147"/>
    <mergeCell ref="DM147:DN147"/>
    <mergeCell ref="B146:C146"/>
    <mergeCell ref="D146:E146"/>
    <mergeCell ref="F146:I146"/>
    <mergeCell ref="EK145:EL145"/>
    <mergeCell ref="ES146:FH146"/>
    <mergeCell ref="EG146:EH146"/>
    <mergeCell ref="EI146:EJ146"/>
    <mergeCell ref="EM145:EN145"/>
    <mergeCell ref="EO145:EP145"/>
    <mergeCell ref="EQ145:ER145"/>
    <mergeCell ref="EQ146:ER146"/>
    <mergeCell ref="EO146:EP146"/>
    <mergeCell ref="EM146:EN146"/>
    <mergeCell ref="ES147:FH147"/>
    <mergeCell ref="EG147:EH147"/>
    <mergeCell ref="EI147:EJ147"/>
    <mergeCell ref="EK147:EL147"/>
    <mergeCell ref="EM147:EN147"/>
    <mergeCell ref="EO147:EP147"/>
    <mergeCell ref="EQ147:ER147"/>
    <mergeCell ref="DU147:DV147"/>
    <mergeCell ref="DW147:DX147"/>
    <mergeCell ref="DY147:DZ147"/>
    <mergeCell ref="EA147:EB147"/>
    <mergeCell ref="EC147:ED147"/>
    <mergeCell ref="EE147:EF147"/>
    <mergeCell ref="DO147:DP147"/>
    <mergeCell ref="DQ147:DR147"/>
    <mergeCell ref="CP147:CQ147"/>
    <mergeCell ref="CR147:CS147"/>
    <mergeCell ref="BM146:EF146"/>
    <mergeCell ref="CE147:CK149"/>
    <mergeCell ref="CT147:CU147"/>
    <mergeCell ref="D116:AL120"/>
    <mergeCell ref="AI97:AT101"/>
    <mergeCell ref="CL147:CM147"/>
    <mergeCell ref="CN147:CO147"/>
    <mergeCell ref="B141:AL144"/>
    <mergeCell ref="BB121:BC125"/>
    <mergeCell ref="BD121:BU125"/>
    <mergeCell ref="AZ106:BA140"/>
    <mergeCell ref="AM141:AX144"/>
    <mergeCell ref="AZ141:BU144"/>
    <mergeCell ref="BV141:CK144"/>
    <mergeCell ref="D126:AL130"/>
    <mergeCell ref="AM126:AX130"/>
    <mergeCell ref="BB126:BC140"/>
    <mergeCell ref="B103:C140"/>
    <mergeCell ref="D103:AL105"/>
    <mergeCell ref="AM103:AX105"/>
    <mergeCell ref="D136:AL140"/>
    <mergeCell ref="AM106:AX110"/>
    <mergeCell ref="B29:C96"/>
    <mergeCell ref="D29:AH31"/>
    <mergeCell ref="D32:AH36"/>
    <mergeCell ref="D37:AH41"/>
    <mergeCell ref="BS32:BY36"/>
    <mergeCell ref="D62:V66"/>
    <mergeCell ref="W62:AA66"/>
    <mergeCell ref="D47:AA51"/>
    <mergeCell ref="D42:AH46"/>
    <mergeCell ref="BS37:BY41"/>
    <mergeCell ref="D72:V76"/>
    <mergeCell ref="W72:AA76"/>
    <mergeCell ref="AB47:AH51"/>
    <mergeCell ref="AI52:AT56"/>
    <mergeCell ref="AU87:BY91"/>
    <mergeCell ref="AU57:BY61"/>
    <mergeCell ref="BZ72:CK76"/>
    <mergeCell ref="D52:AA56"/>
    <mergeCell ref="AU52:BY56"/>
    <mergeCell ref="BZ82:CK86"/>
    <mergeCell ref="AU82:BY86"/>
    <mergeCell ref="AB87:AH91"/>
    <mergeCell ref="D67:V71"/>
    <mergeCell ref="W67:AA71"/>
    <mergeCell ref="D57:AA61"/>
    <mergeCell ref="AI77:AT81"/>
    <mergeCell ref="AU67:BY71"/>
    <mergeCell ref="BZ67:CK71"/>
    <mergeCell ref="AB72:AH76"/>
    <mergeCell ref="D77:AA81"/>
    <mergeCell ref="AB77:AH81"/>
    <mergeCell ref="AB52:AH56"/>
    <mergeCell ref="AB57:AH61"/>
    <mergeCell ref="AU62:BY66"/>
    <mergeCell ref="AI57:AT61"/>
    <mergeCell ref="BD126:BU130"/>
    <mergeCell ref="D131:AL135"/>
    <mergeCell ref="AM131:AX135"/>
    <mergeCell ref="BD131:BU135"/>
    <mergeCell ref="BV126:CK130"/>
    <mergeCell ref="AU77:BY81"/>
    <mergeCell ref="BZ77:CK81"/>
    <mergeCell ref="BZ62:CK66"/>
    <mergeCell ref="AI62:AT66"/>
    <mergeCell ref="AI67:AT71"/>
    <mergeCell ref="AI92:AT96"/>
    <mergeCell ref="AU72:BY76"/>
    <mergeCell ref="AI82:AT86"/>
    <mergeCell ref="AI72:AT76"/>
    <mergeCell ref="B97:AH101"/>
    <mergeCell ref="D82:AA86"/>
    <mergeCell ref="D87:AA91"/>
    <mergeCell ref="AB82:AH86"/>
    <mergeCell ref="AU92:BY96"/>
    <mergeCell ref="BZ87:CK91"/>
    <mergeCell ref="BZ92:CK96"/>
    <mergeCell ref="AI87:AT91"/>
    <mergeCell ref="D92:AA96"/>
    <mergeCell ref="AB92:AH96"/>
  </mergeCells>
  <phoneticPr fontId="3"/>
  <dataValidations count="1">
    <dataValidation type="whole" operator="greaterThanOrEqual" allowBlank="1" showInputMessage="1" showErrorMessage="1" sqref="AE17:AP18 W26:AB27 AI26:AM27" xr:uid="{00000000-0002-0000-0200-00000000000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6" fitToWidth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1" tint="0.499984740745262"/>
    <pageSetUpPr fitToPage="1"/>
  </sheetPr>
  <dimension ref="A1:Z49"/>
  <sheetViews>
    <sheetView workbookViewId="0"/>
  </sheetViews>
  <sheetFormatPr defaultColWidth="9.125" defaultRowHeight="13.5"/>
  <cols>
    <col min="1" max="1" width="33.75" style="211" bestFit="1" customWidth="1"/>
    <col min="2" max="2" width="15.75" style="211" customWidth="1"/>
    <col min="3" max="3" width="11.75" style="211" customWidth="1"/>
    <col min="4" max="4" width="8.875" style="211" customWidth="1"/>
    <col min="5" max="5" width="8.125" style="211" customWidth="1"/>
    <col min="6" max="6" width="35" style="211" customWidth="1"/>
    <col min="7" max="7" width="11.75" style="211" bestFit="1" customWidth="1"/>
    <col min="8" max="8" width="6.625" style="211" customWidth="1"/>
    <col min="9" max="9" width="8.125" style="211" customWidth="1"/>
    <col min="10" max="10" width="31.625" style="211" customWidth="1"/>
    <col min="11" max="11" width="23.75" style="287" bestFit="1" customWidth="1"/>
    <col min="12" max="12" width="6.625" style="211" bestFit="1" customWidth="1"/>
    <col min="13" max="13" width="8.625" style="211" customWidth="1"/>
    <col min="14" max="14" width="23.25" style="211" customWidth="1"/>
    <col min="15" max="15" width="11.125" style="280" bestFit="1" customWidth="1"/>
    <col min="16" max="16" width="3.875" style="211" customWidth="1"/>
    <col min="17" max="17" width="13.125" style="211" customWidth="1"/>
    <col min="18" max="18" width="8.875" style="211" bestFit="1" customWidth="1"/>
    <col min="19" max="19" width="11.5" style="211" customWidth="1"/>
    <col min="20" max="20" width="3.875" style="211" customWidth="1"/>
    <col min="21" max="21" width="8.875" style="211" bestFit="1" customWidth="1"/>
    <col min="22" max="22" width="6.5" style="211" customWidth="1"/>
    <col min="23" max="23" width="6" style="211" customWidth="1"/>
    <col min="24" max="24" width="11" style="211" bestFit="1" customWidth="1"/>
    <col min="25" max="26" width="8" style="211" bestFit="1" customWidth="1"/>
    <col min="27" max="16384" width="9.125" style="211"/>
  </cols>
  <sheetData>
    <row r="1" spans="1:26" s="253" customFormat="1" ht="16.5">
      <c r="A1" s="252" t="s">
        <v>146</v>
      </c>
      <c r="K1" s="254"/>
      <c r="O1" s="255"/>
    </row>
    <row r="2" spans="1:26">
      <c r="A2" s="256" t="s">
        <v>55</v>
      </c>
      <c r="B2" s="257" t="s">
        <v>74</v>
      </c>
      <c r="C2" s="257" t="s">
        <v>88</v>
      </c>
      <c r="D2" s="256"/>
      <c r="F2" s="256" t="s">
        <v>1062</v>
      </c>
      <c r="G2" s="257" t="s">
        <v>75</v>
      </c>
      <c r="H2" s="258"/>
      <c r="J2" s="256" t="s">
        <v>72</v>
      </c>
      <c r="K2" s="258" t="s">
        <v>75</v>
      </c>
      <c r="L2" s="258"/>
      <c r="N2" s="259" t="s">
        <v>73</v>
      </c>
      <c r="O2" s="260" t="s">
        <v>75</v>
      </c>
      <c r="P2" s="261"/>
      <c r="R2" s="262" t="s">
        <v>76</v>
      </c>
      <c r="S2" s="263"/>
      <c r="T2" s="263"/>
      <c r="U2" s="263"/>
      <c r="V2" s="263"/>
      <c r="W2" s="263"/>
      <c r="X2" s="263"/>
      <c r="Y2" s="263"/>
      <c r="Z2" s="263"/>
    </row>
    <row r="3" spans="1:26">
      <c r="A3" s="264" t="s">
        <v>56</v>
      </c>
      <c r="B3" s="265" t="s">
        <v>143</v>
      </c>
      <c r="C3" s="209"/>
      <c r="D3" s="264"/>
      <c r="F3" s="277" t="s">
        <v>1058</v>
      </c>
      <c r="G3" s="267" t="str">
        <f ca="1">IF(AND(C14="○",C4=1),"○","")</f>
        <v/>
      </c>
      <c r="H3" s="300"/>
      <c r="J3" s="209" t="s">
        <v>61</v>
      </c>
      <c r="K3" s="266" t="str">
        <f ca="1">VLOOKUP(C4,R5:S10,2,FALSE)</f>
        <v>乳児</v>
      </c>
      <c r="L3" s="266"/>
      <c r="N3" s="209" t="s">
        <v>20</v>
      </c>
      <c r="O3" s="267">
        <f ca="1">ROUNDDOWN(IF(C6="標準",K11,IF(C6="短時間",K12,0)),-1)</f>
        <v>0</v>
      </c>
      <c r="P3" s="267" t="s">
        <v>79</v>
      </c>
      <c r="Q3" s="268" t="s">
        <v>89</v>
      </c>
      <c r="R3" s="201" t="s">
        <v>61</v>
      </c>
      <c r="U3" s="201" t="s">
        <v>65</v>
      </c>
      <c r="X3" s="201" t="s">
        <v>832</v>
      </c>
    </row>
    <row r="4" spans="1:26">
      <c r="A4" s="264" t="s">
        <v>7</v>
      </c>
      <c r="B4" s="269" t="s">
        <v>118</v>
      </c>
      <c r="C4" s="270">
        <f ca="1">INDIRECT(CONCATENATE(B$3,"!",B4))</f>
        <v>0</v>
      </c>
      <c r="D4" s="264" t="s">
        <v>58</v>
      </c>
      <c r="F4" s="277" t="s">
        <v>1056</v>
      </c>
      <c r="G4" s="267" t="str">
        <f ca="1">IF(AND(C15="○",C4=3),"○","")</f>
        <v/>
      </c>
      <c r="H4" s="300"/>
      <c r="J4" s="209" t="s">
        <v>64</v>
      </c>
      <c r="K4" s="266">
        <f ca="1">C5</f>
        <v>0</v>
      </c>
      <c r="L4" s="266" t="s">
        <v>36</v>
      </c>
      <c r="N4" s="209" t="s">
        <v>1061</v>
      </c>
      <c r="O4" s="267" cm="1">
        <f t="array" aca="1" ref="O4" ca="1">ROUNDDOWN(_xlfn.SWITCH(C6,"標準",K13*(K14+$C$8),"短時間",K15*(K16+$C$8),0),-1)</f>
        <v>0</v>
      </c>
      <c r="P4" s="267" t="s">
        <v>79</v>
      </c>
      <c r="Q4" s="268" t="s">
        <v>89</v>
      </c>
      <c r="R4" s="219" t="s">
        <v>62</v>
      </c>
      <c r="S4" s="219" t="s">
        <v>63</v>
      </c>
      <c r="U4" s="209" t="s">
        <v>66</v>
      </c>
      <c r="V4" s="209" t="s">
        <v>67</v>
      </c>
      <c r="X4" s="209" t="s">
        <v>833</v>
      </c>
      <c r="Y4" s="209" t="s">
        <v>834</v>
      </c>
      <c r="Z4" s="209" t="s">
        <v>835</v>
      </c>
    </row>
    <row r="5" spans="1:26">
      <c r="A5" s="264" t="s">
        <v>1027</v>
      </c>
      <c r="B5" s="269" t="s">
        <v>147</v>
      </c>
      <c r="C5" s="270">
        <f t="shared" ref="C5:C9" ca="1" si="0">INDIRECT(CONCATENATE(B$3,"!",B5))</f>
        <v>0</v>
      </c>
      <c r="D5" s="264" t="s">
        <v>36</v>
      </c>
      <c r="F5" s="277" t="s">
        <v>1057</v>
      </c>
      <c r="G5" s="267" t="str">
        <f ca="1">IF(AND(C16="○",C4&gt;=4),"○","")</f>
        <v/>
      </c>
      <c r="H5" s="300"/>
      <c r="J5" s="209" t="s">
        <v>85</v>
      </c>
      <c r="K5" s="266" t="e">
        <f ca="1">VLOOKUP($K$4,$U$5:$U$25,1,TRUE)</f>
        <v>#N/A</v>
      </c>
      <c r="L5" s="266" t="s">
        <v>84</v>
      </c>
      <c r="N5" s="209" t="s">
        <v>1002</v>
      </c>
      <c r="O5" s="267">
        <f ca="1">IF(C10="適",ROUNDDOWN((K17*C11+K18*C12)/C7,-1),0)</f>
        <v>0</v>
      </c>
      <c r="P5" s="279" t="s">
        <v>79</v>
      </c>
      <c r="Q5" s="268" t="s">
        <v>89</v>
      </c>
      <c r="R5" s="219">
        <v>5</v>
      </c>
      <c r="S5" s="271" t="s">
        <v>51</v>
      </c>
      <c r="U5" s="209">
        <v>1</v>
      </c>
      <c r="V5" s="209">
        <v>20</v>
      </c>
      <c r="X5" s="209">
        <v>0</v>
      </c>
      <c r="Y5" s="209">
        <v>2</v>
      </c>
      <c r="Z5" s="209">
        <v>6</v>
      </c>
    </row>
    <row r="6" spans="1:26">
      <c r="A6" s="264" t="s">
        <v>57</v>
      </c>
      <c r="B6" s="269" t="s">
        <v>148</v>
      </c>
      <c r="C6" s="270">
        <f t="shared" ca="1" si="0"/>
        <v>0</v>
      </c>
      <c r="D6" s="264"/>
      <c r="F6" s="209" t="s">
        <v>1067</v>
      </c>
      <c r="G6" s="266" t="str">
        <f ca="1">IF(AND(C16="○",C17="○"),"○","")</f>
        <v/>
      </c>
      <c r="H6" s="209"/>
      <c r="J6" s="209" t="s">
        <v>86</v>
      </c>
      <c r="K6" s="266" t="e">
        <f ca="1">VLOOKUP(K5,U5:V25,2,TRUE)</f>
        <v>#N/A</v>
      </c>
      <c r="L6" s="266" t="s">
        <v>87</v>
      </c>
      <c r="N6" s="209" t="s">
        <v>983</v>
      </c>
      <c r="O6" s="267">
        <f ca="1">IF(G3="○",ROUNDDOWN(K25+K26*($C$8+K27),-1),0)</f>
        <v>0</v>
      </c>
      <c r="P6" s="279" t="s">
        <v>984</v>
      </c>
      <c r="Q6" s="268" t="s">
        <v>89</v>
      </c>
      <c r="R6" s="219">
        <v>4</v>
      </c>
      <c r="S6" s="271" t="s">
        <v>51</v>
      </c>
      <c r="U6" s="209">
        <v>21</v>
      </c>
      <c r="V6" s="209">
        <v>25</v>
      </c>
      <c r="X6" s="209">
        <v>1</v>
      </c>
      <c r="Y6" s="209">
        <v>3</v>
      </c>
      <c r="Z6" s="209">
        <v>6</v>
      </c>
    </row>
    <row r="7" spans="1:26">
      <c r="A7" s="264" t="s">
        <v>35</v>
      </c>
      <c r="B7" s="269" t="s">
        <v>149</v>
      </c>
      <c r="C7" s="270">
        <f t="shared" ca="1" si="0"/>
        <v>0</v>
      </c>
      <c r="D7" s="264"/>
      <c r="F7" s="209" t="s">
        <v>1063</v>
      </c>
      <c r="G7" s="266" t="str">
        <f ca="1">IF(AND(C17="○",C26&gt;=12),"○","")</f>
        <v/>
      </c>
      <c r="H7" s="209"/>
      <c r="J7" s="209" t="s">
        <v>70</v>
      </c>
      <c r="K7" s="266" t="e">
        <f ca="1">CONCATENATE(C13,"-",K5,"-",DBCS(K3))</f>
        <v>#N/A</v>
      </c>
      <c r="L7" s="266"/>
      <c r="N7" s="209" t="s">
        <v>60</v>
      </c>
      <c r="O7" s="267">
        <f ca="1">IF(G4="○",ROUNDDOWN(K19+K20*($C$8+K21),-1),0)</f>
        <v>0</v>
      </c>
      <c r="P7" s="267" t="s">
        <v>79</v>
      </c>
      <c r="Q7" s="268" t="s">
        <v>89</v>
      </c>
      <c r="R7" s="219">
        <v>3</v>
      </c>
      <c r="S7" s="271" t="s">
        <v>52</v>
      </c>
      <c r="U7" s="209">
        <v>26</v>
      </c>
      <c r="V7" s="209">
        <v>30</v>
      </c>
      <c r="X7" s="209">
        <v>2</v>
      </c>
      <c r="Y7" s="209">
        <v>4</v>
      </c>
      <c r="Z7" s="209">
        <v>6</v>
      </c>
    </row>
    <row r="8" spans="1:26">
      <c r="A8" s="273" t="s">
        <v>1007</v>
      </c>
      <c r="B8" s="274" t="s">
        <v>1008</v>
      </c>
      <c r="C8" s="275">
        <f t="shared" ca="1" si="0"/>
        <v>6</v>
      </c>
      <c r="D8" s="273" t="s">
        <v>1009</v>
      </c>
      <c r="F8" s="209" t="s">
        <v>1059</v>
      </c>
      <c r="G8" s="266">
        <f ca="1">IF(G7="○",IF(C5&lt;=120,1,2),0)</f>
        <v>0</v>
      </c>
      <c r="H8" s="219" t="s">
        <v>36</v>
      </c>
      <c r="J8" s="272" t="s">
        <v>997</v>
      </c>
      <c r="K8" s="266" t="e">
        <f ca="1">CONCATENATE(C13,"-",K5,"-","４歳以上児")</f>
        <v>#N/A</v>
      </c>
      <c r="L8" s="209"/>
      <c r="N8" s="209" t="s">
        <v>850</v>
      </c>
      <c r="O8" s="267">
        <f ca="1">IF(AND(G5="○",G6=""),ROUNDDOWN((K22+K23*($C$8+K24)),-1),0)</f>
        <v>0</v>
      </c>
      <c r="P8" s="267" t="s">
        <v>79</v>
      </c>
      <c r="Q8" s="268" t="s">
        <v>89</v>
      </c>
      <c r="R8" s="219">
        <v>2</v>
      </c>
      <c r="S8" s="271" t="s">
        <v>53</v>
      </c>
      <c r="U8" s="209">
        <v>31</v>
      </c>
      <c r="V8" s="209">
        <v>35</v>
      </c>
      <c r="X8" s="209">
        <v>3</v>
      </c>
      <c r="Y8" s="209">
        <v>5</v>
      </c>
      <c r="Z8" s="209">
        <v>6</v>
      </c>
    </row>
    <row r="9" spans="1:26">
      <c r="A9" s="273" t="s">
        <v>1032</v>
      </c>
      <c r="B9" s="274" t="s">
        <v>1033</v>
      </c>
      <c r="C9" s="275">
        <f t="shared" ca="1" si="0"/>
        <v>0</v>
      </c>
      <c r="D9" s="209"/>
      <c r="F9" s="209" t="s">
        <v>1079</v>
      </c>
      <c r="G9" s="266">
        <f>施設情報!C25</f>
        <v>0</v>
      </c>
      <c r="H9" s="209"/>
      <c r="J9" s="209" t="s">
        <v>842</v>
      </c>
      <c r="K9" s="267">
        <f ca="1">VLOOKUP($C$26,$X$5:$Z$16,2,1)</f>
        <v>2</v>
      </c>
      <c r="L9" s="267" t="s">
        <v>844</v>
      </c>
      <c r="N9" s="209" t="s">
        <v>134</v>
      </c>
      <c r="O9" s="267">
        <f ca="1">IFERROR(ROUNDDOWN(IF(G7="○",(K28*MIN(G8,C18)+K29*($C$8+K30)*MIN(G8,C18)),0),-1),0)</f>
        <v>0</v>
      </c>
      <c r="P9" s="267" t="s">
        <v>79</v>
      </c>
      <c r="Q9" s="268" t="s">
        <v>89</v>
      </c>
      <c r="R9" s="219">
        <v>1</v>
      </c>
      <c r="S9" s="271" t="s">
        <v>53</v>
      </c>
      <c r="U9" s="209">
        <v>36</v>
      </c>
      <c r="V9" s="209">
        <v>40</v>
      </c>
      <c r="X9" s="209">
        <v>4</v>
      </c>
      <c r="Y9" s="209">
        <v>6</v>
      </c>
      <c r="Z9" s="209">
        <v>6</v>
      </c>
    </row>
    <row r="10" spans="1:26">
      <c r="A10" s="264" t="s">
        <v>1028</v>
      </c>
      <c r="B10" s="276" t="s">
        <v>1029</v>
      </c>
      <c r="C10" s="275">
        <f t="shared" ref="C10:C15" ca="1" si="1">INDIRECT(CONCATENATE(B$3,"!",B10))</f>
        <v>0</v>
      </c>
      <c r="D10" s="209"/>
      <c r="F10" s="209" t="s">
        <v>1080</v>
      </c>
      <c r="G10" s="266">
        <f>施設情報!C26</f>
        <v>0</v>
      </c>
      <c r="H10" s="209"/>
      <c r="J10" s="209" t="s">
        <v>843</v>
      </c>
      <c r="K10" s="267">
        <f ca="1">IF(C9="適",VLOOKUP($C$26,$X$5:$Z$16,3,1),(VLOOKUP($C$26,$X$5:$Z$16,3,1))-2)</f>
        <v>4</v>
      </c>
      <c r="L10" s="267" t="s">
        <v>844</v>
      </c>
      <c r="N10" s="209" t="s">
        <v>135</v>
      </c>
      <c r="O10" s="267">
        <f ca="1">IF(C27="○",ROUNDDOWN(K31,-1),0)</f>
        <v>0</v>
      </c>
      <c r="P10" s="267" t="s">
        <v>79</v>
      </c>
      <c r="Q10" s="268" t="s">
        <v>89</v>
      </c>
      <c r="R10" s="219">
        <v>0</v>
      </c>
      <c r="S10" s="271" t="s">
        <v>54</v>
      </c>
      <c r="U10" s="209">
        <v>41</v>
      </c>
      <c r="V10" s="209">
        <v>45</v>
      </c>
      <c r="X10" s="209">
        <v>5</v>
      </c>
      <c r="Y10" s="209">
        <v>7</v>
      </c>
      <c r="Z10" s="209">
        <v>6</v>
      </c>
    </row>
    <row r="11" spans="1:26">
      <c r="A11" s="264" t="s">
        <v>1003</v>
      </c>
      <c r="B11" s="269" t="s">
        <v>150</v>
      </c>
      <c r="C11" s="275">
        <f t="shared" ca="1" si="1"/>
        <v>0</v>
      </c>
      <c r="D11" s="264" t="s">
        <v>1000</v>
      </c>
      <c r="J11" s="209" t="s">
        <v>59</v>
      </c>
      <c r="K11" s="267" t="e">
        <f ca="1">VLOOKUP($K$7,保育単価①【保育所】!$A:$DT,7,FALSE)</f>
        <v>#N/A</v>
      </c>
      <c r="L11" s="267" t="s">
        <v>79</v>
      </c>
      <c r="N11" s="209" t="s">
        <v>1077</v>
      </c>
      <c r="O11" s="321" cm="1">
        <f t="array" aca="1" ref="O11" ca="1">ROUNDDOWN(IF(C19="○",_xlfn.SWITCH(G9,"標準",K45,"都市部",K46,"",0)),-1)</f>
        <v>0</v>
      </c>
      <c r="P11" s="267" t="s">
        <v>79</v>
      </c>
      <c r="Q11" s="268" t="s">
        <v>89</v>
      </c>
      <c r="U11" s="209">
        <v>46</v>
      </c>
      <c r="V11" s="209">
        <v>50</v>
      </c>
      <c r="X11" s="209">
        <v>6</v>
      </c>
      <c r="Y11" s="209">
        <v>8</v>
      </c>
      <c r="Z11" s="209">
        <v>6</v>
      </c>
    </row>
    <row r="12" spans="1:26">
      <c r="A12" s="264" t="s">
        <v>1004</v>
      </c>
      <c r="B12" s="269" t="s">
        <v>151</v>
      </c>
      <c r="C12" s="270">
        <f t="shared" ca="1" si="1"/>
        <v>0</v>
      </c>
      <c r="D12" s="264" t="s">
        <v>1000</v>
      </c>
      <c r="J12" s="209" t="s">
        <v>71</v>
      </c>
      <c r="K12" s="267" t="e">
        <f ca="1">VLOOKUP($K$7,保育単価①【保育所】!$A:$DT,9,FALSE)</f>
        <v>#N/A</v>
      </c>
      <c r="L12" s="267" t="s">
        <v>79</v>
      </c>
      <c r="N12" s="209" t="s">
        <v>1044</v>
      </c>
      <c r="O12" s="267" cm="1">
        <f t="array" aca="1" ref="O12" ca="1">ROUNDDOWN(IF(C20="○",_xlfn.SWITCH(G9,"標準",K47,"都市部",K48,0),0),-1)</f>
        <v>0</v>
      </c>
      <c r="P12" s="266" t="s">
        <v>79</v>
      </c>
      <c r="Q12" s="268" t="s">
        <v>89</v>
      </c>
      <c r="U12" s="209">
        <v>51</v>
      </c>
      <c r="V12" s="209">
        <v>55</v>
      </c>
      <c r="X12" s="209">
        <v>7</v>
      </c>
      <c r="Y12" s="209">
        <v>9</v>
      </c>
      <c r="Z12" s="209">
        <v>6</v>
      </c>
    </row>
    <row r="13" spans="1:26">
      <c r="A13" s="264" t="s">
        <v>68</v>
      </c>
      <c r="B13" s="269" t="s">
        <v>152</v>
      </c>
      <c r="C13" s="270">
        <f t="shared" ca="1" si="1"/>
        <v>0</v>
      </c>
      <c r="D13" s="264" t="s">
        <v>69</v>
      </c>
      <c r="J13" s="277" t="s">
        <v>977</v>
      </c>
      <c r="K13" s="267" t="e">
        <f ca="1">VLOOKUP($K$7,保育単価①【保育所】!$A:$DT,12,0)</f>
        <v>#N/A</v>
      </c>
      <c r="L13" s="267" t="s">
        <v>79</v>
      </c>
      <c r="N13" s="209" t="s">
        <v>47</v>
      </c>
      <c r="O13" s="267">
        <f ca="1">IF(C21="○",ROUNDDOWN((K32+K33*(K34+$C$8))/$C$7,-1),0)</f>
        <v>0</v>
      </c>
      <c r="P13" s="267" t="s">
        <v>79</v>
      </c>
      <c r="Q13" s="268" t="s">
        <v>89</v>
      </c>
      <c r="U13" s="209">
        <v>56</v>
      </c>
      <c r="V13" s="209">
        <v>60</v>
      </c>
      <c r="X13" s="209">
        <v>8</v>
      </c>
      <c r="Y13" s="209">
        <v>10</v>
      </c>
      <c r="Z13" s="209">
        <v>6</v>
      </c>
    </row>
    <row r="14" spans="1:26">
      <c r="A14" s="283" t="s">
        <v>982</v>
      </c>
      <c r="B14" s="285" t="s">
        <v>993</v>
      </c>
      <c r="C14" s="270" t="str">
        <f t="shared" ca="1" si="1"/>
        <v/>
      </c>
      <c r="D14" s="286"/>
      <c r="J14" s="277" t="s">
        <v>1010</v>
      </c>
      <c r="K14" s="278" t="e">
        <f ca="1">VLOOKUP($K$7,保育単価①【保育所】!$A:$DT,19,0)</f>
        <v>#N/A</v>
      </c>
      <c r="L14" s="209"/>
      <c r="N14" s="209" t="s">
        <v>136</v>
      </c>
      <c r="O14" s="267">
        <f ca="1">IF(C22="",0,ROUNDDOWN((K35+K36*($C$8+K37))/$C$7,-1))</f>
        <v>0</v>
      </c>
      <c r="P14" s="267" t="s">
        <v>79</v>
      </c>
      <c r="Q14" s="268" t="s">
        <v>89</v>
      </c>
      <c r="U14" s="209">
        <v>61</v>
      </c>
      <c r="V14" s="209">
        <v>70</v>
      </c>
      <c r="X14" s="209">
        <v>9</v>
      </c>
      <c r="Y14" s="209">
        <v>11</v>
      </c>
      <c r="Z14" s="209">
        <v>6</v>
      </c>
    </row>
    <row r="15" spans="1:26">
      <c r="A15" s="209" t="s">
        <v>109</v>
      </c>
      <c r="B15" s="276" t="s">
        <v>991</v>
      </c>
      <c r="C15" s="270" t="str">
        <f t="shared" ca="1" si="1"/>
        <v/>
      </c>
      <c r="D15" s="209"/>
      <c r="J15" s="277" t="s">
        <v>978</v>
      </c>
      <c r="K15" s="267" t="e">
        <f ca="1">VLOOKUP($K$7,保育単価①【保育所】!$A:$DT,21,0)</f>
        <v>#N/A</v>
      </c>
      <c r="L15" s="267" t="s">
        <v>79</v>
      </c>
      <c r="N15" s="209" t="s">
        <v>78</v>
      </c>
      <c r="O15" s="267">
        <f ca="1">IF(C23="○",ROUNDDOWN((K38+K39*($C$8+K40))/$C$7,-1),0)</f>
        <v>0</v>
      </c>
      <c r="P15" s="267" t="s">
        <v>79</v>
      </c>
      <c r="Q15" s="268" t="s">
        <v>89</v>
      </c>
      <c r="U15" s="209">
        <v>71</v>
      </c>
      <c r="V15" s="209">
        <v>80</v>
      </c>
      <c r="X15" s="209">
        <v>10</v>
      </c>
      <c r="Y15" s="209">
        <v>12</v>
      </c>
      <c r="Z15" s="209">
        <v>6</v>
      </c>
    </row>
    <row r="16" spans="1:26">
      <c r="A16" s="209" t="s">
        <v>848</v>
      </c>
      <c r="B16" s="276" t="s">
        <v>992</v>
      </c>
      <c r="C16" s="270" t="str">
        <f t="shared" ref="C16:C19" ca="1" si="2">INDIRECT(CONCATENATE(B$3,"!",B16))</f>
        <v/>
      </c>
      <c r="D16" s="209"/>
      <c r="J16" s="277" t="s">
        <v>1013</v>
      </c>
      <c r="K16" s="278" t="e">
        <f ca="1">VLOOKUP($K$7,保育単価①【保育所】!$A:$DT,28,0)</f>
        <v>#N/A</v>
      </c>
      <c r="L16" s="209"/>
      <c r="N16" s="209" t="s">
        <v>49</v>
      </c>
      <c r="O16" s="267">
        <f ca="1">K41</f>
        <v>0</v>
      </c>
      <c r="P16" s="267" t="s">
        <v>79</v>
      </c>
      <c r="Q16" s="268" t="s">
        <v>89</v>
      </c>
      <c r="U16" s="209">
        <v>81</v>
      </c>
      <c r="V16" s="209">
        <v>90</v>
      </c>
      <c r="X16" s="209">
        <v>11</v>
      </c>
      <c r="Y16" s="209">
        <v>12</v>
      </c>
      <c r="Z16" s="209">
        <v>7</v>
      </c>
    </row>
    <row r="17" spans="1:22">
      <c r="A17" s="209" t="s">
        <v>119</v>
      </c>
      <c r="B17" s="276" t="s">
        <v>1053</v>
      </c>
      <c r="C17" s="270" t="str">
        <f t="shared" ca="1" si="2"/>
        <v/>
      </c>
      <c r="D17" s="209"/>
      <c r="J17" s="209" t="s">
        <v>1005</v>
      </c>
      <c r="K17" s="267">
        <f>保育単価②【保育所】!C16</f>
        <v>49060</v>
      </c>
      <c r="L17" s="267" t="s">
        <v>79</v>
      </c>
      <c r="N17" s="209" t="s">
        <v>137</v>
      </c>
      <c r="O17" s="267">
        <f ca="1">IF(C25="",0,ROUNDDOWN((K42+K43*($C$8+K44))/$C$7,-1))</f>
        <v>0</v>
      </c>
      <c r="P17" s="267" t="s">
        <v>79</v>
      </c>
      <c r="Q17" s="268" t="s">
        <v>89</v>
      </c>
      <c r="U17" s="209">
        <v>91</v>
      </c>
      <c r="V17" s="209">
        <v>100</v>
      </c>
    </row>
    <row r="18" spans="1:22">
      <c r="A18" s="209" t="s">
        <v>164</v>
      </c>
      <c r="B18" s="276" t="s">
        <v>999</v>
      </c>
      <c r="C18" s="270" t="str">
        <f t="shared" ca="1" si="2"/>
        <v/>
      </c>
      <c r="D18" s="209"/>
      <c r="J18" s="209" t="s">
        <v>1006</v>
      </c>
      <c r="K18" s="267">
        <f>保育単価②【保育所】!C17</f>
        <v>6130</v>
      </c>
      <c r="L18" s="267" t="s">
        <v>79</v>
      </c>
      <c r="O18" s="303"/>
      <c r="U18" s="209">
        <v>101</v>
      </c>
      <c r="V18" s="209">
        <v>110</v>
      </c>
    </row>
    <row r="19" spans="1:22">
      <c r="A19" s="209" t="s">
        <v>1077</v>
      </c>
      <c r="B19" s="276" t="s">
        <v>1060</v>
      </c>
      <c r="C19" s="270" t="str">
        <f t="shared" ca="1" si="2"/>
        <v/>
      </c>
      <c r="D19" s="209"/>
      <c r="J19" s="277" t="s">
        <v>128</v>
      </c>
      <c r="K19" s="267" t="e">
        <f ca="1">VLOOKUP($K$7,保育単価①【保育所】!$A:$DT,31,0)</f>
        <v>#N/A</v>
      </c>
      <c r="L19" s="267" t="s">
        <v>79</v>
      </c>
      <c r="U19" s="209">
        <v>111</v>
      </c>
      <c r="V19" s="209">
        <v>120</v>
      </c>
    </row>
    <row r="20" spans="1:22">
      <c r="A20" s="283" t="s">
        <v>1044</v>
      </c>
      <c r="B20" s="276" t="s">
        <v>1078</v>
      </c>
      <c r="C20" s="270" t="str">
        <f t="shared" ref="C20:C27" ca="1" si="3">INDIRECT(CONCATENATE(B$3,"!",B20))</f>
        <v/>
      </c>
      <c r="D20" s="209"/>
      <c r="J20" s="277" t="s">
        <v>1011</v>
      </c>
      <c r="K20" s="267" t="e">
        <f ca="1">VLOOKUP($K$7,保育単価①【保育所】!$A:$DT,33,0)</f>
        <v>#N/A</v>
      </c>
      <c r="L20" s="267"/>
      <c r="U20" s="209">
        <v>121</v>
      </c>
      <c r="V20" s="209">
        <v>130</v>
      </c>
    </row>
    <row r="21" spans="1:22">
      <c r="A21" s="283" t="s">
        <v>110</v>
      </c>
      <c r="B21" s="276" t="s">
        <v>986</v>
      </c>
      <c r="C21" s="270" t="str">
        <f t="shared" ca="1" si="3"/>
        <v/>
      </c>
      <c r="D21" s="209"/>
      <c r="J21" s="281" t="s">
        <v>1012</v>
      </c>
      <c r="K21" s="282" t="e">
        <f ca="1">VLOOKUP($K$7,保育単価①【保育所】!$A:$DT,39,0)</f>
        <v>#N/A</v>
      </c>
      <c r="L21" s="267" t="s">
        <v>79</v>
      </c>
      <c r="U21" s="209">
        <v>131</v>
      </c>
      <c r="V21" s="209">
        <v>140</v>
      </c>
    </row>
    <row r="22" spans="1:22">
      <c r="A22" s="283" t="s">
        <v>111</v>
      </c>
      <c r="B22" s="276" t="s">
        <v>987</v>
      </c>
      <c r="C22" s="270" t="str">
        <f t="shared" ca="1" si="3"/>
        <v/>
      </c>
      <c r="D22" s="209"/>
      <c r="J22" s="277" t="s">
        <v>849</v>
      </c>
      <c r="K22" s="267" t="e">
        <f ca="1">VLOOKUP($K$7,保育単価①【保育所】!$A:$DT,42,FALSE)</f>
        <v>#N/A</v>
      </c>
      <c r="L22" s="267" t="s">
        <v>79</v>
      </c>
      <c r="U22" s="209">
        <v>141</v>
      </c>
      <c r="V22" s="209">
        <v>150</v>
      </c>
    </row>
    <row r="23" spans="1:22">
      <c r="A23" s="283" t="s">
        <v>112</v>
      </c>
      <c r="B23" s="276" t="s">
        <v>981</v>
      </c>
      <c r="C23" s="270" t="str">
        <f t="shared" ca="1" si="3"/>
        <v/>
      </c>
      <c r="D23" s="209"/>
      <c r="J23" s="281" t="s">
        <v>1014</v>
      </c>
      <c r="K23" s="267" t="e">
        <f ca="1">VLOOKUP($K$7,保育単価①【保育所】!$A:$DT,44,0)</f>
        <v>#N/A</v>
      </c>
      <c r="L23" s="267" t="s">
        <v>79</v>
      </c>
      <c r="U23" s="209">
        <v>151</v>
      </c>
      <c r="V23" s="209">
        <v>160</v>
      </c>
    </row>
    <row r="24" spans="1:22">
      <c r="A24" s="283" t="s">
        <v>81</v>
      </c>
      <c r="B24" s="276" t="s">
        <v>1055</v>
      </c>
      <c r="C24" s="270" t="str">
        <f t="shared" ca="1" si="3"/>
        <v/>
      </c>
      <c r="D24" s="209"/>
      <c r="J24" s="281" t="s">
        <v>1015</v>
      </c>
      <c r="K24" s="282" t="e">
        <f ca="1">VLOOKUP($K$7,保育単価①【保育所】!$A:$DT,50,0)</f>
        <v>#N/A</v>
      </c>
      <c r="L24" s="267"/>
      <c r="U24" s="209">
        <v>161</v>
      </c>
      <c r="V24" s="209">
        <v>170</v>
      </c>
    </row>
    <row r="25" spans="1:22">
      <c r="A25" s="283" t="s">
        <v>113</v>
      </c>
      <c r="B25" s="276" t="s">
        <v>1054</v>
      </c>
      <c r="C25" s="270" t="str">
        <f t="shared" ca="1" si="3"/>
        <v/>
      </c>
      <c r="D25" s="209"/>
      <c r="J25" s="277" t="s">
        <v>979</v>
      </c>
      <c r="K25" s="267" t="e">
        <f ca="1">VLOOKUP($K$7,保育単価①【保育所】!$A:$DT,52,FALSE)</f>
        <v>#N/A</v>
      </c>
      <c r="L25" s="267" t="s">
        <v>79</v>
      </c>
      <c r="U25" s="209">
        <v>171</v>
      </c>
      <c r="V25" s="209">
        <v>999</v>
      </c>
    </row>
    <row r="26" spans="1:22">
      <c r="A26" s="283" t="s">
        <v>838</v>
      </c>
      <c r="B26" s="276" t="s">
        <v>841</v>
      </c>
      <c r="C26" s="270">
        <f t="shared" ca="1" si="3"/>
        <v>0</v>
      </c>
      <c r="D26" s="209" t="s">
        <v>0</v>
      </c>
      <c r="J26" s="281" t="s">
        <v>1016</v>
      </c>
      <c r="K26" s="267" t="e">
        <f ca="1">VLOOKUP($K$7,保育単価①【保育所】!$A:$DT,54,0)</f>
        <v>#N/A</v>
      </c>
      <c r="L26" s="209"/>
    </row>
    <row r="27" spans="1:22">
      <c r="A27" s="264" t="s">
        <v>117</v>
      </c>
      <c r="B27" s="276" t="s">
        <v>1076</v>
      </c>
      <c r="C27" s="270" t="str">
        <f t="shared" ca="1" si="3"/>
        <v/>
      </c>
      <c r="D27" s="209"/>
      <c r="J27" s="281" t="s">
        <v>1017</v>
      </c>
      <c r="K27" s="282" t="e">
        <f ca="1">VLOOKUP($K$7,保育単価①【保育所】!$A:$DT,60,0)</f>
        <v>#N/A</v>
      </c>
      <c r="L27" s="267"/>
    </row>
    <row r="28" spans="1:22">
      <c r="J28" s="209" t="s">
        <v>127</v>
      </c>
      <c r="K28" s="284" t="e">
        <f ca="1">VLOOKUP($K$8,保育単価①【保育所】!$A:$DT,94,0)</f>
        <v>#N/A</v>
      </c>
      <c r="L28" s="267" t="s">
        <v>79</v>
      </c>
    </row>
    <row r="29" spans="1:22">
      <c r="J29" s="209" t="s">
        <v>1018</v>
      </c>
      <c r="K29" s="284" t="e">
        <f ca="1">VLOOKUP($K$8,保育単価①【保育所】!$A:$DT,96,0)</f>
        <v>#N/A</v>
      </c>
      <c r="L29" s="267"/>
    </row>
    <row r="30" spans="1:22">
      <c r="J30" s="209" t="s">
        <v>1019</v>
      </c>
      <c r="K30" s="278" t="e">
        <f ca="1">VLOOKUP($K$8,保育単価①【保育所】!$A:$DT,102,0)</f>
        <v>#N/A</v>
      </c>
      <c r="L30" s="267"/>
    </row>
    <row r="31" spans="1:22">
      <c r="J31" s="273" t="s">
        <v>117</v>
      </c>
      <c r="K31" s="284" t="e">
        <f ca="1">VLOOKUP($K$8,保育単価①【保育所】!$A:$DT,105,FALSE)</f>
        <v>#N/A</v>
      </c>
      <c r="L31" s="267" t="s">
        <v>79</v>
      </c>
    </row>
    <row r="32" spans="1:22">
      <c r="J32" s="209" t="s">
        <v>126</v>
      </c>
      <c r="K32" s="284">
        <f>保育単価②【保育所】!$C$2</f>
        <v>297670</v>
      </c>
      <c r="L32" s="267" t="s">
        <v>79</v>
      </c>
    </row>
    <row r="33" spans="10:12">
      <c r="J33" s="209" t="s">
        <v>1020</v>
      </c>
      <c r="K33" s="284">
        <f>保育単価②【保育所】!C3</f>
        <v>2970</v>
      </c>
      <c r="L33" s="267"/>
    </row>
    <row r="34" spans="10:12">
      <c r="J34" s="209" t="s">
        <v>1023</v>
      </c>
      <c r="K34" s="278">
        <f>保育単価②【保育所】!C4</f>
        <v>4.5</v>
      </c>
      <c r="L34" s="267"/>
    </row>
    <row r="35" spans="10:12">
      <c r="J35" s="209" t="s">
        <v>125</v>
      </c>
      <c r="K35" s="284" t="str" cm="1">
        <f t="array" aca="1" ref="K35" ca="1">_xlfn.SWITCH(C22,"A",保育単価②【保育所】!C5,"B",保育単価②【保育所】!C8,"C",保育単価②【保育所】!C11,"D",保育単価②【保育所】!C12,"")</f>
        <v/>
      </c>
      <c r="L35" s="267" t="s">
        <v>79</v>
      </c>
    </row>
    <row r="36" spans="10:12">
      <c r="J36" s="209" t="s">
        <v>994</v>
      </c>
      <c r="K36" s="284" cm="1">
        <f t="array" aca="1" ref="K36" ca="1">_xlfn.SWITCH(C22,"A",保育単価②【保育所】!C6,"B",保育単価②【保育所】!C9,0)</f>
        <v>0</v>
      </c>
      <c r="L36" s="267"/>
    </row>
    <row r="37" spans="10:12">
      <c r="J37" s="209" t="s">
        <v>1021</v>
      </c>
      <c r="K37" s="278" cm="1">
        <f t="array" aca="1" ref="K37" ca="1">_xlfn.SWITCH(C22,"A",保育単価②【保育所】!C7,"B",保育単価②【保育所】!C10,0)</f>
        <v>0</v>
      </c>
      <c r="L37" s="267"/>
    </row>
    <row r="38" spans="10:12">
      <c r="J38" s="209" t="s">
        <v>129</v>
      </c>
      <c r="K38" s="284">
        <f>保育単価②【保育所】!C13</f>
        <v>49830</v>
      </c>
      <c r="L38" s="267" t="s">
        <v>79</v>
      </c>
    </row>
    <row r="39" spans="10:12">
      <c r="J39" s="209" t="s">
        <v>995</v>
      </c>
      <c r="K39" s="284">
        <f>保育単価②【保育所】!C14</f>
        <v>490</v>
      </c>
      <c r="L39" s="267"/>
    </row>
    <row r="40" spans="10:12">
      <c r="J40" s="209" t="s">
        <v>1024</v>
      </c>
      <c r="K40" s="278">
        <f>保育単価②【保育所】!C15</f>
        <v>9</v>
      </c>
      <c r="L40" s="267"/>
    </row>
    <row r="41" spans="10:12">
      <c r="J41" s="209" t="s">
        <v>985</v>
      </c>
      <c r="K41" s="278">
        <f ca="1">IF(C24="",0,VLOOKUP(C24,保育単価②【保育所】!B:C,2,0))</f>
        <v>0</v>
      </c>
      <c r="L41" s="267" t="s">
        <v>79</v>
      </c>
    </row>
    <row r="42" spans="10:12">
      <c r="J42" s="209" t="s">
        <v>132</v>
      </c>
      <c r="K42" s="284" cm="1">
        <f t="array" aca="1" ref="K42" ca="1">_xlfn.SWITCH(C25,"配置",保育単価②【保育所】!C24,"兼務",保育単価②【保育所】!C27,"嘱託",保育単価②【保育所】!C29,0)</f>
        <v>0</v>
      </c>
      <c r="L42" s="267" t="s">
        <v>79</v>
      </c>
    </row>
    <row r="43" spans="10:12">
      <c r="J43" s="209" t="s">
        <v>996</v>
      </c>
      <c r="K43" s="284" cm="1">
        <f t="array" aca="1" ref="K43" ca="1">_xlfn.SWITCH(C25,"配置",保育単価②【保育所】!C25,"兼務",保育単価②【保育所】!C28,"嘱託",保育単価②【保育所】!C30,0)</f>
        <v>0</v>
      </c>
      <c r="L43" s="267"/>
    </row>
    <row r="44" spans="10:12">
      <c r="J44" s="209" t="s">
        <v>1025</v>
      </c>
      <c r="K44" s="278">
        <f ca="1">IF(C25="配置",保育単価②【保育所】!C26,0)</f>
        <v>0</v>
      </c>
      <c r="L44" s="267"/>
    </row>
    <row r="45" spans="10:12">
      <c r="J45" s="209" t="s">
        <v>1081</v>
      </c>
      <c r="K45" s="267" t="e">
        <f ca="1">VLOOKUP(K8,保育単価①【保育所】!$A:$DX,87,0)</f>
        <v>#N/A</v>
      </c>
      <c r="L45" s="267" t="s">
        <v>79</v>
      </c>
    </row>
    <row r="46" spans="10:12">
      <c r="J46" s="209" t="s">
        <v>1082</v>
      </c>
      <c r="K46" s="267" t="e">
        <f ca="1">VLOOKUP(K8,保育単価①【保育所】!$A:$DX,88,0)</f>
        <v>#N/A</v>
      </c>
      <c r="L46" s="267" t="s">
        <v>79</v>
      </c>
    </row>
    <row r="47" spans="10:12">
      <c r="J47" s="209" t="s">
        <v>1065</v>
      </c>
      <c r="K47" s="267" t="e">
        <f ca="1">OFFSET(INDEX(保育単価①【保育所】!$A:$DX,MATCH($K$8,保育単価①【保育所】!$A:$A,0),91),IF(G10="a地域",0,IF(G10="b地域",1,IF(G10="c地域",2,IF(G10="d地域",3,0)))),0)</f>
        <v>#N/A</v>
      </c>
      <c r="L47" s="267" t="s">
        <v>79</v>
      </c>
    </row>
    <row r="48" spans="10:12">
      <c r="J48" s="209" t="s">
        <v>1066</v>
      </c>
      <c r="K48" s="267" t="e">
        <f ca="1">OFFSET(INDEX(保育単価①【保育所】!$A:$DX,MATCH($K$8,保育単価①【保育所】!$A:$A,0),92),IF(G10="a地域",0,IF(G10="b地域",1,IF(G10="c地域",2,IF(G10="d地域",3,0)))),0)</f>
        <v>#N/A</v>
      </c>
      <c r="L48" s="267" t="s">
        <v>79</v>
      </c>
    </row>
    <row r="49" spans="11:11">
      <c r="K49"/>
    </row>
  </sheetData>
  <sheetProtection algorithmName="SHA-512" hashValue="p7E98qrltmCxPTHjjVqCdo9Z7zef3FL34MbaVa3AkBPCoa7PBDzdvewceMr9kVVQUcLSnABK+Bbsu+ZWo9+5pg==" saltValue="rsBbPwWTGc+8sF7SC2Gkhw==" spinCount="100000" sheet="1" objects="1" scenarios="1"/>
  <phoneticPr fontId="3"/>
  <pageMargins left="0.7" right="0.7" top="0.75" bottom="0.75" header="0.3" footer="0.3"/>
  <pageSetup paperSize="9" scale="6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J680"/>
  <sheetViews>
    <sheetView workbookViewId="0"/>
  </sheetViews>
  <sheetFormatPr defaultRowHeight="13.5"/>
  <cols>
    <col min="1" max="1" width="9" style="302"/>
    <col min="2" max="2" width="5.625" style="48" customWidth="1"/>
    <col min="3" max="3" width="7.25" style="48" customWidth="1"/>
    <col min="4" max="4" width="4.5" style="48" bestFit="1" customWidth="1"/>
    <col min="5" max="5" width="9.375" style="48" customWidth="1"/>
    <col min="6" max="6" width="2.25" style="48" customWidth="1"/>
    <col min="7" max="7" width="6.875" style="123" customWidth="1"/>
    <col min="8" max="8" width="8.125" style="122" customWidth="1"/>
    <col min="9" max="9" width="6.875" style="169" customWidth="1"/>
    <col min="10" max="10" width="8.125" style="122" customWidth="1"/>
    <col min="11" max="11" width="2.25" style="7" customWidth="1"/>
    <col min="12" max="12" width="6.25" style="123" customWidth="1"/>
    <col min="13" max="13" width="7" style="122" customWidth="1"/>
    <col min="14" max="14" width="2.125" style="122" customWidth="1"/>
    <col min="15" max="15" width="10.75" style="7" customWidth="1"/>
    <col min="16" max="16" width="2.125" style="7" customWidth="1"/>
    <col min="17" max="17" width="9.25" style="7" customWidth="1"/>
    <col min="18" max="18" width="2.125" style="7" customWidth="1"/>
    <col min="19" max="19" width="8.375" style="7" customWidth="1"/>
    <col min="20" max="20" width="11.25" style="170" customWidth="1"/>
    <col min="21" max="21" width="6.25" style="169" customWidth="1"/>
    <col min="22" max="22" width="6.875" style="122" customWidth="1"/>
    <col min="23" max="23" width="1.75" style="122" customWidth="1"/>
    <col min="24" max="24" width="10.625" style="7" customWidth="1"/>
    <col min="25" max="25" width="1.75" style="122" customWidth="1"/>
    <col min="26" max="26" width="9.5" style="7" customWidth="1"/>
    <col min="27" max="27" width="1.75" style="122" customWidth="1"/>
    <col min="28" max="28" width="9.125" style="170" customWidth="1"/>
    <col min="29" max="29" width="11.375" style="170" customWidth="1"/>
    <col min="30" max="30" width="2.25" style="7" customWidth="1"/>
    <col min="31" max="31" width="6.875" style="123" customWidth="1"/>
    <col min="32" max="32" width="2.875" style="123" customWidth="1"/>
    <col min="33" max="33" width="16.25" style="125" customWidth="1"/>
    <col min="34" max="34" width="1.75" style="126" customWidth="1"/>
    <col min="35" max="35" width="10.875" style="86" customWidth="1"/>
    <col min="36" max="36" width="1.75" style="126" customWidth="1"/>
    <col min="37" max="37" width="9.25" style="86" customWidth="1"/>
    <col min="38" max="38" width="1.75" style="126" customWidth="1"/>
    <col min="39" max="39" width="11.125" style="86" customWidth="1"/>
    <col min="40" max="40" width="2.375" style="86" customWidth="1"/>
    <col min="41" max="41" width="2.25" style="7" customWidth="1"/>
    <col min="42" max="42" width="6.875" style="123" customWidth="1"/>
    <col min="43" max="43" width="2.875" style="123" customWidth="1"/>
    <col min="44" max="44" width="4.5" style="125" customWidth="1"/>
    <col min="45" max="45" width="1.75" style="126" customWidth="1"/>
    <col min="46" max="46" width="10.75" style="86" customWidth="1"/>
    <col min="47" max="47" width="1.75" style="126" customWidth="1"/>
    <col min="48" max="48" width="10" style="86" customWidth="1"/>
    <col min="49" max="49" width="1.75" style="126" customWidth="1"/>
    <col min="50" max="50" width="8.5" style="86" customWidth="1"/>
    <col min="51" max="51" width="2.125" style="7" customWidth="1"/>
    <col min="52" max="52" width="6.875" style="123" customWidth="1"/>
    <col min="53" max="53" width="2.75" style="123" customWidth="1"/>
    <col min="54" max="54" width="5.125" style="125" customWidth="1"/>
    <col min="55" max="55" width="1.75" style="126" customWidth="1"/>
    <col min="56" max="56" width="10.75" style="86" customWidth="1"/>
    <col min="57" max="57" width="1.75" style="126" customWidth="1"/>
    <col min="58" max="58" width="9.625" style="86" customWidth="1"/>
    <col min="59" max="59" width="1.75" style="126" customWidth="1"/>
    <col min="60" max="60" width="10" style="86" customWidth="1"/>
    <col min="61" max="61" width="2.25" style="7" customWidth="1"/>
    <col min="62" max="62" width="1.75" style="7" customWidth="1"/>
    <col min="63" max="63" width="13.625" style="169" customWidth="1"/>
    <col min="64" max="64" width="2.25" style="7" customWidth="1"/>
    <col min="65" max="65" width="5.125" style="86" customWidth="1"/>
    <col min="66" max="66" width="2.25" style="86" customWidth="1"/>
    <col min="67" max="67" width="11.375" style="86" customWidth="1"/>
    <col min="68" max="68" width="2.25" style="86" customWidth="1"/>
    <col min="69" max="69" width="9.875" style="86" customWidth="1"/>
    <col min="70" max="70" width="2.25" style="86" customWidth="1"/>
    <col min="71" max="71" width="8.625" style="86" customWidth="1"/>
    <col min="72" max="72" width="1.75" style="86" customWidth="1"/>
    <col min="73" max="73" width="2.25" style="7" customWidth="1"/>
    <col min="74" max="74" width="10.25" style="86" customWidth="1"/>
    <col min="75" max="75" width="2.25" style="7" customWidth="1"/>
    <col min="76" max="76" width="5.625" style="169" customWidth="1"/>
    <col min="77" max="77" width="5.875" style="169" customWidth="1"/>
    <col min="78" max="78" width="2.25" style="7" customWidth="1"/>
    <col min="79" max="79" width="4.5" style="52" customWidth="1"/>
    <col min="80" max="80" width="2" style="53" customWidth="1"/>
    <col min="81" max="81" width="12.125" style="54" customWidth="1"/>
    <col min="82" max="82" width="2" style="53" customWidth="1"/>
    <col min="83" max="83" width="9.375" style="54" customWidth="1"/>
    <col min="84" max="84" width="2" style="53" customWidth="1"/>
    <col min="85" max="85" width="9.5" style="54" customWidth="1"/>
    <col min="86" max="86" width="2.25" style="123" customWidth="1"/>
    <col min="87" max="88" width="6.125" style="123" customWidth="1"/>
    <col min="89" max="89" width="2.25" style="123" customWidth="1"/>
    <col min="90" max="90" width="6" style="124" bestFit="1" customWidth="1"/>
    <col min="91" max="91" width="8.625" style="123" customWidth="1"/>
    <col min="92" max="92" width="8.375" style="123" customWidth="1"/>
    <col min="93" max="93" width="2.25" style="7" customWidth="1"/>
    <col min="94" max="94" width="14.125" style="169" customWidth="1"/>
    <col min="95" max="95" width="2.375" style="7" customWidth="1"/>
    <col min="96" max="96" width="4.5" style="171" customWidth="1"/>
    <col min="97" max="97" width="2.125" style="53" customWidth="1"/>
    <col min="98" max="98" width="10.75" style="54" customWidth="1"/>
    <col min="99" max="99" width="2.125" style="53" customWidth="1"/>
    <col min="100" max="100" width="9.5" style="54" customWidth="1"/>
    <col min="101" max="101" width="2.125" style="53" customWidth="1"/>
    <col min="102" max="102" width="9.125" style="54" customWidth="1"/>
    <col min="103" max="103" width="8.375" style="123" customWidth="1"/>
    <col min="104" max="104" width="2.25" style="123" customWidth="1"/>
    <col min="105" max="105" width="9.75" style="124" customWidth="1"/>
    <col min="106" max="106" width="2.25" style="123" customWidth="1"/>
    <col min="107" max="107" width="10.25" style="172" customWidth="1"/>
    <col min="108" max="108" width="2.25" style="7" customWidth="1"/>
    <col min="109" max="109" width="6.625" style="169" customWidth="1"/>
    <col min="110" max="110" width="2.25" style="7" customWidth="1"/>
    <col min="111" max="111" width="5.125" style="171" customWidth="1"/>
    <col min="112" max="112" width="2.25" style="54" customWidth="1"/>
    <col min="113" max="113" width="11" style="54" customWidth="1"/>
    <col min="114" max="114" width="2.25" style="54" customWidth="1"/>
    <col min="115" max="115" width="9.375" style="54" customWidth="1"/>
    <col min="116" max="116" width="2.125" style="54" customWidth="1"/>
    <col min="117" max="117" width="8.5" style="54" customWidth="1"/>
    <col min="118" max="118" width="2.25" style="123" customWidth="1"/>
    <col min="119" max="121" width="14.375" style="123" customWidth="1"/>
    <col min="122" max="122" width="14.375" style="124" customWidth="1"/>
    <col min="123" max="123" width="2.25" style="123" customWidth="1"/>
    <col min="124" max="124" width="17" style="124" customWidth="1"/>
    <col min="125" max="125" width="2.25" style="124" customWidth="1"/>
    <col min="126" max="126" width="17" style="124" customWidth="1"/>
    <col min="127" max="127" width="2.25" style="124" customWidth="1"/>
    <col min="128" max="128" width="17.75" style="124" customWidth="1"/>
    <col min="129" max="358" width="9" style="154"/>
    <col min="359" max="359" width="1.75" style="154" customWidth="1"/>
    <col min="360" max="360" width="2.5" style="154" customWidth="1"/>
    <col min="361" max="361" width="3.625" style="154" customWidth="1"/>
    <col min="362" max="362" width="2.75" style="154" customWidth="1"/>
    <col min="363" max="363" width="0.875" style="154" customWidth="1"/>
    <col min="364" max="364" width="1.25" style="154" customWidth="1"/>
    <col min="365" max="365" width="5.375" style="154" customWidth="1"/>
    <col min="366" max="366" width="6.5" style="154" customWidth="1"/>
    <col min="367" max="367" width="4.125" style="154" customWidth="1"/>
    <col min="368" max="368" width="7.875" style="154" customWidth="1"/>
    <col min="369" max="369" width="8.75" style="154" customWidth="1"/>
    <col min="370" max="373" width="6.25" style="154" customWidth="1"/>
    <col min="374" max="374" width="4.875" style="154" customWidth="1"/>
    <col min="375" max="375" width="2.5" style="154" customWidth="1"/>
    <col min="376" max="376" width="4.875" style="154" customWidth="1"/>
    <col min="377" max="614" width="9" style="154"/>
    <col min="615" max="615" width="1.75" style="154" customWidth="1"/>
    <col min="616" max="616" width="2.5" style="154" customWidth="1"/>
    <col min="617" max="617" width="3.625" style="154" customWidth="1"/>
    <col min="618" max="618" width="2.75" style="154" customWidth="1"/>
    <col min="619" max="619" width="0.875" style="154" customWidth="1"/>
    <col min="620" max="620" width="1.25" style="154" customWidth="1"/>
    <col min="621" max="621" width="5.375" style="154" customWidth="1"/>
    <col min="622" max="622" width="6.5" style="154" customWidth="1"/>
    <col min="623" max="623" width="4.125" style="154" customWidth="1"/>
    <col min="624" max="624" width="7.875" style="154" customWidth="1"/>
    <col min="625" max="625" width="8.75" style="154" customWidth="1"/>
    <col min="626" max="629" width="6.25" style="154" customWidth="1"/>
    <col min="630" max="630" width="4.875" style="154" customWidth="1"/>
    <col min="631" max="631" width="2.5" style="154" customWidth="1"/>
    <col min="632" max="632" width="4.875" style="154" customWidth="1"/>
    <col min="633" max="870" width="9" style="154"/>
    <col min="871" max="871" width="1.75" style="154" customWidth="1"/>
    <col min="872" max="872" width="2.5" style="154" customWidth="1"/>
    <col min="873" max="873" width="3.625" style="154" customWidth="1"/>
    <col min="874" max="874" width="2.75" style="154" customWidth="1"/>
    <col min="875" max="875" width="0.875" style="154" customWidth="1"/>
    <col min="876" max="876" width="1.25" style="154" customWidth="1"/>
    <col min="877" max="877" width="5.375" style="154" customWidth="1"/>
    <col min="878" max="878" width="6.5" style="154" customWidth="1"/>
    <col min="879" max="879" width="4.125" style="154" customWidth="1"/>
    <col min="880" max="880" width="7.875" style="154" customWidth="1"/>
    <col min="881" max="881" width="8.75" style="154" customWidth="1"/>
    <col min="882" max="885" width="6.25" style="154" customWidth="1"/>
    <col min="886" max="886" width="4.875" style="154" customWidth="1"/>
    <col min="887" max="887" width="2.5" style="154" customWidth="1"/>
    <col min="888" max="888" width="4.875" style="154" customWidth="1"/>
    <col min="889" max="1126" width="9" style="154"/>
    <col min="1127" max="1127" width="1.75" style="154" customWidth="1"/>
    <col min="1128" max="1128" width="2.5" style="154" customWidth="1"/>
    <col min="1129" max="1129" width="3.625" style="154" customWidth="1"/>
    <col min="1130" max="1130" width="2.75" style="154" customWidth="1"/>
    <col min="1131" max="1131" width="0.875" style="154" customWidth="1"/>
    <col min="1132" max="1132" width="1.25" style="154" customWidth="1"/>
    <col min="1133" max="1133" width="5.375" style="154" customWidth="1"/>
    <col min="1134" max="1134" width="6.5" style="154" customWidth="1"/>
    <col min="1135" max="1135" width="4.125" style="154" customWidth="1"/>
    <col min="1136" max="1136" width="7.875" style="154" customWidth="1"/>
    <col min="1137" max="1137" width="8.75" style="154" customWidth="1"/>
    <col min="1138" max="1141" width="6.25" style="154" customWidth="1"/>
    <col min="1142" max="1142" width="4.875" style="154" customWidth="1"/>
    <col min="1143" max="1143" width="2.5" style="154" customWidth="1"/>
    <col min="1144" max="1144" width="4.875" style="154" customWidth="1"/>
    <col min="1145" max="1382" width="9" style="154"/>
    <col min="1383" max="1383" width="1.75" style="154" customWidth="1"/>
    <col min="1384" max="1384" width="2.5" style="154" customWidth="1"/>
    <col min="1385" max="1385" width="3.625" style="154" customWidth="1"/>
    <col min="1386" max="1386" width="2.75" style="154" customWidth="1"/>
    <col min="1387" max="1387" width="0.875" style="154" customWidth="1"/>
    <col min="1388" max="1388" width="1.25" style="154" customWidth="1"/>
    <col min="1389" max="1389" width="5.375" style="154" customWidth="1"/>
    <col min="1390" max="1390" width="6.5" style="154" customWidth="1"/>
    <col min="1391" max="1391" width="4.125" style="154" customWidth="1"/>
    <col min="1392" max="1392" width="7.875" style="154" customWidth="1"/>
    <col min="1393" max="1393" width="8.75" style="154" customWidth="1"/>
    <col min="1394" max="1397" width="6.25" style="154" customWidth="1"/>
    <col min="1398" max="1398" width="4.875" style="154" customWidth="1"/>
    <col min="1399" max="1399" width="2.5" style="154" customWidth="1"/>
    <col min="1400" max="1400" width="4.875" style="154" customWidth="1"/>
    <col min="1401" max="1638" width="9" style="154"/>
    <col min="1639" max="1639" width="1.75" style="154" customWidth="1"/>
    <col min="1640" max="1640" width="2.5" style="154" customWidth="1"/>
    <col min="1641" max="1641" width="3.625" style="154" customWidth="1"/>
    <col min="1642" max="1642" width="2.75" style="154" customWidth="1"/>
    <col min="1643" max="1643" width="0.875" style="154" customWidth="1"/>
    <col min="1644" max="1644" width="1.25" style="154" customWidth="1"/>
    <col min="1645" max="1645" width="5.375" style="154" customWidth="1"/>
    <col min="1646" max="1646" width="6.5" style="154" customWidth="1"/>
    <col min="1647" max="1647" width="4.125" style="154" customWidth="1"/>
    <col min="1648" max="1648" width="7.875" style="154" customWidth="1"/>
    <col min="1649" max="1649" width="8.75" style="154" customWidth="1"/>
    <col min="1650" max="1653" width="6.25" style="154" customWidth="1"/>
    <col min="1654" max="1654" width="4.875" style="154" customWidth="1"/>
    <col min="1655" max="1655" width="2.5" style="154" customWidth="1"/>
    <col min="1656" max="1656" width="4.875" style="154" customWidth="1"/>
    <col min="1657" max="1894" width="9" style="154"/>
    <col min="1895" max="1895" width="1.75" style="154" customWidth="1"/>
    <col min="1896" max="1896" width="2.5" style="154" customWidth="1"/>
    <col min="1897" max="1897" width="3.625" style="154" customWidth="1"/>
    <col min="1898" max="1898" width="2.75" style="154" customWidth="1"/>
    <col min="1899" max="1899" width="0.875" style="154" customWidth="1"/>
    <col min="1900" max="1900" width="1.25" style="154" customWidth="1"/>
    <col min="1901" max="1901" width="5.375" style="154" customWidth="1"/>
    <col min="1902" max="1902" width="6.5" style="154" customWidth="1"/>
    <col min="1903" max="1903" width="4.125" style="154" customWidth="1"/>
    <col min="1904" max="1904" width="7.875" style="154" customWidth="1"/>
    <col min="1905" max="1905" width="8.75" style="154" customWidth="1"/>
    <col min="1906" max="1909" width="6.25" style="154" customWidth="1"/>
    <col min="1910" max="1910" width="4.875" style="154" customWidth="1"/>
    <col min="1911" max="1911" width="2.5" style="154" customWidth="1"/>
    <col min="1912" max="1912" width="4.875" style="154" customWidth="1"/>
    <col min="1913" max="2150" width="9" style="154"/>
    <col min="2151" max="2151" width="1.75" style="154" customWidth="1"/>
    <col min="2152" max="2152" width="2.5" style="154" customWidth="1"/>
    <col min="2153" max="2153" width="3.625" style="154" customWidth="1"/>
    <col min="2154" max="2154" width="2.75" style="154" customWidth="1"/>
    <col min="2155" max="2155" width="0.875" style="154" customWidth="1"/>
    <col min="2156" max="2156" width="1.25" style="154" customWidth="1"/>
    <col min="2157" max="2157" width="5.375" style="154" customWidth="1"/>
    <col min="2158" max="2158" width="6.5" style="154" customWidth="1"/>
    <col min="2159" max="2159" width="4.125" style="154" customWidth="1"/>
    <col min="2160" max="2160" width="7.875" style="154" customWidth="1"/>
    <col min="2161" max="2161" width="8.75" style="154" customWidth="1"/>
    <col min="2162" max="2165" width="6.25" style="154" customWidth="1"/>
    <col min="2166" max="2166" width="4.875" style="154" customWidth="1"/>
    <col min="2167" max="2167" width="2.5" style="154" customWidth="1"/>
    <col min="2168" max="2168" width="4.875" style="154" customWidth="1"/>
    <col min="2169" max="2406" width="9" style="154"/>
    <col min="2407" max="2407" width="1.75" style="154" customWidth="1"/>
    <col min="2408" max="2408" width="2.5" style="154" customWidth="1"/>
    <col min="2409" max="2409" width="3.625" style="154" customWidth="1"/>
    <col min="2410" max="2410" width="2.75" style="154" customWidth="1"/>
    <col min="2411" max="2411" width="0.875" style="154" customWidth="1"/>
    <col min="2412" max="2412" width="1.25" style="154" customWidth="1"/>
    <col min="2413" max="2413" width="5.375" style="154" customWidth="1"/>
    <col min="2414" max="2414" width="6.5" style="154" customWidth="1"/>
    <col min="2415" max="2415" width="4.125" style="154" customWidth="1"/>
    <col min="2416" max="2416" width="7.875" style="154" customWidth="1"/>
    <col min="2417" max="2417" width="8.75" style="154" customWidth="1"/>
    <col min="2418" max="2421" width="6.25" style="154" customWidth="1"/>
    <col min="2422" max="2422" width="4.875" style="154" customWidth="1"/>
    <col min="2423" max="2423" width="2.5" style="154" customWidth="1"/>
    <col min="2424" max="2424" width="4.875" style="154" customWidth="1"/>
    <col min="2425" max="2662" width="9" style="154"/>
    <col min="2663" max="2663" width="1.75" style="154" customWidth="1"/>
    <col min="2664" max="2664" width="2.5" style="154" customWidth="1"/>
    <col min="2665" max="2665" width="3.625" style="154" customWidth="1"/>
    <col min="2666" max="2666" width="2.75" style="154" customWidth="1"/>
    <col min="2667" max="2667" width="0.875" style="154" customWidth="1"/>
    <col min="2668" max="2668" width="1.25" style="154" customWidth="1"/>
    <col min="2669" max="2669" width="5.375" style="154" customWidth="1"/>
    <col min="2670" max="2670" width="6.5" style="154" customWidth="1"/>
    <col min="2671" max="2671" width="4.125" style="154" customWidth="1"/>
    <col min="2672" max="2672" width="7.875" style="154" customWidth="1"/>
    <col min="2673" max="2673" width="8.75" style="154" customWidth="1"/>
    <col min="2674" max="2677" width="6.25" style="154" customWidth="1"/>
    <col min="2678" max="2678" width="4.875" style="154" customWidth="1"/>
    <col min="2679" max="2679" width="2.5" style="154" customWidth="1"/>
    <col min="2680" max="2680" width="4.875" style="154" customWidth="1"/>
    <col min="2681" max="2918" width="9" style="154"/>
    <col min="2919" max="2919" width="1.75" style="154" customWidth="1"/>
    <col min="2920" max="2920" width="2.5" style="154" customWidth="1"/>
    <col min="2921" max="2921" width="3.625" style="154" customWidth="1"/>
    <col min="2922" max="2922" width="2.75" style="154" customWidth="1"/>
    <col min="2923" max="2923" width="0.875" style="154" customWidth="1"/>
    <col min="2924" max="2924" width="1.25" style="154" customWidth="1"/>
    <col min="2925" max="2925" width="5.375" style="154" customWidth="1"/>
    <col min="2926" max="2926" width="6.5" style="154" customWidth="1"/>
    <col min="2927" max="2927" width="4.125" style="154" customWidth="1"/>
    <col min="2928" max="2928" width="7.875" style="154" customWidth="1"/>
    <col min="2929" max="2929" width="8.75" style="154" customWidth="1"/>
    <col min="2930" max="2933" width="6.25" style="154" customWidth="1"/>
    <col min="2934" max="2934" width="4.875" style="154" customWidth="1"/>
    <col min="2935" max="2935" width="2.5" style="154" customWidth="1"/>
    <col min="2936" max="2936" width="4.875" style="154" customWidth="1"/>
    <col min="2937" max="3174" width="9" style="154"/>
    <col min="3175" max="3175" width="1.75" style="154" customWidth="1"/>
    <col min="3176" max="3176" width="2.5" style="154" customWidth="1"/>
    <col min="3177" max="3177" width="3.625" style="154" customWidth="1"/>
    <col min="3178" max="3178" width="2.75" style="154" customWidth="1"/>
    <col min="3179" max="3179" width="0.875" style="154" customWidth="1"/>
    <col min="3180" max="3180" width="1.25" style="154" customWidth="1"/>
    <col min="3181" max="3181" width="5.375" style="154" customWidth="1"/>
    <col min="3182" max="3182" width="6.5" style="154" customWidth="1"/>
    <col min="3183" max="3183" width="4.125" style="154" customWidth="1"/>
    <col min="3184" max="3184" width="7.875" style="154" customWidth="1"/>
    <col min="3185" max="3185" width="8.75" style="154" customWidth="1"/>
    <col min="3186" max="3189" width="6.25" style="154" customWidth="1"/>
    <col min="3190" max="3190" width="4.875" style="154" customWidth="1"/>
    <col min="3191" max="3191" width="2.5" style="154" customWidth="1"/>
    <col min="3192" max="3192" width="4.875" style="154" customWidth="1"/>
    <col min="3193" max="3430" width="9" style="154"/>
    <col min="3431" max="3431" width="1.75" style="154" customWidth="1"/>
    <col min="3432" max="3432" width="2.5" style="154" customWidth="1"/>
    <col min="3433" max="3433" width="3.625" style="154" customWidth="1"/>
    <col min="3434" max="3434" width="2.75" style="154" customWidth="1"/>
    <col min="3435" max="3435" width="0.875" style="154" customWidth="1"/>
    <col min="3436" max="3436" width="1.25" style="154" customWidth="1"/>
    <col min="3437" max="3437" width="5.375" style="154" customWidth="1"/>
    <col min="3438" max="3438" width="6.5" style="154" customWidth="1"/>
    <col min="3439" max="3439" width="4.125" style="154" customWidth="1"/>
    <col min="3440" max="3440" width="7.875" style="154" customWidth="1"/>
    <col min="3441" max="3441" width="8.75" style="154" customWidth="1"/>
    <col min="3442" max="3445" width="6.25" style="154" customWidth="1"/>
    <col min="3446" max="3446" width="4.875" style="154" customWidth="1"/>
    <col min="3447" max="3447" width="2.5" style="154" customWidth="1"/>
    <col min="3448" max="3448" width="4.875" style="154" customWidth="1"/>
    <col min="3449" max="3686" width="9" style="154"/>
    <col min="3687" max="3687" width="1.75" style="154" customWidth="1"/>
    <col min="3688" max="3688" width="2.5" style="154" customWidth="1"/>
    <col min="3689" max="3689" width="3.625" style="154" customWidth="1"/>
    <col min="3690" max="3690" width="2.75" style="154" customWidth="1"/>
    <col min="3691" max="3691" width="0.875" style="154" customWidth="1"/>
    <col min="3692" max="3692" width="1.25" style="154" customWidth="1"/>
    <col min="3693" max="3693" width="5.375" style="154" customWidth="1"/>
    <col min="3694" max="3694" width="6.5" style="154" customWidth="1"/>
    <col min="3695" max="3695" width="4.125" style="154" customWidth="1"/>
    <col min="3696" max="3696" width="7.875" style="154" customWidth="1"/>
    <col min="3697" max="3697" width="8.75" style="154" customWidth="1"/>
    <col min="3698" max="3701" width="6.25" style="154" customWidth="1"/>
    <col min="3702" max="3702" width="4.875" style="154" customWidth="1"/>
    <col min="3703" max="3703" width="2.5" style="154" customWidth="1"/>
    <col min="3704" max="3704" width="4.875" style="154" customWidth="1"/>
    <col min="3705" max="3942" width="9" style="154"/>
    <col min="3943" max="3943" width="1.75" style="154" customWidth="1"/>
    <col min="3944" max="3944" width="2.5" style="154" customWidth="1"/>
    <col min="3945" max="3945" width="3.625" style="154" customWidth="1"/>
    <col min="3946" max="3946" width="2.75" style="154" customWidth="1"/>
    <col min="3947" max="3947" width="0.875" style="154" customWidth="1"/>
    <col min="3948" max="3948" width="1.25" style="154" customWidth="1"/>
    <col min="3949" max="3949" width="5.375" style="154" customWidth="1"/>
    <col min="3950" max="3950" width="6.5" style="154" customWidth="1"/>
    <col min="3951" max="3951" width="4.125" style="154" customWidth="1"/>
    <col min="3952" max="3952" width="7.875" style="154" customWidth="1"/>
    <col min="3953" max="3953" width="8.75" style="154" customWidth="1"/>
    <col min="3954" max="3957" width="6.25" style="154" customWidth="1"/>
    <col min="3958" max="3958" width="4.875" style="154" customWidth="1"/>
    <col min="3959" max="3959" width="2.5" style="154" customWidth="1"/>
    <col min="3960" max="3960" width="4.875" style="154" customWidth="1"/>
    <col min="3961" max="4198" width="9" style="154"/>
    <col min="4199" max="4199" width="1.75" style="154" customWidth="1"/>
    <col min="4200" max="4200" width="2.5" style="154" customWidth="1"/>
    <col min="4201" max="4201" width="3.625" style="154" customWidth="1"/>
    <col min="4202" max="4202" width="2.75" style="154" customWidth="1"/>
    <col min="4203" max="4203" width="0.875" style="154" customWidth="1"/>
    <col min="4204" max="4204" width="1.25" style="154" customWidth="1"/>
    <col min="4205" max="4205" width="5.375" style="154" customWidth="1"/>
    <col min="4206" max="4206" width="6.5" style="154" customWidth="1"/>
    <col min="4207" max="4207" width="4.125" style="154" customWidth="1"/>
    <col min="4208" max="4208" width="7.875" style="154" customWidth="1"/>
    <col min="4209" max="4209" width="8.75" style="154" customWidth="1"/>
    <col min="4210" max="4213" width="6.25" style="154" customWidth="1"/>
    <col min="4214" max="4214" width="4.875" style="154" customWidth="1"/>
    <col min="4215" max="4215" width="2.5" style="154" customWidth="1"/>
    <col min="4216" max="4216" width="4.875" style="154" customWidth="1"/>
    <col min="4217" max="4454" width="9" style="154"/>
    <col min="4455" max="4455" width="1.75" style="154" customWidth="1"/>
    <col min="4456" max="4456" width="2.5" style="154" customWidth="1"/>
    <col min="4457" max="4457" width="3.625" style="154" customWidth="1"/>
    <col min="4458" max="4458" width="2.75" style="154" customWidth="1"/>
    <col min="4459" max="4459" width="0.875" style="154" customWidth="1"/>
    <col min="4460" max="4460" width="1.25" style="154" customWidth="1"/>
    <col min="4461" max="4461" width="5.375" style="154" customWidth="1"/>
    <col min="4462" max="4462" width="6.5" style="154" customWidth="1"/>
    <col min="4463" max="4463" width="4.125" style="154" customWidth="1"/>
    <col min="4464" max="4464" width="7.875" style="154" customWidth="1"/>
    <col min="4465" max="4465" width="8.75" style="154" customWidth="1"/>
    <col min="4466" max="4469" width="6.25" style="154" customWidth="1"/>
    <col min="4470" max="4470" width="4.875" style="154" customWidth="1"/>
    <col min="4471" max="4471" width="2.5" style="154" customWidth="1"/>
    <col min="4472" max="4472" width="4.875" style="154" customWidth="1"/>
    <col min="4473" max="4710" width="9" style="154"/>
    <col min="4711" max="4711" width="1.75" style="154" customWidth="1"/>
    <col min="4712" max="4712" width="2.5" style="154" customWidth="1"/>
    <col min="4713" max="4713" width="3.625" style="154" customWidth="1"/>
    <col min="4714" max="4714" width="2.75" style="154" customWidth="1"/>
    <col min="4715" max="4715" width="0.875" style="154" customWidth="1"/>
    <col min="4716" max="4716" width="1.25" style="154" customWidth="1"/>
    <col min="4717" max="4717" width="5.375" style="154" customWidth="1"/>
    <col min="4718" max="4718" width="6.5" style="154" customWidth="1"/>
    <col min="4719" max="4719" width="4.125" style="154" customWidth="1"/>
    <col min="4720" max="4720" width="7.875" style="154" customWidth="1"/>
    <col min="4721" max="4721" width="8.75" style="154" customWidth="1"/>
    <col min="4722" max="4725" width="6.25" style="154" customWidth="1"/>
    <col min="4726" max="4726" width="4.875" style="154" customWidth="1"/>
    <col min="4727" max="4727" width="2.5" style="154" customWidth="1"/>
    <col min="4728" max="4728" width="4.875" style="154" customWidth="1"/>
    <col min="4729" max="4966" width="9" style="154"/>
    <col min="4967" max="4967" width="1.75" style="154" customWidth="1"/>
    <col min="4968" max="4968" width="2.5" style="154" customWidth="1"/>
    <col min="4969" max="4969" width="3.625" style="154" customWidth="1"/>
    <col min="4970" max="4970" width="2.75" style="154" customWidth="1"/>
    <col min="4971" max="4971" width="0.875" style="154" customWidth="1"/>
    <col min="4972" max="4972" width="1.25" style="154" customWidth="1"/>
    <col min="4973" max="4973" width="5.375" style="154" customWidth="1"/>
    <col min="4974" max="4974" width="6.5" style="154" customWidth="1"/>
    <col min="4975" max="4975" width="4.125" style="154" customWidth="1"/>
    <col min="4976" max="4976" width="7.875" style="154" customWidth="1"/>
    <col min="4977" max="4977" width="8.75" style="154" customWidth="1"/>
    <col min="4978" max="4981" width="6.25" style="154" customWidth="1"/>
    <col min="4982" max="4982" width="4.875" style="154" customWidth="1"/>
    <col min="4983" max="4983" width="2.5" style="154" customWidth="1"/>
    <col min="4984" max="4984" width="4.875" style="154" customWidth="1"/>
    <col min="4985" max="5222" width="9" style="154"/>
    <col min="5223" max="5223" width="1.75" style="154" customWidth="1"/>
    <col min="5224" max="5224" width="2.5" style="154" customWidth="1"/>
    <col min="5225" max="5225" width="3.625" style="154" customWidth="1"/>
    <col min="5226" max="5226" width="2.75" style="154" customWidth="1"/>
    <col min="5227" max="5227" width="0.875" style="154" customWidth="1"/>
    <col min="5228" max="5228" width="1.25" style="154" customWidth="1"/>
    <col min="5229" max="5229" width="5.375" style="154" customWidth="1"/>
    <col min="5230" max="5230" width="6.5" style="154" customWidth="1"/>
    <col min="5231" max="5231" width="4.125" style="154" customWidth="1"/>
    <col min="5232" max="5232" width="7.875" style="154" customWidth="1"/>
    <col min="5233" max="5233" width="8.75" style="154" customWidth="1"/>
    <col min="5234" max="5237" width="6.25" style="154" customWidth="1"/>
    <col min="5238" max="5238" width="4.875" style="154" customWidth="1"/>
    <col min="5239" max="5239" width="2.5" style="154" customWidth="1"/>
    <col min="5240" max="5240" width="4.875" style="154" customWidth="1"/>
    <col min="5241" max="5478" width="9" style="154"/>
    <col min="5479" max="5479" width="1.75" style="154" customWidth="1"/>
    <col min="5480" max="5480" width="2.5" style="154" customWidth="1"/>
    <col min="5481" max="5481" width="3.625" style="154" customWidth="1"/>
    <col min="5482" max="5482" width="2.75" style="154" customWidth="1"/>
    <col min="5483" max="5483" width="0.875" style="154" customWidth="1"/>
    <col min="5484" max="5484" width="1.25" style="154" customWidth="1"/>
    <col min="5485" max="5485" width="5.375" style="154" customWidth="1"/>
    <col min="5486" max="5486" width="6.5" style="154" customWidth="1"/>
    <col min="5487" max="5487" width="4.125" style="154" customWidth="1"/>
    <col min="5488" max="5488" width="7.875" style="154" customWidth="1"/>
    <col min="5489" max="5489" width="8.75" style="154" customWidth="1"/>
    <col min="5490" max="5493" width="6.25" style="154" customWidth="1"/>
    <col min="5494" max="5494" width="4.875" style="154" customWidth="1"/>
    <col min="5495" max="5495" width="2.5" style="154" customWidth="1"/>
    <col min="5496" max="5496" width="4.875" style="154" customWidth="1"/>
    <col min="5497" max="5734" width="9" style="154"/>
    <col min="5735" max="5735" width="1.75" style="154" customWidth="1"/>
    <col min="5736" max="5736" width="2.5" style="154" customWidth="1"/>
    <col min="5737" max="5737" width="3.625" style="154" customWidth="1"/>
    <col min="5738" max="5738" width="2.75" style="154" customWidth="1"/>
    <col min="5739" max="5739" width="0.875" style="154" customWidth="1"/>
    <col min="5740" max="5740" width="1.25" style="154" customWidth="1"/>
    <col min="5741" max="5741" width="5.375" style="154" customWidth="1"/>
    <col min="5742" max="5742" width="6.5" style="154" customWidth="1"/>
    <col min="5743" max="5743" width="4.125" style="154" customWidth="1"/>
    <col min="5744" max="5744" width="7.875" style="154" customWidth="1"/>
    <col min="5745" max="5745" width="8.75" style="154" customWidth="1"/>
    <col min="5746" max="5749" width="6.25" style="154" customWidth="1"/>
    <col min="5750" max="5750" width="4.875" style="154" customWidth="1"/>
    <col min="5751" max="5751" width="2.5" style="154" customWidth="1"/>
    <col min="5752" max="5752" width="4.875" style="154" customWidth="1"/>
    <col min="5753" max="5990" width="9" style="154"/>
    <col min="5991" max="5991" width="1.75" style="154" customWidth="1"/>
    <col min="5992" max="5992" width="2.5" style="154" customWidth="1"/>
    <col min="5993" max="5993" width="3.625" style="154" customWidth="1"/>
    <col min="5994" max="5994" width="2.75" style="154" customWidth="1"/>
    <col min="5995" max="5995" width="0.875" style="154" customWidth="1"/>
    <col min="5996" max="5996" width="1.25" style="154" customWidth="1"/>
    <col min="5997" max="5997" width="5.375" style="154" customWidth="1"/>
    <col min="5998" max="5998" width="6.5" style="154" customWidth="1"/>
    <col min="5999" max="5999" width="4.125" style="154" customWidth="1"/>
    <col min="6000" max="6000" width="7.875" style="154" customWidth="1"/>
    <col min="6001" max="6001" width="8.75" style="154" customWidth="1"/>
    <col min="6002" max="6005" width="6.25" style="154" customWidth="1"/>
    <col min="6006" max="6006" width="4.875" style="154" customWidth="1"/>
    <col min="6007" max="6007" width="2.5" style="154" customWidth="1"/>
    <col min="6008" max="6008" width="4.875" style="154" customWidth="1"/>
    <col min="6009" max="6246" width="9" style="154"/>
    <col min="6247" max="6247" width="1.75" style="154" customWidth="1"/>
    <col min="6248" max="6248" width="2.5" style="154" customWidth="1"/>
    <col min="6249" max="6249" width="3.625" style="154" customWidth="1"/>
    <col min="6250" max="6250" width="2.75" style="154" customWidth="1"/>
    <col min="6251" max="6251" width="0.875" style="154" customWidth="1"/>
    <col min="6252" max="6252" width="1.25" style="154" customWidth="1"/>
    <col min="6253" max="6253" width="5.375" style="154" customWidth="1"/>
    <col min="6254" max="6254" width="6.5" style="154" customWidth="1"/>
    <col min="6255" max="6255" width="4.125" style="154" customWidth="1"/>
    <col min="6256" max="6256" width="7.875" style="154" customWidth="1"/>
    <col min="6257" max="6257" width="8.75" style="154" customWidth="1"/>
    <col min="6258" max="6261" width="6.25" style="154" customWidth="1"/>
    <col min="6262" max="6262" width="4.875" style="154" customWidth="1"/>
    <col min="6263" max="6263" width="2.5" style="154" customWidth="1"/>
    <col min="6264" max="6264" width="4.875" style="154" customWidth="1"/>
    <col min="6265" max="6502" width="9" style="154"/>
    <col min="6503" max="6503" width="1.75" style="154" customWidth="1"/>
    <col min="6504" max="6504" width="2.5" style="154" customWidth="1"/>
    <col min="6505" max="6505" width="3.625" style="154" customWidth="1"/>
    <col min="6506" max="6506" width="2.75" style="154" customWidth="1"/>
    <col min="6507" max="6507" width="0.875" style="154" customWidth="1"/>
    <col min="6508" max="6508" width="1.25" style="154" customWidth="1"/>
    <col min="6509" max="6509" width="5.375" style="154" customWidth="1"/>
    <col min="6510" max="6510" width="6.5" style="154" customWidth="1"/>
    <col min="6511" max="6511" width="4.125" style="154" customWidth="1"/>
    <col min="6512" max="6512" width="7.875" style="154" customWidth="1"/>
    <col min="6513" max="6513" width="8.75" style="154" customWidth="1"/>
    <col min="6514" max="6517" width="6.25" style="154" customWidth="1"/>
    <col min="6518" max="6518" width="4.875" style="154" customWidth="1"/>
    <col min="6519" max="6519" width="2.5" style="154" customWidth="1"/>
    <col min="6520" max="6520" width="4.875" style="154" customWidth="1"/>
    <col min="6521" max="6758" width="9" style="154"/>
    <col min="6759" max="6759" width="1.75" style="154" customWidth="1"/>
    <col min="6760" max="6760" width="2.5" style="154" customWidth="1"/>
    <col min="6761" max="6761" width="3.625" style="154" customWidth="1"/>
    <col min="6762" max="6762" width="2.75" style="154" customWidth="1"/>
    <col min="6763" max="6763" width="0.875" style="154" customWidth="1"/>
    <col min="6764" max="6764" width="1.25" style="154" customWidth="1"/>
    <col min="6765" max="6765" width="5.375" style="154" customWidth="1"/>
    <col min="6766" max="6766" width="6.5" style="154" customWidth="1"/>
    <col min="6767" max="6767" width="4.125" style="154" customWidth="1"/>
    <col min="6768" max="6768" width="7.875" style="154" customWidth="1"/>
    <col min="6769" max="6769" width="8.75" style="154" customWidth="1"/>
    <col min="6770" max="6773" width="6.25" style="154" customWidth="1"/>
    <col min="6774" max="6774" width="4.875" style="154" customWidth="1"/>
    <col min="6775" max="6775" width="2.5" style="154" customWidth="1"/>
    <col min="6776" max="6776" width="4.875" style="154" customWidth="1"/>
    <col min="6777" max="7014" width="9" style="154"/>
    <col min="7015" max="7015" width="1.75" style="154" customWidth="1"/>
    <col min="7016" max="7016" width="2.5" style="154" customWidth="1"/>
    <col min="7017" max="7017" width="3.625" style="154" customWidth="1"/>
    <col min="7018" max="7018" width="2.75" style="154" customWidth="1"/>
    <col min="7019" max="7019" width="0.875" style="154" customWidth="1"/>
    <col min="7020" max="7020" width="1.25" style="154" customWidth="1"/>
    <col min="7021" max="7021" width="5.375" style="154" customWidth="1"/>
    <col min="7022" max="7022" width="6.5" style="154" customWidth="1"/>
    <col min="7023" max="7023" width="4.125" style="154" customWidth="1"/>
    <col min="7024" max="7024" width="7.875" style="154" customWidth="1"/>
    <col min="7025" max="7025" width="8.75" style="154" customWidth="1"/>
    <col min="7026" max="7029" width="6.25" style="154" customWidth="1"/>
    <col min="7030" max="7030" width="4.875" style="154" customWidth="1"/>
    <col min="7031" max="7031" width="2.5" style="154" customWidth="1"/>
    <col min="7032" max="7032" width="4.875" style="154" customWidth="1"/>
    <col min="7033" max="7270" width="9" style="154"/>
    <col min="7271" max="7271" width="1.75" style="154" customWidth="1"/>
    <col min="7272" max="7272" width="2.5" style="154" customWidth="1"/>
    <col min="7273" max="7273" width="3.625" style="154" customWidth="1"/>
    <col min="7274" max="7274" width="2.75" style="154" customWidth="1"/>
    <col min="7275" max="7275" width="0.875" style="154" customWidth="1"/>
    <col min="7276" max="7276" width="1.25" style="154" customWidth="1"/>
    <col min="7277" max="7277" width="5.375" style="154" customWidth="1"/>
    <col min="7278" max="7278" width="6.5" style="154" customWidth="1"/>
    <col min="7279" max="7279" width="4.125" style="154" customWidth="1"/>
    <col min="7280" max="7280" width="7.875" style="154" customWidth="1"/>
    <col min="7281" max="7281" width="8.75" style="154" customWidth="1"/>
    <col min="7282" max="7285" width="6.25" style="154" customWidth="1"/>
    <col min="7286" max="7286" width="4.875" style="154" customWidth="1"/>
    <col min="7287" max="7287" width="2.5" style="154" customWidth="1"/>
    <col min="7288" max="7288" width="4.875" style="154" customWidth="1"/>
    <col min="7289" max="7526" width="9" style="154"/>
    <col min="7527" max="7527" width="1.75" style="154" customWidth="1"/>
    <col min="7528" max="7528" width="2.5" style="154" customWidth="1"/>
    <col min="7529" max="7529" width="3.625" style="154" customWidth="1"/>
    <col min="7530" max="7530" width="2.75" style="154" customWidth="1"/>
    <col min="7531" max="7531" width="0.875" style="154" customWidth="1"/>
    <col min="7532" max="7532" width="1.25" style="154" customWidth="1"/>
    <col min="7533" max="7533" width="5.375" style="154" customWidth="1"/>
    <col min="7534" max="7534" width="6.5" style="154" customWidth="1"/>
    <col min="7535" max="7535" width="4.125" style="154" customWidth="1"/>
    <col min="7536" max="7536" width="7.875" style="154" customWidth="1"/>
    <col min="7537" max="7537" width="8.75" style="154" customWidth="1"/>
    <col min="7538" max="7541" width="6.25" style="154" customWidth="1"/>
    <col min="7542" max="7542" width="4.875" style="154" customWidth="1"/>
    <col min="7543" max="7543" width="2.5" style="154" customWidth="1"/>
    <col min="7544" max="7544" width="4.875" style="154" customWidth="1"/>
    <col min="7545" max="7782" width="9" style="154"/>
    <col min="7783" max="7783" width="1.75" style="154" customWidth="1"/>
    <col min="7784" max="7784" width="2.5" style="154" customWidth="1"/>
    <col min="7785" max="7785" width="3.625" style="154" customWidth="1"/>
    <col min="7786" max="7786" width="2.75" style="154" customWidth="1"/>
    <col min="7787" max="7787" width="0.875" style="154" customWidth="1"/>
    <col min="7788" max="7788" width="1.25" style="154" customWidth="1"/>
    <col min="7789" max="7789" width="5.375" style="154" customWidth="1"/>
    <col min="7790" max="7790" width="6.5" style="154" customWidth="1"/>
    <col min="7791" max="7791" width="4.125" style="154" customWidth="1"/>
    <col min="7792" max="7792" width="7.875" style="154" customWidth="1"/>
    <col min="7793" max="7793" width="8.75" style="154" customWidth="1"/>
    <col min="7794" max="7797" width="6.25" style="154" customWidth="1"/>
    <col min="7798" max="7798" width="4.875" style="154" customWidth="1"/>
    <col min="7799" max="7799" width="2.5" style="154" customWidth="1"/>
    <col min="7800" max="7800" width="4.875" style="154" customWidth="1"/>
    <col min="7801" max="8038" width="9" style="154"/>
    <col min="8039" max="8039" width="1.75" style="154" customWidth="1"/>
    <col min="8040" max="8040" width="2.5" style="154" customWidth="1"/>
    <col min="8041" max="8041" width="3.625" style="154" customWidth="1"/>
    <col min="8042" max="8042" width="2.75" style="154" customWidth="1"/>
    <col min="8043" max="8043" width="0.875" style="154" customWidth="1"/>
    <col min="8044" max="8044" width="1.25" style="154" customWidth="1"/>
    <col min="8045" max="8045" width="5.375" style="154" customWidth="1"/>
    <col min="8046" max="8046" width="6.5" style="154" customWidth="1"/>
    <col min="8047" max="8047" width="4.125" style="154" customWidth="1"/>
    <col min="8048" max="8048" width="7.875" style="154" customWidth="1"/>
    <col min="8049" max="8049" width="8.75" style="154" customWidth="1"/>
    <col min="8050" max="8053" width="6.25" style="154" customWidth="1"/>
    <col min="8054" max="8054" width="4.875" style="154" customWidth="1"/>
    <col min="8055" max="8055" width="2.5" style="154" customWidth="1"/>
    <col min="8056" max="8056" width="4.875" style="154" customWidth="1"/>
    <col min="8057" max="8294" width="9" style="154"/>
    <col min="8295" max="8295" width="1.75" style="154" customWidth="1"/>
    <col min="8296" max="8296" width="2.5" style="154" customWidth="1"/>
    <col min="8297" max="8297" width="3.625" style="154" customWidth="1"/>
    <col min="8298" max="8298" width="2.75" style="154" customWidth="1"/>
    <col min="8299" max="8299" width="0.875" style="154" customWidth="1"/>
    <col min="8300" max="8300" width="1.25" style="154" customWidth="1"/>
    <col min="8301" max="8301" width="5.375" style="154" customWidth="1"/>
    <col min="8302" max="8302" width="6.5" style="154" customWidth="1"/>
    <col min="8303" max="8303" width="4.125" style="154" customWidth="1"/>
    <col min="8304" max="8304" width="7.875" style="154" customWidth="1"/>
    <col min="8305" max="8305" width="8.75" style="154" customWidth="1"/>
    <col min="8306" max="8309" width="6.25" style="154" customWidth="1"/>
    <col min="8310" max="8310" width="4.875" style="154" customWidth="1"/>
    <col min="8311" max="8311" width="2.5" style="154" customWidth="1"/>
    <col min="8312" max="8312" width="4.875" style="154" customWidth="1"/>
    <col min="8313" max="8550" width="9" style="154"/>
    <col min="8551" max="8551" width="1.75" style="154" customWidth="1"/>
    <col min="8552" max="8552" width="2.5" style="154" customWidth="1"/>
    <col min="8553" max="8553" width="3.625" style="154" customWidth="1"/>
    <col min="8554" max="8554" width="2.75" style="154" customWidth="1"/>
    <col min="8555" max="8555" width="0.875" style="154" customWidth="1"/>
    <col min="8556" max="8556" width="1.25" style="154" customWidth="1"/>
    <col min="8557" max="8557" width="5.375" style="154" customWidth="1"/>
    <col min="8558" max="8558" width="6.5" style="154" customWidth="1"/>
    <col min="8559" max="8559" width="4.125" style="154" customWidth="1"/>
    <col min="8560" max="8560" width="7.875" style="154" customWidth="1"/>
    <col min="8561" max="8561" width="8.75" style="154" customWidth="1"/>
    <col min="8562" max="8565" width="6.25" style="154" customWidth="1"/>
    <col min="8566" max="8566" width="4.875" style="154" customWidth="1"/>
    <col min="8567" max="8567" width="2.5" style="154" customWidth="1"/>
    <col min="8568" max="8568" width="4.875" style="154" customWidth="1"/>
    <col min="8569" max="8806" width="9" style="154"/>
    <col min="8807" max="8807" width="1.75" style="154" customWidth="1"/>
    <col min="8808" max="8808" width="2.5" style="154" customWidth="1"/>
    <col min="8809" max="8809" width="3.625" style="154" customWidth="1"/>
    <col min="8810" max="8810" width="2.75" style="154" customWidth="1"/>
    <col min="8811" max="8811" width="0.875" style="154" customWidth="1"/>
    <col min="8812" max="8812" width="1.25" style="154" customWidth="1"/>
    <col min="8813" max="8813" width="5.375" style="154" customWidth="1"/>
    <col min="8814" max="8814" width="6.5" style="154" customWidth="1"/>
    <col min="8815" max="8815" width="4.125" style="154" customWidth="1"/>
    <col min="8816" max="8816" width="7.875" style="154" customWidth="1"/>
    <col min="8817" max="8817" width="8.75" style="154" customWidth="1"/>
    <col min="8818" max="8821" width="6.25" style="154" customWidth="1"/>
    <col min="8822" max="8822" width="4.875" style="154" customWidth="1"/>
    <col min="8823" max="8823" width="2.5" style="154" customWidth="1"/>
    <col min="8824" max="8824" width="4.875" style="154" customWidth="1"/>
    <col min="8825" max="9062" width="9" style="154"/>
    <col min="9063" max="9063" width="1.75" style="154" customWidth="1"/>
    <col min="9064" max="9064" width="2.5" style="154" customWidth="1"/>
    <col min="9065" max="9065" width="3.625" style="154" customWidth="1"/>
    <col min="9066" max="9066" width="2.75" style="154" customWidth="1"/>
    <col min="9067" max="9067" width="0.875" style="154" customWidth="1"/>
    <col min="9068" max="9068" width="1.25" style="154" customWidth="1"/>
    <col min="9069" max="9069" width="5.375" style="154" customWidth="1"/>
    <col min="9070" max="9070" width="6.5" style="154" customWidth="1"/>
    <col min="9071" max="9071" width="4.125" style="154" customWidth="1"/>
    <col min="9072" max="9072" width="7.875" style="154" customWidth="1"/>
    <col min="9073" max="9073" width="8.75" style="154" customWidth="1"/>
    <col min="9074" max="9077" width="6.25" style="154" customWidth="1"/>
    <col min="9078" max="9078" width="4.875" style="154" customWidth="1"/>
    <col min="9079" max="9079" width="2.5" style="154" customWidth="1"/>
    <col min="9080" max="9080" width="4.875" style="154" customWidth="1"/>
    <col min="9081" max="9318" width="9" style="154"/>
    <col min="9319" max="9319" width="1.75" style="154" customWidth="1"/>
    <col min="9320" max="9320" width="2.5" style="154" customWidth="1"/>
    <col min="9321" max="9321" width="3.625" style="154" customWidth="1"/>
    <col min="9322" max="9322" width="2.75" style="154" customWidth="1"/>
    <col min="9323" max="9323" width="0.875" style="154" customWidth="1"/>
    <col min="9324" max="9324" width="1.25" style="154" customWidth="1"/>
    <col min="9325" max="9325" width="5.375" style="154" customWidth="1"/>
    <col min="9326" max="9326" width="6.5" style="154" customWidth="1"/>
    <col min="9327" max="9327" width="4.125" style="154" customWidth="1"/>
    <col min="9328" max="9328" width="7.875" style="154" customWidth="1"/>
    <col min="9329" max="9329" width="8.75" style="154" customWidth="1"/>
    <col min="9330" max="9333" width="6.25" style="154" customWidth="1"/>
    <col min="9334" max="9334" width="4.875" style="154" customWidth="1"/>
    <col min="9335" max="9335" width="2.5" style="154" customWidth="1"/>
    <col min="9336" max="9336" width="4.875" style="154" customWidth="1"/>
    <col min="9337" max="9574" width="9" style="154"/>
    <col min="9575" max="9575" width="1.75" style="154" customWidth="1"/>
    <col min="9576" max="9576" width="2.5" style="154" customWidth="1"/>
    <col min="9577" max="9577" width="3.625" style="154" customWidth="1"/>
    <col min="9578" max="9578" width="2.75" style="154" customWidth="1"/>
    <col min="9579" max="9579" width="0.875" style="154" customWidth="1"/>
    <col min="9580" max="9580" width="1.25" style="154" customWidth="1"/>
    <col min="9581" max="9581" width="5.375" style="154" customWidth="1"/>
    <col min="9582" max="9582" width="6.5" style="154" customWidth="1"/>
    <col min="9583" max="9583" width="4.125" style="154" customWidth="1"/>
    <col min="9584" max="9584" width="7.875" style="154" customWidth="1"/>
    <col min="9585" max="9585" width="8.75" style="154" customWidth="1"/>
    <col min="9586" max="9589" width="6.25" style="154" customWidth="1"/>
    <col min="9590" max="9590" width="4.875" style="154" customWidth="1"/>
    <col min="9591" max="9591" width="2.5" style="154" customWidth="1"/>
    <col min="9592" max="9592" width="4.875" style="154" customWidth="1"/>
    <col min="9593" max="9830" width="9" style="154"/>
    <col min="9831" max="9831" width="1.75" style="154" customWidth="1"/>
    <col min="9832" max="9832" width="2.5" style="154" customWidth="1"/>
    <col min="9833" max="9833" width="3.625" style="154" customWidth="1"/>
    <col min="9834" max="9834" width="2.75" style="154" customWidth="1"/>
    <col min="9835" max="9835" width="0.875" style="154" customWidth="1"/>
    <col min="9836" max="9836" width="1.25" style="154" customWidth="1"/>
    <col min="9837" max="9837" width="5.375" style="154" customWidth="1"/>
    <col min="9838" max="9838" width="6.5" style="154" customWidth="1"/>
    <col min="9839" max="9839" width="4.125" style="154" customWidth="1"/>
    <col min="9840" max="9840" width="7.875" style="154" customWidth="1"/>
    <col min="9841" max="9841" width="8.75" style="154" customWidth="1"/>
    <col min="9842" max="9845" width="6.25" style="154" customWidth="1"/>
    <col min="9846" max="9846" width="4.875" style="154" customWidth="1"/>
    <col min="9847" max="9847" width="2.5" style="154" customWidth="1"/>
    <col min="9848" max="9848" width="4.875" style="154" customWidth="1"/>
    <col min="9849" max="10086" width="9" style="154"/>
    <col min="10087" max="10087" width="1.75" style="154" customWidth="1"/>
    <col min="10088" max="10088" width="2.5" style="154" customWidth="1"/>
    <col min="10089" max="10089" width="3.625" style="154" customWidth="1"/>
    <col min="10090" max="10090" width="2.75" style="154" customWidth="1"/>
    <col min="10091" max="10091" width="0.875" style="154" customWidth="1"/>
    <col min="10092" max="10092" width="1.25" style="154" customWidth="1"/>
    <col min="10093" max="10093" width="5.375" style="154" customWidth="1"/>
    <col min="10094" max="10094" width="6.5" style="154" customWidth="1"/>
    <col min="10095" max="10095" width="4.125" style="154" customWidth="1"/>
    <col min="10096" max="10096" width="7.875" style="154" customWidth="1"/>
    <col min="10097" max="10097" width="8.75" style="154" customWidth="1"/>
    <col min="10098" max="10101" width="6.25" style="154" customWidth="1"/>
    <col min="10102" max="10102" width="4.875" style="154" customWidth="1"/>
    <col min="10103" max="10103" width="2.5" style="154" customWidth="1"/>
    <col min="10104" max="10104" width="4.875" style="154" customWidth="1"/>
    <col min="10105" max="10342" width="9" style="154"/>
    <col min="10343" max="10343" width="1.75" style="154" customWidth="1"/>
    <col min="10344" max="10344" width="2.5" style="154" customWidth="1"/>
    <col min="10345" max="10345" width="3.625" style="154" customWidth="1"/>
    <col min="10346" max="10346" width="2.75" style="154" customWidth="1"/>
    <col min="10347" max="10347" width="0.875" style="154" customWidth="1"/>
    <col min="10348" max="10348" width="1.25" style="154" customWidth="1"/>
    <col min="10349" max="10349" width="5.375" style="154" customWidth="1"/>
    <col min="10350" max="10350" width="6.5" style="154" customWidth="1"/>
    <col min="10351" max="10351" width="4.125" style="154" customWidth="1"/>
    <col min="10352" max="10352" width="7.875" style="154" customWidth="1"/>
    <col min="10353" max="10353" width="8.75" style="154" customWidth="1"/>
    <col min="10354" max="10357" width="6.25" style="154" customWidth="1"/>
    <col min="10358" max="10358" width="4.875" style="154" customWidth="1"/>
    <col min="10359" max="10359" width="2.5" style="154" customWidth="1"/>
    <col min="10360" max="10360" width="4.875" style="154" customWidth="1"/>
    <col min="10361" max="10598" width="9" style="154"/>
    <col min="10599" max="10599" width="1.75" style="154" customWidth="1"/>
    <col min="10600" max="10600" width="2.5" style="154" customWidth="1"/>
    <col min="10601" max="10601" width="3.625" style="154" customWidth="1"/>
    <col min="10602" max="10602" width="2.75" style="154" customWidth="1"/>
    <col min="10603" max="10603" width="0.875" style="154" customWidth="1"/>
    <col min="10604" max="10604" width="1.25" style="154" customWidth="1"/>
    <col min="10605" max="10605" width="5.375" style="154" customWidth="1"/>
    <col min="10606" max="10606" width="6.5" style="154" customWidth="1"/>
    <col min="10607" max="10607" width="4.125" style="154" customWidth="1"/>
    <col min="10608" max="10608" width="7.875" style="154" customWidth="1"/>
    <col min="10609" max="10609" width="8.75" style="154" customWidth="1"/>
    <col min="10610" max="10613" width="6.25" style="154" customWidth="1"/>
    <col min="10614" max="10614" width="4.875" style="154" customWidth="1"/>
    <col min="10615" max="10615" width="2.5" style="154" customWidth="1"/>
    <col min="10616" max="10616" width="4.875" style="154" customWidth="1"/>
    <col min="10617" max="10854" width="9" style="154"/>
    <col min="10855" max="10855" width="1.75" style="154" customWidth="1"/>
    <col min="10856" max="10856" width="2.5" style="154" customWidth="1"/>
    <col min="10857" max="10857" width="3.625" style="154" customWidth="1"/>
    <col min="10858" max="10858" width="2.75" style="154" customWidth="1"/>
    <col min="10859" max="10859" width="0.875" style="154" customWidth="1"/>
    <col min="10860" max="10860" width="1.25" style="154" customWidth="1"/>
    <col min="10861" max="10861" width="5.375" style="154" customWidth="1"/>
    <col min="10862" max="10862" width="6.5" style="154" customWidth="1"/>
    <col min="10863" max="10863" width="4.125" style="154" customWidth="1"/>
    <col min="10864" max="10864" width="7.875" style="154" customWidth="1"/>
    <col min="10865" max="10865" width="8.75" style="154" customWidth="1"/>
    <col min="10866" max="10869" width="6.25" style="154" customWidth="1"/>
    <col min="10870" max="10870" width="4.875" style="154" customWidth="1"/>
    <col min="10871" max="10871" width="2.5" style="154" customWidth="1"/>
    <col min="10872" max="10872" width="4.875" style="154" customWidth="1"/>
    <col min="10873" max="11110" width="9" style="154"/>
    <col min="11111" max="11111" width="1.75" style="154" customWidth="1"/>
    <col min="11112" max="11112" width="2.5" style="154" customWidth="1"/>
    <col min="11113" max="11113" width="3.625" style="154" customWidth="1"/>
    <col min="11114" max="11114" width="2.75" style="154" customWidth="1"/>
    <col min="11115" max="11115" width="0.875" style="154" customWidth="1"/>
    <col min="11116" max="11116" width="1.25" style="154" customWidth="1"/>
    <col min="11117" max="11117" width="5.375" style="154" customWidth="1"/>
    <col min="11118" max="11118" width="6.5" style="154" customWidth="1"/>
    <col min="11119" max="11119" width="4.125" style="154" customWidth="1"/>
    <col min="11120" max="11120" width="7.875" style="154" customWidth="1"/>
    <col min="11121" max="11121" width="8.75" style="154" customWidth="1"/>
    <col min="11122" max="11125" width="6.25" style="154" customWidth="1"/>
    <col min="11126" max="11126" width="4.875" style="154" customWidth="1"/>
    <col min="11127" max="11127" width="2.5" style="154" customWidth="1"/>
    <col min="11128" max="11128" width="4.875" style="154" customWidth="1"/>
    <col min="11129" max="11366" width="9" style="154"/>
    <col min="11367" max="11367" width="1.75" style="154" customWidth="1"/>
    <col min="11368" max="11368" width="2.5" style="154" customWidth="1"/>
    <col min="11369" max="11369" width="3.625" style="154" customWidth="1"/>
    <col min="11370" max="11370" width="2.75" style="154" customWidth="1"/>
    <col min="11371" max="11371" width="0.875" style="154" customWidth="1"/>
    <col min="11372" max="11372" width="1.25" style="154" customWidth="1"/>
    <col min="11373" max="11373" width="5.375" style="154" customWidth="1"/>
    <col min="11374" max="11374" width="6.5" style="154" customWidth="1"/>
    <col min="11375" max="11375" width="4.125" style="154" customWidth="1"/>
    <col min="11376" max="11376" width="7.875" style="154" customWidth="1"/>
    <col min="11377" max="11377" width="8.75" style="154" customWidth="1"/>
    <col min="11378" max="11381" width="6.25" style="154" customWidth="1"/>
    <col min="11382" max="11382" width="4.875" style="154" customWidth="1"/>
    <col min="11383" max="11383" width="2.5" style="154" customWidth="1"/>
    <col min="11384" max="11384" width="4.875" style="154" customWidth="1"/>
    <col min="11385" max="11622" width="9" style="154"/>
    <col min="11623" max="11623" width="1.75" style="154" customWidth="1"/>
    <col min="11624" max="11624" width="2.5" style="154" customWidth="1"/>
    <col min="11625" max="11625" width="3.625" style="154" customWidth="1"/>
    <col min="11626" max="11626" width="2.75" style="154" customWidth="1"/>
    <col min="11627" max="11627" width="0.875" style="154" customWidth="1"/>
    <col min="11628" max="11628" width="1.25" style="154" customWidth="1"/>
    <col min="11629" max="11629" width="5.375" style="154" customWidth="1"/>
    <col min="11630" max="11630" width="6.5" style="154" customWidth="1"/>
    <col min="11631" max="11631" width="4.125" style="154" customWidth="1"/>
    <col min="11632" max="11632" width="7.875" style="154" customWidth="1"/>
    <col min="11633" max="11633" width="8.75" style="154" customWidth="1"/>
    <col min="11634" max="11637" width="6.25" style="154" customWidth="1"/>
    <col min="11638" max="11638" width="4.875" style="154" customWidth="1"/>
    <col min="11639" max="11639" width="2.5" style="154" customWidth="1"/>
    <col min="11640" max="11640" width="4.875" style="154" customWidth="1"/>
    <col min="11641" max="11878" width="9" style="154"/>
    <col min="11879" max="11879" width="1.75" style="154" customWidth="1"/>
    <col min="11880" max="11880" width="2.5" style="154" customWidth="1"/>
    <col min="11881" max="11881" width="3.625" style="154" customWidth="1"/>
    <col min="11882" max="11882" width="2.75" style="154" customWidth="1"/>
    <col min="11883" max="11883" width="0.875" style="154" customWidth="1"/>
    <col min="11884" max="11884" width="1.25" style="154" customWidth="1"/>
    <col min="11885" max="11885" width="5.375" style="154" customWidth="1"/>
    <col min="11886" max="11886" width="6.5" style="154" customWidth="1"/>
    <col min="11887" max="11887" width="4.125" style="154" customWidth="1"/>
    <col min="11888" max="11888" width="7.875" style="154" customWidth="1"/>
    <col min="11889" max="11889" width="8.75" style="154" customWidth="1"/>
    <col min="11890" max="11893" width="6.25" style="154" customWidth="1"/>
    <col min="11894" max="11894" width="4.875" style="154" customWidth="1"/>
    <col min="11895" max="11895" width="2.5" style="154" customWidth="1"/>
    <col min="11896" max="11896" width="4.875" style="154" customWidth="1"/>
    <col min="11897" max="12134" width="9" style="154"/>
    <col min="12135" max="12135" width="1.75" style="154" customWidth="1"/>
    <col min="12136" max="12136" width="2.5" style="154" customWidth="1"/>
    <col min="12137" max="12137" width="3.625" style="154" customWidth="1"/>
    <col min="12138" max="12138" width="2.75" style="154" customWidth="1"/>
    <col min="12139" max="12139" width="0.875" style="154" customWidth="1"/>
    <col min="12140" max="12140" width="1.25" style="154" customWidth="1"/>
    <col min="12141" max="12141" width="5.375" style="154" customWidth="1"/>
    <col min="12142" max="12142" width="6.5" style="154" customWidth="1"/>
    <col min="12143" max="12143" width="4.125" style="154" customWidth="1"/>
    <col min="12144" max="12144" width="7.875" style="154" customWidth="1"/>
    <col min="12145" max="12145" width="8.75" style="154" customWidth="1"/>
    <col min="12146" max="12149" width="6.25" style="154" customWidth="1"/>
    <col min="12150" max="12150" width="4.875" style="154" customWidth="1"/>
    <col min="12151" max="12151" width="2.5" style="154" customWidth="1"/>
    <col min="12152" max="12152" width="4.875" style="154" customWidth="1"/>
    <col min="12153" max="12390" width="9" style="154"/>
    <col min="12391" max="12391" width="1.75" style="154" customWidth="1"/>
    <col min="12392" max="12392" width="2.5" style="154" customWidth="1"/>
    <col min="12393" max="12393" width="3.625" style="154" customWidth="1"/>
    <col min="12394" max="12394" width="2.75" style="154" customWidth="1"/>
    <col min="12395" max="12395" width="0.875" style="154" customWidth="1"/>
    <col min="12396" max="12396" width="1.25" style="154" customWidth="1"/>
    <col min="12397" max="12397" width="5.375" style="154" customWidth="1"/>
    <col min="12398" max="12398" width="6.5" style="154" customWidth="1"/>
    <col min="12399" max="12399" width="4.125" style="154" customWidth="1"/>
    <col min="12400" max="12400" width="7.875" style="154" customWidth="1"/>
    <col min="12401" max="12401" width="8.75" style="154" customWidth="1"/>
    <col min="12402" max="12405" width="6.25" style="154" customWidth="1"/>
    <col min="12406" max="12406" width="4.875" style="154" customWidth="1"/>
    <col min="12407" max="12407" width="2.5" style="154" customWidth="1"/>
    <col min="12408" max="12408" width="4.875" style="154" customWidth="1"/>
    <col min="12409" max="12646" width="9" style="154"/>
    <col min="12647" max="12647" width="1.75" style="154" customWidth="1"/>
    <col min="12648" max="12648" width="2.5" style="154" customWidth="1"/>
    <col min="12649" max="12649" width="3.625" style="154" customWidth="1"/>
    <col min="12650" max="12650" width="2.75" style="154" customWidth="1"/>
    <col min="12651" max="12651" width="0.875" style="154" customWidth="1"/>
    <col min="12652" max="12652" width="1.25" style="154" customWidth="1"/>
    <col min="12653" max="12653" width="5.375" style="154" customWidth="1"/>
    <col min="12654" max="12654" width="6.5" style="154" customWidth="1"/>
    <col min="12655" max="12655" width="4.125" style="154" customWidth="1"/>
    <col min="12656" max="12656" width="7.875" style="154" customWidth="1"/>
    <col min="12657" max="12657" width="8.75" style="154" customWidth="1"/>
    <col min="12658" max="12661" width="6.25" style="154" customWidth="1"/>
    <col min="12662" max="12662" width="4.875" style="154" customWidth="1"/>
    <col min="12663" max="12663" width="2.5" style="154" customWidth="1"/>
    <col min="12664" max="12664" width="4.875" style="154" customWidth="1"/>
    <col min="12665" max="12902" width="9" style="154"/>
    <col min="12903" max="12903" width="1.75" style="154" customWidth="1"/>
    <col min="12904" max="12904" width="2.5" style="154" customWidth="1"/>
    <col min="12905" max="12905" width="3.625" style="154" customWidth="1"/>
    <col min="12906" max="12906" width="2.75" style="154" customWidth="1"/>
    <col min="12907" max="12907" width="0.875" style="154" customWidth="1"/>
    <col min="12908" max="12908" width="1.25" style="154" customWidth="1"/>
    <col min="12909" max="12909" width="5.375" style="154" customWidth="1"/>
    <col min="12910" max="12910" width="6.5" style="154" customWidth="1"/>
    <col min="12911" max="12911" width="4.125" style="154" customWidth="1"/>
    <col min="12912" max="12912" width="7.875" style="154" customWidth="1"/>
    <col min="12913" max="12913" width="8.75" style="154" customWidth="1"/>
    <col min="12914" max="12917" width="6.25" style="154" customWidth="1"/>
    <col min="12918" max="12918" width="4.875" style="154" customWidth="1"/>
    <col min="12919" max="12919" width="2.5" style="154" customWidth="1"/>
    <col min="12920" max="12920" width="4.875" style="154" customWidth="1"/>
    <col min="12921" max="13158" width="9" style="154"/>
    <col min="13159" max="13159" width="1.75" style="154" customWidth="1"/>
    <col min="13160" max="13160" width="2.5" style="154" customWidth="1"/>
    <col min="13161" max="13161" width="3.625" style="154" customWidth="1"/>
    <col min="13162" max="13162" width="2.75" style="154" customWidth="1"/>
    <col min="13163" max="13163" width="0.875" style="154" customWidth="1"/>
    <col min="13164" max="13164" width="1.25" style="154" customWidth="1"/>
    <col min="13165" max="13165" width="5.375" style="154" customWidth="1"/>
    <col min="13166" max="13166" width="6.5" style="154" customWidth="1"/>
    <col min="13167" max="13167" width="4.125" style="154" customWidth="1"/>
    <col min="13168" max="13168" width="7.875" style="154" customWidth="1"/>
    <col min="13169" max="13169" width="8.75" style="154" customWidth="1"/>
    <col min="13170" max="13173" width="6.25" style="154" customWidth="1"/>
    <col min="13174" max="13174" width="4.875" style="154" customWidth="1"/>
    <col min="13175" max="13175" width="2.5" style="154" customWidth="1"/>
    <col min="13176" max="13176" width="4.875" style="154" customWidth="1"/>
    <col min="13177" max="13414" width="9" style="154"/>
    <col min="13415" max="13415" width="1.75" style="154" customWidth="1"/>
    <col min="13416" max="13416" width="2.5" style="154" customWidth="1"/>
    <col min="13417" max="13417" width="3.625" style="154" customWidth="1"/>
    <col min="13418" max="13418" width="2.75" style="154" customWidth="1"/>
    <col min="13419" max="13419" width="0.875" style="154" customWidth="1"/>
    <col min="13420" max="13420" width="1.25" style="154" customWidth="1"/>
    <col min="13421" max="13421" width="5.375" style="154" customWidth="1"/>
    <col min="13422" max="13422" width="6.5" style="154" customWidth="1"/>
    <col min="13423" max="13423" width="4.125" style="154" customWidth="1"/>
    <col min="13424" max="13424" width="7.875" style="154" customWidth="1"/>
    <col min="13425" max="13425" width="8.75" style="154" customWidth="1"/>
    <col min="13426" max="13429" width="6.25" style="154" customWidth="1"/>
    <col min="13430" max="13430" width="4.875" style="154" customWidth="1"/>
    <col min="13431" max="13431" width="2.5" style="154" customWidth="1"/>
    <col min="13432" max="13432" width="4.875" style="154" customWidth="1"/>
    <col min="13433" max="13670" width="9" style="154"/>
    <col min="13671" max="13671" width="1.75" style="154" customWidth="1"/>
    <col min="13672" max="13672" width="2.5" style="154" customWidth="1"/>
    <col min="13673" max="13673" width="3.625" style="154" customWidth="1"/>
    <col min="13674" max="13674" width="2.75" style="154" customWidth="1"/>
    <col min="13675" max="13675" width="0.875" style="154" customWidth="1"/>
    <col min="13676" max="13676" width="1.25" style="154" customWidth="1"/>
    <col min="13677" max="13677" width="5.375" style="154" customWidth="1"/>
    <col min="13678" max="13678" width="6.5" style="154" customWidth="1"/>
    <col min="13679" max="13679" width="4.125" style="154" customWidth="1"/>
    <col min="13680" max="13680" width="7.875" style="154" customWidth="1"/>
    <col min="13681" max="13681" width="8.75" style="154" customWidth="1"/>
    <col min="13682" max="13685" width="6.25" style="154" customWidth="1"/>
    <col min="13686" max="13686" width="4.875" style="154" customWidth="1"/>
    <col min="13687" max="13687" width="2.5" style="154" customWidth="1"/>
    <col min="13688" max="13688" width="4.875" style="154" customWidth="1"/>
    <col min="13689" max="13926" width="9" style="154"/>
    <col min="13927" max="13927" width="1.75" style="154" customWidth="1"/>
    <col min="13928" max="13928" width="2.5" style="154" customWidth="1"/>
    <col min="13929" max="13929" width="3.625" style="154" customWidth="1"/>
    <col min="13930" max="13930" width="2.75" style="154" customWidth="1"/>
    <col min="13931" max="13931" width="0.875" style="154" customWidth="1"/>
    <col min="13932" max="13932" width="1.25" style="154" customWidth="1"/>
    <col min="13933" max="13933" width="5.375" style="154" customWidth="1"/>
    <col min="13934" max="13934" width="6.5" style="154" customWidth="1"/>
    <col min="13935" max="13935" width="4.125" style="154" customWidth="1"/>
    <col min="13936" max="13936" width="7.875" style="154" customWidth="1"/>
    <col min="13937" max="13937" width="8.75" style="154" customWidth="1"/>
    <col min="13938" max="13941" width="6.25" style="154" customWidth="1"/>
    <col min="13942" max="13942" width="4.875" style="154" customWidth="1"/>
    <col min="13943" max="13943" width="2.5" style="154" customWidth="1"/>
    <col min="13944" max="13944" width="4.875" style="154" customWidth="1"/>
    <col min="13945" max="14182" width="9" style="154"/>
    <col min="14183" max="14183" width="1.75" style="154" customWidth="1"/>
    <col min="14184" max="14184" width="2.5" style="154" customWidth="1"/>
    <col min="14185" max="14185" width="3.625" style="154" customWidth="1"/>
    <col min="14186" max="14186" width="2.75" style="154" customWidth="1"/>
    <col min="14187" max="14187" width="0.875" style="154" customWidth="1"/>
    <col min="14188" max="14188" width="1.25" style="154" customWidth="1"/>
    <col min="14189" max="14189" width="5.375" style="154" customWidth="1"/>
    <col min="14190" max="14190" width="6.5" style="154" customWidth="1"/>
    <col min="14191" max="14191" width="4.125" style="154" customWidth="1"/>
    <col min="14192" max="14192" width="7.875" style="154" customWidth="1"/>
    <col min="14193" max="14193" width="8.75" style="154" customWidth="1"/>
    <col min="14194" max="14197" width="6.25" style="154" customWidth="1"/>
    <col min="14198" max="14198" width="4.875" style="154" customWidth="1"/>
    <col min="14199" max="14199" width="2.5" style="154" customWidth="1"/>
    <col min="14200" max="14200" width="4.875" style="154" customWidth="1"/>
    <col min="14201" max="14438" width="9" style="154"/>
    <col min="14439" max="14439" width="1.75" style="154" customWidth="1"/>
    <col min="14440" max="14440" width="2.5" style="154" customWidth="1"/>
    <col min="14441" max="14441" width="3.625" style="154" customWidth="1"/>
    <col min="14442" max="14442" width="2.75" style="154" customWidth="1"/>
    <col min="14443" max="14443" width="0.875" style="154" customWidth="1"/>
    <col min="14444" max="14444" width="1.25" style="154" customWidth="1"/>
    <col min="14445" max="14445" width="5.375" style="154" customWidth="1"/>
    <col min="14446" max="14446" width="6.5" style="154" customWidth="1"/>
    <col min="14447" max="14447" width="4.125" style="154" customWidth="1"/>
    <col min="14448" max="14448" width="7.875" style="154" customWidth="1"/>
    <col min="14449" max="14449" width="8.75" style="154" customWidth="1"/>
    <col min="14450" max="14453" width="6.25" style="154" customWidth="1"/>
    <col min="14454" max="14454" width="4.875" style="154" customWidth="1"/>
    <col min="14455" max="14455" width="2.5" style="154" customWidth="1"/>
    <col min="14456" max="14456" width="4.875" style="154" customWidth="1"/>
    <col min="14457" max="14694" width="9" style="154"/>
    <col min="14695" max="14695" width="1.75" style="154" customWidth="1"/>
    <col min="14696" max="14696" width="2.5" style="154" customWidth="1"/>
    <col min="14697" max="14697" width="3.625" style="154" customWidth="1"/>
    <col min="14698" max="14698" width="2.75" style="154" customWidth="1"/>
    <col min="14699" max="14699" width="0.875" style="154" customWidth="1"/>
    <col min="14700" max="14700" width="1.25" style="154" customWidth="1"/>
    <col min="14701" max="14701" width="5.375" style="154" customWidth="1"/>
    <col min="14702" max="14702" width="6.5" style="154" customWidth="1"/>
    <col min="14703" max="14703" width="4.125" style="154" customWidth="1"/>
    <col min="14704" max="14704" width="7.875" style="154" customWidth="1"/>
    <col min="14705" max="14705" width="8.75" style="154" customWidth="1"/>
    <col min="14706" max="14709" width="6.25" style="154" customWidth="1"/>
    <col min="14710" max="14710" width="4.875" style="154" customWidth="1"/>
    <col min="14711" max="14711" width="2.5" style="154" customWidth="1"/>
    <col min="14712" max="14712" width="4.875" style="154" customWidth="1"/>
    <col min="14713" max="14950" width="9" style="154"/>
    <col min="14951" max="14951" width="1.75" style="154" customWidth="1"/>
    <col min="14952" max="14952" width="2.5" style="154" customWidth="1"/>
    <col min="14953" max="14953" width="3.625" style="154" customWidth="1"/>
    <col min="14954" max="14954" width="2.75" style="154" customWidth="1"/>
    <col min="14955" max="14955" width="0.875" style="154" customWidth="1"/>
    <col min="14956" max="14956" width="1.25" style="154" customWidth="1"/>
    <col min="14957" max="14957" width="5.375" style="154" customWidth="1"/>
    <col min="14958" max="14958" width="6.5" style="154" customWidth="1"/>
    <col min="14959" max="14959" width="4.125" style="154" customWidth="1"/>
    <col min="14960" max="14960" width="7.875" style="154" customWidth="1"/>
    <col min="14961" max="14961" width="8.75" style="154" customWidth="1"/>
    <col min="14962" max="14965" width="6.25" style="154" customWidth="1"/>
    <col min="14966" max="14966" width="4.875" style="154" customWidth="1"/>
    <col min="14967" max="14967" width="2.5" style="154" customWidth="1"/>
    <col min="14968" max="14968" width="4.875" style="154" customWidth="1"/>
    <col min="14969" max="15206" width="9" style="154"/>
    <col min="15207" max="15207" width="1.75" style="154" customWidth="1"/>
    <col min="15208" max="15208" width="2.5" style="154" customWidth="1"/>
    <col min="15209" max="15209" width="3.625" style="154" customWidth="1"/>
    <col min="15210" max="15210" width="2.75" style="154" customWidth="1"/>
    <col min="15211" max="15211" width="0.875" style="154" customWidth="1"/>
    <col min="15212" max="15212" width="1.25" style="154" customWidth="1"/>
    <col min="15213" max="15213" width="5.375" style="154" customWidth="1"/>
    <col min="15214" max="15214" width="6.5" style="154" customWidth="1"/>
    <col min="15215" max="15215" width="4.125" style="154" customWidth="1"/>
    <col min="15216" max="15216" width="7.875" style="154" customWidth="1"/>
    <col min="15217" max="15217" width="8.75" style="154" customWidth="1"/>
    <col min="15218" max="15221" width="6.25" style="154" customWidth="1"/>
    <col min="15222" max="15222" width="4.875" style="154" customWidth="1"/>
    <col min="15223" max="15223" width="2.5" style="154" customWidth="1"/>
    <col min="15224" max="15224" width="4.875" style="154" customWidth="1"/>
    <col min="15225" max="15462" width="9" style="154"/>
    <col min="15463" max="15463" width="1.75" style="154" customWidth="1"/>
    <col min="15464" max="15464" width="2.5" style="154" customWidth="1"/>
    <col min="15465" max="15465" width="3.625" style="154" customWidth="1"/>
    <col min="15466" max="15466" width="2.75" style="154" customWidth="1"/>
    <col min="15467" max="15467" width="0.875" style="154" customWidth="1"/>
    <col min="15468" max="15468" width="1.25" style="154" customWidth="1"/>
    <col min="15469" max="15469" width="5.375" style="154" customWidth="1"/>
    <col min="15470" max="15470" width="6.5" style="154" customWidth="1"/>
    <col min="15471" max="15471" width="4.125" style="154" customWidth="1"/>
    <col min="15472" max="15472" width="7.875" style="154" customWidth="1"/>
    <col min="15473" max="15473" width="8.75" style="154" customWidth="1"/>
    <col min="15474" max="15477" width="6.25" style="154" customWidth="1"/>
    <col min="15478" max="15478" width="4.875" style="154" customWidth="1"/>
    <col min="15479" max="15479" width="2.5" style="154" customWidth="1"/>
    <col min="15480" max="15480" width="4.875" style="154" customWidth="1"/>
    <col min="15481" max="15718" width="9" style="154"/>
    <col min="15719" max="15719" width="1.75" style="154" customWidth="1"/>
    <col min="15720" max="15720" width="2.5" style="154" customWidth="1"/>
    <col min="15721" max="15721" width="3.625" style="154" customWidth="1"/>
    <col min="15722" max="15722" width="2.75" style="154" customWidth="1"/>
    <col min="15723" max="15723" width="0.875" style="154" customWidth="1"/>
    <col min="15724" max="15724" width="1.25" style="154" customWidth="1"/>
    <col min="15725" max="15725" width="5.375" style="154" customWidth="1"/>
    <col min="15726" max="15726" width="6.5" style="154" customWidth="1"/>
    <col min="15727" max="15727" width="4.125" style="154" customWidth="1"/>
    <col min="15728" max="15728" width="7.875" style="154" customWidth="1"/>
    <col min="15729" max="15729" width="8.75" style="154" customWidth="1"/>
    <col min="15730" max="15733" width="6.25" style="154" customWidth="1"/>
    <col min="15734" max="15734" width="4.875" style="154" customWidth="1"/>
    <col min="15735" max="15735" width="2.5" style="154" customWidth="1"/>
    <col min="15736" max="15736" width="4.875" style="154" customWidth="1"/>
    <col min="15737" max="15974" width="9" style="154"/>
    <col min="15975" max="15975" width="1.75" style="154" customWidth="1"/>
    <col min="15976" max="15976" width="2.5" style="154" customWidth="1"/>
    <col min="15977" max="15977" width="3.625" style="154" customWidth="1"/>
    <col min="15978" max="15978" width="2.75" style="154" customWidth="1"/>
    <col min="15979" max="15979" width="0.875" style="154" customWidth="1"/>
    <col min="15980" max="15980" width="1.25" style="154" customWidth="1"/>
    <col min="15981" max="15981" width="5.375" style="154" customWidth="1"/>
    <col min="15982" max="15982" width="6.5" style="154" customWidth="1"/>
    <col min="15983" max="15983" width="4.125" style="154" customWidth="1"/>
    <col min="15984" max="15984" width="7.875" style="154" customWidth="1"/>
    <col min="15985" max="15985" width="8.75" style="154" customWidth="1"/>
    <col min="15986" max="15989" width="6.25" style="154" customWidth="1"/>
    <col min="15990" max="15990" width="4.875" style="154" customWidth="1"/>
    <col min="15991" max="15991" width="2.5" style="154" customWidth="1"/>
    <col min="15992" max="15992" width="4.875" style="154" customWidth="1"/>
    <col min="15993" max="16230" width="9" style="154"/>
    <col min="16231" max="16231" width="1.75" style="154" customWidth="1"/>
    <col min="16232" max="16232" width="2.5" style="154" customWidth="1"/>
    <col min="16233" max="16233" width="3.625" style="154" customWidth="1"/>
    <col min="16234" max="16234" width="2.75" style="154" customWidth="1"/>
    <col min="16235" max="16235" width="0.875" style="154" customWidth="1"/>
    <col min="16236" max="16236" width="1.25" style="154" customWidth="1"/>
    <col min="16237" max="16237" width="5.375" style="154" customWidth="1"/>
    <col min="16238" max="16238" width="6.5" style="154" customWidth="1"/>
    <col min="16239" max="16239" width="4.125" style="154" customWidth="1"/>
    <col min="16240" max="16240" width="7.875" style="154" customWidth="1"/>
    <col min="16241" max="16241" width="8.75" style="154" customWidth="1"/>
    <col min="16242" max="16245" width="6.25" style="154" customWidth="1"/>
    <col min="16246" max="16246" width="4.875" style="154" customWidth="1"/>
    <col min="16247" max="16247" width="2.5" style="154" customWidth="1"/>
    <col min="16248" max="16248" width="4.875" style="154" customWidth="1"/>
    <col min="16249" max="16380" width="9" style="154"/>
    <col min="16381" max="16384" width="9" style="154" customWidth="1"/>
  </cols>
  <sheetData>
    <row r="1" spans="1:140" s="6" customFormat="1" ht="23.25" customHeight="1">
      <c r="B1" s="922" t="s">
        <v>856</v>
      </c>
      <c r="C1" s="922" t="s">
        <v>857</v>
      </c>
      <c r="D1" s="922" t="s">
        <v>858</v>
      </c>
      <c r="E1" s="922" t="s">
        <v>50</v>
      </c>
      <c r="F1" s="4"/>
      <c r="G1" s="897" t="s">
        <v>859</v>
      </c>
      <c r="H1" s="897"/>
      <c r="I1" s="897"/>
      <c r="J1" s="897"/>
      <c r="K1" s="5"/>
      <c r="L1" s="923" t="s">
        <v>860</v>
      </c>
      <c r="M1" s="924"/>
      <c r="N1" s="924"/>
      <c r="O1" s="924"/>
      <c r="P1" s="924"/>
      <c r="Q1" s="924"/>
      <c r="R1" s="924"/>
      <c r="S1" s="924"/>
      <c r="T1" s="924"/>
      <c r="U1" s="924"/>
      <c r="V1" s="924"/>
      <c r="W1" s="924"/>
      <c r="X1" s="924"/>
      <c r="Y1" s="924"/>
      <c r="Z1" s="924"/>
      <c r="AA1" s="924"/>
      <c r="AB1" s="924"/>
      <c r="AC1" s="925"/>
      <c r="AD1" s="5"/>
      <c r="AE1" s="940" t="s">
        <v>861</v>
      </c>
      <c r="AF1" s="941"/>
      <c r="AG1" s="941"/>
      <c r="AH1" s="941"/>
      <c r="AI1" s="941"/>
      <c r="AJ1" s="941"/>
      <c r="AK1" s="941"/>
      <c r="AL1" s="941"/>
      <c r="AM1" s="941"/>
      <c r="AN1" s="942"/>
      <c r="AO1" s="5"/>
      <c r="AP1" s="940" t="s">
        <v>862</v>
      </c>
      <c r="AQ1" s="941"/>
      <c r="AR1" s="941"/>
      <c r="AS1" s="941"/>
      <c r="AT1" s="941"/>
      <c r="AU1" s="941"/>
      <c r="AV1" s="941"/>
      <c r="AW1" s="941"/>
      <c r="AX1" s="942"/>
      <c r="AY1" s="5"/>
      <c r="AZ1" s="926" t="s">
        <v>863</v>
      </c>
      <c r="BA1" s="941"/>
      <c r="BB1" s="941"/>
      <c r="BC1" s="941"/>
      <c r="BD1" s="941"/>
      <c r="BE1" s="941"/>
      <c r="BF1" s="941"/>
      <c r="BG1" s="941"/>
      <c r="BH1" s="942"/>
      <c r="BI1" s="5"/>
      <c r="BJ1" s="5"/>
      <c r="BK1" s="940" t="s">
        <v>864</v>
      </c>
      <c r="BL1" s="941"/>
      <c r="BM1" s="941"/>
      <c r="BN1" s="941"/>
      <c r="BO1" s="941"/>
      <c r="BP1" s="941"/>
      <c r="BQ1" s="941"/>
      <c r="BR1" s="941"/>
      <c r="BS1" s="941"/>
      <c r="BT1" s="941"/>
      <c r="BU1" s="941"/>
      <c r="BV1" s="942"/>
      <c r="BW1" s="5"/>
      <c r="BX1" s="940" t="s">
        <v>865</v>
      </c>
      <c r="BY1" s="941"/>
      <c r="BZ1" s="941"/>
      <c r="CA1" s="941"/>
      <c r="CB1" s="941"/>
      <c r="CC1" s="941"/>
      <c r="CD1" s="941"/>
      <c r="CE1" s="941"/>
      <c r="CF1" s="941"/>
      <c r="CG1" s="942"/>
      <c r="CH1" s="5"/>
      <c r="CI1" s="897" t="s">
        <v>866</v>
      </c>
      <c r="CJ1" s="897"/>
      <c r="CK1" s="5"/>
      <c r="CL1" s="897" t="s">
        <v>867</v>
      </c>
      <c r="CM1" s="897"/>
      <c r="CN1" s="897"/>
      <c r="CO1" s="5"/>
      <c r="CP1" s="940" t="s">
        <v>868</v>
      </c>
      <c r="CQ1" s="941"/>
      <c r="CR1" s="941"/>
      <c r="CS1" s="941"/>
      <c r="CT1" s="941"/>
      <c r="CU1" s="941"/>
      <c r="CV1" s="941"/>
      <c r="CW1" s="941"/>
      <c r="CX1" s="941"/>
      <c r="CY1" s="942"/>
      <c r="CZ1" s="5"/>
      <c r="DA1" s="920" t="s">
        <v>869</v>
      </c>
      <c r="DB1" s="5"/>
      <c r="DC1" s="946" t="s">
        <v>870</v>
      </c>
      <c r="DD1" s="5"/>
      <c r="DE1" s="926" t="s">
        <v>871</v>
      </c>
      <c r="DF1" s="948"/>
      <c r="DG1" s="948"/>
      <c r="DH1" s="948"/>
      <c r="DI1" s="948"/>
      <c r="DJ1" s="948"/>
      <c r="DK1" s="948"/>
      <c r="DL1" s="948"/>
      <c r="DM1" s="927"/>
      <c r="DN1" s="5"/>
      <c r="DO1" s="952" t="s">
        <v>872</v>
      </c>
      <c r="DP1" s="953"/>
      <c r="DQ1" s="953"/>
      <c r="DR1" s="954"/>
      <c r="DS1" s="5"/>
      <c r="DT1" s="920" t="s">
        <v>1034</v>
      </c>
      <c r="DU1" s="173"/>
      <c r="DV1" s="920" t="s">
        <v>1035</v>
      </c>
      <c r="DW1" s="173"/>
      <c r="DX1" s="920" t="s">
        <v>873</v>
      </c>
    </row>
    <row r="2" spans="1:140" s="6" customFormat="1" ht="13.5" customHeight="1">
      <c r="B2" s="922"/>
      <c r="C2" s="922"/>
      <c r="D2" s="922"/>
      <c r="E2" s="922"/>
      <c r="F2" s="4"/>
      <c r="G2" s="897" t="s">
        <v>874</v>
      </c>
      <c r="H2" s="897"/>
      <c r="I2" s="928" t="s">
        <v>875</v>
      </c>
      <c r="J2" s="928"/>
      <c r="K2" s="7"/>
      <c r="L2" s="929" t="s">
        <v>874</v>
      </c>
      <c r="M2" s="930"/>
      <c r="N2" s="930"/>
      <c r="O2" s="930"/>
      <c r="P2" s="930"/>
      <c r="Q2" s="930"/>
      <c r="R2" s="930"/>
      <c r="S2" s="930"/>
      <c r="T2" s="930"/>
      <c r="U2" s="931" t="s">
        <v>875</v>
      </c>
      <c r="V2" s="932"/>
      <c r="W2" s="932"/>
      <c r="X2" s="932"/>
      <c r="Y2" s="932"/>
      <c r="Z2" s="932"/>
      <c r="AA2" s="932"/>
      <c r="AB2" s="932"/>
      <c r="AC2" s="933"/>
      <c r="AD2" s="7"/>
      <c r="AE2" s="943"/>
      <c r="AF2" s="944"/>
      <c r="AG2" s="944"/>
      <c r="AH2" s="944"/>
      <c r="AI2" s="944"/>
      <c r="AJ2" s="944"/>
      <c r="AK2" s="944"/>
      <c r="AL2" s="944"/>
      <c r="AM2" s="944"/>
      <c r="AN2" s="945"/>
      <c r="AO2" s="7"/>
      <c r="AP2" s="943"/>
      <c r="AQ2" s="944"/>
      <c r="AR2" s="944"/>
      <c r="AS2" s="944"/>
      <c r="AT2" s="944"/>
      <c r="AU2" s="944"/>
      <c r="AV2" s="944"/>
      <c r="AW2" s="944"/>
      <c r="AX2" s="945"/>
      <c r="AY2" s="7"/>
      <c r="AZ2" s="943"/>
      <c r="BA2" s="944"/>
      <c r="BB2" s="944"/>
      <c r="BC2" s="944"/>
      <c r="BD2" s="944"/>
      <c r="BE2" s="944"/>
      <c r="BF2" s="944"/>
      <c r="BG2" s="944"/>
      <c r="BH2" s="945"/>
      <c r="BI2" s="7"/>
      <c r="BJ2" s="7"/>
      <c r="BK2" s="943"/>
      <c r="BL2" s="944"/>
      <c r="BM2" s="944"/>
      <c r="BN2" s="944"/>
      <c r="BO2" s="944"/>
      <c r="BP2" s="944"/>
      <c r="BQ2" s="944"/>
      <c r="BR2" s="944"/>
      <c r="BS2" s="944"/>
      <c r="BT2" s="944"/>
      <c r="BU2" s="944"/>
      <c r="BV2" s="945"/>
      <c r="BW2" s="7"/>
      <c r="BX2" s="943"/>
      <c r="BY2" s="944"/>
      <c r="BZ2" s="944"/>
      <c r="CA2" s="944"/>
      <c r="CB2" s="944"/>
      <c r="CC2" s="944"/>
      <c r="CD2" s="944"/>
      <c r="CE2" s="944"/>
      <c r="CF2" s="944"/>
      <c r="CG2" s="945"/>
      <c r="CH2" s="5"/>
      <c r="CI2" s="898"/>
      <c r="CJ2" s="898"/>
      <c r="CK2" s="5"/>
      <c r="CL2" s="898"/>
      <c r="CM2" s="898"/>
      <c r="CN2" s="898"/>
      <c r="CO2" s="7"/>
      <c r="CP2" s="943"/>
      <c r="CQ2" s="944"/>
      <c r="CR2" s="944"/>
      <c r="CS2" s="944"/>
      <c r="CT2" s="944"/>
      <c r="CU2" s="944"/>
      <c r="CV2" s="944"/>
      <c r="CW2" s="944"/>
      <c r="CX2" s="944"/>
      <c r="CY2" s="945"/>
      <c r="CZ2" s="5"/>
      <c r="DA2" s="921"/>
      <c r="DB2" s="5"/>
      <c r="DC2" s="947"/>
      <c r="DD2" s="7"/>
      <c r="DE2" s="949"/>
      <c r="DF2" s="950"/>
      <c r="DG2" s="950"/>
      <c r="DH2" s="950"/>
      <c r="DI2" s="950"/>
      <c r="DJ2" s="950"/>
      <c r="DK2" s="950"/>
      <c r="DL2" s="950"/>
      <c r="DM2" s="951"/>
      <c r="DN2" s="5"/>
      <c r="DO2" s="934" t="s">
        <v>876</v>
      </c>
      <c r="DP2" s="936" t="s">
        <v>877</v>
      </c>
      <c r="DQ2" s="936" t="s">
        <v>1036</v>
      </c>
      <c r="DR2" s="938" t="s">
        <v>878</v>
      </c>
      <c r="DS2" s="5"/>
      <c r="DT2" s="921"/>
      <c r="DU2" s="4"/>
      <c r="DV2" s="921"/>
      <c r="DW2" s="4"/>
      <c r="DX2" s="921"/>
    </row>
    <row r="3" spans="1:140" s="18" customFormat="1" ht="13.5" customHeight="1">
      <c r="B3" s="922"/>
      <c r="C3" s="922"/>
      <c r="D3" s="922"/>
      <c r="E3" s="922"/>
      <c r="F3" s="8"/>
      <c r="G3" s="926" t="s">
        <v>879</v>
      </c>
      <c r="H3" s="927"/>
      <c r="I3" s="926" t="s">
        <v>879</v>
      </c>
      <c r="J3" s="927"/>
      <c r="K3" s="9"/>
      <c r="L3" s="10"/>
      <c r="M3" s="11"/>
      <c r="N3" s="11"/>
      <c r="O3" s="899" t="s">
        <v>880</v>
      </c>
      <c r="P3" s="834"/>
      <c r="Q3" s="834"/>
      <c r="R3" s="834"/>
      <c r="S3" s="834"/>
      <c r="T3" s="900"/>
      <c r="U3" s="10"/>
      <c r="V3" s="11"/>
      <c r="W3" s="11"/>
      <c r="X3" s="899" t="s">
        <v>880</v>
      </c>
      <c r="Y3" s="834"/>
      <c r="Z3" s="834"/>
      <c r="AA3" s="834"/>
      <c r="AB3" s="834"/>
      <c r="AC3" s="900"/>
      <c r="AD3" s="9"/>
      <c r="AE3" s="12"/>
      <c r="AF3" s="13"/>
      <c r="AG3" s="910" t="s">
        <v>881</v>
      </c>
      <c r="AH3" s="911"/>
      <c r="AI3" s="911"/>
      <c r="AJ3" s="911"/>
      <c r="AK3" s="911"/>
      <c r="AL3" s="911"/>
      <c r="AM3" s="911"/>
      <c r="AN3" s="912"/>
      <c r="AO3" s="9"/>
      <c r="AP3" s="12"/>
      <c r="AQ3" s="13"/>
      <c r="AR3" s="910" t="s">
        <v>881</v>
      </c>
      <c r="AS3" s="911"/>
      <c r="AT3" s="911"/>
      <c r="AU3" s="911"/>
      <c r="AV3" s="911"/>
      <c r="AW3" s="911"/>
      <c r="AX3" s="912"/>
      <c r="AY3" s="9"/>
      <c r="AZ3" s="12"/>
      <c r="BA3" s="13"/>
      <c r="BB3" s="910" t="s">
        <v>881</v>
      </c>
      <c r="BC3" s="911"/>
      <c r="BD3" s="911"/>
      <c r="BE3" s="911"/>
      <c r="BF3" s="911"/>
      <c r="BG3" s="911"/>
      <c r="BH3" s="912"/>
      <c r="BI3" s="14"/>
      <c r="BJ3" s="14"/>
      <c r="BK3" s="15"/>
      <c r="BL3" s="16"/>
      <c r="BM3" s="910" t="s">
        <v>881</v>
      </c>
      <c r="BN3" s="911"/>
      <c r="BO3" s="911"/>
      <c r="BP3" s="911"/>
      <c r="BQ3" s="911"/>
      <c r="BR3" s="911"/>
      <c r="BS3" s="912"/>
      <c r="BT3" s="17"/>
      <c r="BU3" s="9"/>
      <c r="BV3" s="919"/>
      <c r="BW3" s="14"/>
      <c r="BX3" s="15"/>
      <c r="BZ3" s="16"/>
      <c r="CA3" s="910" t="s">
        <v>881</v>
      </c>
      <c r="CB3" s="911"/>
      <c r="CC3" s="911"/>
      <c r="CD3" s="911"/>
      <c r="CE3" s="911"/>
      <c r="CF3" s="911"/>
      <c r="CG3" s="912"/>
      <c r="CH3" s="9"/>
      <c r="CI3" s="904" t="s">
        <v>882</v>
      </c>
      <c r="CJ3" s="905"/>
      <c r="CK3" s="9"/>
      <c r="CL3" s="15"/>
      <c r="CM3" s="906" t="s">
        <v>882</v>
      </c>
      <c r="CN3" s="905"/>
      <c r="CO3" s="14"/>
      <c r="CP3" s="15"/>
      <c r="CQ3" s="16"/>
      <c r="CR3" s="907" t="s">
        <v>881</v>
      </c>
      <c r="CS3" s="908"/>
      <c r="CT3" s="908"/>
      <c r="CU3" s="908"/>
      <c r="CV3" s="908"/>
      <c r="CW3" s="908"/>
      <c r="CX3" s="908"/>
      <c r="CY3" s="909"/>
      <c r="CZ3" s="9"/>
      <c r="DA3" s="921"/>
      <c r="DB3" s="9"/>
      <c r="DC3" s="947"/>
      <c r="DD3" s="14"/>
      <c r="DE3" s="15"/>
      <c r="DF3" s="16"/>
      <c r="DG3" s="910" t="s">
        <v>881</v>
      </c>
      <c r="DH3" s="911"/>
      <c r="DI3" s="911"/>
      <c r="DJ3" s="911"/>
      <c r="DK3" s="911"/>
      <c r="DL3" s="911"/>
      <c r="DM3" s="912"/>
      <c r="DN3" s="9"/>
      <c r="DO3" s="935"/>
      <c r="DP3" s="937"/>
      <c r="DQ3" s="937"/>
      <c r="DR3" s="939"/>
      <c r="DS3" s="9"/>
      <c r="DT3" s="921"/>
      <c r="DU3" s="4"/>
      <c r="DV3" s="921"/>
      <c r="DW3" s="4"/>
      <c r="DX3" s="921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</row>
    <row r="4" spans="1:140" s="18" customFormat="1" ht="13.5" customHeight="1">
      <c r="B4" s="920"/>
      <c r="C4" s="920"/>
      <c r="D4" s="920"/>
      <c r="E4" s="920"/>
      <c r="F4" s="8"/>
      <c r="G4" s="8"/>
      <c r="H4" s="16"/>
      <c r="I4" s="8"/>
      <c r="J4" s="16"/>
      <c r="K4" s="9"/>
      <c r="L4" s="12"/>
      <c r="M4" s="21"/>
      <c r="N4" s="21"/>
      <c r="O4" s="913" t="s">
        <v>883</v>
      </c>
      <c r="P4" s="22"/>
      <c r="Q4" s="915" t="s">
        <v>884</v>
      </c>
      <c r="R4" s="22"/>
      <c r="S4" s="917" t="s">
        <v>885</v>
      </c>
      <c r="T4" s="918"/>
      <c r="U4" s="12"/>
      <c r="V4" s="21"/>
      <c r="W4" s="21"/>
      <c r="X4" s="913" t="s">
        <v>883</v>
      </c>
      <c r="Z4" s="915" t="s">
        <v>884</v>
      </c>
      <c r="AB4" s="917" t="s">
        <v>885</v>
      </c>
      <c r="AC4" s="918"/>
      <c r="AD4" s="9"/>
      <c r="AE4" s="12"/>
      <c r="AF4" s="19"/>
      <c r="AG4" s="23"/>
      <c r="AH4" s="24"/>
      <c r="AI4" s="899" t="s">
        <v>880</v>
      </c>
      <c r="AJ4" s="834"/>
      <c r="AK4" s="834"/>
      <c r="AL4" s="834"/>
      <c r="AM4" s="900"/>
      <c r="AN4" s="25"/>
      <c r="AO4" s="9"/>
      <c r="AP4" s="12"/>
      <c r="AQ4" s="19"/>
      <c r="AR4" s="23"/>
      <c r="AS4" s="24"/>
      <c r="AT4" s="899" t="s">
        <v>880</v>
      </c>
      <c r="AU4" s="834"/>
      <c r="AV4" s="834"/>
      <c r="AW4" s="834"/>
      <c r="AX4" s="900"/>
      <c r="AY4" s="9"/>
      <c r="AZ4" s="12"/>
      <c r="BA4" s="19"/>
      <c r="BB4" s="23"/>
      <c r="BC4" s="24"/>
      <c r="BD4" s="899" t="s">
        <v>880</v>
      </c>
      <c r="BE4" s="834"/>
      <c r="BF4" s="834"/>
      <c r="BG4" s="834"/>
      <c r="BH4" s="900"/>
      <c r="BI4" s="14"/>
      <c r="BJ4" s="14"/>
      <c r="BK4" s="15"/>
      <c r="BL4" s="16"/>
      <c r="BM4" s="26"/>
      <c r="BN4" s="27"/>
      <c r="BO4" s="899" t="s">
        <v>880</v>
      </c>
      <c r="BP4" s="834"/>
      <c r="BQ4" s="834"/>
      <c r="BR4" s="834"/>
      <c r="BS4" s="900"/>
      <c r="BT4" s="17"/>
      <c r="BU4" s="9"/>
      <c r="BV4" s="919"/>
      <c r="BW4" s="14"/>
      <c r="BX4" s="15"/>
      <c r="BZ4" s="16"/>
      <c r="CA4" s="23"/>
      <c r="CB4" s="24"/>
      <c r="CC4" s="899" t="s">
        <v>880</v>
      </c>
      <c r="CD4" s="834"/>
      <c r="CE4" s="834"/>
      <c r="CF4" s="834"/>
      <c r="CG4" s="900"/>
      <c r="CH4" s="9"/>
      <c r="CI4" s="28"/>
      <c r="CJ4" s="29"/>
      <c r="CK4" s="9"/>
      <c r="CL4" s="15"/>
      <c r="CM4" s="30"/>
      <c r="CN4" s="29"/>
      <c r="CO4" s="14"/>
      <c r="CP4" s="15"/>
      <c r="CQ4" s="16"/>
      <c r="CR4" s="31"/>
      <c r="CS4" s="24"/>
      <c r="CT4" s="899" t="s">
        <v>880</v>
      </c>
      <c r="CU4" s="834"/>
      <c r="CV4" s="834"/>
      <c r="CW4" s="834"/>
      <c r="CX4" s="900"/>
      <c r="CY4" s="16"/>
      <c r="CZ4" s="9"/>
      <c r="DA4" s="921"/>
      <c r="DB4" s="9"/>
      <c r="DC4" s="947"/>
      <c r="DD4" s="14"/>
      <c r="DE4" s="15"/>
      <c r="DF4" s="16"/>
      <c r="DG4" s="23"/>
      <c r="DH4" s="27"/>
      <c r="DI4" s="899" t="s">
        <v>880</v>
      </c>
      <c r="DJ4" s="834"/>
      <c r="DK4" s="834"/>
      <c r="DL4" s="834"/>
      <c r="DM4" s="900"/>
      <c r="DN4" s="9"/>
      <c r="DO4" s="935"/>
      <c r="DP4" s="937"/>
      <c r="DQ4" s="937"/>
      <c r="DR4" s="939"/>
      <c r="DS4" s="9"/>
      <c r="DT4" s="921"/>
      <c r="DU4" s="4"/>
      <c r="DV4" s="921"/>
      <c r="DW4" s="4"/>
      <c r="DX4" s="921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</row>
    <row r="5" spans="1:140" s="18" customFormat="1" ht="13.5" customHeight="1">
      <c r="B5" s="920"/>
      <c r="C5" s="920"/>
      <c r="D5" s="920"/>
      <c r="E5" s="920"/>
      <c r="F5" s="8"/>
      <c r="G5" s="12"/>
      <c r="H5" s="32" t="s">
        <v>886</v>
      </c>
      <c r="I5" s="12"/>
      <c r="J5" s="32" t="s">
        <v>886</v>
      </c>
      <c r="K5" s="33"/>
      <c r="L5" s="15"/>
      <c r="M5" s="34" t="s">
        <v>887</v>
      </c>
      <c r="N5" s="14"/>
      <c r="O5" s="914"/>
      <c r="P5" s="35"/>
      <c r="Q5" s="916"/>
      <c r="R5" s="35"/>
      <c r="S5" s="36"/>
      <c r="T5" s="37" t="s">
        <v>887</v>
      </c>
      <c r="U5" s="38"/>
      <c r="V5" s="34" t="s">
        <v>887</v>
      </c>
      <c r="W5" s="21"/>
      <c r="X5" s="914"/>
      <c r="Y5" s="21"/>
      <c r="Z5" s="916"/>
      <c r="AA5" s="21"/>
      <c r="AB5" s="36"/>
      <c r="AC5" s="37" t="s">
        <v>887</v>
      </c>
      <c r="AD5" s="7"/>
      <c r="AE5" s="15"/>
      <c r="AF5" s="39"/>
      <c r="AG5" s="23"/>
      <c r="AH5" s="24"/>
      <c r="AI5" s="40" t="s">
        <v>851</v>
      </c>
      <c r="AJ5" s="35"/>
      <c r="AK5" s="41" t="s">
        <v>884</v>
      </c>
      <c r="AL5" s="35"/>
      <c r="AM5" s="42" t="s">
        <v>885</v>
      </c>
      <c r="AN5" s="43"/>
      <c r="AO5" s="7"/>
      <c r="AP5" s="15"/>
      <c r="AQ5" s="39"/>
      <c r="AR5" s="23"/>
      <c r="AS5" s="24"/>
      <c r="AT5" s="40" t="s">
        <v>851</v>
      </c>
      <c r="AU5" s="35"/>
      <c r="AV5" s="41" t="s">
        <v>884</v>
      </c>
      <c r="AW5" s="35"/>
      <c r="AX5" s="42" t="s">
        <v>885</v>
      </c>
      <c r="AY5" s="7"/>
      <c r="AZ5" s="15"/>
      <c r="BA5" s="39"/>
      <c r="BB5" s="23"/>
      <c r="BC5" s="24"/>
      <c r="BD5" s="40" t="s">
        <v>851</v>
      </c>
      <c r="BE5" s="35"/>
      <c r="BF5" s="41" t="s">
        <v>884</v>
      </c>
      <c r="BG5" s="35"/>
      <c r="BH5" s="42" t="s">
        <v>885</v>
      </c>
      <c r="BI5" s="14"/>
      <c r="BJ5" s="14"/>
      <c r="BK5" s="12"/>
      <c r="BL5" s="33"/>
      <c r="BM5" s="26"/>
      <c r="BN5" s="27"/>
      <c r="BO5" s="40" t="s">
        <v>851</v>
      </c>
      <c r="BP5" s="35"/>
      <c r="BQ5" s="41" t="s">
        <v>884</v>
      </c>
      <c r="BR5" s="35"/>
      <c r="BS5" s="42" t="s">
        <v>885</v>
      </c>
      <c r="BT5" s="17"/>
      <c r="BU5" s="7"/>
      <c r="BV5" s="919"/>
      <c r="BW5" s="14"/>
      <c r="BX5" s="12"/>
      <c r="BY5" s="174" t="s">
        <v>886</v>
      </c>
      <c r="BZ5" s="33"/>
      <c r="CA5" s="23"/>
      <c r="CB5" s="24"/>
      <c r="CC5" s="40" t="s">
        <v>851</v>
      </c>
      <c r="CD5" s="21"/>
      <c r="CE5" s="41" t="s">
        <v>884</v>
      </c>
      <c r="CF5" s="21"/>
      <c r="CG5" s="42" t="s">
        <v>885</v>
      </c>
      <c r="CH5" s="9"/>
      <c r="CI5" s="28" t="s">
        <v>888</v>
      </c>
      <c r="CJ5" s="29" t="s">
        <v>889</v>
      </c>
      <c r="CK5" s="9"/>
      <c r="CL5" s="15"/>
      <c r="CM5" s="30" t="s">
        <v>1064</v>
      </c>
      <c r="CN5" s="29" t="s">
        <v>889</v>
      </c>
      <c r="CO5" s="14"/>
      <c r="CP5" s="12"/>
      <c r="CQ5" s="33"/>
      <c r="CR5" s="31"/>
      <c r="CS5" s="24"/>
      <c r="CT5" s="40" t="s">
        <v>851</v>
      </c>
      <c r="CU5" s="35"/>
      <c r="CV5" s="41" t="s">
        <v>884</v>
      </c>
      <c r="CW5" s="35"/>
      <c r="CX5" s="42" t="s">
        <v>885</v>
      </c>
      <c r="CY5" s="16"/>
      <c r="CZ5" s="9"/>
      <c r="DA5" s="921"/>
      <c r="DB5" s="9"/>
      <c r="DC5" s="947"/>
      <c r="DD5" s="14"/>
      <c r="DE5" s="12"/>
      <c r="DF5" s="33"/>
      <c r="DG5" s="23"/>
      <c r="DH5" s="27"/>
      <c r="DI5" s="40" t="s">
        <v>851</v>
      </c>
      <c r="DJ5" s="35"/>
      <c r="DK5" s="41" t="s">
        <v>884</v>
      </c>
      <c r="DL5" s="35"/>
      <c r="DM5" s="42" t="s">
        <v>885</v>
      </c>
      <c r="DN5" s="9"/>
      <c r="DO5" s="935"/>
      <c r="DP5" s="937"/>
      <c r="DQ5" s="937"/>
      <c r="DR5" s="939"/>
      <c r="DS5" s="9"/>
      <c r="DT5" s="921"/>
      <c r="DU5" s="4"/>
      <c r="DV5" s="921"/>
      <c r="DW5" s="4"/>
      <c r="DX5" s="921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</row>
    <row r="6" spans="1:140" s="18" customFormat="1">
      <c r="B6" s="44" t="s">
        <v>890</v>
      </c>
      <c r="C6" s="44" t="s">
        <v>891</v>
      </c>
      <c r="D6" s="44" t="s">
        <v>892</v>
      </c>
      <c r="E6" s="44" t="s">
        <v>893</v>
      </c>
      <c r="F6" s="9"/>
      <c r="G6" s="896" t="s">
        <v>894</v>
      </c>
      <c r="H6" s="896"/>
      <c r="I6" s="896" t="s">
        <v>894</v>
      </c>
      <c r="J6" s="896"/>
      <c r="K6" s="7"/>
      <c r="L6" s="873" t="s">
        <v>895</v>
      </c>
      <c r="M6" s="894"/>
      <c r="N6" s="894"/>
      <c r="O6" s="894"/>
      <c r="P6" s="894"/>
      <c r="Q6" s="894"/>
      <c r="R6" s="894"/>
      <c r="S6" s="894"/>
      <c r="T6" s="894"/>
      <c r="U6" s="901" t="s">
        <v>895</v>
      </c>
      <c r="V6" s="902"/>
      <c r="W6" s="902"/>
      <c r="X6" s="902"/>
      <c r="Y6" s="902"/>
      <c r="Z6" s="902"/>
      <c r="AA6" s="902"/>
      <c r="AB6" s="902"/>
      <c r="AC6" s="903"/>
      <c r="AD6" s="7"/>
      <c r="AE6" s="873" t="s">
        <v>896</v>
      </c>
      <c r="AF6" s="894"/>
      <c r="AG6" s="894"/>
      <c r="AH6" s="894"/>
      <c r="AI6" s="894"/>
      <c r="AJ6" s="894"/>
      <c r="AK6" s="894"/>
      <c r="AL6" s="894"/>
      <c r="AM6" s="894"/>
      <c r="AN6" s="895"/>
      <c r="AO6" s="7"/>
      <c r="AP6" s="873" t="s">
        <v>897</v>
      </c>
      <c r="AQ6" s="894"/>
      <c r="AR6" s="894"/>
      <c r="AS6" s="894"/>
      <c r="AT6" s="894"/>
      <c r="AU6" s="894"/>
      <c r="AV6" s="894"/>
      <c r="AW6" s="894"/>
      <c r="AX6" s="895"/>
      <c r="AY6" s="7"/>
      <c r="AZ6" s="873" t="s">
        <v>898</v>
      </c>
      <c r="BA6" s="894"/>
      <c r="BB6" s="894"/>
      <c r="BC6" s="894"/>
      <c r="BD6" s="894"/>
      <c r="BE6" s="894"/>
      <c r="BF6" s="894"/>
      <c r="BG6" s="894"/>
      <c r="BH6" s="895"/>
      <c r="BI6" s="14"/>
      <c r="BJ6" s="14"/>
      <c r="BK6" s="896" t="s">
        <v>899</v>
      </c>
      <c r="BL6" s="896"/>
      <c r="BM6" s="896"/>
      <c r="BN6" s="896"/>
      <c r="BO6" s="896"/>
      <c r="BP6" s="896"/>
      <c r="BQ6" s="896"/>
      <c r="BR6" s="896"/>
      <c r="BS6" s="896"/>
      <c r="BT6" s="896"/>
      <c r="BU6" s="896"/>
      <c r="BV6" s="896"/>
      <c r="BW6" s="14"/>
      <c r="BX6" s="873" t="s">
        <v>900</v>
      </c>
      <c r="BY6" s="894"/>
      <c r="BZ6" s="894"/>
      <c r="CA6" s="894"/>
      <c r="CB6" s="894"/>
      <c r="CC6" s="894"/>
      <c r="CD6" s="894"/>
      <c r="CE6" s="894"/>
      <c r="CF6" s="894"/>
      <c r="CG6" s="895"/>
      <c r="CH6" s="9"/>
      <c r="CI6" s="896" t="s">
        <v>901</v>
      </c>
      <c r="CJ6" s="896"/>
      <c r="CK6" s="9"/>
      <c r="CL6" s="896" t="s">
        <v>902</v>
      </c>
      <c r="CM6" s="896"/>
      <c r="CN6" s="896"/>
      <c r="CO6" s="14"/>
      <c r="CP6" s="873" t="s">
        <v>903</v>
      </c>
      <c r="CQ6" s="894"/>
      <c r="CR6" s="894"/>
      <c r="CS6" s="894"/>
      <c r="CT6" s="894"/>
      <c r="CU6" s="894"/>
      <c r="CV6" s="894"/>
      <c r="CW6" s="894"/>
      <c r="CX6" s="894"/>
      <c r="CY6" s="895"/>
      <c r="CZ6" s="9"/>
      <c r="DA6" s="45" t="s">
        <v>904</v>
      </c>
      <c r="DB6" s="9"/>
      <c r="DC6" s="46" t="s">
        <v>905</v>
      </c>
      <c r="DD6" s="14"/>
      <c r="DE6" s="873" t="s">
        <v>906</v>
      </c>
      <c r="DF6" s="894"/>
      <c r="DG6" s="894"/>
      <c r="DH6" s="894"/>
      <c r="DI6" s="894"/>
      <c r="DJ6" s="894"/>
      <c r="DK6" s="894"/>
      <c r="DL6" s="894"/>
      <c r="DM6" s="895"/>
      <c r="DN6" s="9"/>
      <c r="DO6" s="873" t="s">
        <v>907</v>
      </c>
      <c r="DP6" s="894"/>
      <c r="DQ6" s="894"/>
      <c r="DR6" s="895"/>
      <c r="DS6" s="9"/>
      <c r="DT6" s="45" t="s">
        <v>1037</v>
      </c>
      <c r="DU6" s="175"/>
      <c r="DV6" s="45" t="s">
        <v>1038</v>
      </c>
      <c r="DW6" s="175"/>
      <c r="DX6" s="45" t="s">
        <v>908</v>
      </c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</row>
    <row r="7" spans="1:140" s="18" customFormat="1" ht="3.75" customHeight="1">
      <c r="B7" s="47"/>
      <c r="C7" s="176"/>
      <c r="D7" s="176"/>
      <c r="E7" s="176"/>
      <c r="F7" s="48"/>
      <c r="G7" s="177"/>
      <c r="H7" s="178"/>
      <c r="I7" s="179"/>
      <c r="J7" s="178"/>
      <c r="K7" s="7"/>
      <c r="L7" s="180"/>
      <c r="M7" s="181"/>
      <c r="N7" s="181"/>
      <c r="O7" s="49"/>
      <c r="P7" s="49"/>
      <c r="Q7" s="49"/>
      <c r="R7" s="49"/>
      <c r="S7" s="49"/>
      <c r="T7" s="182"/>
      <c r="U7" s="183"/>
      <c r="V7" s="181"/>
      <c r="W7" s="50"/>
      <c r="X7" s="49"/>
      <c r="Y7" s="21"/>
      <c r="Z7" s="14"/>
      <c r="AA7" s="21"/>
      <c r="AB7" s="184"/>
      <c r="AC7" s="184"/>
      <c r="AD7" s="7"/>
      <c r="AE7" s="180"/>
      <c r="AF7" s="51"/>
      <c r="AG7" s="185"/>
      <c r="AH7" s="186"/>
      <c r="AI7" s="187"/>
      <c r="AJ7" s="186"/>
      <c r="AK7" s="187"/>
      <c r="AL7" s="186"/>
      <c r="AM7" s="187"/>
      <c r="AN7" s="187"/>
      <c r="AO7" s="7"/>
      <c r="AP7" s="180"/>
      <c r="AQ7" s="51"/>
      <c r="AR7" s="187"/>
      <c r="AS7" s="186"/>
      <c r="AT7" s="187"/>
      <c r="AU7" s="186"/>
      <c r="AV7" s="187"/>
      <c r="AW7" s="186"/>
      <c r="AX7" s="187"/>
      <c r="AY7" s="7"/>
      <c r="AZ7" s="51"/>
      <c r="BA7" s="51"/>
      <c r="BB7" s="187"/>
      <c r="BC7" s="186"/>
      <c r="BD7" s="187"/>
      <c r="BE7" s="186"/>
      <c r="BF7" s="187"/>
      <c r="BG7" s="186"/>
      <c r="BH7" s="187"/>
      <c r="BI7" s="14"/>
      <c r="BJ7" s="14"/>
      <c r="BK7" s="183"/>
      <c r="BL7" s="7"/>
      <c r="BM7" s="188"/>
      <c r="BN7" s="188"/>
      <c r="BO7" s="188"/>
      <c r="BP7" s="188"/>
      <c r="BQ7" s="188"/>
      <c r="BR7" s="188"/>
      <c r="BS7" s="188"/>
      <c r="BT7" s="188"/>
      <c r="BU7" s="7"/>
      <c r="BV7" s="189"/>
      <c r="BW7" s="14"/>
      <c r="BX7" s="183"/>
      <c r="BY7" s="183"/>
      <c r="BZ7" s="7"/>
      <c r="CA7" s="52"/>
      <c r="CB7" s="53"/>
      <c r="CC7" s="54"/>
      <c r="CD7" s="53"/>
      <c r="CE7" s="54"/>
      <c r="CF7" s="53"/>
      <c r="CG7" s="54"/>
      <c r="CH7" s="19"/>
      <c r="CI7" s="190"/>
      <c r="CJ7" s="190"/>
      <c r="CK7" s="19"/>
      <c r="CL7" s="191"/>
      <c r="CM7" s="190"/>
      <c r="CN7" s="190"/>
      <c r="CO7" s="14"/>
      <c r="CP7" s="183"/>
      <c r="CQ7" s="7"/>
      <c r="CR7" s="180"/>
      <c r="CS7" s="53"/>
      <c r="CT7" s="54"/>
      <c r="CU7" s="53"/>
      <c r="CV7" s="54"/>
      <c r="CW7" s="53"/>
      <c r="CX7" s="54"/>
      <c r="CY7" s="19"/>
      <c r="CZ7" s="19"/>
      <c r="DA7" s="191"/>
      <c r="DB7" s="19"/>
      <c r="DC7" s="192"/>
      <c r="DD7" s="14"/>
      <c r="DE7" s="183"/>
      <c r="DF7" s="7"/>
      <c r="DG7" s="180"/>
      <c r="DH7" s="54"/>
      <c r="DI7" s="54"/>
      <c r="DJ7" s="54"/>
      <c r="DK7" s="54"/>
      <c r="DL7" s="54"/>
      <c r="DM7" s="54"/>
      <c r="DN7" s="19"/>
      <c r="DO7" s="193"/>
      <c r="DP7" s="193"/>
      <c r="DQ7" s="193"/>
      <c r="DR7" s="194"/>
      <c r="DS7" s="19"/>
      <c r="DT7" s="191"/>
      <c r="DU7" s="39"/>
      <c r="DV7" s="191"/>
      <c r="DW7" s="39"/>
      <c r="DX7" s="191"/>
    </row>
    <row r="8" spans="1:140" s="18" customFormat="1">
      <c r="B8" s="16">
        <v>2</v>
      </c>
      <c r="C8" s="16">
        <v>3</v>
      </c>
      <c r="D8" s="16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  <c r="J8" s="16">
        <v>10</v>
      </c>
      <c r="K8" s="16">
        <v>11</v>
      </c>
      <c r="L8" s="16">
        <v>12</v>
      </c>
      <c r="M8" s="16">
        <v>13</v>
      </c>
      <c r="N8" s="16">
        <v>14</v>
      </c>
      <c r="O8" s="16">
        <v>15</v>
      </c>
      <c r="P8" s="16">
        <v>16</v>
      </c>
      <c r="Q8" s="16">
        <v>17</v>
      </c>
      <c r="R8" s="16">
        <v>18</v>
      </c>
      <c r="S8" s="16">
        <v>19</v>
      </c>
      <c r="T8" s="16">
        <v>20</v>
      </c>
      <c r="U8" s="16">
        <v>21</v>
      </c>
      <c r="V8" s="16">
        <v>22</v>
      </c>
      <c r="W8" s="16">
        <v>23</v>
      </c>
      <c r="X8" s="16">
        <v>24</v>
      </c>
      <c r="Y8" s="16">
        <v>25</v>
      </c>
      <c r="Z8" s="16">
        <v>26</v>
      </c>
      <c r="AA8" s="16">
        <v>27</v>
      </c>
      <c r="AB8" s="16">
        <v>28</v>
      </c>
      <c r="AC8" s="16">
        <v>29</v>
      </c>
      <c r="AD8" s="16">
        <v>30</v>
      </c>
      <c r="AE8" s="16">
        <v>31</v>
      </c>
      <c r="AF8" s="16">
        <v>32</v>
      </c>
      <c r="AG8" s="16">
        <v>33</v>
      </c>
      <c r="AH8" s="16">
        <v>34</v>
      </c>
      <c r="AI8" s="16">
        <v>35</v>
      </c>
      <c r="AJ8" s="16">
        <v>36</v>
      </c>
      <c r="AK8" s="16">
        <v>37</v>
      </c>
      <c r="AL8" s="16">
        <v>38</v>
      </c>
      <c r="AM8" s="16">
        <v>39</v>
      </c>
      <c r="AN8" s="16">
        <v>40</v>
      </c>
      <c r="AO8" s="16">
        <v>41</v>
      </c>
      <c r="AP8" s="16">
        <v>42</v>
      </c>
      <c r="AQ8" s="16">
        <v>43</v>
      </c>
      <c r="AR8" s="16">
        <v>44</v>
      </c>
      <c r="AS8" s="16">
        <v>45</v>
      </c>
      <c r="AT8" s="16">
        <v>46</v>
      </c>
      <c r="AU8" s="16">
        <v>47</v>
      </c>
      <c r="AV8" s="16">
        <v>48</v>
      </c>
      <c r="AW8" s="16">
        <v>49</v>
      </c>
      <c r="AX8" s="16">
        <v>50</v>
      </c>
      <c r="AY8" s="16">
        <v>51</v>
      </c>
      <c r="AZ8" s="16">
        <v>52</v>
      </c>
      <c r="BA8" s="16">
        <v>53</v>
      </c>
      <c r="BB8" s="16">
        <v>54</v>
      </c>
      <c r="BC8" s="16">
        <v>55</v>
      </c>
      <c r="BD8" s="16">
        <v>56</v>
      </c>
      <c r="BE8" s="16">
        <v>57</v>
      </c>
      <c r="BF8" s="16">
        <v>58</v>
      </c>
      <c r="BG8" s="16">
        <v>59</v>
      </c>
      <c r="BH8" s="16">
        <v>60</v>
      </c>
      <c r="BI8" s="16">
        <v>61</v>
      </c>
      <c r="BJ8" s="16">
        <v>62</v>
      </c>
      <c r="BK8" s="16">
        <v>63</v>
      </c>
      <c r="BL8" s="16">
        <v>64</v>
      </c>
      <c r="BM8" s="16">
        <v>65</v>
      </c>
      <c r="BN8" s="16">
        <v>66</v>
      </c>
      <c r="BO8" s="16">
        <v>67</v>
      </c>
      <c r="BP8" s="16">
        <v>68</v>
      </c>
      <c r="BQ8" s="16">
        <v>69</v>
      </c>
      <c r="BR8" s="16">
        <v>70</v>
      </c>
      <c r="BS8" s="16">
        <v>71</v>
      </c>
      <c r="BT8" s="16">
        <v>72</v>
      </c>
      <c r="BU8" s="16">
        <v>73</v>
      </c>
      <c r="BV8" s="16">
        <v>74</v>
      </c>
      <c r="BW8" s="16">
        <v>75</v>
      </c>
      <c r="BX8" s="16">
        <v>76</v>
      </c>
      <c r="BY8" s="16">
        <v>77</v>
      </c>
      <c r="BZ8" s="16">
        <v>78</v>
      </c>
      <c r="CA8" s="16">
        <v>79</v>
      </c>
      <c r="CB8" s="16">
        <v>80</v>
      </c>
      <c r="CC8" s="16">
        <v>81</v>
      </c>
      <c r="CD8" s="16">
        <v>82</v>
      </c>
      <c r="CE8" s="16">
        <v>83</v>
      </c>
      <c r="CF8" s="16">
        <v>84</v>
      </c>
      <c r="CG8" s="16">
        <v>85</v>
      </c>
      <c r="CH8" s="16">
        <v>86</v>
      </c>
      <c r="CI8" s="16">
        <v>87</v>
      </c>
      <c r="CJ8" s="16">
        <v>88</v>
      </c>
      <c r="CK8" s="16">
        <v>89</v>
      </c>
      <c r="CL8" s="16">
        <v>90</v>
      </c>
      <c r="CM8" s="16">
        <v>91</v>
      </c>
      <c r="CN8" s="16">
        <v>92</v>
      </c>
      <c r="CO8" s="16">
        <v>93</v>
      </c>
      <c r="CP8" s="16">
        <v>94</v>
      </c>
      <c r="CQ8" s="16">
        <v>95</v>
      </c>
      <c r="CR8" s="16">
        <v>96</v>
      </c>
      <c r="CS8" s="16">
        <v>97</v>
      </c>
      <c r="CT8" s="16">
        <v>98</v>
      </c>
      <c r="CU8" s="16">
        <v>99</v>
      </c>
      <c r="CV8" s="16">
        <v>100</v>
      </c>
      <c r="CW8" s="16">
        <v>101</v>
      </c>
      <c r="CX8" s="16">
        <v>102</v>
      </c>
      <c r="CY8" s="16">
        <v>103</v>
      </c>
      <c r="CZ8" s="16">
        <v>104</v>
      </c>
      <c r="DA8" s="16">
        <v>105</v>
      </c>
      <c r="DB8" s="16">
        <v>106</v>
      </c>
      <c r="DC8" s="16">
        <v>107</v>
      </c>
      <c r="DD8" s="16">
        <v>108</v>
      </c>
      <c r="DE8" s="16">
        <v>109</v>
      </c>
      <c r="DF8" s="16">
        <v>110</v>
      </c>
      <c r="DG8" s="16">
        <v>111</v>
      </c>
      <c r="DH8" s="16">
        <v>112</v>
      </c>
      <c r="DI8" s="16">
        <v>113</v>
      </c>
      <c r="DJ8" s="16">
        <v>114</v>
      </c>
      <c r="DK8" s="16">
        <v>115</v>
      </c>
      <c r="DL8" s="16">
        <v>116</v>
      </c>
      <c r="DM8" s="16">
        <v>117</v>
      </c>
      <c r="DN8" s="16">
        <v>118</v>
      </c>
      <c r="DO8" s="16">
        <v>119</v>
      </c>
      <c r="DP8" s="16">
        <v>120</v>
      </c>
      <c r="DQ8" s="16">
        <v>121</v>
      </c>
      <c r="DR8" s="16">
        <v>122</v>
      </c>
      <c r="DS8" s="16">
        <v>123</v>
      </c>
      <c r="DT8" s="16">
        <v>124</v>
      </c>
      <c r="DU8" s="16">
        <v>125</v>
      </c>
      <c r="DV8" s="16">
        <v>126</v>
      </c>
      <c r="DW8" s="16">
        <v>127</v>
      </c>
      <c r="DX8" s="16">
        <v>128</v>
      </c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</row>
    <row r="9" spans="1:140" s="18" customFormat="1" ht="18.600000000000001" customHeight="1">
      <c r="A9" s="18" t="s">
        <v>998</v>
      </c>
      <c r="B9" s="920" t="s">
        <v>909</v>
      </c>
      <c r="C9" s="956" t="s">
        <v>910</v>
      </c>
      <c r="D9" s="867" t="s">
        <v>911</v>
      </c>
      <c r="E9" s="55" t="s">
        <v>51</v>
      </c>
      <c r="F9" s="56"/>
      <c r="G9" s="57">
        <v>150500</v>
      </c>
      <c r="H9" s="58">
        <v>160100</v>
      </c>
      <c r="I9" s="57">
        <v>118510</v>
      </c>
      <c r="J9" s="58">
        <v>128110</v>
      </c>
      <c r="K9" s="33" t="s">
        <v>912</v>
      </c>
      <c r="L9" s="59">
        <v>1480</v>
      </c>
      <c r="M9" s="60">
        <v>1570</v>
      </c>
      <c r="N9" s="61" t="s">
        <v>913</v>
      </c>
      <c r="O9" s="62" t="s">
        <v>914</v>
      </c>
      <c r="P9" s="63" t="s">
        <v>912</v>
      </c>
      <c r="Q9" s="64" t="s">
        <v>915</v>
      </c>
      <c r="R9" s="63" t="s">
        <v>912</v>
      </c>
      <c r="S9" s="65">
        <v>2.6</v>
      </c>
      <c r="T9" s="66">
        <v>2.6</v>
      </c>
      <c r="U9" s="59">
        <v>1160</v>
      </c>
      <c r="V9" s="60">
        <v>1250</v>
      </c>
      <c r="W9" s="67" t="s">
        <v>913</v>
      </c>
      <c r="X9" s="62" t="s">
        <v>914</v>
      </c>
      <c r="Y9" s="67" t="s">
        <v>912</v>
      </c>
      <c r="Z9" s="64" t="s">
        <v>915</v>
      </c>
      <c r="AA9" s="67" t="s">
        <v>912</v>
      </c>
      <c r="AB9" s="65">
        <v>2.6</v>
      </c>
      <c r="AC9" s="68">
        <v>2.5</v>
      </c>
      <c r="AD9" s="33" t="s">
        <v>912</v>
      </c>
      <c r="AE9" s="69">
        <v>9600</v>
      </c>
      <c r="AF9" s="33" t="s">
        <v>912</v>
      </c>
      <c r="AG9" s="70">
        <v>90</v>
      </c>
      <c r="AH9" s="71" t="s">
        <v>913</v>
      </c>
      <c r="AI9" s="62" t="s">
        <v>914</v>
      </c>
      <c r="AJ9" s="67" t="s">
        <v>912</v>
      </c>
      <c r="AK9" s="64" t="s">
        <v>915</v>
      </c>
      <c r="AL9" s="67" t="s">
        <v>912</v>
      </c>
      <c r="AM9" s="72">
        <v>2.5</v>
      </c>
      <c r="AN9" s="73" t="s">
        <v>916</v>
      </c>
      <c r="AO9" s="33" t="s">
        <v>912</v>
      </c>
      <c r="AP9" s="74">
        <v>3840</v>
      </c>
      <c r="AQ9" s="33" t="s">
        <v>912</v>
      </c>
      <c r="AR9" s="75">
        <v>30</v>
      </c>
      <c r="AS9" s="76" t="s">
        <v>913</v>
      </c>
      <c r="AT9" s="77" t="s">
        <v>914</v>
      </c>
      <c r="AU9" s="78" t="s">
        <v>912</v>
      </c>
      <c r="AV9" s="79" t="s">
        <v>915</v>
      </c>
      <c r="AW9" s="78" t="s">
        <v>912</v>
      </c>
      <c r="AX9" s="80">
        <v>3.7</v>
      </c>
      <c r="AY9" s="7"/>
      <c r="BB9" s="81"/>
      <c r="BC9" s="22"/>
      <c r="BE9" s="22"/>
      <c r="BG9" s="22"/>
      <c r="BI9" s="870" t="s">
        <v>852</v>
      </c>
      <c r="BJ9" s="7"/>
      <c r="BK9" s="82"/>
      <c r="BL9" s="869" t="s">
        <v>912</v>
      </c>
      <c r="BM9" s="83"/>
      <c r="BN9" s="84"/>
      <c r="BO9" s="84"/>
      <c r="BP9" s="84"/>
      <c r="BQ9" s="84"/>
      <c r="BR9" s="84"/>
      <c r="BS9" s="85"/>
      <c r="BT9" s="86"/>
      <c r="BU9" s="958" t="s">
        <v>917</v>
      </c>
      <c r="BV9" s="87"/>
      <c r="BW9" s="859" t="s">
        <v>912</v>
      </c>
      <c r="BX9" s="886">
        <v>34510</v>
      </c>
      <c r="BY9" s="88"/>
      <c r="BZ9" s="859" t="s">
        <v>912</v>
      </c>
      <c r="CA9" s="860">
        <v>260</v>
      </c>
      <c r="CB9" s="883" t="s">
        <v>913</v>
      </c>
      <c r="CC9" s="834" t="s">
        <v>914</v>
      </c>
      <c r="CD9" s="883" t="s">
        <v>912</v>
      </c>
      <c r="CE9" s="837" t="s">
        <v>918</v>
      </c>
      <c r="CF9" s="883" t="s">
        <v>912</v>
      </c>
      <c r="CG9" s="840">
        <v>5.7</v>
      </c>
      <c r="CH9" s="855" t="s">
        <v>912</v>
      </c>
      <c r="CI9" s="871">
        <v>9600</v>
      </c>
      <c r="CJ9" s="874">
        <v>10600</v>
      </c>
      <c r="CK9" s="877" t="s">
        <v>912</v>
      </c>
      <c r="CL9" s="89" t="s">
        <v>989</v>
      </c>
      <c r="CM9" s="90">
        <v>15800</v>
      </c>
      <c r="CN9" s="91">
        <v>17600</v>
      </c>
      <c r="CO9" s="859" t="s">
        <v>912</v>
      </c>
      <c r="CP9" s="878">
        <v>28790</v>
      </c>
      <c r="CQ9" s="859" t="s">
        <v>912</v>
      </c>
      <c r="CR9" s="860">
        <v>280</v>
      </c>
      <c r="CS9" s="883" t="s">
        <v>913</v>
      </c>
      <c r="CT9" s="834" t="s">
        <v>914</v>
      </c>
      <c r="CU9" s="834" t="s">
        <v>912</v>
      </c>
      <c r="CV9" s="837" t="s">
        <v>918</v>
      </c>
      <c r="CW9" s="834" t="s">
        <v>912</v>
      </c>
      <c r="CX9" s="850">
        <v>2.6</v>
      </c>
      <c r="CY9" s="965" t="s">
        <v>920</v>
      </c>
      <c r="CZ9" s="877" t="s">
        <v>912</v>
      </c>
      <c r="DA9" s="853">
        <v>5100</v>
      </c>
      <c r="DB9" s="855" t="s">
        <v>921</v>
      </c>
      <c r="DC9" s="92"/>
      <c r="DD9" s="855" t="s">
        <v>921</v>
      </c>
      <c r="DE9" s="856">
        <v>31340</v>
      </c>
      <c r="DF9" s="859" t="s">
        <v>912</v>
      </c>
      <c r="DG9" s="860">
        <v>310</v>
      </c>
      <c r="DH9" s="834" t="s">
        <v>913</v>
      </c>
      <c r="DI9" s="834" t="s">
        <v>914</v>
      </c>
      <c r="DJ9" s="834" t="s">
        <v>912</v>
      </c>
      <c r="DK9" s="837" t="s">
        <v>918</v>
      </c>
      <c r="DL9" s="834" t="s">
        <v>912</v>
      </c>
      <c r="DM9" s="840">
        <v>1.8</v>
      </c>
      <c r="DN9" s="843" t="s">
        <v>921</v>
      </c>
      <c r="DO9" s="844" t="s">
        <v>854</v>
      </c>
      <c r="DP9" s="846" t="s">
        <v>854</v>
      </c>
      <c r="DQ9" s="846" t="s">
        <v>854</v>
      </c>
      <c r="DR9" s="848" t="s">
        <v>922</v>
      </c>
      <c r="DS9" s="843" t="s">
        <v>921</v>
      </c>
      <c r="DT9" s="966">
        <v>1350</v>
      </c>
      <c r="DU9" s="969" t="s">
        <v>921</v>
      </c>
      <c r="DV9" s="960" t="s">
        <v>1039</v>
      </c>
      <c r="DW9" s="195"/>
      <c r="DX9" s="960" t="s">
        <v>1040</v>
      </c>
    </row>
    <row r="10" spans="1:140" s="18" customFormat="1" ht="18.600000000000001" customHeight="1">
      <c r="A10" s="18" t="s">
        <v>496</v>
      </c>
      <c r="B10" s="921"/>
      <c r="C10" s="957"/>
      <c r="D10" s="868"/>
      <c r="E10" s="94" t="s">
        <v>52</v>
      </c>
      <c r="F10" s="56"/>
      <c r="G10" s="95">
        <v>160100</v>
      </c>
      <c r="H10" s="96">
        <v>236430</v>
      </c>
      <c r="I10" s="95">
        <v>128110</v>
      </c>
      <c r="J10" s="96">
        <v>204440</v>
      </c>
      <c r="K10" s="33" t="s">
        <v>912</v>
      </c>
      <c r="L10" s="97">
        <v>1570</v>
      </c>
      <c r="M10" s="98">
        <v>2230</v>
      </c>
      <c r="N10" s="99" t="s">
        <v>913</v>
      </c>
      <c r="O10" s="100" t="s">
        <v>914</v>
      </c>
      <c r="P10" s="100" t="s">
        <v>852</v>
      </c>
      <c r="Q10" s="100" t="s">
        <v>915</v>
      </c>
      <c r="R10" s="100" t="s">
        <v>912</v>
      </c>
      <c r="S10" s="101">
        <v>2.6</v>
      </c>
      <c r="T10" s="102">
        <v>2.6</v>
      </c>
      <c r="U10" s="97">
        <v>1250</v>
      </c>
      <c r="V10" s="98">
        <v>1910</v>
      </c>
      <c r="W10" s="103" t="s">
        <v>913</v>
      </c>
      <c r="X10" s="100" t="s">
        <v>914</v>
      </c>
      <c r="Y10" s="103" t="s">
        <v>852</v>
      </c>
      <c r="Z10" s="100" t="s">
        <v>915</v>
      </c>
      <c r="AA10" s="103" t="s">
        <v>912</v>
      </c>
      <c r="AB10" s="101">
        <v>2.5</v>
      </c>
      <c r="AC10" s="104">
        <v>2.5</v>
      </c>
      <c r="AD10" s="33" t="s">
        <v>912</v>
      </c>
      <c r="AE10" s="105">
        <v>9600</v>
      </c>
      <c r="AF10" s="33" t="s">
        <v>912</v>
      </c>
      <c r="AG10" s="106">
        <v>90</v>
      </c>
      <c r="AH10" s="107" t="s">
        <v>913</v>
      </c>
      <c r="AI10" s="49" t="s">
        <v>914</v>
      </c>
      <c r="AJ10" s="50" t="s">
        <v>912</v>
      </c>
      <c r="AK10" s="108" t="s">
        <v>915</v>
      </c>
      <c r="AL10" s="109" t="s">
        <v>912</v>
      </c>
      <c r="AM10" s="110">
        <v>2.5</v>
      </c>
      <c r="AN10" s="111"/>
      <c r="AO10" s="7"/>
      <c r="AP10" s="112"/>
      <c r="AQ10" s="7"/>
      <c r="AR10" s="113"/>
      <c r="AS10" s="114"/>
      <c r="AT10" s="112"/>
      <c r="AU10" s="114"/>
      <c r="AV10" s="112"/>
      <c r="AW10" s="114"/>
      <c r="AX10" s="112"/>
      <c r="AY10" s="7"/>
      <c r="BB10" s="81"/>
      <c r="BC10" s="22"/>
      <c r="BE10" s="22"/>
      <c r="BG10" s="22"/>
      <c r="BI10" s="870"/>
      <c r="BJ10" s="7"/>
      <c r="BK10" s="115"/>
      <c r="BL10" s="869"/>
      <c r="BM10" s="93"/>
      <c r="BN10" s="86"/>
      <c r="BO10" s="86"/>
      <c r="BP10" s="86"/>
      <c r="BQ10" s="86"/>
      <c r="BR10" s="86"/>
      <c r="BS10" s="116"/>
      <c r="BT10" s="86"/>
      <c r="BU10" s="958"/>
      <c r="BV10" s="117"/>
      <c r="BW10" s="859"/>
      <c r="BX10" s="887"/>
      <c r="BY10" s="118">
        <v>32570</v>
      </c>
      <c r="BZ10" s="859"/>
      <c r="CA10" s="861"/>
      <c r="CB10" s="884"/>
      <c r="CC10" s="835"/>
      <c r="CD10" s="884"/>
      <c r="CE10" s="838"/>
      <c r="CF10" s="884"/>
      <c r="CG10" s="841"/>
      <c r="CH10" s="855"/>
      <c r="CI10" s="872"/>
      <c r="CJ10" s="875"/>
      <c r="CK10" s="877"/>
      <c r="CL10" s="15" t="s">
        <v>923</v>
      </c>
      <c r="CM10" s="119">
        <v>8700</v>
      </c>
      <c r="CN10" s="120">
        <v>9700</v>
      </c>
      <c r="CO10" s="859"/>
      <c r="CP10" s="879"/>
      <c r="CQ10" s="859"/>
      <c r="CR10" s="861"/>
      <c r="CS10" s="884"/>
      <c r="CT10" s="835"/>
      <c r="CU10" s="835"/>
      <c r="CV10" s="838"/>
      <c r="CW10" s="835"/>
      <c r="CX10" s="851"/>
      <c r="CY10" s="881"/>
      <c r="CZ10" s="877"/>
      <c r="DA10" s="854"/>
      <c r="DB10" s="855"/>
      <c r="DC10" s="121"/>
      <c r="DD10" s="855"/>
      <c r="DE10" s="857"/>
      <c r="DF10" s="859"/>
      <c r="DG10" s="861"/>
      <c r="DH10" s="835"/>
      <c r="DI10" s="835"/>
      <c r="DJ10" s="835"/>
      <c r="DK10" s="838"/>
      <c r="DL10" s="835"/>
      <c r="DM10" s="841"/>
      <c r="DN10" s="843"/>
      <c r="DO10" s="845"/>
      <c r="DP10" s="847"/>
      <c r="DQ10" s="847"/>
      <c r="DR10" s="849"/>
      <c r="DS10" s="843"/>
      <c r="DT10" s="967"/>
      <c r="DU10" s="969"/>
      <c r="DV10" s="961"/>
      <c r="DW10" s="195"/>
      <c r="DX10" s="961"/>
    </row>
    <row r="11" spans="1:140" s="18" customFormat="1" ht="18.600000000000001" customHeight="1">
      <c r="A11" s="18" t="s">
        <v>497</v>
      </c>
      <c r="B11" s="921"/>
      <c r="C11" s="957"/>
      <c r="D11" s="863" t="s">
        <v>924</v>
      </c>
      <c r="E11" s="94" t="s">
        <v>53</v>
      </c>
      <c r="F11" s="56"/>
      <c r="G11" s="95">
        <v>236430</v>
      </c>
      <c r="H11" s="96">
        <v>332430</v>
      </c>
      <c r="I11" s="95">
        <v>204440</v>
      </c>
      <c r="J11" s="96">
        <v>300440</v>
      </c>
      <c r="K11" s="33" t="s">
        <v>912</v>
      </c>
      <c r="L11" s="97">
        <v>2230</v>
      </c>
      <c r="M11" s="98">
        <v>3190</v>
      </c>
      <c r="N11" s="99" t="s">
        <v>913</v>
      </c>
      <c r="O11" s="100" t="s">
        <v>914</v>
      </c>
      <c r="P11" s="100" t="s">
        <v>852</v>
      </c>
      <c r="Q11" s="100" t="s">
        <v>915</v>
      </c>
      <c r="R11" s="100" t="s">
        <v>912</v>
      </c>
      <c r="S11" s="101">
        <v>2.6</v>
      </c>
      <c r="T11" s="102">
        <v>2.6</v>
      </c>
      <c r="U11" s="97">
        <v>1910</v>
      </c>
      <c r="V11" s="98">
        <v>2870</v>
      </c>
      <c r="W11" s="103" t="s">
        <v>913</v>
      </c>
      <c r="X11" s="100" t="s">
        <v>914</v>
      </c>
      <c r="Y11" s="103" t="s">
        <v>852</v>
      </c>
      <c r="Z11" s="100" t="s">
        <v>915</v>
      </c>
      <c r="AA11" s="103" t="s">
        <v>912</v>
      </c>
      <c r="AB11" s="101">
        <v>2.5</v>
      </c>
      <c r="AC11" s="104">
        <v>2.5</v>
      </c>
      <c r="AD11" s="122"/>
      <c r="AE11" s="123"/>
      <c r="AF11" s="124"/>
      <c r="AG11" s="125"/>
      <c r="AH11" s="126"/>
      <c r="AI11" s="86"/>
      <c r="AJ11" s="126"/>
      <c r="AK11" s="86"/>
      <c r="AL11" s="126"/>
      <c r="AM11" s="86"/>
      <c r="AN11" s="86"/>
      <c r="AO11" s="122"/>
      <c r="AP11" s="123"/>
      <c r="AQ11" s="124"/>
      <c r="AR11" s="125"/>
      <c r="AS11" s="126"/>
      <c r="AT11" s="86"/>
      <c r="AU11" s="126"/>
      <c r="AV11" s="86"/>
      <c r="AW11" s="126"/>
      <c r="AX11" s="86"/>
      <c r="AY11" s="33" t="s">
        <v>912</v>
      </c>
      <c r="AZ11" s="127">
        <v>19200</v>
      </c>
      <c r="BA11" s="33" t="s">
        <v>912</v>
      </c>
      <c r="BB11" s="75">
        <v>190</v>
      </c>
      <c r="BC11" s="76" t="s">
        <v>913</v>
      </c>
      <c r="BD11" s="77" t="s">
        <v>914</v>
      </c>
      <c r="BE11" s="78" t="s">
        <v>912</v>
      </c>
      <c r="BF11" s="79" t="s">
        <v>915</v>
      </c>
      <c r="BG11" s="76" t="s">
        <v>912</v>
      </c>
      <c r="BH11" s="80">
        <v>2.2999999999999998</v>
      </c>
      <c r="BI11" s="870"/>
      <c r="BJ11" s="7"/>
      <c r="BK11" s="115"/>
      <c r="BL11" s="869"/>
      <c r="BM11" s="93"/>
      <c r="BN11" s="86"/>
      <c r="BO11" s="86"/>
      <c r="BP11" s="86"/>
      <c r="BQ11" s="86"/>
      <c r="BR11" s="86"/>
      <c r="BS11" s="116"/>
      <c r="BT11" s="86"/>
      <c r="BU11" s="958"/>
      <c r="BV11" s="117"/>
      <c r="BW11" s="859" t="s">
        <v>912</v>
      </c>
      <c r="BX11" s="963">
        <v>32570</v>
      </c>
      <c r="BY11" s="128"/>
      <c r="BZ11" s="859"/>
      <c r="CA11" s="861"/>
      <c r="CB11" s="884"/>
      <c r="CC11" s="835"/>
      <c r="CD11" s="884"/>
      <c r="CE11" s="838"/>
      <c r="CF11" s="884"/>
      <c r="CG11" s="841"/>
      <c r="CH11" s="855"/>
      <c r="CI11" s="872"/>
      <c r="CJ11" s="875"/>
      <c r="CK11" s="877"/>
      <c r="CL11" s="15" t="s">
        <v>925</v>
      </c>
      <c r="CM11" s="119">
        <v>7600</v>
      </c>
      <c r="CN11" s="120">
        <v>8400</v>
      </c>
      <c r="CO11" s="859"/>
      <c r="CP11" s="879"/>
      <c r="CQ11" s="859"/>
      <c r="CR11" s="861"/>
      <c r="CS11" s="884"/>
      <c r="CT11" s="835"/>
      <c r="CU11" s="835"/>
      <c r="CV11" s="838"/>
      <c r="CW11" s="835"/>
      <c r="CX11" s="851"/>
      <c r="CY11" s="881"/>
      <c r="CZ11" s="93"/>
      <c r="DA11" s="19"/>
      <c r="DB11" s="855"/>
      <c r="DC11" s="121"/>
      <c r="DD11" s="855"/>
      <c r="DE11" s="857"/>
      <c r="DF11" s="859"/>
      <c r="DG11" s="861"/>
      <c r="DH11" s="835"/>
      <c r="DI11" s="835"/>
      <c r="DJ11" s="835"/>
      <c r="DK11" s="838"/>
      <c r="DL11" s="835"/>
      <c r="DM11" s="841"/>
      <c r="DN11" s="843"/>
      <c r="DO11" s="888">
        <v>0.01</v>
      </c>
      <c r="DP11" s="890">
        <v>0.02</v>
      </c>
      <c r="DQ11" s="890">
        <v>0.04</v>
      </c>
      <c r="DR11" s="892">
        <v>0.05</v>
      </c>
      <c r="DS11" s="843"/>
      <c r="DT11" s="967"/>
      <c r="DU11" s="969"/>
      <c r="DV11" s="961"/>
      <c r="DW11" s="195"/>
      <c r="DX11" s="961"/>
    </row>
    <row r="12" spans="1:140" s="18" customFormat="1" ht="18.600000000000001" customHeight="1">
      <c r="A12" s="18" t="s">
        <v>498</v>
      </c>
      <c r="B12" s="921"/>
      <c r="C12" s="957"/>
      <c r="D12" s="864"/>
      <c r="E12" s="129" t="s">
        <v>54</v>
      </c>
      <c r="F12" s="56"/>
      <c r="G12" s="130">
        <v>332430</v>
      </c>
      <c r="H12" s="131"/>
      <c r="I12" s="130">
        <v>300440</v>
      </c>
      <c r="J12" s="131"/>
      <c r="K12" s="33" t="s">
        <v>912</v>
      </c>
      <c r="L12" s="132">
        <v>3190</v>
      </c>
      <c r="M12" s="133"/>
      <c r="N12" s="134" t="s">
        <v>913</v>
      </c>
      <c r="O12" s="135" t="s">
        <v>914</v>
      </c>
      <c r="P12" s="135" t="s">
        <v>852</v>
      </c>
      <c r="Q12" s="135" t="s">
        <v>915</v>
      </c>
      <c r="R12" s="135" t="s">
        <v>912</v>
      </c>
      <c r="S12" s="136">
        <v>2.6</v>
      </c>
      <c r="T12" s="137"/>
      <c r="U12" s="132">
        <v>2870</v>
      </c>
      <c r="V12" s="133"/>
      <c r="W12" s="138" t="s">
        <v>913</v>
      </c>
      <c r="X12" s="135" t="s">
        <v>914</v>
      </c>
      <c r="Y12" s="139" t="s">
        <v>852</v>
      </c>
      <c r="Z12" s="135" t="s">
        <v>915</v>
      </c>
      <c r="AA12" s="139" t="s">
        <v>912</v>
      </c>
      <c r="AB12" s="136">
        <v>2.5</v>
      </c>
      <c r="AC12" s="140"/>
      <c r="AD12" s="122"/>
      <c r="AE12" s="123"/>
      <c r="AF12" s="124"/>
      <c r="AG12" s="141"/>
      <c r="AH12" s="126"/>
      <c r="AI12" s="86"/>
      <c r="AJ12" s="126"/>
      <c r="AK12" s="86"/>
      <c r="AL12" s="126"/>
      <c r="AM12" s="86"/>
      <c r="AN12" s="86"/>
      <c r="AO12" s="122"/>
      <c r="AP12" s="123"/>
      <c r="AQ12" s="124"/>
      <c r="AR12" s="141"/>
      <c r="AS12" s="126"/>
      <c r="AT12" s="86"/>
      <c r="AU12" s="126"/>
      <c r="AV12" s="86"/>
      <c r="AW12" s="126"/>
      <c r="AX12" s="86"/>
      <c r="AY12" s="122"/>
      <c r="AZ12" s="123"/>
      <c r="BA12" s="123"/>
      <c r="BB12" s="125"/>
      <c r="BC12" s="126"/>
      <c r="BD12" s="86"/>
      <c r="BE12" s="126"/>
      <c r="BF12" s="86"/>
      <c r="BG12" s="126"/>
      <c r="BH12" s="86"/>
      <c r="BI12" s="870"/>
      <c r="BJ12" s="7"/>
      <c r="BK12" s="115"/>
      <c r="BL12" s="869"/>
      <c r="BM12" s="93"/>
      <c r="BN12" s="86"/>
      <c r="BO12" s="86"/>
      <c r="BP12" s="86"/>
      <c r="BQ12" s="86"/>
      <c r="BR12" s="86"/>
      <c r="BS12" s="116"/>
      <c r="BT12" s="86"/>
      <c r="BU12" s="958"/>
      <c r="BV12" s="117"/>
      <c r="BW12" s="859"/>
      <c r="BX12" s="964"/>
      <c r="BY12" s="142"/>
      <c r="BZ12" s="859"/>
      <c r="CA12" s="862"/>
      <c r="CB12" s="885"/>
      <c r="CC12" s="836"/>
      <c r="CD12" s="885"/>
      <c r="CE12" s="839"/>
      <c r="CF12" s="885"/>
      <c r="CG12" s="842"/>
      <c r="CH12" s="855"/>
      <c r="CI12" s="873"/>
      <c r="CJ12" s="876"/>
      <c r="CK12" s="877"/>
      <c r="CL12" s="143" t="s">
        <v>926</v>
      </c>
      <c r="CM12" s="144">
        <v>6800</v>
      </c>
      <c r="CN12" s="145">
        <v>7500</v>
      </c>
      <c r="CO12" s="859"/>
      <c r="CP12" s="880"/>
      <c r="CQ12" s="859"/>
      <c r="CR12" s="862"/>
      <c r="CS12" s="885"/>
      <c r="CT12" s="836"/>
      <c r="CU12" s="836"/>
      <c r="CV12" s="839"/>
      <c r="CW12" s="836"/>
      <c r="CX12" s="852"/>
      <c r="CY12" s="882"/>
      <c r="CZ12" s="93"/>
      <c r="DA12" s="19"/>
      <c r="DB12" s="855"/>
      <c r="DC12" s="121"/>
      <c r="DD12" s="855"/>
      <c r="DE12" s="858"/>
      <c r="DF12" s="859"/>
      <c r="DG12" s="862"/>
      <c r="DH12" s="836"/>
      <c r="DI12" s="836"/>
      <c r="DJ12" s="836"/>
      <c r="DK12" s="839"/>
      <c r="DL12" s="836"/>
      <c r="DM12" s="842"/>
      <c r="DN12" s="843"/>
      <c r="DO12" s="889"/>
      <c r="DP12" s="891"/>
      <c r="DQ12" s="891"/>
      <c r="DR12" s="893"/>
      <c r="DS12" s="843"/>
      <c r="DT12" s="967"/>
      <c r="DU12" s="969"/>
      <c r="DV12" s="961"/>
      <c r="DW12" s="195"/>
      <c r="DX12" s="961"/>
    </row>
    <row r="13" spans="1:140" s="18" customFormat="1" ht="18.600000000000001" customHeight="1">
      <c r="A13" s="18" t="s">
        <v>499</v>
      </c>
      <c r="B13" s="921"/>
      <c r="C13" s="959" t="s">
        <v>927</v>
      </c>
      <c r="D13" s="867" t="s">
        <v>911</v>
      </c>
      <c r="E13" s="55" t="s">
        <v>51</v>
      </c>
      <c r="F13" s="56"/>
      <c r="G13" s="57">
        <v>127390</v>
      </c>
      <c r="H13" s="58">
        <v>136990</v>
      </c>
      <c r="I13" s="57">
        <v>101800</v>
      </c>
      <c r="J13" s="58">
        <v>111400</v>
      </c>
      <c r="K13" s="33" t="s">
        <v>912</v>
      </c>
      <c r="L13" s="59">
        <v>1250</v>
      </c>
      <c r="M13" s="60">
        <v>1340</v>
      </c>
      <c r="N13" s="61" t="s">
        <v>913</v>
      </c>
      <c r="O13" s="62" t="s">
        <v>914</v>
      </c>
      <c r="P13" s="63" t="s">
        <v>912</v>
      </c>
      <c r="Q13" s="64" t="s">
        <v>915</v>
      </c>
      <c r="R13" s="63" t="s">
        <v>912</v>
      </c>
      <c r="S13" s="65">
        <v>2.7</v>
      </c>
      <c r="T13" s="66">
        <v>2.7</v>
      </c>
      <c r="U13" s="59">
        <v>990</v>
      </c>
      <c r="V13" s="60">
        <v>1080</v>
      </c>
      <c r="W13" s="67" t="s">
        <v>913</v>
      </c>
      <c r="X13" s="62" t="s">
        <v>914</v>
      </c>
      <c r="Y13" s="67" t="s">
        <v>912</v>
      </c>
      <c r="Z13" s="64" t="s">
        <v>915</v>
      </c>
      <c r="AA13" s="67" t="s">
        <v>912</v>
      </c>
      <c r="AB13" s="65">
        <v>2.7</v>
      </c>
      <c r="AC13" s="68">
        <v>2.7</v>
      </c>
      <c r="AD13" s="33" t="s">
        <v>912</v>
      </c>
      <c r="AE13" s="69">
        <v>9600</v>
      </c>
      <c r="AF13" s="33" t="s">
        <v>912</v>
      </c>
      <c r="AG13" s="70">
        <v>90</v>
      </c>
      <c r="AH13" s="71" t="s">
        <v>913</v>
      </c>
      <c r="AI13" s="62" t="s">
        <v>914</v>
      </c>
      <c r="AJ13" s="67" t="s">
        <v>912</v>
      </c>
      <c r="AK13" s="64" t="s">
        <v>915</v>
      </c>
      <c r="AL13" s="67" t="s">
        <v>912</v>
      </c>
      <c r="AM13" s="72">
        <v>2.5</v>
      </c>
      <c r="AN13" s="73" t="s">
        <v>916</v>
      </c>
      <c r="AO13" s="33" t="s">
        <v>912</v>
      </c>
      <c r="AP13" s="74">
        <v>3840</v>
      </c>
      <c r="AQ13" s="33" t="s">
        <v>912</v>
      </c>
      <c r="AR13" s="75">
        <v>30</v>
      </c>
      <c r="AS13" s="76" t="s">
        <v>913</v>
      </c>
      <c r="AT13" s="77" t="s">
        <v>914</v>
      </c>
      <c r="AU13" s="78" t="s">
        <v>912</v>
      </c>
      <c r="AV13" s="79" t="s">
        <v>915</v>
      </c>
      <c r="AW13" s="78" t="s">
        <v>912</v>
      </c>
      <c r="AX13" s="80">
        <v>3.7</v>
      </c>
      <c r="AY13" s="7"/>
      <c r="BB13" s="81"/>
      <c r="BC13" s="22"/>
      <c r="BE13" s="22"/>
      <c r="BG13" s="22"/>
      <c r="BI13" s="870"/>
      <c r="BJ13" s="7"/>
      <c r="BK13" s="115"/>
      <c r="BL13" s="869"/>
      <c r="BM13" s="93"/>
      <c r="BN13" s="86"/>
      <c r="BO13" s="86"/>
      <c r="BP13" s="86"/>
      <c r="BQ13" s="86"/>
      <c r="BR13" s="86"/>
      <c r="BS13" s="116"/>
      <c r="BT13" s="86"/>
      <c r="BU13" s="958"/>
      <c r="BV13" s="117"/>
      <c r="BW13" s="859" t="s">
        <v>912</v>
      </c>
      <c r="BX13" s="886">
        <v>29160</v>
      </c>
      <c r="BY13" s="88"/>
      <c r="BZ13" s="859" t="s">
        <v>912</v>
      </c>
      <c r="CA13" s="861">
        <v>210</v>
      </c>
      <c r="CB13" s="883" t="s">
        <v>913</v>
      </c>
      <c r="CC13" s="834" t="s">
        <v>914</v>
      </c>
      <c r="CD13" s="883" t="s">
        <v>912</v>
      </c>
      <c r="CE13" s="837" t="s">
        <v>918</v>
      </c>
      <c r="CF13" s="883" t="s">
        <v>912</v>
      </c>
      <c r="CG13" s="840">
        <v>5.7</v>
      </c>
      <c r="CH13" s="877" t="s">
        <v>912</v>
      </c>
      <c r="CI13" s="871">
        <v>8100</v>
      </c>
      <c r="CJ13" s="874">
        <v>8900</v>
      </c>
      <c r="CK13" s="877" t="s">
        <v>912</v>
      </c>
      <c r="CL13" s="89" t="s">
        <v>919</v>
      </c>
      <c r="CM13" s="90">
        <v>12900</v>
      </c>
      <c r="CN13" s="91">
        <v>14400</v>
      </c>
      <c r="CO13" s="859" t="s">
        <v>912</v>
      </c>
      <c r="CP13" s="878">
        <v>23030</v>
      </c>
      <c r="CQ13" s="859" t="s">
        <v>912</v>
      </c>
      <c r="CR13" s="860">
        <v>230</v>
      </c>
      <c r="CS13" s="883" t="s">
        <v>913</v>
      </c>
      <c r="CT13" s="834" t="s">
        <v>914</v>
      </c>
      <c r="CU13" s="834" t="s">
        <v>912</v>
      </c>
      <c r="CV13" s="837" t="s">
        <v>918</v>
      </c>
      <c r="CW13" s="883" t="s">
        <v>912</v>
      </c>
      <c r="CX13" s="850">
        <v>2.5</v>
      </c>
      <c r="CY13" s="881" t="s">
        <v>920</v>
      </c>
      <c r="CZ13" s="877" t="s">
        <v>912</v>
      </c>
      <c r="DA13" s="853">
        <v>5100</v>
      </c>
      <c r="DB13" s="855"/>
      <c r="DC13" s="121"/>
      <c r="DD13" s="855" t="s">
        <v>921</v>
      </c>
      <c r="DE13" s="856">
        <v>25070</v>
      </c>
      <c r="DF13" s="859" t="s">
        <v>912</v>
      </c>
      <c r="DG13" s="860">
        <v>250</v>
      </c>
      <c r="DH13" s="834" t="s">
        <v>913</v>
      </c>
      <c r="DI13" s="834" t="s">
        <v>914</v>
      </c>
      <c r="DJ13" s="834" t="s">
        <v>912</v>
      </c>
      <c r="DK13" s="837" t="s">
        <v>918</v>
      </c>
      <c r="DL13" s="834" t="s">
        <v>912</v>
      </c>
      <c r="DM13" s="840">
        <v>1.8</v>
      </c>
      <c r="DN13" s="843" t="s">
        <v>921</v>
      </c>
      <c r="DO13" s="844" t="s">
        <v>854</v>
      </c>
      <c r="DP13" s="846" t="s">
        <v>854</v>
      </c>
      <c r="DQ13" s="846" t="s">
        <v>854</v>
      </c>
      <c r="DR13" s="848" t="s">
        <v>854</v>
      </c>
      <c r="DS13" s="843" t="s">
        <v>921</v>
      </c>
      <c r="DT13" s="967"/>
      <c r="DU13" s="969"/>
      <c r="DV13" s="961"/>
      <c r="DW13" s="195"/>
      <c r="DX13" s="961"/>
    </row>
    <row r="14" spans="1:140" s="18" customFormat="1" ht="18.600000000000001" customHeight="1">
      <c r="A14" s="18" t="s">
        <v>500</v>
      </c>
      <c r="B14" s="921"/>
      <c r="C14" s="957"/>
      <c r="D14" s="868"/>
      <c r="E14" s="94" t="s">
        <v>52</v>
      </c>
      <c r="F14" s="56"/>
      <c r="G14" s="95">
        <v>136990</v>
      </c>
      <c r="H14" s="96">
        <v>213320</v>
      </c>
      <c r="I14" s="95">
        <v>111400</v>
      </c>
      <c r="J14" s="96">
        <v>187730</v>
      </c>
      <c r="K14" s="33" t="s">
        <v>912</v>
      </c>
      <c r="L14" s="97">
        <v>1340</v>
      </c>
      <c r="M14" s="98">
        <v>2000</v>
      </c>
      <c r="N14" s="99" t="s">
        <v>913</v>
      </c>
      <c r="O14" s="100" t="s">
        <v>914</v>
      </c>
      <c r="P14" s="100" t="s">
        <v>852</v>
      </c>
      <c r="Q14" s="100" t="s">
        <v>915</v>
      </c>
      <c r="R14" s="100" t="s">
        <v>912</v>
      </c>
      <c r="S14" s="101">
        <v>2.7</v>
      </c>
      <c r="T14" s="102">
        <v>2.7</v>
      </c>
      <c r="U14" s="97">
        <v>1080</v>
      </c>
      <c r="V14" s="98">
        <v>1750</v>
      </c>
      <c r="W14" s="103" t="s">
        <v>913</v>
      </c>
      <c r="X14" s="100" t="s">
        <v>914</v>
      </c>
      <c r="Y14" s="103" t="s">
        <v>852</v>
      </c>
      <c r="Z14" s="100" t="s">
        <v>915</v>
      </c>
      <c r="AA14" s="103" t="s">
        <v>912</v>
      </c>
      <c r="AB14" s="101">
        <v>2.7</v>
      </c>
      <c r="AC14" s="104">
        <v>2.6</v>
      </c>
      <c r="AD14" s="33" t="s">
        <v>912</v>
      </c>
      <c r="AE14" s="105">
        <v>9600</v>
      </c>
      <c r="AF14" s="33" t="s">
        <v>912</v>
      </c>
      <c r="AG14" s="106">
        <v>90</v>
      </c>
      <c r="AH14" s="107" t="s">
        <v>913</v>
      </c>
      <c r="AI14" s="49" t="s">
        <v>914</v>
      </c>
      <c r="AJ14" s="50" t="s">
        <v>912</v>
      </c>
      <c r="AK14" s="108" t="s">
        <v>915</v>
      </c>
      <c r="AL14" s="109" t="s">
        <v>912</v>
      </c>
      <c r="AM14" s="110">
        <v>2.5</v>
      </c>
      <c r="AN14" s="111"/>
      <c r="AO14" s="7"/>
      <c r="AP14" s="112"/>
      <c r="AQ14" s="7"/>
      <c r="AR14" s="113"/>
      <c r="AS14" s="114"/>
      <c r="AT14" s="112"/>
      <c r="AU14" s="114"/>
      <c r="AV14" s="112"/>
      <c r="AW14" s="114"/>
      <c r="AX14" s="112"/>
      <c r="AY14" s="7"/>
      <c r="BB14" s="81"/>
      <c r="BC14" s="22"/>
      <c r="BE14" s="22"/>
      <c r="BG14" s="22"/>
      <c r="BI14" s="870"/>
      <c r="BJ14" s="7"/>
      <c r="BK14" s="115"/>
      <c r="BL14" s="869"/>
      <c r="BM14" s="93"/>
      <c r="BN14" s="86"/>
      <c r="BO14" s="86"/>
      <c r="BP14" s="86"/>
      <c r="BQ14" s="86"/>
      <c r="BR14" s="86"/>
      <c r="BS14" s="116"/>
      <c r="BT14" s="86"/>
      <c r="BU14" s="958"/>
      <c r="BV14" s="117"/>
      <c r="BW14" s="859"/>
      <c r="BX14" s="887"/>
      <c r="BY14" s="118">
        <v>27220</v>
      </c>
      <c r="BZ14" s="859"/>
      <c r="CA14" s="861"/>
      <c r="CB14" s="884"/>
      <c r="CC14" s="835"/>
      <c r="CD14" s="884"/>
      <c r="CE14" s="838"/>
      <c r="CF14" s="884"/>
      <c r="CG14" s="841"/>
      <c r="CH14" s="877"/>
      <c r="CI14" s="872"/>
      <c r="CJ14" s="875"/>
      <c r="CK14" s="877"/>
      <c r="CL14" s="15" t="s">
        <v>923</v>
      </c>
      <c r="CM14" s="119">
        <v>7100</v>
      </c>
      <c r="CN14" s="120">
        <v>7900</v>
      </c>
      <c r="CO14" s="859"/>
      <c r="CP14" s="879"/>
      <c r="CQ14" s="859"/>
      <c r="CR14" s="861"/>
      <c r="CS14" s="884"/>
      <c r="CT14" s="835"/>
      <c r="CU14" s="835"/>
      <c r="CV14" s="838"/>
      <c r="CW14" s="884"/>
      <c r="CX14" s="851"/>
      <c r="CY14" s="881"/>
      <c r="CZ14" s="877"/>
      <c r="DA14" s="854"/>
      <c r="DB14" s="855"/>
      <c r="DC14" s="121"/>
      <c r="DD14" s="855"/>
      <c r="DE14" s="857"/>
      <c r="DF14" s="859"/>
      <c r="DG14" s="861"/>
      <c r="DH14" s="835"/>
      <c r="DI14" s="835"/>
      <c r="DJ14" s="835"/>
      <c r="DK14" s="838"/>
      <c r="DL14" s="835"/>
      <c r="DM14" s="841"/>
      <c r="DN14" s="843"/>
      <c r="DO14" s="845"/>
      <c r="DP14" s="847"/>
      <c r="DQ14" s="847"/>
      <c r="DR14" s="849"/>
      <c r="DS14" s="843"/>
      <c r="DT14" s="967"/>
      <c r="DU14" s="969"/>
      <c r="DV14" s="961"/>
      <c r="DW14" s="195"/>
      <c r="DX14" s="961"/>
    </row>
    <row r="15" spans="1:140" s="18" customFormat="1" ht="18.600000000000001" customHeight="1">
      <c r="A15" s="18" t="s">
        <v>501</v>
      </c>
      <c r="B15" s="921"/>
      <c r="C15" s="957"/>
      <c r="D15" s="863" t="s">
        <v>924</v>
      </c>
      <c r="E15" s="94" t="s">
        <v>53</v>
      </c>
      <c r="F15" s="56"/>
      <c r="G15" s="95">
        <v>213320</v>
      </c>
      <c r="H15" s="96">
        <v>309320</v>
      </c>
      <c r="I15" s="95">
        <v>187730</v>
      </c>
      <c r="J15" s="96">
        <v>283730</v>
      </c>
      <c r="K15" s="33" t="s">
        <v>912</v>
      </c>
      <c r="L15" s="97">
        <v>2000</v>
      </c>
      <c r="M15" s="98">
        <v>2960</v>
      </c>
      <c r="N15" s="99" t="s">
        <v>913</v>
      </c>
      <c r="O15" s="100" t="s">
        <v>914</v>
      </c>
      <c r="P15" s="100" t="s">
        <v>852</v>
      </c>
      <c r="Q15" s="100" t="s">
        <v>915</v>
      </c>
      <c r="R15" s="100" t="s">
        <v>912</v>
      </c>
      <c r="S15" s="101">
        <v>2.7</v>
      </c>
      <c r="T15" s="102">
        <v>2.6</v>
      </c>
      <c r="U15" s="97">
        <v>1750</v>
      </c>
      <c r="V15" s="98">
        <v>2710</v>
      </c>
      <c r="W15" s="103" t="s">
        <v>913</v>
      </c>
      <c r="X15" s="100" t="s">
        <v>914</v>
      </c>
      <c r="Y15" s="103" t="s">
        <v>852</v>
      </c>
      <c r="Z15" s="100" t="s">
        <v>915</v>
      </c>
      <c r="AA15" s="103" t="s">
        <v>912</v>
      </c>
      <c r="AB15" s="101">
        <v>2.6</v>
      </c>
      <c r="AC15" s="104">
        <v>2.6</v>
      </c>
      <c r="AD15" s="122"/>
      <c r="AE15" s="123"/>
      <c r="AF15" s="124"/>
      <c r="AG15" s="125"/>
      <c r="AH15" s="126"/>
      <c r="AI15" s="86"/>
      <c r="AJ15" s="126"/>
      <c r="AK15" s="86"/>
      <c r="AL15" s="126"/>
      <c r="AM15" s="86"/>
      <c r="AN15" s="86"/>
      <c r="AO15" s="122"/>
      <c r="AP15" s="123"/>
      <c r="AQ15" s="124"/>
      <c r="AR15" s="125"/>
      <c r="AS15" s="126"/>
      <c r="AT15" s="86"/>
      <c r="AU15" s="126"/>
      <c r="AV15" s="86"/>
      <c r="AW15" s="126"/>
      <c r="AX15" s="86"/>
      <c r="AY15" s="33" t="s">
        <v>912</v>
      </c>
      <c r="AZ15" s="127">
        <v>19200</v>
      </c>
      <c r="BA15" s="33" t="s">
        <v>912</v>
      </c>
      <c r="BB15" s="75">
        <v>190</v>
      </c>
      <c r="BC15" s="76" t="s">
        <v>913</v>
      </c>
      <c r="BD15" s="77" t="s">
        <v>914</v>
      </c>
      <c r="BE15" s="78" t="s">
        <v>912</v>
      </c>
      <c r="BF15" s="79" t="s">
        <v>915</v>
      </c>
      <c r="BG15" s="76" t="s">
        <v>912</v>
      </c>
      <c r="BH15" s="80">
        <v>2.2999999999999998</v>
      </c>
      <c r="BI15" s="870"/>
      <c r="BJ15" s="7"/>
      <c r="BK15" s="115"/>
      <c r="BL15" s="869"/>
      <c r="BM15" s="93"/>
      <c r="BN15" s="86"/>
      <c r="BO15" s="86"/>
      <c r="BP15" s="86"/>
      <c r="BQ15" s="86"/>
      <c r="BR15" s="86"/>
      <c r="BS15" s="116"/>
      <c r="BT15" s="86"/>
      <c r="BU15" s="958"/>
      <c r="BV15" s="117"/>
      <c r="BW15" s="859" t="s">
        <v>912</v>
      </c>
      <c r="BX15" s="963">
        <v>27220</v>
      </c>
      <c r="BY15" s="128"/>
      <c r="BZ15" s="859"/>
      <c r="CA15" s="861"/>
      <c r="CB15" s="884"/>
      <c r="CC15" s="835"/>
      <c r="CD15" s="884"/>
      <c r="CE15" s="838"/>
      <c r="CF15" s="884"/>
      <c r="CG15" s="841"/>
      <c r="CH15" s="877"/>
      <c r="CI15" s="872"/>
      <c r="CJ15" s="875"/>
      <c r="CK15" s="877"/>
      <c r="CL15" s="15" t="s">
        <v>925</v>
      </c>
      <c r="CM15" s="119">
        <v>6200</v>
      </c>
      <c r="CN15" s="120">
        <v>6900</v>
      </c>
      <c r="CO15" s="859"/>
      <c r="CP15" s="879"/>
      <c r="CQ15" s="859"/>
      <c r="CR15" s="861"/>
      <c r="CS15" s="884"/>
      <c r="CT15" s="835"/>
      <c r="CU15" s="835"/>
      <c r="CV15" s="838"/>
      <c r="CW15" s="884"/>
      <c r="CX15" s="851"/>
      <c r="CY15" s="881"/>
      <c r="CZ15" s="93"/>
      <c r="DA15" s="19"/>
      <c r="DB15" s="855"/>
      <c r="DC15" s="121"/>
      <c r="DD15" s="855"/>
      <c r="DE15" s="857"/>
      <c r="DF15" s="859"/>
      <c r="DG15" s="861"/>
      <c r="DH15" s="835"/>
      <c r="DI15" s="835"/>
      <c r="DJ15" s="835"/>
      <c r="DK15" s="838"/>
      <c r="DL15" s="835"/>
      <c r="DM15" s="841"/>
      <c r="DN15" s="843"/>
      <c r="DO15" s="888">
        <v>0.01</v>
      </c>
      <c r="DP15" s="890">
        <v>0.02</v>
      </c>
      <c r="DQ15" s="890">
        <v>0.04</v>
      </c>
      <c r="DR15" s="892">
        <v>0.05</v>
      </c>
      <c r="DS15" s="843"/>
      <c r="DT15" s="967"/>
      <c r="DU15" s="969"/>
      <c r="DV15" s="961"/>
      <c r="DW15" s="195"/>
      <c r="DX15" s="961"/>
    </row>
    <row r="16" spans="1:140" s="18" customFormat="1" ht="18.600000000000001" customHeight="1">
      <c r="A16" s="18" t="s">
        <v>502</v>
      </c>
      <c r="B16" s="921"/>
      <c r="C16" s="957"/>
      <c r="D16" s="864"/>
      <c r="E16" s="129" t="s">
        <v>54</v>
      </c>
      <c r="F16" s="56"/>
      <c r="G16" s="130">
        <v>309320</v>
      </c>
      <c r="H16" s="131"/>
      <c r="I16" s="130">
        <v>283730</v>
      </c>
      <c r="J16" s="131"/>
      <c r="K16" s="33" t="s">
        <v>912</v>
      </c>
      <c r="L16" s="132">
        <v>2960</v>
      </c>
      <c r="M16" s="133"/>
      <c r="N16" s="134" t="s">
        <v>913</v>
      </c>
      <c r="O16" s="135" t="s">
        <v>914</v>
      </c>
      <c r="P16" s="135" t="s">
        <v>852</v>
      </c>
      <c r="Q16" s="135" t="s">
        <v>915</v>
      </c>
      <c r="R16" s="135" t="s">
        <v>912</v>
      </c>
      <c r="S16" s="136">
        <v>2.6</v>
      </c>
      <c r="T16" s="137"/>
      <c r="U16" s="132">
        <v>2710</v>
      </c>
      <c r="V16" s="133"/>
      <c r="W16" s="138" t="s">
        <v>913</v>
      </c>
      <c r="X16" s="135" t="s">
        <v>914</v>
      </c>
      <c r="Y16" s="139" t="s">
        <v>852</v>
      </c>
      <c r="Z16" s="135" t="s">
        <v>915</v>
      </c>
      <c r="AA16" s="139" t="s">
        <v>912</v>
      </c>
      <c r="AB16" s="136">
        <v>2.6</v>
      </c>
      <c r="AC16" s="140"/>
      <c r="AD16" s="122"/>
      <c r="AE16" s="123"/>
      <c r="AF16" s="124"/>
      <c r="AG16" s="141"/>
      <c r="AH16" s="126"/>
      <c r="AI16" s="86"/>
      <c r="AJ16" s="126"/>
      <c r="AK16" s="86"/>
      <c r="AL16" s="126"/>
      <c r="AM16" s="86"/>
      <c r="AN16" s="86"/>
      <c r="AO16" s="122"/>
      <c r="AP16" s="123"/>
      <c r="AQ16" s="124"/>
      <c r="AR16" s="141"/>
      <c r="AS16" s="126"/>
      <c r="AT16" s="86"/>
      <c r="AU16" s="126"/>
      <c r="AV16" s="86"/>
      <c r="AW16" s="126"/>
      <c r="AX16" s="86"/>
      <c r="AY16" s="122"/>
      <c r="AZ16" s="123"/>
      <c r="BA16" s="123"/>
      <c r="BB16" s="125"/>
      <c r="BC16" s="126"/>
      <c r="BD16" s="86"/>
      <c r="BE16" s="126"/>
      <c r="BF16" s="86"/>
      <c r="BG16" s="126"/>
      <c r="BH16" s="86"/>
      <c r="BI16" s="870"/>
      <c r="BJ16" s="7"/>
      <c r="BK16" s="115"/>
      <c r="BL16" s="869"/>
      <c r="BM16" s="93"/>
      <c r="BN16" s="86"/>
      <c r="BO16" s="86"/>
      <c r="BP16" s="86"/>
      <c r="BQ16" s="86"/>
      <c r="BR16" s="86"/>
      <c r="BS16" s="116"/>
      <c r="BT16" s="86"/>
      <c r="BU16" s="958"/>
      <c r="BV16" s="117"/>
      <c r="BW16" s="859"/>
      <c r="BX16" s="964"/>
      <c r="BY16" s="142"/>
      <c r="BZ16" s="859"/>
      <c r="CA16" s="862"/>
      <c r="CB16" s="885"/>
      <c r="CC16" s="836"/>
      <c r="CD16" s="885"/>
      <c r="CE16" s="839"/>
      <c r="CF16" s="885"/>
      <c r="CG16" s="842"/>
      <c r="CH16" s="877"/>
      <c r="CI16" s="873"/>
      <c r="CJ16" s="876"/>
      <c r="CK16" s="877"/>
      <c r="CL16" s="143" t="s">
        <v>926</v>
      </c>
      <c r="CM16" s="144">
        <v>5500</v>
      </c>
      <c r="CN16" s="145">
        <v>6200</v>
      </c>
      <c r="CO16" s="859"/>
      <c r="CP16" s="880"/>
      <c r="CQ16" s="859"/>
      <c r="CR16" s="862"/>
      <c r="CS16" s="885"/>
      <c r="CT16" s="836"/>
      <c r="CU16" s="836"/>
      <c r="CV16" s="839"/>
      <c r="CW16" s="885"/>
      <c r="CX16" s="852"/>
      <c r="CY16" s="882"/>
      <c r="CZ16" s="93"/>
      <c r="DA16" s="19"/>
      <c r="DB16" s="855"/>
      <c r="DC16" s="121"/>
      <c r="DD16" s="855"/>
      <c r="DE16" s="858"/>
      <c r="DF16" s="859"/>
      <c r="DG16" s="862"/>
      <c r="DH16" s="836"/>
      <c r="DI16" s="836"/>
      <c r="DJ16" s="836"/>
      <c r="DK16" s="839"/>
      <c r="DL16" s="836"/>
      <c r="DM16" s="842"/>
      <c r="DN16" s="843"/>
      <c r="DO16" s="889"/>
      <c r="DP16" s="891"/>
      <c r="DQ16" s="891"/>
      <c r="DR16" s="893"/>
      <c r="DS16" s="843"/>
      <c r="DT16" s="967"/>
      <c r="DU16" s="969"/>
      <c r="DV16" s="961"/>
      <c r="DW16" s="195"/>
      <c r="DX16" s="961"/>
    </row>
    <row r="17" spans="1:128" s="18" customFormat="1" ht="18.600000000000001" customHeight="1">
      <c r="A17" s="18" t="s">
        <v>503</v>
      </c>
      <c r="B17" s="921"/>
      <c r="C17" s="959" t="s">
        <v>928</v>
      </c>
      <c r="D17" s="867" t="s">
        <v>911</v>
      </c>
      <c r="E17" s="55" t="s">
        <v>51</v>
      </c>
      <c r="F17" s="56"/>
      <c r="G17" s="57">
        <v>110270</v>
      </c>
      <c r="H17" s="58">
        <v>119870</v>
      </c>
      <c r="I17" s="57">
        <v>88950</v>
      </c>
      <c r="J17" s="58">
        <v>98550</v>
      </c>
      <c r="K17" s="33" t="s">
        <v>912</v>
      </c>
      <c r="L17" s="59">
        <v>1080</v>
      </c>
      <c r="M17" s="60">
        <v>1170</v>
      </c>
      <c r="N17" s="61" t="s">
        <v>913</v>
      </c>
      <c r="O17" s="62" t="s">
        <v>914</v>
      </c>
      <c r="P17" s="63" t="s">
        <v>912</v>
      </c>
      <c r="Q17" s="64" t="s">
        <v>915</v>
      </c>
      <c r="R17" s="63" t="s">
        <v>912</v>
      </c>
      <c r="S17" s="65">
        <v>2.7</v>
      </c>
      <c r="T17" s="66">
        <v>2.7</v>
      </c>
      <c r="U17" s="59">
        <v>860</v>
      </c>
      <c r="V17" s="60">
        <v>950</v>
      </c>
      <c r="W17" s="67" t="s">
        <v>913</v>
      </c>
      <c r="X17" s="62" t="s">
        <v>914</v>
      </c>
      <c r="Y17" s="67" t="s">
        <v>912</v>
      </c>
      <c r="Z17" s="64" t="s">
        <v>915</v>
      </c>
      <c r="AA17" s="67" t="s">
        <v>912</v>
      </c>
      <c r="AB17" s="65">
        <v>2.7</v>
      </c>
      <c r="AC17" s="68">
        <v>2.7</v>
      </c>
      <c r="AD17" s="33" t="s">
        <v>912</v>
      </c>
      <c r="AE17" s="69">
        <v>9600</v>
      </c>
      <c r="AF17" s="33" t="s">
        <v>912</v>
      </c>
      <c r="AG17" s="70">
        <v>90</v>
      </c>
      <c r="AH17" s="71" t="s">
        <v>913</v>
      </c>
      <c r="AI17" s="62" t="s">
        <v>914</v>
      </c>
      <c r="AJ17" s="67" t="s">
        <v>912</v>
      </c>
      <c r="AK17" s="64" t="s">
        <v>915</v>
      </c>
      <c r="AL17" s="67" t="s">
        <v>912</v>
      </c>
      <c r="AM17" s="72">
        <v>2.5</v>
      </c>
      <c r="AN17" s="73" t="s">
        <v>916</v>
      </c>
      <c r="AO17" s="33" t="s">
        <v>912</v>
      </c>
      <c r="AP17" s="74">
        <v>3840</v>
      </c>
      <c r="AQ17" s="33" t="s">
        <v>912</v>
      </c>
      <c r="AR17" s="75">
        <v>30</v>
      </c>
      <c r="AS17" s="76" t="s">
        <v>913</v>
      </c>
      <c r="AT17" s="77" t="s">
        <v>914</v>
      </c>
      <c r="AU17" s="78" t="s">
        <v>912</v>
      </c>
      <c r="AV17" s="79" t="s">
        <v>915</v>
      </c>
      <c r="AW17" s="78" t="s">
        <v>912</v>
      </c>
      <c r="AX17" s="80">
        <v>3.7</v>
      </c>
      <c r="AY17" s="7"/>
      <c r="BB17" s="81"/>
      <c r="BC17" s="22"/>
      <c r="BE17" s="22"/>
      <c r="BG17" s="22"/>
      <c r="BI17" s="870"/>
      <c r="BJ17" s="7"/>
      <c r="BK17" s="115"/>
      <c r="BL17" s="869"/>
      <c r="BM17" s="93"/>
      <c r="BN17" s="86"/>
      <c r="BO17" s="86"/>
      <c r="BP17" s="86"/>
      <c r="BQ17" s="86"/>
      <c r="BR17" s="86"/>
      <c r="BS17" s="116"/>
      <c r="BT17" s="86"/>
      <c r="BU17" s="958"/>
      <c r="BV17" s="117"/>
      <c r="BW17" s="859" t="s">
        <v>912</v>
      </c>
      <c r="BX17" s="886">
        <v>25590</v>
      </c>
      <c r="BY17" s="88"/>
      <c r="BZ17" s="859" t="s">
        <v>912</v>
      </c>
      <c r="CA17" s="860">
        <v>170</v>
      </c>
      <c r="CB17" s="883" t="s">
        <v>913</v>
      </c>
      <c r="CC17" s="834" t="s">
        <v>914</v>
      </c>
      <c r="CD17" s="883" t="s">
        <v>912</v>
      </c>
      <c r="CE17" s="837" t="s">
        <v>918</v>
      </c>
      <c r="CF17" s="883" t="s">
        <v>912</v>
      </c>
      <c r="CG17" s="840">
        <v>5.8</v>
      </c>
      <c r="CH17" s="877" t="s">
        <v>912</v>
      </c>
      <c r="CI17" s="871">
        <v>6700</v>
      </c>
      <c r="CJ17" s="874">
        <v>7400</v>
      </c>
      <c r="CK17" s="877" t="s">
        <v>912</v>
      </c>
      <c r="CL17" s="89" t="s">
        <v>919</v>
      </c>
      <c r="CM17" s="90">
        <v>10900</v>
      </c>
      <c r="CN17" s="91">
        <v>12200</v>
      </c>
      <c r="CO17" s="859" t="s">
        <v>912</v>
      </c>
      <c r="CP17" s="878">
        <v>19190</v>
      </c>
      <c r="CQ17" s="859" t="s">
        <v>912</v>
      </c>
      <c r="CR17" s="860">
        <v>190</v>
      </c>
      <c r="CS17" s="883" t="s">
        <v>913</v>
      </c>
      <c r="CT17" s="834" t="s">
        <v>914</v>
      </c>
      <c r="CU17" s="834" t="s">
        <v>912</v>
      </c>
      <c r="CV17" s="837" t="s">
        <v>918</v>
      </c>
      <c r="CW17" s="883" t="s">
        <v>912</v>
      </c>
      <c r="CX17" s="850">
        <v>2.5</v>
      </c>
      <c r="CY17" s="881" t="s">
        <v>920</v>
      </c>
      <c r="CZ17" s="877" t="s">
        <v>912</v>
      </c>
      <c r="DA17" s="853">
        <v>5100</v>
      </c>
      <c r="DB17" s="855"/>
      <c r="DC17" s="121"/>
      <c r="DD17" s="855" t="s">
        <v>921</v>
      </c>
      <c r="DE17" s="856">
        <v>20890</v>
      </c>
      <c r="DF17" s="859" t="s">
        <v>912</v>
      </c>
      <c r="DG17" s="860">
        <v>200</v>
      </c>
      <c r="DH17" s="834" t="s">
        <v>913</v>
      </c>
      <c r="DI17" s="834" t="s">
        <v>914</v>
      </c>
      <c r="DJ17" s="834" t="s">
        <v>912</v>
      </c>
      <c r="DK17" s="837" t="s">
        <v>918</v>
      </c>
      <c r="DL17" s="834" t="s">
        <v>912</v>
      </c>
      <c r="DM17" s="840">
        <v>1.8</v>
      </c>
      <c r="DN17" s="843" t="s">
        <v>921</v>
      </c>
      <c r="DO17" s="844" t="s">
        <v>854</v>
      </c>
      <c r="DP17" s="846" t="s">
        <v>854</v>
      </c>
      <c r="DQ17" s="846" t="s">
        <v>854</v>
      </c>
      <c r="DR17" s="848" t="s">
        <v>854</v>
      </c>
      <c r="DS17" s="843" t="s">
        <v>921</v>
      </c>
      <c r="DT17" s="967"/>
      <c r="DU17" s="969"/>
      <c r="DV17" s="961"/>
      <c r="DW17" s="195"/>
      <c r="DX17" s="961"/>
    </row>
    <row r="18" spans="1:128" s="18" customFormat="1" ht="18.600000000000001" customHeight="1">
      <c r="A18" s="18" t="s">
        <v>504</v>
      </c>
      <c r="B18" s="921"/>
      <c r="C18" s="957"/>
      <c r="D18" s="868"/>
      <c r="E18" s="94" t="s">
        <v>52</v>
      </c>
      <c r="F18" s="56"/>
      <c r="G18" s="95">
        <v>119870</v>
      </c>
      <c r="H18" s="96">
        <v>196200</v>
      </c>
      <c r="I18" s="95">
        <v>98550</v>
      </c>
      <c r="J18" s="96">
        <v>174880</v>
      </c>
      <c r="K18" s="33" t="s">
        <v>912</v>
      </c>
      <c r="L18" s="97">
        <v>1170</v>
      </c>
      <c r="M18" s="98">
        <v>1830</v>
      </c>
      <c r="N18" s="99" t="s">
        <v>913</v>
      </c>
      <c r="O18" s="100" t="s">
        <v>914</v>
      </c>
      <c r="P18" s="100" t="s">
        <v>852</v>
      </c>
      <c r="Q18" s="100" t="s">
        <v>915</v>
      </c>
      <c r="R18" s="100" t="s">
        <v>912</v>
      </c>
      <c r="S18" s="101">
        <v>2.7</v>
      </c>
      <c r="T18" s="102">
        <v>2.6</v>
      </c>
      <c r="U18" s="97">
        <v>950</v>
      </c>
      <c r="V18" s="98">
        <v>1620</v>
      </c>
      <c r="W18" s="103" t="s">
        <v>913</v>
      </c>
      <c r="X18" s="100" t="s">
        <v>914</v>
      </c>
      <c r="Y18" s="103" t="s">
        <v>852</v>
      </c>
      <c r="Z18" s="100" t="s">
        <v>915</v>
      </c>
      <c r="AA18" s="103" t="s">
        <v>912</v>
      </c>
      <c r="AB18" s="101">
        <v>2.7</v>
      </c>
      <c r="AC18" s="104">
        <v>2.6</v>
      </c>
      <c r="AD18" s="33" t="s">
        <v>912</v>
      </c>
      <c r="AE18" s="105">
        <v>9600</v>
      </c>
      <c r="AF18" s="33" t="s">
        <v>912</v>
      </c>
      <c r="AG18" s="106">
        <v>90</v>
      </c>
      <c r="AH18" s="107" t="s">
        <v>913</v>
      </c>
      <c r="AI18" s="49" t="s">
        <v>914</v>
      </c>
      <c r="AJ18" s="50" t="s">
        <v>912</v>
      </c>
      <c r="AK18" s="108" t="s">
        <v>915</v>
      </c>
      <c r="AL18" s="109" t="s">
        <v>912</v>
      </c>
      <c r="AM18" s="110">
        <v>2.5</v>
      </c>
      <c r="AN18" s="111"/>
      <c r="AO18" s="7"/>
      <c r="AP18" s="112"/>
      <c r="AQ18" s="7"/>
      <c r="AR18" s="113"/>
      <c r="AS18" s="114"/>
      <c r="AT18" s="112"/>
      <c r="AU18" s="114"/>
      <c r="AV18" s="112"/>
      <c r="AW18" s="114"/>
      <c r="AX18" s="112"/>
      <c r="AY18" s="7"/>
      <c r="BB18" s="81"/>
      <c r="BC18" s="22"/>
      <c r="BE18" s="22"/>
      <c r="BG18" s="22"/>
      <c r="BI18" s="870"/>
      <c r="BJ18" s="7"/>
      <c r="BK18" s="115"/>
      <c r="BL18" s="869"/>
      <c r="BM18" s="93"/>
      <c r="BN18" s="86"/>
      <c r="BO18" s="86"/>
      <c r="BP18" s="86"/>
      <c r="BQ18" s="86"/>
      <c r="BR18" s="86"/>
      <c r="BS18" s="116"/>
      <c r="BT18" s="86"/>
      <c r="BU18" s="958"/>
      <c r="BV18" s="117"/>
      <c r="BW18" s="859"/>
      <c r="BX18" s="887"/>
      <c r="BY18" s="118">
        <v>23650</v>
      </c>
      <c r="BZ18" s="859"/>
      <c r="CA18" s="861"/>
      <c r="CB18" s="884"/>
      <c r="CC18" s="835"/>
      <c r="CD18" s="884"/>
      <c r="CE18" s="838"/>
      <c r="CF18" s="884"/>
      <c r="CG18" s="841"/>
      <c r="CH18" s="877"/>
      <c r="CI18" s="872"/>
      <c r="CJ18" s="875"/>
      <c r="CK18" s="877"/>
      <c r="CL18" s="15" t="s">
        <v>923</v>
      </c>
      <c r="CM18" s="119">
        <v>6000</v>
      </c>
      <c r="CN18" s="120">
        <v>6700</v>
      </c>
      <c r="CO18" s="859"/>
      <c r="CP18" s="879"/>
      <c r="CQ18" s="859"/>
      <c r="CR18" s="861"/>
      <c r="CS18" s="884"/>
      <c r="CT18" s="835"/>
      <c r="CU18" s="835"/>
      <c r="CV18" s="838"/>
      <c r="CW18" s="884"/>
      <c r="CX18" s="851"/>
      <c r="CY18" s="881"/>
      <c r="CZ18" s="877"/>
      <c r="DA18" s="854"/>
      <c r="DB18" s="855"/>
      <c r="DC18" s="121"/>
      <c r="DD18" s="855"/>
      <c r="DE18" s="857"/>
      <c r="DF18" s="859"/>
      <c r="DG18" s="861"/>
      <c r="DH18" s="835"/>
      <c r="DI18" s="835"/>
      <c r="DJ18" s="835"/>
      <c r="DK18" s="838"/>
      <c r="DL18" s="835"/>
      <c r="DM18" s="841"/>
      <c r="DN18" s="843"/>
      <c r="DO18" s="845"/>
      <c r="DP18" s="847"/>
      <c r="DQ18" s="847"/>
      <c r="DR18" s="849"/>
      <c r="DS18" s="843"/>
      <c r="DT18" s="967"/>
      <c r="DU18" s="969"/>
      <c r="DV18" s="961"/>
      <c r="DW18" s="195"/>
      <c r="DX18" s="961"/>
    </row>
    <row r="19" spans="1:128" s="18" customFormat="1" ht="18.600000000000001" customHeight="1">
      <c r="A19" s="18" t="s">
        <v>505</v>
      </c>
      <c r="B19" s="921"/>
      <c r="C19" s="957"/>
      <c r="D19" s="863" t="s">
        <v>924</v>
      </c>
      <c r="E19" s="94" t="s">
        <v>53</v>
      </c>
      <c r="F19" s="56"/>
      <c r="G19" s="95">
        <v>196200</v>
      </c>
      <c r="H19" s="96">
        <v>292200</v>
      </c>
      <c r="I19" s="95">
        <v>174880</v>
      </c>
      <c r="J19" s="96">
        <v>270880</v>
      </c>
      <c r="K19" s="33" t="s">
        <v>912</v>
      </c>
      <c r="L19" s="97">
        <v>1830</v>
      </c>
      <c r="M19" s="98">
        <v>2790</v>
      </c>
      <c r="N19" s="99" t="s">
        <v>913</v>
      </c>
      <c r="O19" s="100" t="s">
        <v>914</v>
      </c>
      <c r="P19" s="100" t="s">
        <v>852</v>
      </c>
      <c r="Q19" s="100" t="s">
        <v>915</v>
      </c>
      <c r="R19" s="100" t="s">
        <v>912</v>
      </c>
      <c r="S19" s="101">
        <v>2.6</v>
      </c>
      <c r="T19" s="102">
        <v>2.6</v>
      </c>
      <c r="U19" s="97">
        <v>1620</v>
      </c>
      <c r="V19" s="98">
        <v>2580</v>
      </c>
      <c r="W19" s="103" t="s">
        <v>913</v>
      </c>
      <c r="X19" s="100" t="s">
        <v>914</v>
      </c>
      <c r="Y19" s="103" t="s">
        <v>852</v>
      </c>
      <c r="Z19" s="100" t="s">
        <v>915</v>
      </c>
      <c r="AA19" s="103" t="s">
        <v>912</v>
      </c>
      <c r="AB19" s="101">
        <v>2.6</v>
      </c>
      <c r="AC19" s="104">
        <v>2.6</v>
      </c>
      <c r="AD19" s="122"/>
      <c r="AE19" s="123"/>
      <c r="AF19" s="124"/>
      <c r="AG19" s="125"/>
      <c r="AH19" s="126"/>
      <c r="AI19" s="86"/>
      <c r="AJ19" s="126"/>
      <c r="AK19" s="86"/>
      <c r="AL19" s="126"/>
      <c r="AM19" s="86"/>
      <c r="AN19" s="86"/>
      <c r="AO19" s="122"/>
      <c r="AP19" s="123"/>
      <c r="AQ19" s="124"/>
      <c r="AR19" s="125"/>
      <c r="AS19" s="126"/>
      <c r="AT19" s="86"/>
      <c r="AU19" s="126"/>
      <c r="AV19" s="86"/>
      <c r="AW19" s="126"/>
      <c r="AX19" s="86"/>
      <c r="AY19" s="33" t="s">
        <v>912</v>
      </c>
      <c r="AZ19" s="127">
        <v>19200</v>
      </c>
      <c r="BA19" s="33" t="s">
        <v>912</v>
      </c>
      <c r="BB19" s="75">
        <v>190</v>
      </c>
      <c r="BC19" s="76" t="s">
        <v>913</v>
      </c>
      <c r="BD19" s="77" t="s">
        <v>914</v>
      </c>
      <c r="BE19" s="78" t="s">
        <v>912</v>
      </c>
      <c r="BF19" s="79" t="s">
        <v>915</v>
      </c>
      <c r="BG19" s="76" t="s">
        <v>912</v>
      </c>
      <c r="BH19" s="80">
        <v>2.2999999999999998</v>
      </c>
      <c r="BI19" s="870"/>
      <c r="BJ19" s="7"/>
      <c r="BK19" s="146"/>
      <c r="BL19" s="869"/>
      <c r="BM19" s="93"/>
      <c r="BN19" s="86"/>
      <c r="BO19" s="86"/>
      <c r="BP19" s="86"/>
      <c r="BQ19" s="86"/>
      <c r="BR19" s="86"/>
      <c r="BS19" s="116"/>
      <c r="BT19" s="86"/>
      <c r="BU19" s="958"/>
      <c r="BV19" s="117"/>
      <c r="BW19" s="859" t="s">
        <v>912</v>
      </c>
      <c r="BX19" s="963">
        <v>23650</v>
      </c>
      <c r="BY19" s="128"/>
      <c r="BZ19" s="859"/>
      <c r="CA19" s="861">
        <v>0</v>
      </c>
      <c r="CB19" s="884"/>
      <c r="CC19" s="835"/>
      <c r="CD19" s="884"/>
      <c r="CE19" s="838"/>
      <c r="CF19" s="884"/>
      <c r="CG19" s="841"/>
      <c r="CH19" s="877"/>
      <c r="CI19" s="872"/>
      <c r="CJ19" s="875"/>
      <c r="CK19" s="877"/>
      <c r="CL19" s="15" t="s">
        <v>925</v>
      </c>
      <c r="CM19" s="119">
        <v>5200</v>
      </c>
      <c r="CN19" s="120">
        <v>5800</v>
      </c>
      <c r="CO19" s="859"/>
      <c r="CP19" s="879"/>
      <c r="CQ19" s="859"/>
      <c r="CR19" s="861"/>
      <c r="CS19" s="884"/>
      <c r="CT19" s="835"/>
      <c r="CU19" s="835"/>
      <c r="CV19" s="838"/>
      <c r="CW19" s="884"/>
      <c r="CX19" s="851"/>
      <c r="CY19" s="881"/>
      <c r="CZ19" s="93"/>
      <c r="DA19" s="19"/>
      <c r="DB19" s="855"/>
      <c r="DC19" s="121"/>
      <c r="DD19" s="855"/>
      <c r="DE19" s="857"/>
      <c r="DF19" s="859"/>
      <c r="DG19" s="861"/>
      <c r="DH19" s="835"/>
      <c r="DI19" s="835"/>
      <c r="DJ19" s="835"/>
      <c r="DK19" s="838"/>
      <c r="DL19" s="835"/>
      <c r="DM19" s="841"/>
      <c r="DN19" s="843"/>
      <c r="DO19" s="888">
        <v>0.01</v>
      </c>
      <c r="DP19" s="890">
        <v>0.03</v>
      </c>
      <c r="DQ19" s="890">
        <v>0.04</v>
      </c>
      <c r="DR19" s="892">
        <v>0.05</v>
      </c>
      <c r="DS19" s="843"/>
      <c r="DT19" s="967"/>
      <c r="DU19" s="969"/>
      <c r="DV19" s="961"/>
      <c r="DW19" s="195"/>
      <c r="DX19" s="961"/>
    </row>
    <row r="20" spans="1:128" s="18" customFormat="1" ht="18.600000000000001" customHeight="1">
      <c r="A20" s="18" t="s">
        <v>506</v>
      </c>
      <c r="B20" s="921"/>
      <c r="C20" s="957"/>
      <c r="D20" s="864"/>
      <c r="E20" s="129" t="s">
        <v>54</v>
      </c>
      <c r="F20" s="56"/>
      <c r="G20" s="130">
        <v>292200</v>
      </c>
      <c r="H20" s="131"/>
      <c r="I20" s="130">
        <v>270880</v>
      </c>
      <c r="J20" s="131"/>
      <c r="K20" s="33" t="s">
        <v>912</v>
      </c>
      <c r="L20" s="132">
        <v>2790</v>
      </c>
      <c r="M20" s="133"/>
      <c r="N20" s="134" t="s">
        <v>913</v>
      </c>
      <c r="O20" s="135" t="s">
        <v>914</v>
      </c>
      <c r="P20" s="135" t="s">
        <v>852</v>
      </c>
      <c r="Q20" s="135" t="s">
        <v>915</v>
      </c>
      <c r="R20" s="135" t="s">
        <v>912</v>
      </c>
      <c r="S20" s="136">
        <v>2.6</v>
      </c>
      <c r="T20" s="137"/>
      <c r="U20" s="132">
        <v>2580</v>
      </c>
      <c r="V20" s="133"/>
      <c r="W20" s="138" t="s">
        <v>913</v>
      </c>
      <c r="X20" s="135" t="s">
        <v>914</v>
      </c>
      <c r="Y20" s="139" t="s">
        <v>852</v>
      </c>
      <c r="Z20" s="135" t="s">
        <v>915</v>
      </c>
      <c r="AA20" s="139" t="s">
        <v>912</v>
      </c>
      <c r="AB20" s="136">
        <v>2.6</v>
      </c>
      <c r="AC20" s="140"/>
      <c r="AD20" s="122"/>
      <c r="AE20" s="123"/>
      <c r="AF20" s="124"/>
      <c r="AG20" s="141"/>
      <c r="AH20" s="126"/>
      <c r="AI20" s="86"/>
      <c r="AJ20" s="126"/>
      <c r="AK20" s="86"/>
      <c r="AL20" s="126"/>
      <c r="AM20" s="86"/>
      <c r="AN20" s="86"/>
      <c r="AO20" s="122"/>
      <c r="AP20" s="123"/>
      <c r="AQ20" s="124"/>
      <c r="AR20" s="141"/>
      <c r="AS20" s="126"/>
      <c r="AT20" s="86"/>
      <c r="AU20" s="126"/>
      <c r="AV20" s="86"/>
      <c r="AW20" s="126"/>
      <c r="AX20" s="86"/>
      <c r="AY20" s="122"/>
      <c r="AZ20" s="123"/>
      <c r="BA20" s="123"/>
      <c r="BB20" s="125"/>
      <c r="BC20" s="126"/>
      <c r="BD20" s="86"/>
      <c r="BE20" s="126"/>
      <c r="BF20" s="86"/>
      <c r="BG20" s="126"/>
      <c r="BH20" s="86"/>
      <c r="BI20" s="870"/>
      <c r="BJ20" s="7"/>
      <c r="BK20" s="146"/>
      <c r="BL20" s="869"/>
      <c r="BM20" s="93"/>
      <c r="BN20" s="86"/>
      <c r="BO20" s="86"/>
      <c r="BP20" s="86"/>
      <c r="BQ20" s="86"/>
      <c r="BR20" s="86"/>
      <c r="BS20" s="116"/>
      <c r="BT20" s="86"/>
      <c r="BU20" s="958"/>
      <c r="BV20" s="117"/>
      <c r="BW20" s="859"/>
      <c r="BX20" s="964"/>
      <c r="BY20" s="142"/>
      <c r="BZ20" s="859"/>
      <c r="CA20" s="862"/>
      <c r="CB20" s="885"/>
      <c r="CC20" s="836"/>
      <c r="CD20" s="885"/>
      <c r="CE20" s="839"/>
      <c r="CF20" s="885"/>
      <c r="CG20" s="842"/>
      <c r="CH20" s="877"/>
      <c r="CI20" s="873"/>
      <c r="CJ20" s="876"/>
      <c r="CK20" s="877"/>
      <c r="CL20" s="143" t="s">
        <v>926</v>
      </c>
      <c r="CM20" s="144">
        <v>4700</v>
      </c>
      <c r="CN20" s="145">
        <v>5200</v>
      </c>
      <c r="CO20" s="859"/>
      <c r="CP20" s="880"/>
      <c r="CQ20" s="859"/>
      <c r="CR20" s="862"/>
      <c r="CS20" s="885"/>
      <c r="CT20" s="836"/>
      <c r="CU20" s="836"/>
      <c r="CV20" s="839"/>
      <c r="CW20" s="885"/>
      <c r="CX20" s="852"/>
      <c r="CY20" s="882"/>
      <c r="CZ20" s="93"/>
      <c r="DA20" s="19"/>
      <c r="DB20" s="855"/>
      <c r="DC20" s="121"/>
      <c r="DD20" s="855"/>
      <c r="DE20" s="858"/>
      <c r="DF20" s="859"/>
      <c r="DG20" s="862"/>
      <c r="DH20" s="836"/>
      <c r="DI20" s="836"/>
      <c r="DJ20" s="836"/>
      <c r="DK20" s="839"/>
      <c r="DL20" s="836"/>
      <c r="DM20" s="842"/>
      <c r="DN20" s="843"/>
      <c r="DO20" s="889"/>
      <c r="DP20" s="891"/>
      <c r="DQ20" s="891"/>
      <c r="DR20" s="893"/>
      <c r="DS20" s="843"/>
      <c r="DT20" s="967"/>
      <c r="DU20" s="969"/>
      <c r="DV20" s="961"/>
      <c r="DW20" s="195"/>
      <c r="DX20" s="961"/>
    </row>
    <row r="21" spans="1:128" s="18" customFormat="1" ht="18.600000000000001" customHeight="1">
      <c r="A21" s="18" t="s">
        <v>507</v>
      </c>
      <c r="B21" s="921"/>
      <c r="C21" s="959" t="s">
        <v>929</v>
      </c>
      <c r="D21" s="867" t="s">
        <v>911</v>
      </c>
      <c r="E21" s="55" t="s">
        <v>51</v>
      </c>
      <c r="F21" s="56"/>
      <c r="G21" s="57">
        <v>97530</v>
      </c>
      <c r="H21" s="58">
        <v>107130</v>
      </c>
      <c r="I21" s="57">
        <v>79250</v>
      </c>
      <c r="J21" s="58">
        <v>88850</v>
      </c>
      <c r="K21" s="33" t="s">
        <v>912</v>
      </c>
      <c r="L21" s="59">
        <v>950</v>
      </c>
      <c r="M21" s="60">
        <v>1040</v>
      </c>
      <c r="N21" s="61" t="s">
        <v>913</v>
      </c>
      <c r="O21" s="62" t="s">
        <v>914</v>
      </c>
      <c r="P21" s="63" t="s">
        <v>912</v>
      </c>
      <c r="Q21" s="64" t="s">
        <v>915</v>
      </c>
      <c r="R21" s="63" t="s">
        <v>912</v>
      </c>
      <c r="S21" s="65">
        <v>2.6</v>
      </c>
      <c r="T21" s="66">
        <v>2.6</v>
      </c>
      <c r="U21" s="59">
        <v>770</v>
      </c>
      <c r="V21" s="60">
        <v>860</v>
      </c>
      <c r="W21" s="67" t="s">
        <v>913</v>
      </c>
      <c r="X21" s="62" t="s">
        <v>914</v>
      </c>
      <c r="Y21" s="67" t="s">
        <v>912</v>
      </c>
      <c r="Z21" s="64" t="s">
        <v>915</v>
      </c>
      <c r="AA21" s="67" t="s">
        <v>912</v>
      </c>
      <c r="AB21" s="65">
        <v>2.6</v>
      </c>
      <c r="AC21" s="68">
        <v>2.5</v>
      </c>
      <c r="AD21" s="33" t="s">
        <v>912</v>
      </c>
      <c r="AE21" s="69">
        <v>9600</v>
      </c>
      <c r="AF21" s="33" t="s">
        <v>912</v>
      </c>
      <c r="AG21" s="70">
        <v>90</v>
      </c>
      <c r="AH21" s="71" t="s">
        <v>913</v>
      </c>
      <c r="AI21" s="62" t="s">
        <v>914</v>
      </c>
      <c r="AJ21" s="67" t="s">
        <v>912</v>
      </c>
      <c r="AK21" s="64" t="s">
        <v>915</v>
      </c>
      <c r="AL21" s="67" t="s">
        <v>912</v>
      </c>
      <c r="AM21" s="72">
        <v>2.5</v>
      </c>
      <c r="AN21" s="73" t="s">
        <v>916</v>
      </c>
      <c r="AO21" s="33" t="s">
        <v>912</v>
      </c>
      <c r="AP21" s="74">
        <v>3840</v>
      </c>
      <c r="AQ21" s="33" t="s">
        <v>912</v>
      </c>
      <c r="AR21" s="75">
        <v>30</v>
      </c>
      <c r="AS21" s="76" t="s">
        <v>913</v>
      </c>
      <c r="AT21" s="77" t="s">
        <v>914</v>
      </c>
      <c r="AU21" s="78" t="s">
        <v>912</v>
      </c>
      <c r="AV21" s="79" t="s">
        <v>915</v>
      </c>
      <c r="AW21" s="78" t="s">
        <v>912</v>
      </c>
      <c r="AX21" s="80">
        <v>3.7</v>
      </c>
      <c r="AY21" s="7"/>
      <c r="BB21" s="81"/>
      <c r="BC21" s="22"/>
      <c r="BE21" s="22"/>
      <c r="BG21" s="22"/>
      <c r="BI21" s="870"/>
      <c r="BJ21" s="7"/>
      <c r="BK21" s="146"/>
      <c r="BL21" s="869"/>
      <c r="BM21" s="93"/>
      <c r="BN21" s="86"/>
      <c r="BO21" s="86"/>
      <c r="BP21" s="86"/>
      <c r="BQ21" s="86"/>
      <c r="BR21" s="86"/>
      <c r="BS21" s="116"/>
      <c r="BT21" s="86"/>
      <c r="BU21" s="958"/>
      <c r="BV21" s="117"/>
      <c r="BW21" s="859" t="s">
        <v>912</v>
      </c>
      <c r="BX21" s="886">
        <v>23040</v>
      </c>
      <c r="BY21" s="88"/>
      <c r="BZ21" s="859" t="s">
        <v>912</v>
      </c>
      <c r="CA21" s="860">
        <v>150</v>
      </c>
      <c r="CB21" s="883" t="s">
        <v>913</v>
      </c>
      <c r="CC21" s="834" t="s">
        <v>914</v>
      </c>
      <c r="CD21" s="883" t="s">
        <v>912</v>
      </c>
      <c r="CE21" s="837" t="s">
        <v>918</v>
      </c>
      <c r="CF21" s="883" t="s">
        <v>912</v>
      </c>
      <c r="CG21" s="840">
        <v>5.7</v>
      </c>
      <c r="CH21" s="877" t="s">
        <v>912</v>
      </c>
      <c r="CI21" s="871">
        <v>6700</v>
      </c>
      <c r="CJ21" s="874">
        <v>7300</v>
      </c>
      <c r="CK21" s="877" t="s">
        <v>912</v>
      </c>
      <c r="CL21" s="89" t="s">
        <v>919</v>
      </c>
      <c r="CM21" s="90">
        <v>10200</v>
      </c>
      <c r="CN21" s="91">
        <v>11400</v>
      </c>
      <c r="CO21" s="859" t="s">
        <v>912</v>
      </c>
      <c r="CP21" s="878">
        <v>16450</v>
      </c>
      <c r="CQ21" s="859" t="s">
        <v>912</v>
      </c>
      <c r="CR21" s="860">
        <v>160</v>
      </c>
      <c r="CS21" s="883" t="s">
        <v>913</v>
      </c>
      <c r="CT21" s="834" t="s">
        <v>914</v>
      </c>
      <c r="CU21" s="834" t="s">
        <v>912</v>
      </c>
      <c r="CV21" s="837" t="s">
        <v>918</v>
      </c>
      <c r="CW21" s="883" t="s">
        <v>912</v>
      </c>
      <c r="CX21" s="850">
        <v>2.6</v>
      </c>
      <c r="CY21" s="881" t="s">
        <v>920</v>
      </c>
      <c r="CZ21" s="877" t="s">
        <v>912</v>
      </c>
      <c r="DA21" s="853">
        <v>5100</v>
      </c>
      <c r="DB21" s="855"/>
      <c r="DC21" s="121"/>
      <c r="DD21" s="855" t="s">
        <v>921</v>
      </c>
      <c r="DE21" s="856">
        <v>17900</v>
      </c>
      <c r="DF21" s="859" t="s">
        <v>912</v>
      </c>
      <c r="DG21" s="860">
        <v>170</v>
      </c>
      <c r="DH21" s="834" t="s">
        <v>913</v>
      </c>
      <c r="DI21" s="834" t="s">
        <v>914</v>
      </c>
      <c r="DJ21" s="834" t="s">
        <v>912</v>
      </c>
      <c r="DK21" s="837" t="s">
        <v>918</v>
      </c>
      <c r="DL21" s="834" t="s">
        <v>912</v>
      </c>
      <c r="DM21" s="840">
        <v>1.9</v>
      </c>
      <c r="DN21" s="843" t="s">
        <v>921</v>
      </c>
      <c r="DO21" s="844" t="s">
        <v>854</v>
      </c>
      <c r="DP21" s="846" t="s">
        <v>854</v>
      </c>
      <c r="DQ21" s="846" t="s">
        <v>854</v>
      </c>
      <c r="DR21" s="848" t="s">
        <v>854</v>
      </c>
      <c r="DS21" s="843" t="s">
        <v>921</v>
      </c>
      <c r="DT21" s="967"/>
      <c r="DU21" s="969"/>
      <c r="DV21" s="961"/>
      <c r="DW21" s="195"/>
      <c r="DX21" s="961"/>
    </row>
    <row r="22" spans="1:128" s="18" customFormat="1" ht="18.600000000000001" customHeight="1">
      <c r="A22" s="18" t="s">
        <v>508</v>
      </c>
      <c r="B22" s="921"/>
      <c r="C22" s="957"/>
      <c r="D22" s="868"/>
      <c r="E22" s="94" t="s">
        <v>52</v>
      </c>
      <c r="F22" s="56"/>
      <c r="G22" s="95">
        <v>107130</v>
      </c>
      <c r="H22" s="96">
        <v>183460</v>
      </c>
      <c r="I22" s="95">
        <v>88850</v>
      </c>
      <c r="J22" s="96">
        <v>165180</v>
      </c>
      <c r="K22" s="33" t="s">
        <v>912</v>
      </c>
      <c r="L22" s="97">
        <v>1040</v>
      </c>
      <c r="M22" s="98">
        <v>1700</v>
      </c>
      <c r="N22" s="99" t="s">
        <v>913</v>
      </c>
      <c r="O22" s="100" t="s">
        <v>914</v>
      </c>
      <c r="P22" s="100" t="s">
        <v>852</v>
      </c>
      <c r="Q22" s="100" t="s">
        <v>915</v>
      </c>
      <c r="R22" s="100" t="s">
        <v>912</v>
      </c>
      <c r="S22" s="101">
        <v>2.6</v>
      </c>
      <c r="T22" s="102">
        <v>2.6</v>
      </c>
      <c r="U22" s="97">
        <v>860</v>
      </c>
      <c r="V22" s="98">
        <v>1520</v>
      </c>
      <c r="W22" s="103" t="s">
        <v>913</v>
      </c>
      <c r="X22" s="100" t="s">
        <v>914</v>
      </c>
      <c r="Y22" s="103" t="s">
        <v>852</v>
      </c>
      <c r="Z22" s="100" t="s">
        <v>915</v>
      </c>
      <c r="AA22" s="103" t="s">
        <v>912</v>
      </c>
      <c r="AB22" s="101">
        <v>2.5</v>
      </c>
      <c r="AC22" s="104">
        <v>2.5</v>
      </c>
      <c r="AD22" s="33" t="s">
        <v>912</v>
      </c>
      <c r="AE22" s="105">
        <v>9600</v>
      </c>
      <c r="AF22" s="33" t="s">
        <v>912</v>
      </c>
      <c r="AG22" s="106">
        <v>90</v>
      </c>
      <c r="AH22" s="107" t="s">
        <v>913</v>
      </c>
      <c r="AI22" s="49" t="s">
        <v>914</v>
      </c>
      <c r="AJ22" s="50" t="s">
        <v>912</v>
      </c>
      <c r="AK22" s="108" t="s">
        <v>915</v>
      </c>
      <c r="AL22" s="109" t="s">
        <v>912</v>
      </c>
      <c r="AM22" s="110">
        <v>2.5</v>
      </c>
      <c r="AN22" s="111"/>
      <c r="AO22" s="7"/>
      <c r="AP22" s="112"/>
      <c r="AQ22" s="7"/>
      <c r="AR22" s="113"/>
      <c r="AS22" s="114"/>
      <c r="AT22" s="112"/>
      <c r="AU22" s="114"/>
      <c r="AV22" s="112"/>
      <c r="AW22" s="114"/>
      <c r="AX22" s="112"/>
      <c r="AY22" s="7"/>
      <c r="BB22" s="81"/>
      <c r="BC22" s="22"/>
      <c r="BE22" s="22"/>
      <c r="BG22" s="22"/>
      <c r="BI22" s="870"/>
      <c r="BJ22" s="7"/>
      <c r="BK22" s="146"/>
      <c r="BL22" s="869"/>
      <c r="BM22" s="93"/>
      <c r="BN22" s="86"/>
      <c r="BO22" s="86"/>
      <c r="BP22" s="86"/>
      <c r="BQ22" s="86"/>
      <c r="BR22" s="86"/>
      <c r="BS22" s="116"/>
      <c r="BT22" s="86"/>
      <c r="BU22" s="958"/>
      <c r="BV22" s="117"/>
      <c r="BW22" s="859"/>
      <c r="BX22" s="887"/>
      <c r="BY22" s="118">
        <v>21100</v>
      </c>
      <c r="BZ22" s="859"/>
      <c r="CA22" s="861"/>
      <c r="CB22" s="884"/>
      <c r="CC22" s="835"/>
      <c r="CD22" s="884"/>
      <c r="CE22" s="838"/>
      <c r="CF22" s="884"/>
      <c r="CG22" s="841"/>
      <c r="CH22" s="877"/>
      <c r="CI22" s="872"/>
      <c r="CJ22" s="875"/>
      <c r="CK22" s="877"/>
      <c r="CL22" s="15" t="s">
        <v>923</v>
      </c>
      <c r="CM22" s="119">
        <v>5600</v>
      </c>
      <c r="CN22" s="120">
        <v>6200</v>
      </c>
      <c r="CO22" s="859"/>
      <c r="CP22" s="879"/>
      <c r="CQ22" s="859"/>
      <c r="CR22" s="861"/>
      <c r="CS22" s="884"/>
      <c r="CT22" s="835"/>
      <c r="CU22" s="835"/>
      <c r="CV22" s="838"/>
      <c r="CW22" s="884"/>
      <c r="CX22" s="851"/>
      <c r="CY22" s="881"/>
      <c r="CZ22" s="877"/>
      <c r="DA22" s="854"/>
      <c r="DB22" s="855"/>
      <c r="DC22" s="121"/>
      <c r="DD22" s="855"/>
      <c r="DE22" s="857"/>
      <c r="DF22" s="859"/>
      <c r="DG22" s="861"/>
      <c r="DH22" s="835"/>
      <c r="DI22" s="835"/>
      <c r="DJ22" s="835"/>
      <c r="DK22" s="838"/>
      <c r="DL22" s="835"/>
      <c r="DM22" s="841"/>
      <c r="DN22" s="843"/>
      <c r="DO22" s="845"/>
      <c r="DP22" s="847"/>
      <c r="DQ22" s="847"/>
      <c r="DR22" s="849"/>
      <c r="DS22" s="843"/>
      <c r="DT22" s="967"/>
      <c r="DU22" s="969"/>
      <c r="DV22" s="961"/>
      <c r="DW22" s="195"/>
      <c r="DX22" s="961"/>
    </row>
    <row r="23" spans="1:128" s="18" customFormat="1" ht="18.600000000000001" customHeight="1">
      <c r="A23" s="18" t="s">
        <v>509</v>
      </c>
      <c r="B23" s="921"/>
      <c r="C23" s="957"/>
      <c r="D23" s="863" t="s">
        <v>924</v>
      </c>
      <c r="E23" s="94" t="s">
        <v>53</v>
      </c>
      <c r="F23" s="56"/>
      <c r="G23" s="95">
        <v>183460</v>
      </c>
      <c r="H23" s="96">
        <v>279460</v>
      </c>
      <c r="I23" s="95">
        <v>165180</v>
      </c>
      <c r="J23" s="96">
        <v>261180</v>
      </c>
      <c r="K23" s="33" t="s">
        <v>912</v>
      </c>
      <c r="L23" s="97">
        <v>1700</v>
      </c>
      <c r="M23" s="98">
        <v>2660</v>
      </c>
      <c r="N23" s="99" t="s">
        <v>913</v>
      </c>
      <c r="O23" s="100" t="s">
        <v>914</v>
      </c>
      <c r="P23" s="100" t="s">
        <v>852</v>
      </c>
      <c r="Q23" s="100" t="s">
        <v>915</v>
      </c>
      <c r="R23" s="100" t="s">
        <v>912</v>
      </c>
      <c r="S23" s="101">
        <v>2.6</v>
      </c>
      <c r="T23" s="102">
        <v>2.6</v>
      </c>
      <c r="U23" s="97">
        <v>1520</v>
      </c>
      <c r="V23" s="98">
        <v>2480</v>
      </c>
      <c r="W23" s="103" t="s">
        <v>913</v>
      </c>
      <c r="X23" s="100" t="s">
        <v>914</v>
      </c>
      <c r="Y23" s="103" t="s">
        <v>852</v>
      </c>
      <c r="Z23" s="100" t="s">
        <v>915</v>
      </c>
      <c r="AA23" s="103" t="s">
        <v>912</v>
      </c>
      <c r="AB23" s="101">
        <v>2.5</v>
      </c>
      <c r="AC23" s="104">
        <v>2.5</v>
      </c>
      <c r="AD23" s="122"/>
      <c r="AE23" s="123"/>
      <c r="AF23" s="124"/>
      <c r="AG23" s="125"/>
      <c r="AH23" s="126"/>
      <c r="AI23" s="86"/>
      <c r="AJ23" s="126"/>
      <c r="AK23" s="86"/>
      <c r="AL23" s="126"/>
      <c r="AM23" s="86"/>
      <c r="AN23" s="86"/>
      <c r="AO23" s="122"/>
      <c r="AP23" s="123"/>
      <c r="AQ23" s="124"/>
      <c r="AR23" s="125"/>
      <c r="AS23" s="126"/>
      <c r="AT23" s="86"/>
      <c r="AU23" s="126"/>
      <c r="AV23" s="86"/>
      <c r="AW23" s="126"/>
      <c r="AX23" s="86"/>
      <c r="AY23" s="33" t="s">
        <v>912</v>
      </c>
      <c r="AZ23" s="127">
        <v>19200</v>
      </c>
      <c r="BA23" s="33" t="s">
        <v>912</v>
      </c>
      <c r="BB23" s="75">
        <v>190</v>
      </c>
      <c r="BC23" s="76" t="s">
        <v>913</v>
      </c>
      <c r="BD23" s="77" t="s">
        <v>914</v>
      </c>
      <c r="BE23" s="78" t="s">
        <v>912</v>
      </c>
      <c r="BF23" s="79" t="s">
        <v>915</v>
      </c>
      <c r="BG23" s="76" t="s">
        <v>912</v>
      </c>
      <c r="BH23" s="80">
        <v>2.2999999999999998</v>
      </c>
      <c r="BI23" s="870"/>
      <c r="BJ23" s="7"/>
      <c r="BK23" s="146"/>
      <c r="BL23" s="869"/>
      <c r="BM23" s="93"/>
      <c r="BN23" s="86"/>
      <c r="BO23" s="86"/>
      <c r="BP23" s="86"/>
      <c r="BQ23" s="86"/>
      <c r="BR23" s="86"/>
      <c r="BS23" s="116"/>
      <c r="BT23" s="86"/>
      <c r="BU23" s="958"/>
      <c r="BV23" s="117"/>
      <c r="BW23" s="859" t="s">
        <v>912</v>
      </c>
      <c r="BX23" s="963">
        <v>21100</v>
      </c>
      <c r="BY23" s="128"/>
      <c r="BZ23" s="859"/>
      <c r="CA23" s="861"/>
      <c r="CB23" s="884"/>
      <c r="CC23" s="835"/>
      <c r="CD23" s="884"/>
      <c r="CE23" s="838"/>
      <c r="CF23" s="884"/>
      <c r="CG23" s="841"/>
      <c r="CH23" s="877"/>
      <c r="CI23" s="872"/>
      <c r="CJ23" s="875"/>
      <c r="CK23" s="877"/>
      <c r="CL23" s="15" t="s">
        <v>925</v>
      </c>
      <c r="CM23" s="119">
        <v>4900</v>
      </c>
      <c r="CN23" s="120">
        <v>5400</v>
      </c>
      <c r="CO23" s="859"/>
      <c r="CP23" s="879"/>
      <c r="CQ23" s="859"/>
      <c r="CR23" s="861"/>
      <c r="CS23" s="884"/>
      <c r="CT23" s="835"/>
      <c r="CU23" s="835"/>
      <c r="CV23" s="838"/>
      <c r="CW23" s="884"/>
      <c r="CX23" s="851"/>
      <c r="CY23" s="881"/>
      <c r="CZ23" s="93"/>
      <c r="DA23" s="19"/>
      <c r="DB23" s="855"/>
      <c r="DC23" s="121"/>
      <c r="DD23" s="855"/>
      <c r="DE23" s="857"/>
      <c r="DF23" s="859"/>
      <c r="DG23" s="861"/>
      <c r="DH23" s="835"/>
      <c r="DI23" s="835"/>
      <c r="DJ23" s="835"/>
      <c r="DK23" s="838"/>
      <c r="DL23" s="835"/>
      <c r="DM23" s="841"/>
      <c r="DN23" s="843"/>
      <c r="DO23" s="888">
        <v>0.01</v>
      </c>
      <c r="DP23" s="890">
        <v>0.03</v>
      </c>
      <c r="DQ23" s="890">
        <v>0.04</v>
      </c>
      <c r="DR23" s="892">
        <v>0.05</v>
      </c>
      <c r="DS23" s="843"/>
      <c r="DT23" s="967"/>
      <c r="DU23" s="969"/>
      <c r="DV23" s="961"/>
      <c r="DW23" s="195"/>
      <c r="DX23" s="961"/>
    </row>
    <row r="24" spans="1:128" s="18" customFormat="1" ht="18.600000000000001" customHeight="1">
      <c r="A24" s="18" t="s">
        <v>510</v>
      </c>
      <c r="B24" s="921"/>
      <c r="C24" s="957"/>
      <c r="D24" s="864"/>
      <c r="E24" s="129" t="s">
        <v>54</v>
      </c>
      <c r="F24" s="56"/>
      <c r="G24" s="130">
        <v>279460</v>
      </c>
      <c r="H24" s="131"/>
      <c r="I24" s="130">
        <v>261180</v>
      </c>
      <c r="J24" s="131"/>
      <c r="K24" s="33" t="s">
        <v>912</v>
      </c>
      <c r="L24" s="132">
        <v>2660</v>
      </c>
      <c r="M24" s="133"/>
      <c r="N24" s="134" t="s">
        <v>913</v>
      </c>
      <c r="O24" s="135" t="s">
        <v>914</v>
      </c>
      <c r="P24" s="135" t="s">
        <v>852</v>
      </c>
      <c r="Q24" s="135" t="s">
        <v>915</v>
      </c>
      <c r="R24" s="135" t="s">
        <v>912</v>
      </c>
      <c r="S24" s="136">
        <v>2.6</v>
      </c>
      <c r="T24" s="137"/>
      <c r="U24" s="132">
        <v>2480</v>
      </c>
      <c r="V24" s="133"/>
      <c r="W24" s="138" t="s">
        <v>913</v>
      </c>
      <c r="X24" s="135" t="s">
        <v>914</v>
      </c>
      <c r="Y24" s="139" t="s">
        <v>852</v>
      </c>
      <c r="Z24" s="135" t="s">
        <v>915</v>
      </c>
      <c r="AA24" s="139" t="s">
        <v>912</v>
      </c>
      <c r="AB24" s="136">
        <v>2.5</v>
      </c>
      <c r="AC24" s="140"/>
      <c r="AD24" s="122"/>
      <c r="AE24" s="123"/>
      <c r="AF24" s="124"/>
      <c r="AG24" s="141"/>
      <c r="AH24" s="126"/>
      <c r="AI24" s="86"/>
      <c r="AJ24" s="126"/>
      <c r="AK24" s="86"/>
      <c r="AL24" s="126"/>
      <c r="AM24" s="86"/>
      <c r="AN24" s="86"/>
      <c r="AO24" s="122"/>
      <c r="AP24" s="123"/>
      <c r="AQ24" s="124"/>
      <c r="AR24" s="141"/>
      <c r="AS24" s="126"/>
      <c r="AT24" s="86"/>
      <c r="AU24" s="126"/>
      <c r="AV24" s="86"/>
      <c r="AW24" s="126"/>
      <c r="AX24" s="86"/>
      <c r="AY24" s="122"/>
      <c r="AZ24" s="123"/>
      <c r="BA24" s="123"/>
      <c r="BB24" s="125"/>
      <c r="BC24" s="126"/>
      <c r="BD24" s="86"/>
      <c r="BE24" s="126"/>
      <c r="BF24" s="86"/>
      <c r="BG24" s="126"/>
      <c r="BH24" s="86"/>
      <c r="BI24" s="870"/>
      <c r="BJ24" s="7"/>
      <c r="BK24" s="146"/>
      <c r="BL24" s="869"/>
      <c r="BM24" s="93"/>
      <c r="BN24" s="86"/>
      <c r="BO24" s="86"/>
      <c r="BP24" s="86"/>
      <c r="BQ24" s="86"/>
      <c r="BR24" s="86"/>
      <c r="BS24" s="116"/>
      <c r="BT24" s="86"/>
      <c r="BU24" s="958"/>
      <c r="BV24" s="117"/>
      <c r="BW24" s="859"/>
      <c r="BX24" s="964"/>
      <c r="BY24" s="142"/>
      <c r="BZ24" s="859"/>
      <c r="CA24" s="862"/>
      <c r="CB24" s="885"/>
      <c r="CC24" s="836"/>
      <c r="CD24" s="885"/>
      <c r="CE24" s="839"/>
      <c r="CF24" s="885"/>
      <c r="CG24" s="842"/>
      <c r="CH24" s="877"/>
      <c r="CI24" s="873"/>
      <c r="CJ24" s="876"/>
      <c r="CK24" s="877"/>
      <c r="CL24" s="143" t="s">
        <v>926</v>
      </c>
      <c r="CM24" s="144">
        <v>4400</v>
      </c>
      <c r="CN24" s="145">
        <v>4900</v>
      </c>
      <c r="CO24" s="859"/>
      <c r="CP24" s="880"/>
      <c r="CQ24" s="859"/>
      <c r="CR24" s="862"/>
      <c r="CS24" s="885"/>
      <c r="CT24" s="836"/>
      <c r="CU24" s="836"/>
      <c r="CV24" s="839"/>
      <c r="CW24" s="885"/>
      <c r="CX24" s="852"/>
      <c r="CY24" s="882"/>
      <c r="CZ24" s="93"/>
      <c r="DA24" s="19"/>
      <c r="DB24" s="855"/>
      <c r="DC24" s="121"/>
      <c r="DD24" s="855"/>
      <c r="DE24" s="858"/>
      <c r="DF24" s="859"/>
      <c r="DG24" s="862"/>
      <c r="DH24" s="836"/>
      <c r="DI24" s="836"/>
      <c r="DJ24" s="836"/>
      <c r="DK24" s="839"/>
      <c r="DL24" s="836"/>
      <c r="DM24" s="842"/>
      <c r="DN24" s="843"/>
      <c r="DO24" s="889"/>
      <c r="DP24" s="891"/>
      <c r="DQ24" s="891"/>
      <c r="DR24" s="893"/>
      <c r="DS24" s="843"/>
      <c r="DT24" s="967"/>
      <c r="DU24" s="969"/>
      <c r="DV24" s="961"/>
      <c r="DW24" s="195"/>
      <c r="DX24" s="961"/>
    </row>
    <row r="25" spans="1:128" s="18" customFormat="1" ht="18.600000000000001" customHeight="1">
      <c r="A25" s="18" t="s">
        <v>511</v>
      </c>
      <c r="B25" s="921"/>
      <c r="C25" s="959" t="s">
        <v>930</v>
      </c>
      <c r="D25" s="867" t="s">
        <v>911</v>
      </c>
      <c r="E25" s="55" t="s">
        <v>51</v>
      </c>
      <c r="F25" s="56"/>
      <c r="G25" s="57">
        <v>89370</v>
      </c>
      <c r="H25" s="58">
        <v>98970</v>
      </c>
      <c r="I25" s="57">
        <v>73380</v>
      </c>
      <c r="J25" s="58">
        <v>82980</v>
      </c>
      <c r="K25" s="33" t="s">
        <v>912</v>
      </c>
      <c r="L25" s="59">
        <v>870</v>
      </c>
      <c r="M25" s="60">
        <v>960</v>
      </c>
      <c r="N25" s="61" t="s">
        <v>913</v>
      </c>
      <c r="O25" s="62" t="s">
        <v>914</v>
      </c>
      <c r="P25" s="63" t="s">
        <v>912</v>
      </c>
      <c r="Q25" s="64" t="s">
        <v>915</v>
      </c>
      <c r="R25" s="63" t="s">
        <v>912</v>
      </c>
      <c r="S25" s="65">
        <v>2.6</v>
      </c>
      <c r="T25" s="66">
        <v>2.6</v>
      </c>
      <c r="U25" s="59">
        <v>710</v>
      </c>
      <c r="V25" s="60">
        <v>800</v>
      </c>
      <c r="W25" s="67" t="s">
        <v>913</v>
      </c>
      <c r="X25" s="62" t="s">
        <v>914</v>
      </c>
      <c r="Y25" s="67" t="s">
        <v>912</v>
      </c>
      <c r="Z25" s="64" t="s">
        <v>915</v>
      </c>
      <c r="AA25" s="67" t="s">
        <v>912</v>
      </c>
      <c r="AB25" s="65">
        <v>2.6</v>
      </c>
      <c r="AC25" s="68">
        <v>2.5</v>
      </c>
      <c r="AD25" s="33" t="s">
        <v>912</v>
      </c>
      <c r="AE25" s="69">
        <v>9600</v>
      </c>
      <c r="AF25" s="33" t="s">
        <v>912</v>
      </c>
      <c r="AG25" s="70">
        <v>90</v>
      </c>
      <c r="AH25" s="71" t="s">
        <v>913</v>
      </c>
      <c r="AI25" s="62" t="s">
        <v>914</v>
      </c>
      <c r="AJ25" s="67" t="s">
        <v>912</v>
      </c>
      <c r="AK25" s="64" t="s">
        <v>915</v>
      </c>
      <c r="AL25" s="67" t="s">
        <v>912</v>
      </c>
      <c r="AM25" s="72">
        <v>2.5</v>
      </c>
      <c r="AN25" s="73" t="s">
        <v>916</v>
      </c>
      <c r="AO25" s="33" t="s">
        <v>912</v>
      </c>
      <c r="AP25" s="74">
        <v>3840</v>
      </c>
      <c r="AQ25" s="33" t="s">
        <v>912</v>
      </c>
      <c r="AR25" s="75">
        <v>30</v>
      </c>
      <c r="AS25" s="76" t="s">
        <v>913</v>
      </c>
      <c r="AT25" s="77" t="s">
        <v>914</v>
      </c>
      <c r="AU25" s="78" t="s">
        <v>912</v>
      </c>
      <c r="AV25" s="79" t="s">
        <v>915</v>
      </c>
      <c r="AW25" s="78" t="s">
        <v>912</v>
      </c>
      <c r="AX25" s="80">
        <v>3.7</v>
      </c>
      <c r="AY25" s="7"/>
      <c r="BB25" s="81"/>
      <c r="BC25" s="22"/>
      <c r="BE25" s="22"/>
      <c r="BG25" s="22"/>
      <c r="BI25" s="870"/>
      <c r="BJ25" s="7"/>
      <c r="BK25" s="146"/>
      <c r="BL25" s="869"/>
      <c r="BM25" s="93"/>
      <c r="BN25" s="86"/>
      <c r="BO25" s="86"/>
      <c r="BP25" s="86"/>
      <c r="BQ25" s="86"/>
      <c r="BR25" s="86"/>
      <c r="BS25" s="116"/>
      <c r="BT25" s="86"/>
      <c r="BU25" s="958"/>
      <c r="BV25" s="117"/>
      <c r="BW25" s="859" t="s">
        <v>912</v>
      </c>
      <c r="BX25" s="886">
        <v>21130</v>
      </c>
      <c r="BY25" s="88"/>
      <c r="BZ25" s="859" t="s">
        <v>912</v>
      </c>
      <c r="CA25" s="860">
        <v>130</v>
      </c>
      <c r="CB25" s="883" t="s">
        <v>913</v>
      </c>
      <c r="CC25" s="834" t="s">
        <v>914</v>
      </c>
      <c r="CD25" s="883" t="s">
        <v>912</v>
      </c>
      <c r="CE25" s="837" t="s">
        <v>918</v>
      </c>
      <c r="CF25" s="883" t="s">
        <v>912</v>
      </c>
      <c r="CG25" s="840">
        <v>5.7</v>
      </c>
      <c r="CH25" s="877" t="s">
        <v>912</v>
      </c>
      <c r="CI25" s="871">
        <v>5800</v>
      </c>
      <c r="CJ25" s="874">
        <v>6400</v>
      </c>
      <c r="CK25" s="877" t="s">
        <v>912</v>
      </c>
      <c r="CL25" s="89" t="s">
        <v>919</v>
      </c>
      <c r="CM25" s="90">
        <v>9800</v>
      </c>
      <c r="CN25" s="91">
        <v>10900</v>
      </c>
      <c r="CO25" s="859" t="s">
        <v>912</v>
      </c>
      <c r="CP25" s="878">
        <v>14390</v>
      </c>
      <c r="CQ25" s="859" t="s">
        <v>912</v>
      </c>
      <c r="CR25" s="860">
        <v>140</v>
      </c>
      <c r="CS25" s="883" t="s">
        <v>913</v>
      </c>
      <c r="CT25" s="834" t="s">
        <v>914</v>
      </c>
      <c r="CU25" s="834" t="s">
        <v>912</v>
      </c>
      <c r="CV25" s="837" t="s">
        <v>918</v>
      </c>
      <c r="CW25" s="883" t="s">
        <v>912</v>
      </c>
      <c r="CX25" s="850">
        <v>2.6</v>
      </c>
      <c r="CY25" s="881" t="s">
        <v>920</v>
      </c>
      <c r="CZ25" s="877" t="s">
        <v>912</v>
      </c>
      <c r="DA25" s="853">
        <v>5100</v>
      </c>
      <c r="DB25" s="855"/>
      <c r="DC25" s="121"/>
      <c r="DD25" s="855" t="s">
        <v>921</v>
      </c>
      <c r="DE25" s="856">
        <v>15670</v>
      </c>
      <c r="DF25" s="859" t="s">
        <v>912</v>
      </c>
      <c r="DG25" s="860">
        <v>150</v>
      </c>
      <c r="DH25" s="834" t="s">
        <v>913</v>
      </c>
      <c r="DI25" s="834" t="s">
        <v>914</v>
      </c>
      <c r="DJ25" s="834" t="s">
        <v>912</v>
      </c>
      <c r="DK25" s="837" t="s">
        <v>918</v>
      </c>
      <c r="DL25" s="834" t="s">
        <v>912</v>
      </c>
      <c r="DM25" s="840">
        <v>1.8</v>
      </c>
      <c r="DN25" s="843" t="s">
        <v>921</v>
      </c>
      <c r="DO25" s="844" t="s">
        <v>854</v>
      </c>
      <c r="DP25" s="846" t="s">
        <v>854</v>
      </c>
      <c r="DQ25" s="846" t="s">
        <v>854</v>
      </c>
      <c r="DR25" s="848" t="s">
        <v>854</v>
      </c>
      <c r="DS25" s="843" t="s">
        <v>921</v>
      </c>
      <c r="DT25" s="967"/>
      <c r="DU25" s="969"/>
      <c r="DV25" s="961"/>
      <c r="DW25" s="195"/>
      <c r="DX25" s="961"/>
    </row>
    <row r="26" spans="1:128" s="18" customFormat="1" ht="18.600000000000001" customHeight="1">
      <c r="A26" s="18" t="s">
        <v>512</v>
      </c>
      <c r="B26" s="921"/>
      <c r="C26" s="957"/>
      <c r="D26" s="868"/>
      <c r="E26" s="94" t="s">
        <v>52</v>
      </c>
      <c r="F26" s="56"/>
      <c r="G26" s="95">
        <v>98970</v>
      </c>
      <c r="H26" s="96">
        <v>175300</v>
      </c>
      <c r="I26" s="95">
        <v>82980</v>
      </c>
      <c r="J26" s="96">
        <v>159310</v>
      </c>
      <c r="K26" s="33" t="s">
        <v>912</v>
      </c>
      <c r="L26" s="97">
        <v>960</v>
      </c>
      <c r="M26" s="98">
        <v>1620</v>
      </c>
      <c r="N26" s="99" t="s">
        <v>913</v>
      </c>
      <c r="O26" s="100" t="s">
        <v>914</v>
      </c>
      <c r="P26" s="100" t="s">
        <v>852</v>
      </c>
      <c r="Q26" s="100" t="s">
        <v>915</v>
      </c>
      <c r="R26" s="100" t="s">
        <v>912</v>
      </c>
      <c r="S26" s="101">
        <v>2.6</v>
      </c>
      <c r="T26" s="102">
        <v>2.6</v>
      </c>
      <c r="U26" s="97">
        <v>800</v>
      </c>
      <c r="V26" s="98">
        <v>1460</v>
      </c>
      <c r="W26" s="103" t="s">
        <v>913</v>
      </c>
      <c r="X26" s="100" t="s">
        <v>914</v>
      </c>
      <c r="Y26" s="103" t="s">
        <v>852</v>
      </c>
      <c r="Z26" s="100" t="s">
        <v>915</v>
      </c>
      <c r="AA26" s="103" t="s">
        <v>912</v>
      </c>
      <c r="AB26" s="101">
        <v>2.5</v>
      </c>
      <c r="AC26" s="104">
        <v>2.5</v>
      </c>
      <c r="AD26" s="33" t="s">
        <v>912</v>
      </c>
      <c r="AE26" s="105">
        <v>9600</v>
      </c>
      <c r="AF26" s="33" t="s">
        <v>912</v>
      </c>
      <c r="AG26" s="106">
        <v>90</v>
      </c>
      <c r="AH26" s="107" t="s">
        <v>913</v>
      </c>
      <c r="AI26" s="49" t="s">
        <v>914</v>
      </c>
      <c r="AJ26" s="50" t="s">
        <v>912</v>
      </c>
      <c r="AK26" s="108" t="s">
        <v>915</v>
      </c>
      <c r="AL26" s="109" t="s">
        <v>912</v>
      </c>
      <c r="AM26" s="110">
        <v>2.5</v>
      </c>
      <c r="AN26" s="111"/>
      <c r="AO26" s="7"/>
      <c r="AP26" s="112"/>
      <c r="AQ26" s="7"/>
      <c r="AR26" s="113"/>
      <c r="AS26" s="114"/>
      <c r="AT26" s="112"/>
      <c r="AU26" s="114"/>
      <c r="AV26" s="112"/>
      <c r="AW26" s="114"/>
      <c r="AX26" s="112"/>
      <c r="AY26" s="7"/>
      <c r="BB26" s="81"/>
      <c r="BC26" s="22"/>
      <c r="BE26" s="22"/>
      <c r="BG26" s="22"/>
      <c r="BI26" s="870"/>
      <c r="BJ26" s="7"/>
      <c r="BK26" s="146"/>
      <c r="BL26" s="869"/>
      <c r="BM26" s="93"/>
      <c r="BN26" s="86"/>
      <c r="BO26" s="86"/>
      <c r="BP26" s="86"/>
      <c r="BQ26" s="86"/>
      <c r="BR26" s="86"/>
      <c r="BS26" s="116"/>
      <c r="BT26" s="86"/>
      <c r="BU26" s="958"/>
      <c r="BV26" s="117"/>
      <c r="BW26" s="859"/>
      <c r="BX26" s="887"/>
      <c r="BY26" s="118">
        <v>19190</v>
      </c>
      <c r="BZ26" s="859"/>
      <c r="CA26" s="861"/>
      <c r="CB26" s="884"/>
      <c r="CC26" s="835"/>
      <c r="CD26" s="884"/>
      <c r="CE26" s="838"/>
      <c r="CF26" s="884"/>
      <c r="CG26" s="841"/>
      <c r="CH26" s="877"/>
      <c r="CI26" s="872"/>
      <c r="CJ26" s="875"/>
      <c r="CK26" s="877"/>
      <c r="CL26" s="15" t="s">
        <v>923</v>
      </c>
      <c r="CM26" s="119">
        <v>5400</v>
      </c>
      <c r="CN26" s="120">
        <v>6000</v>
      </c>
      <c r="CO26" s="859"/>
      <c r="CP26" s="879"/>
      <c r="CQ26" s="859"/>
      <c r="CR26" s="861"/>
      <c r="CS26" s="884"/>
      <c r="CT26" s="835"/>
      <c r="CU26" s="835"/>
      <c r="CV26" s="838"/>
      <c r="CW26" s="884"/>
      <c r="CX26" s="851"/>
      <c r="CY26" s="881"/>
      <c r="CZ26" s="877"/>
      <c r="DA26" s="854"/>
      <c r="DB26" s="855"/>
      <c r="DC26" s="121"/>
      <c r="DD26" s="855"/>
      <c r="DE26" s="857"/>
      <c r="DF26" s="859"/>
      <c r="DG26" s="861"/>
      <c r="DH26" s="835"/>
      <c r="DI26" s="835"/>
      <c r="DJ26" s="835"/>
      <c r="DK26" s="838"/>
      <c r="DL26" s="835"/>
      <c r="DM26" s="841"/>
      <c r="DN26" s="843"/>
      <c r="DO26" s="845"/>
      <c r="DP26" s="847"/>
      <c r="DQ26" s="847"/>
      <c r="DR26" s="849"/>
      <c r="DS26" s="843"/>
      <c r="DT26" s="967"/>
      <c r="DU26" s="969"/>
      <c r="DV26" s="961"/>
      <c r="DW26" s="195"/>
      <c r="DX26" s="961"/>
    </row>
    <row r="27" spans="1:128" s="18" customFormat="1" ht="18.600000000000001" customHeight="1">
      <c r="A27" s="18" t="s">
        <v>513</v>
      </c>
      <c r="B27" s="921"/>
      <c r="C27" s="957"/>
      <c r="D27" s="863" t="s">
        <v>924</v>
      </c>
      <c r="E27" s="94" t="s">
        <v>53</v>
      </c>
      <c r="F27" s="56"/>
      <c r="G27" s="95">
        <v>175300</v>
      </c>
      <c r="H27" s="96">
        <v>271300</v>
      </c>
      <c r="I27" s="95">
        <v>159310</v>
      </c>
      <c r="J27" s="96">
        <v>255310</v>
      </c>
      <c r="K27" s="33" t="s">
        <v>912</v>
      </c>
      <c r="L27" s="97">
        <v>1620</v>
      </c>
      <c r="M27" s="98">
        <v>2580</v>
      </c>
      <c r="N27" s="99" t="s">
        <v>913</v>
      </c>
      <c r="O27" s="100" t="s">
        <v>914</v>
      </c>
      <c r="P27" s="100" t="s">
        <v>852</v>
      </c>
      <c r="Q27" s="100" t="s">
        <v>915</v>
      </c>
      <c r="R27" s="100" t="s">
        <v>912</v>
      </c>
      <c r="S27" s="101">
        <v>2.6</v>
      </c>
      <c r="T27" s="102">
        <v>2.6</v>
      </c>
      <c r="U27" s="97">
        <v>1460</v>
      </c>
      <c r="V27" s="98">
        <v>2420</v>
      </c>
      <c r="W27" s="103" t="s">
        <v>913</v>
      </c>
      <c r="X27" s="100" t="s">
        <v>914</v>
      </c>
      <c r="Y27" s="103" t="s">
        <v>852</v>
      </c>
      <c r="Z27" s="100" t="s">
        <v>915</v>
      </c>
      <c r="AA27" s="103" t="s">
        <v>912</v>
      </c>
      <c r="AB27" s="101">
        <v>2.5</v>
      </c>
      <c r="AC27" s="104">
        <v>2.5</v>
      </c>
      <c r="AD27" s="122"/>
      <c r="AE27" s="123"/>
      <c r="AF27" s="124"/>
      <c r="AG27" s="125"/>
      <c r="AH27" s="126"/>
      <c r="AI27" s="86"/>
      <c r="AJ27" s="126"/>
      <c r="AK27" s="86"/>
      <c r="AL27" s="126"/>
      <c r="AM27" s="86"/>
      <c r="AN27" s="86"/>
      <c r="AO27" s="122"/>
      <c r="AP27" s="123"/>
      <c r="AQ27" s="124"/>
      <c r="AR27" s="125"/>
      <c r="AS27" s="126"/>
      <c r="AT27" s="86"/>
      <c r="AU27" s="126"/>
      <c r="AV27" s="86"/>
      <c r="AW27" s="126"/>
      <c r="AX27" s="86"/>
      <c r="AY27" s="33" t="s">
        <v>912</v>
      </c>
      <c r="AZ27" s="127">
        <v>19200</v>
      </c>
      <c r="BA27" s="33" t="s">
        <v>912</v>
      </c>
      <c r="BB27" s="75">
        <v>190</v>
      </c>
      <c r="BC27" s="76" t="s">
        <v>913</v>
      </c>
      <c r="BD27" s="77" t="s">
        <v>914</v>
      </c>
      <c r="BE27" s="78" t="s">
        <v>912</v>
      </c>
      <c r="BF27" s="79" t="s">
        <v>915</v>
      </c>
      <c r="BG27" s="76" t="s">
        <v>912</v>
      </c>
      <c r="BH27" s="80">
        <v>2.2999999999999998</v>
      </c>
      <c r="BI27" s="870"/>
      <c r="BJ27" s="7"/>
      <c r="BK27" s="970" t="s">
        <v>931</v>
      </c>
      <c r="BL27" s="869"/>
      <c r="BM27" s="971" t="s">
        <v>931</v>
      </c>
      <c r="BN27" s="972"/>
      <c r="BO27" s="972"/>
      <c r="BP27" s="972"/>
      <c r="BQ27" s="972"/>
      <c r="BR27" s="972"/>
      <c r="BS27" s="919"/>
      <c r="BT27" s="86"/>
      <c r="BU27" s="958"/>
      <c r="BV27" s="117"/>
      <c r="BW27" s="859" t="s">
        <v>912</v>
      </c>
      <c r="BX27" s="963">
        <v>19190</v>
      </c>
      <c r="BY27" s="128"/>
      <c r="BZ27" s="859"/>
      <c r="CA27" s="861">
        <v>0</v>
      </c>
      <c r="CB27" s="884"/>
      <c r="CC27" s="835"/>
      <c r="CD27" s="884"/>
      <c r="CE27" s="838"/>
      <c r="CF27" s="884"/>
      <c r="CG27" s="841"/>
      <c r="CH27" s="877"/>
      <c r="CI27" s="872"/>
      <c r="CJ27" s="875"/>
      <c r="CK27" s="877"/>
      <c r="CL27" s="15" t="s">
        <v>925</v>
      </c>
      <c r="CM27" s="119">
        <v>4700</v>
      </c>
      <c r="CN27" s="120">
        <v>5200</v>
      </c>
      <c r="CO27" s="859"/>
      <c r="CP27" s="879"/>
      <c r="CQ27" s="859"/>
      <c r="CR27" s="861"/>
      <c r="CS27" s="884"/>
      <c r="CT27" s="835"/>
      <c r="CU27" s="835"/>
      <c r="CV27" s="838"/>
      <c r="CW27" s="884"/>
      <c r="CX27" s="851"/>
      <c r="CY27" s="881"/>
      <c r="CZ27" s="93"/>
      <c r="DA27" s="19"/>
      <c r="DB27" s="855"/>
      <c r="DC27" s="121"/>
      <c r="DD27" s="855"/>
      <c r="DE27" s="857"/>
      <c r="DF27" s="859"/>
      <c r="DG27" s="861"/>
      <c r="DH27" s="835"/>
      <c r="DI27" s="835"/>
      <c r="DJ27" s="835"/>
      <c r="DK27" s="838"/>
      <c r="DL27" s="835"/>
      <c r="DM27" s="841"/>
      <c r="DN27" s="843"/>
      <c r="DO27" s="888">
        <v>0.01</v>
      </c>
      <c r="DP27" s="890">
        <v>0.03</v>
      </c>
      <c r="DQ27" s="890">
        <v>0.04</v>
      </c>
      <c r="DR27" s="892">
        <v>0.05</v>
      </c>
      <c r="DS27" s="843"/>
      <c r="DT27" s="967"/>
      <c r="DU27" s="969"/>
      <c r="DV27" s="961"/>
      <c r="DW27" s="195"/>
      <c r="DX27" s="961"/>
    </row>
    <row r="28" spans="1:128" s="18" customFormat="1" ht="18.600000000000001" customHeight="1">
      <c r="A28" s="18" t="s">
        <v>514</v>
      </c>
      <c r="B28" s="921"/>
      <c r="C28" s="957"/>
      <c r="D28" s="864"/>
      <c r="E28" s="129" t="s">
        <v>54</v>
      </c>
      <c r="F28" s="56"/>
      <c r="G28" s="130">
        <v>271300</v>
      </c>
      <c r="H28" s="131"/>
      <c r="I28" s="130">
        <v>255310</v>
      </c>
      <c r="J28" s="131"/>
      <c r="K28" s="33" t="s">
        <v>912</v>
      </c>
      <c r="L28" s="132">
        <v>2580</v>
      </c>
      <c r="M28" s="133"/>
      <c r="N28" s="134" t="s">
        <v>913</v>
      </c>
      <c r="O28" s="135" t="s">
        <v>914</v>
      </c>
      <c r="P28" s="135" t="s">
        <v>852</v>
      </c>
      <c r="Q28" s="135" t="s">
        <v>915</v>
      </c>
      <c r="R28" s="135" t="s">
        <v>912</v>
      </c>
      <c r="S28" s="136">
        <v>2.6</v>
      </c>
      <c r="T28" s="137"/>
      <c r="U28" s="132">
        <v>2420</v>
      </c>
      <c r="V28" s="133"/>
      <c r="W28" s="138" t="s">
        <v>913</v>
      </c>
      <c r="X28" s="135" t="s">
        <v>914</v>
      </c>
      <c r="Y28" s="139" t="s">
        <v>852</v>
      </c>
      <c r="Z28" s="135" t="s">
        <v>915</v>
      </c>
      <c r="AA28" s="139" t="s">
        <v>912</v>
      </c>
      <c r="AB28" s="136">
        <v>2.5</v>
      </c>
      <c r="AC28" s="140"/>
      <c r="AD28" s="122"/>
      <c r="AE28" s="123"/>
      <c r="AF28" s="124"/>
      <c r="AG28" s="141"/>
      <c r="AH28" s="126"/>
      <c r="AI28" s="86"/>
      <c r="AJ28" s="126"/>
      <c r="AK28" s="86"/>
      <c r="AL28" s="126"/>
      <c r="AM28" s="86"/>
      <c r="AN28" s="86"/>
      <c r="AO28" s="122"/>
      <c r="AP28" s="123"/>
      <c r="AQ28" s="124"/>
      <c r="AR28" s="141"/>
      <c r="AS28" s="126"/>
      <c r="AT28" s="86"/>
      <c r="AU28" s="126"/>
      <c r="AV28" s="86"/>
      <c r="AW28" s="126"/>
      <c r="AX28" s="86"/>
      <c r="AY28" s="122"/>
      <c r="AZ28" s="123"/>
      <c r="BA28" s="123"/>
      <c r="BB28" s="125"/>
      <c r="BC28" s="126"/>
      <c r="BD28" s="86"/>
      <c r="BE28" s="126"/>
      <c r="BF28" s="86"/>
      <c r="BG28" s="126"/>
      <c r="BH28" s="86"/>
      <c r="BI28" s="870"/>
      <c r="BJ28" s="7"/>
      <c r="BK28" s="970"/>
      <c r="BL28" s="869"/>
      <c r="BM28" s="971"/>
      <c r="BN28" s="972"/>
      <c r="BO28" s="972"/>
      <c r="BP28" s="972"/>
      <c r="BQ28" s="972"/>
      <c r="BR28" s="972"/>
      <c r="BS28" s="919"/>
      <c r="BT28" s="86"/>
      <c r="BU28" s="958"/>
      <c r="BV28" s="117"/>
      <c r="BW28" s="859"/>
      <c r="BX28" s="964"/>
      <c r="BY28" s="142"/>
      <c r="BZ28" s="859"/>
      <c r="CA28" s="862"/>
      <c r="CB28" s="885"/>
      <c r="CC28" s="836"/>
      <c r="CD28" s="885"/>
      <c r="CE28" s="839"/>
      <c r="CF28" s="885"/>
      <c r="CG28" s="842"/>
      <c r="CH28" s="877"/>
      <c r="CI28" s="873"/>
      <c r="CJ28" s="876"/>
      <c r="CK28" s="877"/>
      <c r="CL28" s="143" t="s">
        <v>926</v>
      </c>
      <c r="CM28" s="144">
        <v>4200</v>
      </c>
      <c r="CN28" s="145">
        <v>4600</v>
      </c>
      <c r="CO28" s="859"/>
      <c r="CP28" s="880"/>
      <c r="CQ28" s="859"/>
      <c r="CR28" s="862"/>
      <c r="CS28" s="885"/>
      <c r="CT28" s="836"/>
      <c r="CU28" s="836"/>
      <c r="CV28" s="839"/>
      <c r="CW28" s="885"/>
      <c r="CX28" s="852"/>
      <c r="CY28" s="882"/>
      <c r="CZ28" s="93"/>
      <c r="DA28" s="19"/>
      <c r="DB28" s="855"/>
      <c r="DC28" s="121"/>
      <c r="DD28" s="855"/>
      <c r="DE28" s="858"/>
      <c r="DF28" s="859"/>
      <c r="DG28" s="862"/>
      <c r="DH28" s="836"/>
      <c r="DI28" s="836"/>
      <c r="DJ28" s="836"/>
      <c r="DK28" s="839"/>
      <c r="DL28" s="836"/>
      <c r="DM28" s="842"/>
      <c r="DN28" s="843"/>
      <c r="DO28" s="889"/>
      <c r="DP28" s="891"/>
      <c r="DQ28" s="891"/>
      <c r="DR28" s="893"/>
      <c r="DS28" s="843"/>
      <c r="DT28" s="967"/>
      <c r="DU28" s="969"/>
      <c r="DV28" s="961"/>
      <c r="DW28" s="195"/>
      <c r="DX28" s="961"/>
    </row>
    <row r="29" spans="1:128" s="18" customFormat="1" ht="18.600000000000001" customHeight="1">
      <c r="A29" s="18" t="s">
        <v>515</v>
      </c>
      <c r="B29" s="921"/>
      <c r="C29" s="959" t="s">
        <v>932</v>
      </c>
      <c r="D29" s="867" t="s">
        <v>911</v>
      </c>
      <c r="E29" s="55" t="s">
        <v>51</v>
      </c>
      <c r="F29" s="56"/>
      <c r="G29" s="57">
        <v>90760</v>
      </c>
      <c r="H29" s="58">
        <v>100360</v>
      </c>
      <c r="I29" s="57">
        <v>76540</v>
      </c>
      <c r="J29" s="58">
        <v>86140</v>
      </c>
      <c r="K29" s="33" t="s">
        <v>912</v>
      </c>
      <c r="L29" s="59">
        <v>880</v>
      </c>
      <c r="M29" s="60">
        <v>970</v>
      </c>
      <c r="N29" s="61" t="s">
        <v>913</v>
      </c>
      <c r="O29" s="62" t="s">
        <v>914</v>
      </c>
      <c r="P29" s="63" t="s">
        <v>912</v>
      </c>
      <c r="Q29" s="64" t="s">
        <v>915</v>
      </c>
      <c r="R29" s="63" t="s">
        <v>912</v>
      </c>
      <c r="S29" s="65">
        <v>2.6</v>
      </c>
      <c r="T29" s="66">
        <v>2.5</v>
      </c>
      <c r="U29" s="59">
        <v>740</v>
      </c>
      <c r="V29" s="60">
        <v>830</v>
      </c>
      <c r="W29" s="67" t="s">
        <v>913</v>
      </c>
      <c r="X29" s="62" t="s">
        <v>914</v>
      </c>
      <c r="Y29" s="67" t="s">
        <v>912</v>
      </c>
      <c r="Z29" s="64" t="s">
        <v>915</v>
      </c>
      <c r="AA29" s="67" t="s">
        <v>912</v>
      </c>
      <c r="AB29" s="65">
        <v>2.5</v>
      </c>
      <c r="AC29" s="68">
        <v>2.5</v>
      </c>
      <c r="AD29" s="33" t="s">
        <v>912</v>
      </c>
      <c r="AE29" s="69">
        <v>9600</v>
      </c>
      <c r="AF29" s="33" t="s">
        <v>912</v>
      </c>
      <c r="AG29" s="70">
        <v>90</v>
      </c>
      <c r="AH29" s="71" t="s">
        <v>913</v>
      </c>
      <c r="AI29" s="62" t="s">
        <v>914</v>
      </c>
      <c r="AJ29" s="67" t="s">
        <v>912</v>
      </c>
      <c r="AK29" s="64" t="s">
        <v>915</v>
      </c>
      <c r="AL29" s="67" t="s">
        <v>912</v>
      </c>
      <c r="AM29" s="72">
        <v>2.5</v>
      </c>
      <c r="AN29" s="73" t="s">
        <v>916</v>
      </c>
      <c r="AO29" s="33" t="s">
        <v>912</v>
      </c>
      <c r="AP29" s="74">
        <v>3840</v>
      </c>
      <c r="AQ29" s="33" t="s">
        <v>912</v>
      </c>
      <c r="AR29" s="75">
        <v>30</v>
      </c>
      <c r="AS29" s="76" t="s">
        <v>913</v>
      </c>
      <c r="AT29" s="77" t="s">
        <v>914</v>
      </c>
      <c r="AU29" s="78" t="s">
        <v>912</v>
      </c>
      <c r="AV29" s="79" t="s">
        <v>915</v>
      </c>
      <c r="AW29" s="78" t="s">
        <v>912</v>
      </c>
      <c r="AX29" s="80">
        <v>3.7</v>
      </c>
      <c r="AY29" s="7"/>
      <c r="BB29" s="81"/>
      <c r="BC29" s="22"/>
      <c r="BE29" s="22"/>
      <c r="BG29" s="22"/>
      <c r="BI29" s="870"/>
      <c r="BJ29" s="7"/>
      <c r="BK29" s="970"/>
      <c r="BL29" s="869"/>
      <c r="BM29" s="971"/>
      <c r="BN29" s="972"/>
      <c r="BO29" s="972"/>
      <c r="BP29" s="972"/>
      <c r="BQ29" s="972"/>
      <c r="BR29" s="972"/>
      <c r="BS29" s="919"/>
      <c r="BT29" s="86"/>
      <c r="BU29" s="958"/>
      <c r="BV29" s="117"/>
      <c r="BW29" s="859" t="s">
        <v>912</v>
      </c>
      <c r="BX29" s="886">
        <v>19640</v>
      </c>
      <c r="BY29" s="88"/>
      <c r="BZ29" s="859" t="s">
        <v>912</v>
      </c>
      <c r="CA29" s="860">
        <v>110</v>
      </c>
      <c r="CB29" s="883" t="s">
        <v>913</v>
      </c>
      <c r="CC29" s="834" t="s">
        <v>914</v>
      </c>
      <c r="CD29" s="883" t="s">
        <v>912</v>
      </c>
      <c r="CE29" s="837" t="s">
        <v>918</v>
      </c>
      <c r="CF29" s="883" t="s">
        <v>912</v>
      </c>
      <c r="CG29" s="840">
        <v>6</v>
      </c>
      <c r="CH29" s="877" t="s">
        <v>912</v>
      </c>
      <c r="CI29" s="871">
        <v>5900</v>
      </c>
      <c r="CJ29" s="874">
        <v>6500</v>
      </c>
      <c r="CK29" s="877" t="s">
        <v>912</v>
      </c>
      <c r="CL29" s="89" t="s">
        <v>919</v>
      </c>
      <c r="CM29" s="90">
        <v>9200</v>
      </c>
      <c r="CN29" s="91">
        <v>10300</v>
      </c>
      <c r="CO29" s="859" t="s">
        <v>912</v>
      </c>
      <c r="CP29" s="878">
        <v>12790</v>
      </c>
      <c r="CQ29" s="859" t="s">
        <v>912</v>
      </c>
      <c r="CR29" s="860">
        <v>120</v>
      </c>
      <c r="CS29" s="883" t="s">
        <v>913</v>
      </c>
      <c r="CT29" s="834" t="s">
        <v>914</v>
      </c>
      <c r="CU29" s="834" t="s">
        <v>912</v>
      </c>
      <c r="CV29" s="837" t="s">
        <v>918</v>
      </c>
      <c r="CW29" s="883" t="s">
        <v>912</v>
      </c>
      <c r="CX29" s="850">
        <v>2.7</v>
      </c>
      <c r="CY29" s="881" t="s">
        <v>920</v>
      </c>
      <c r="CZ29" s="877" t="s">
        <v>912</v>
      </c>
      <c r="DA29" s="853">
        <v>5100</v>
      </c>
      <c r="DB29" s="855"/>
      <c r="DC29" s="121"/>
      <c r="DD29" s="855" t="s">
        <v>921</v>
      </c>
      <c r="DE29" s="856">
        <v>13920</v>
      </c>
      <c r="DF29" s="859" t="s">
        <v>912</v>
      </c>
      <c r="DG29" s="860">
        <v>130</v>
      </c>
      <c r="DH29" s="834" t="s">
        <v>913</v>
      </c>
      <c r="DI29" s="834" t="s">
        <v>914</v>
      </c>
      <c r="DJ29" s="834" t="s">
        <v>912</v>
      </c>
      <c r="DK29" s="837" t="s">
        <v>918</v>
      </c>
      <c r="DL29" s="834" t="s">
        <v>912</v>
      </c>
      <c r="DM29" s="840">
        <v>1.9</v>
      </c>
      <c r="DN29" s="843" t="s">
        <v>921</v>
      </c>
      <c r="DO29" s="844" t="s">
        <v>854</v>
      </c>
      <c r="DP29" s="846" t="s">
        <v>854</v>
      </c>
      <c r="DQ29" s="846" t="s">
        <v>854</v>
      </c>
      <c r="DR29" s="848" t="s">
        <v>854</v>
      </c>
      <c r="DS29" s="843" t="s">
        <v>921</v>
      </c>
      <c r="DT29" s="967"/>
      <c r="DU29" s="969"/>
      <c r="DV29" s="961"/>
      <c r="DW29" s="195"/>
      <c r="DX29" s="961"/>
    </row>
    <row r="30" spans="1:128" s="18" customFormat="1" ht="18.600000000000001" customHeight="1">
      <c r="A30" s="18" t="s">
        <v>516</v>
      </c>
      <c r="B30" s="921"/>
      <c r="C30" s="957"/>
      <c r="D30" s="868"/>
      <c r="E30" s="94" t="s">
        <v>52</v>
      </c>
      <c r="F30" s="56"/>
      <c r="G30" s="95">
        <v>100360</v>
      </c>
      <c r="H30" s="96">
        <v>176690</v>
      </c>
      <c r="I30" s="95">
        <v>86140</v>
      </c>
      <c r="J30" s="96">
        <v>162470</v>
      </c>
      <c r="K30" s="33" t="s">
        <v>912</v>
      </c>
      <c r="L30" s="97">
        <v>970</v>
      </c>
      <c r="M30" s="98">
        <v>1640</v>
      </c>
      <c r="N30" s="99" t="s">
        <v>913</v>
      </c>
      <c r="O30" s="100" t="s">
        <v>914</v>
      </c>
      <c r="P30" s="100" t="s">
        <v>852</v>
      </c>
      <c r="Q30" s="100" t="s">
        <v>915</v>
      </c>
      <c r="R30" s="100" t="s">
        <v>912</v>
      </c>
      <c r="S30" s="101">
        <v>2.5</v>
      </c>
      <c r="T30" s="102">
        <v>2.5</v>
      </c>
      <c r="U30" s="97">
        <v>830</v>
      </c>
      <c r="V30" s="98">
        <v>1490</v>
      </c>
      <c r="W30" s="103" t="s">
        <v>913</v>
      </c>
      <c r="X30" s="100" t="s">
        <v>914</v>
      </c>
      <c r="Y30" s="103" t="s">
        <v>852</v>
      </c>
      <c r="Z30" s="100" t="s">
        <v>915</v>
      </c>
      <c r="AA30" s="103" t="s">
        <v>912</v>
      </c>
      <c r="AB30" s="101">
        <v>2.5</v>
      </c>
      <c r="AC30" s="104">
        <v>2.5</v>
      </c>
      <c r="AD30" s="33" t="s">
        <v>912</v>
      </c>
      <c r="AE30" s="105">
        <v>9600</v>
      </c>
      <c r="AF30" s="33" t="s">
        <v>912</v>
      </c>
      <c r="AG30" s="106">
        <v>90</v>
      </c>
      <c r="AH30" s="107" t="s">
        <v>913</v>
      </c>
      <c r="AI30" s="49" t="s">
        <v>914</v>
      </c>
      <c r="AJ30" s="50" t="s">
        <v>912</v>
      </c>
      <c r="AK30" s="108" t="s">
        <v>915</v>
      </c>
      <c r="AL30" s="109" t="s">
        <v>912</v>
      </c>
      <c r="AM30" s="110">
        <v>2.5</v>
      </c>
      <c r="AN30" s="111"/>
      <c r="AO30" s="7"/>
      <c r="AP30" s="112"/>
      <c r="AQ30" s="7"/>
      <c r="AR30" s="113"/>
      <c r="AS30" s="114"/>
      <c r="AT30" s="112"/>
      <c r="AU30" s="114"/>
      <c r="AV30" s="112"/>
      <c r="AW30" s="114"/>
      <c r="AX30" s="112"/>
      <c r="AY30" s="7"/>
      <c r="BB30" s="81"/>
      <c r="BC30" s="22"/>
      <c r="BE30" s="22"/>
      <c r="BG30" s="22"/>
      <c r="BI30" s="870"/>
      <c r="BJ30" s="7"/>
      <c r="BK30" s="115" t="s">
        <v>933</v>
      </c>
      <c r="BL30" s="869"/>
      <c r="BM30" s="93" t="s">
        <v>933</v>
      </c>
      <c r="BN30" s="86"/>
      <c r="BO30" s="86"/>
      <c r="BP30" s="86"/>
      <c r="BQ30" s="86"/>
      <c r="BR30" s="86"/>
      <c r="BS30" s="116"/>
      <c r="BT30" s="86"/>
      <c r="BU30" s="958"/>
      <c r="BV30" s="117"/>
      <c r="BW30" s="859"/>
      <c r="BX30" s="887"/>
      <c r="BY30" s="118">
        <v>17700</v>
      </c>
      <c r="BZ30" s="859"/>
      <c r="CA30" s="861"/>
      <c r="CB30" s="884"/>
      <c r="CC30" s="835"/>
      <c r="CD30" s="884"/>
      <c r="CE30" s="838"/>
      <c r="CF30" s="884"/>
      <c r="CG30" s="841"/>
      <c r="CH30" s="877"/>
      <c r="CI30" s="872"/>
      <c r="CJ30" s="875"/>
      <c r="CK30" s="877"/>
      <c r="CL30" s="15" t="s">
        <v>923</v>
      </c>
      <c r="CM30" s="119">
        <v>5100</v>
      </c>
      <c r="CN30" s="120">
        <v>5600</v>
      </c>
      <c r="CO30" s="859"/>
      <c r="CP30" s="879"/>
      <c r="CQ30" s="859"/>
      <c r="CR30" s="861"/>
      <c r="CS30" s="884"/>
      <c r="CT30" s="835"/>
      <c r="CU30" s="835"/>
      <c r="CV30" s="838"/>
      <c r="CW30" s="884"/>
      <c r="CX30" s="851"/>
      <c r="CY30" s="881"/>
      <c r="CZ30" s="877"/>
      <c r="DA30" s="854"/>
      <c r="DB30" s="855"/>
      <c r="DC30" s="121"/>
      <c r="DD30" s="855"/>
      <c r="DE30" s="857"/>
      <c r="DF30" s="859"/>
      <c r="DG30" s="861"/>
      <c r="DH30" s="835"/>
      <c r="DI30" s="835"/>
      <c r="DJ30" s="835"/>
      <c r="DK30" s="838"/>
      <c r="DL30" s="835"/>
      <c r="DM30" s="841"/>
      <c r="DN30" s="843"/>
      <c r="DO30" s="845"/>
      <c r="DP30" s="847"/>
      <c r="DQ30" s="847"/>
      <c r="DR30" s="849"/>
      <c r="DS30" s="843"/>
      <c r="DT30" s="967"/>
      <c r="DU30" s="969"/>
      <c r="DV30" s="961"/>
      <c r="DW30" s="195"/>
      <c r="DX30" s="961"/>
    </row>
    <row r="31" spans="1:128" s="18" customFormat="1" ht="18.600000000000001" customHeight="1">
      <c r="A31" s="18" t="s">
        <v>517</v>
      </c>
      <c r="B31" s="921"/>
      <c r="C31" s="957"/>
      <c r="D31" s="863" t="s">
        <v>924</v>
      </c>
      <c r="E31" s="94" t="s">
        <v>53</v>
      </c>
      <c r="F31" s="56"/>
      <c r="G31" s="95">
        <v>176690</v>
      </c>
      <c r="H31" s="96">
        <v>272690</v>
      </c>
      <c r="I31" s="95">
        <v>162470</v>
      </c>
      <c r="J31" s="96">
        <v>258470</v>
      </c>
      <c r="K31" s="33" t="s">
        <v>912</v>
      </c>
      <c r="L31" s="97">
        <v>1640</v>
      </c>
      <c r="M31" s="98">
        <v>2600</v>
      </c>
      <c r="N31" s="99" t="s">
        <v>913</v>
      </c>
      <c r="O31" s="100" t="s">
        <v>914</v>
      </c>
      <c r="P31" s="100" t="s">
        <v>852</v>
      </c>
      <c r="Q31" s="100" t="s">
        <v>915</v>
      </c>
      <c r="R31" s="100" t="s">
        <v>912</v>
      </c>
      <c r="S31" s="101">
        <v>2.5</v>
      </c>
      <c r="T31" s="102">
        <v>2.5</v>
      </c>
      <c r="U31" s="97">
        <v>1490</v>
      </c>
      <c r="V31" s="98">
        <v>2450</v>
      </c>
      <c r="W31" s="103" t="s">
        <v>913</v>
      </c>
      <c r="X31" s="100" t="s">
        <v>914</v>
      </c>
      <c r="Y31" s="103" t="s">
        <v>852</v>
      </c>
      <c r="Z31" s="100" t="s">
        <v>915</v>
      </c>
      <c r="AA31" s="103" t="s">
        <v>912</v>
      </c>
      <c r="AB31" s="101">
        <v>2.5</v>
      </c>
      <c r="AC31" s="104">
        <v>2.5</v>
      </c>
      <c r="AD31" s="122"/>
      <c r="AE31" s="123"/>
      <c r="AF31" s="124"/>
      <c r="AG31" s="125"/>
      <c r="AH31" s="126"/>
      <c r="AI31" s="86"/>
      <c r="AJ31" s="126"/>
      <c r="AK31" s="86"/>
      <c r="AL31" s="126"/>
      <c r="AM31" s="86"/>
      <c r="AN31" s="86"/>
      <c r="AO31" s="122"/>
      <c r="AP31" s="123"/>
      <c r="AQ31" s="124"/>
      <c r="AR31" s="125"/>
      <c r="AS31" s="126"/>
      <c r="AT31" s="86"/>
      <c r="AU31" s="126"/>
      <c r="AV31" s="86"/>
      <c r="AW31" s="126"/>
      <c r="AX31" s="86"/>
      <c r="AY31" s="33" t="s">
        <v>912</v>
      </c>
      <c r="AZ31" s="127">
        <v>19200</v>
      </c>
      <c r="BA31" s="33" t="s">
        <v>912</v>
      </c>
      <c r="BB31" s="75">
        <v>190</v>
      </c>
      <c r="BC31" s="76" t="s">
        <v>913</v>
      </c>
      <c r="BD31" s="77" t="s">
        <v>914</v>
      </c>
      <c r="BE31" s="78" t="s">
        <v>912</v>
      </c>
      <c r="BF31" s="79" t="s">
        <v>915</v>
      </c>
      <c r="BG31" s="76" t="s">
        <v>912</v>
      </c>
      <c r="BH31" s="80">
        <v>2.2999999999999998</v>
      </c>
      <c r="BI31" s="870"/>
      <c r="BJ31" s="7"/>
      <c r="BK31" s="115">
        <v>316500</v>
      </c>
      <c r="BL31" s="869"/>
      <c r="BM31" s="147">
        <v>3160</v>
      </c>
      <c r="BN31" s="86" t="s">
        <v>853</v>
      </c>
      <c r="BO31" s="14" t="s">
        <v>914</v>
      </c>
      <c r="BP31" s="21" t="s">
        <v>912</v>
      </c>
      <c r="BQ31" s="148" t="s">
        <v>915</v>
      </c>
      <c r="BR31" s="35" t="s">
        <v>912</v>
      </c>
      <c r="BS31" s="149">
        <v>1.7</v>
      </c>
      <c r="BT31" s="86"/>
      <c r="BU31" s="958"/>
      <c r="BV31" s="117"/>
      <c r="BW31" s="859" t="s">
        <v>912</v>
      </c>
      <c r="BX31" s="963">
        <v>17700</v>
      </c>
      <c r="BY31" s="128"/>
      <c r="BZ31" s="859"/>
      <c r="CA31" s="861"/>
      <c r="CB31" s="884"/>
      <c r="CC31" s="835"/>
      <c r="CD31" s="884"/>
      <c r="CE31" s="838"/>
      <c r="CF31" s="884"/>
      <c r="CG31" s="841"/>
      <c r="CH31" s="877"/>
      <c r="CI31" s="872"/>
      <c r="CJ31" s="875"/>
      <c r="CK31" s="877"/>
      <c r="CL31" s="15" t="s">
        <v>925</v>
      </c>
      <c r="CM31" s="119">
        <v>4400</v>
      </c>
      <c r="CN31" s="120">
        <v>4900</v>
      </c>
      <c r="CO31" s="859"/>
      <c r="CP31" s="879"/>
      <c r="CQ31" s="859"/>
      <c r="CR31" s="861"/>
      <c r="CS31" s="884"/>
      <c r="CT31" s="835"/>
      <c r="CU31" s="835"/>
      <c r="CV31" s="838"/>
      <c r="CW31" s="884"/>
      <c r="CX31" s="851"/>
      <c r="CY31" s="881"/>
      <c r="CZ31" s="93"/>
      <c r="DA31" s="19"/>
      <c r="DB31" s="855"/>
      <c r="DC31" s="121"/>
      <c r="DD31" s="855"/>
      <c r="DE31" s="857"/>
      <c r="DF31" s="859"/>
      <c r="DG31" s="861"/>
      <c r="DH31" s="835"/>
      <c r="DI31" s="835"/>
      <c r="DJ31" s="835"/>
      <c r="DK31" s="838"/>
      <c r="DL31" s="835"/>
      <c r="DM31" s="841"/>
      <c r="DN31" s="843"/>
      <c r="DO31" s="888">
        <v>0.01</v>
      </c>
      <c r="DP31" s="890">
        <v>0.03</v>
      </c>
      <c r="DQ31" s="890">
        <v>0.04</v>
      </c>
      <c r="DR31" s="892">
        <v>0.05</v>
      </c>
      <c r="DS31" s="843"/>
      <c r="DT31" s="967"/>
      <c r="DU31" s="969"/>
      <c r="DV31" s="961"/>
      <c r="DW31" s="195"/>
      <c r="DX31" s="961"/>
    </row>
    <row r="32" spans="1:128" s="18" customFormat="1" ht="18.600000000000001" customHeight="1">
      <c r="A32" s="18" t="s">
        <v>518</v>
      </c>
      <c r="B32" s="921"/>
      <c r="C32" s="957"/>
      <c r="D32" s="864"/>
      <c r="E32" s="129" t="s">
        <v>54</v>
      </c>
      <c r="F32" s="56"/>
      <c r="G32" s="130">
        <v>272690</v>
      </c>
      <c r="H32" s="131"/>
      <c r="I32" s="130">
        <v>258470</v>
      </c>
      <c r="J32" s="131"/>
      <c r="K32" s="33" t="s">
        <v>912</v>
      </c>
      <c r="L32" s="132">
        <v>2600</v>
      </c>
      <c r="M32" s="133"/>
      <c r="N32" s="134" t="s">
        <v>913</v>
      </c>
      <c r="O32" s="135" t="s">
        <v>914</v>
      </c>
      <c r="P32" s="135" t="s">
        <v>852</v>
      </c>
      <c r="Q32" s="135" t="s">
        <v>915</v>
      </c>
      <c r="R32" s="135" t="s">
        <v>912</v>
      </c>
      <c r="S32" s="136">
        <v>2.5</v>
      </c>
      <c r="T32" s="137"/>
      <c r="U32" s="132">
        <v>2450</v>
      </c>
      <c r="V32" s="133"/>
      <c r="W32" s="138" t="s">
        <v>913</v>
      </c>
      <c r="X32" s="135" t="s">
        <v>914</v>
      </c>
      <c r="Y32" s="139" t="s">
        <v>852</v>
      </c>
      <c r="Z32" s="135" t="s">
        <v>915</v>
      </c>
      <c r="AA32" s="139" t="s">
        <v>912</v>
      </c>
      <c r="AB32" s="136">
        <v>2.5</v>
      </c>
      <c r="AC32" s="140"/>
      <c r="AD32" s="122"/>
      <c r="AE32" s="123"/>
      <c r="AF32" s="124"/>
      <c r="AG32" s="141"/>
      <c r="AH32" s="126"/>
      <c r="AI32" s="86"/>
      <c r="AJ32" s="126"/>
      <c r="AK32" s="86"/>
      <c r="AL32" s="126"/>
      <c r="AM32" s="86"/>
      <c r="AN32" s="86"/>
      <c r="AO32" s="122"/>
      <c r="AP32" s="123"/>
      <c r="AQ32" s="124"/>
      <c r="AR32" s="141"/>
      <c r="AS32" s="126"/>
      <c r="AT32" s="86"/>
      <c r="AU32" s="126"/>
      <c r="AV32" s="86"/>
      <c r="AW32" s="126"/>
      <c r="AX32" s="86"/>
      <c r="AY32" s="122"/>
      <c r="AZ32" s="123"/>
      <c r="BA32" s="123"/>
      <c r="BB32" s="125"/>
      <c r="BC32" s="126"/>
      <c r="BD32" s="86"/>
      <c r="BE32" s="126"/>
      <c r="BF32" s="86"/>
      <c r="BG32" s="126"/>
      <c r="BH32" s="86"/>
      <c r="BI32" s="870"/>
      <c r="BJ32" s="7"/>
      <c r="BK32" s="150"/>
      <c r="BL32" s="869"/>
      <c r="BM32" s="151"/>
      <c r="BN32" s="54"/>
      <c r="BO32" s="54"/>
      <c r="BP32" s="54"/>
      <c r="BQ32" s="54"/>
      <c r="BR32" s="54"/>
      <c r="BS32" s="152"/>
      <c r="BT32" s="86"/>
      <c r="BU32" s="958"/>
      <c r="BV32" s="117"/>
      <c r="BW32" s="859"/>
      <c r="BX32" s="964"/>
      <c r="BY32" s="142"/>
      <c r="BZ32" s="859"/>
      <c r="CA32" s="862"/>
      <c r="CB32" s="885"/>
      <c r="CC32" s="836"/>
      <c r="CD32" s="885"/>
      <c r="CE32" s="839"/>
      <c r="CF32" s="885"/>
      <c r="CG32" s="842"/>
      <c r="CH32" s="877"/>
      <c r="CI32" s="873"/>
      <c r="CJ32" s="876"/>
      <c r="CK32" s="877"/>
      <c r="CL32" s="143" t="s">
        <v>926</v>
      </c>
      <c r="CM32" s="144">
        <v>3900</v>
      </c>
      <c r="CN32" s="145">
        <v>4400</v>
      </c>
      <c r="CO32" s="859"/>
      <c r="CP32" s="880"/>
      <c r="CQ32" s="859"/>
      <c r="CR32" s="862"/>
      <c r="CS32" s="885"/>
      <c r="CT32" s="836"/>
      <c r="CU32" s="836"/>
      <c r="CV32" s="839"/>
      <c r="CW32" s="885"/>
      <c r="CX32" s="852"/>
      <c r="CY32" s="882"/>
      <c r="CZ32" s="93"/>
      <c r="DA32" s="19"/>
      <c r="DB32" s="855"/>
      <c r="DC32" s="121"/>
      <c r="DD32" s="855"/>
      <c r="DE32" s="858"/>
      <c r="DF32" s="859"/>
      <c r="DG32" s="862"/>
      <c r="DH32" s="836"/>
      <c r="DI32" s="836"/>
      <c r="DJ32" s="836"/>
      <c r="DK32" s="839"/>
      <c r="DL32" s="836"/>
      <c r="DM32" s="842"/>
      <c r="DN32" s="843"/>
      <c r="DO32" s="889"/>
      <c r="DP32" s="891"/>
      <c r="DQ32" s="891"/>
      <c r="DR32" s="893"/>
      <c r="DS32" s="843"/>
      <c r="DT32" s="967"/>
      <c r="DU32" s="969"/>
      <c r="DV32" s="961"/>
      <c r="DW32" s="195"/>
      <c r="DX32" s="961"/>
    </row>
    <row r="33" spans="1:128" ht="18.600000000000001" customHeight="1">
      <c r="A33" s="302" t="s">
        <v>519</v>
      </c>
      <c r="B33" s="921"/>
      <c r="C33" s="959" t="s">
        <v>934</v>
      </c>
      <c r="D33" s="867" t="s">
        <v>911</v>
      </c>
      <c r="E33" s="55" t="s">
        <v>51</v>
      </c>
      <c r="F33" s="56"/>
      <c r="G33" s="57">
        <v>82890</v>
      </c>
      <c r="H33" s="58">
        <v>92490</v>
      </c>
      <c r="I33" s="57">
        <v>70090</v>
      </c>
      <c r="J33" s="58">
        <v>79690</v>
      </c>
      <c r="K33" s="33" t="s">
        <v>912</v>
      </c>
      <c r="L33" s="59">
        <v>800</v>
      </c>
      <c r="M33" s="60">
        <v>890</v>
      </c>
      <c r="N33" s="61" t="s">
        <v>913</v>
      </c>
      <c r="O33" s="62" t="s">
        <v>914</v>
      </c>
      <c r="P33" s="63" t="s">
        <v>912</v>
      </c>
      <c r="Q33" s="64" t="s">
        <v>915</v>
      </c>
      <c r="R33" s="63" t="s">
        <v>912</v>
      </c>
      <c r="S33" s="65">
        <v>2.6</v>
      </c>
      <c r="T33" s="66">
        <v>2.5</v>
      </c>
      <c r="U33" s="59">
        <v>680</v>
      </c>
      <c r="V33" s="60">
        <v>770</v>
      </c>
      <c r="W33" s="67" t="s">
        <v>913</v>
      </c>
      <c r="X33" s="62" t="s">
        <v>914</v>
      </c>
      <c r="Y33" s="67" t="s">
        <v>912</v>
      </c>
      <c r="Z33" s="64" t="s">
        <v>915</v>
      </c>
      <c r="AA33" s="67" t="s">
        <v>912</v>
      </c>
      <c r="AB33" s="65">
        <v>2.5</v>
      </c>
      <c r="AC33" s="68">
        <v>2.5</v>
      </c>
      <c r="AD33" s="33" t="s">
        <v>912</v>
      </c>
      <c r="AE33" s="69">
        <v>9600</v>
      </c>
      <c r="AF33" s="33" t="s">
        <v>912</v>
      </c>
      <c r="AG33" s="70">
        <v>90</v>
      </c>
      <c r="AH33" s="71" t="s">
        <v>913</v>
      </c>
      <c r="AI33" s="62" t="s">
        <v>914</v>
      </c>
      <c r="AJ33" s="67" t="s">
        <v>912</v>
      </c>
      <c r="AK33" s="64" t="s">
        <v>915</v>
      </c>
      <c r="AL33" s="67" t="s">
        <v>912</v>
      </c>
      <c r="AM33" s="72">
        <v>2.5</v>
      </c>
      <c r="AN33" s="73" t="s">
        <v>916</v>
      </c>
      <c r="AO33" s="33" t="s">
        <v>912</v>
      </c>
      <c r="AP33" s="74">
        <v>3840</v>
      </c>
      <c r="AQ33" s="33" t="s">
        <v>912</v>
      </c>
      <c r="AR33" s="75">
        <v>30</v>
      </c>
      <c r="AS33" s="76" t="s">
        <v>913</v>
      </c>
      <c r="AT33" s="77" t="s">
        <v>914</v>
      </c>
      <c r="AU33" s="78" t="s">
        <v>912</v>
      </c>
      <c r="AV33" s="79" t="s">
        <v>915</v>
      </c>
      <c r="AW33" s="78" t="s">
        <v>912</v>
      </c>
      <c r="AX33" s="80">
        <v>3.7</v>
      </c>
      <c r="AZ33" s="18"/>
      <c r="BA33" s="18"/>
      <c r="BB33" s="81"/>
      <c r="BC33" s="22"/>
      <c r="BD33" s="18"/>
      <c r="BE33" s="22"/>
      <c r="BF33" s="18"/>
      <c r="BG33" s="22"/>
      <c r="BH33" s="18"/>
      <c r="BI33" s="870"/>
      <c r="BK33" s="115" t="s">
        <v>935</v>
      </c>
      <c r="BL33" s="869"/>
      <c r="BM33" s="93" t="s">
        <v>935</v>
      </c>
      <c r="BS33" s="116"/>
      <c r="BT33" s="19"/>
      <c r="BU33" s="958"/>
      <c r="BV33" s="153"/>
      <c r="BW33" s="859" t="s">
        <v>912</v>
      </c>
      <c r="BX33" s="886">
        <v>18460</v>
      </c>
      <c r="BY33" s="88"/>
      <c r="BZ33" s="859" t="s">
        <v>912</v>
      </c>
      <c r="CA33" s="860">
        <v>100</v>
      </c>
      <c r="CB33" s="883" t="s">
        <v>913</v>
      </c>
      <c r="CC33" s="834" t="s">
        <v>914</v>
      </c>
      <c r="CD33" s="883" t="s">
        <v>912</v>
      </c>
      <c r="CE33" s="837" t="s">
        <v>918</v>
      </c>
      <c r="CF33" s="883" t="s">
        <v>912</v>
      </c>
      <c r="CG33" s="840">
        <v>6</v>
      </c>
      <c r="CH33" s="877" t="s">
        <v>912</v>
      </c>
      <c r="CI33" s="871">
        <v>5300</v>
      </c>
      <c r="CJ33" s="874">
        <v>5900</v>
      </c>
      <c r="CK33" s="877" t="s">
        <v>912</v>
      </c>
      <c r="CL33" s="89" t="s">
        <v>919</v>
      </c>
      <c r="CM33" s="90">
        <v>8800</v>
      </c>
      <c r="CN33" s="91">
        <v>9800</v>
      </c>
      <c r="CO33" s="859" t="s">
        <v>912</v>
      </c>
      <c r="CP33" s="878">
        <v>11510</v>
      </c>
      <c r="CQ33" s="859" t="s">
        <v>912</v>
      </c>
      <c r="CR33" s="860">
        <v>110</v>
      </c>
      <c r="CS33" s="883" t="s">
        <v>913</v>
      </c>
      <c r="CT33" s="834" t="s">
        <v>914</v>
      </c>
      <c r="CU33" s="834" t="s">
        <v>912</v>
      </c>
      <c r="CV33" s="837" t="s">
        <v>918</v>
      </c>
      <c r="CW33" s="883" t="s">
        <v>912</v>
      </c>
      <c r="CX33" s="850">
        <v>2.6</v>
      </c>
      <c r="CY33" s="881" t="s">
        <v>920</v>
      </c>
      <c r="CZ33" s="877" t="s">
        <v>912</v>
      </c>
      <c r="DA33" s="853">
        <v>5100</v>
      </c>
      <c r="DB33" s="855"/>
      <c r="DC33" s="121"/>
      <c r="DD33" s="855" t="s">
        <v>921</v>
      </c>
      <c r="DE33" s="856">
        <v>12530</v>
      </c>
      <c r="DF33" s="859" t="s">
        <v>912</v>
      </c>
      <c r="DG33" s="860">
        <v>120</v>
      </c>
      <c r="DH33" s="834" t="s">
        <v>913</v>
      </c>
      <c r="DI33" s="834" t="s">
        <v>914</v>
      </c>
      <c r="DJ33" s="834" t="s">
        <v>912</v>
      </c>
      <c r="DK33" s="837" t="s">
        <v>918</v>
      </c>
      <c r="DL33" s="834" t="s">
        <v>912</v>
      </c>
      <c r="DM33" s="840">
        <v>1.8</v>
      </c>
      <c r="DN33" s="843" t="s">
        <v>921</v>
      </c>
      <c r="DO33" s="844" t="s">
        <v>854</v>
      </c>
      <c r="DP33" s="846" t="s">
        <v>854</v>
      </c>
      <c r="DQ33" s="846" t="s">
        <v>854</v>
      </c>
      <c r="DR33" s="848" t="s">
        <v>854</v>
      </c>
      <c r="DS33" s="843" t="s">
        <v>921</v>
      </c>
      <c r="DT33" s="967"/>
      <c r="DU33" s="969"/>
      <c r="DV33" s="961"/>
      <c r="DW33" s="195"/>
      <c r="DX33" s="961"/>
    </row>
    <row r="34" spans="1:128" ht="18.600000000000001" customHeight="1">
      <c r="A34" s="302" t="s">
        <v>520</v>
      </c>
      <c r="B34" s="921"/>
      <c r="C34" s="957"/>
      <c r="D34" s="868"/>
      <c r="E34" s="94" t="s">
        <v>52</v>
      </c>
      <c r="F34" s="56"/>
      <c r="G34" s="95">
        <v>92490</v>
      </c>
      <c r="H34" s="96">
        <v>168820</v>
      </c>
      <c r="I34" s="95">
        <v>79690</v>
      </c>
      <c r="J34" s="96">
        <v>156020</v>
      </c>
      <c r="K34" s="33" t="s">
        <v>912</v>
      </c>
      <c r="L34" s="97">
        <v>890</v>
      </c>
      <c r="M34" s="98">
        <v>1560</v>
      </c>
      <c r="N34" s="99" t="s">
        <v>913</v>
      </c>
      <c r="O34" s="100" t="s">
        <v>914</v>
      </c>
      <c r="P34" s="100" t="s">
        <v>852</v>
      </c>
      <c r="Q34" s="100" t="s">
        <v>915</v>
      </c>
      <c r="R34" s="100" t="s">
        <v>912</v>
      </c>
      <c r="S34" s="101">
        <v>2.5</v>
      </c>
      <c r="T34" s="102">
        <v>2.5</v>
      </c>
      <c r="U34" s="97">
        <v>770</v>
      </c>
      <c r="V34" s="98">
        <v>1430</v>
      </c>
      <c r="W34" s="103" t="s">
        <v>913</v>
      </c>
      <c r="X34" s="100" t="s">
        <v>914</v>
      </c>
      <c r="Y34" s="103" t="s">
        <v>852</v>
      </c>
      <c r="Z34" s="100" t="s">
        <v>915</v>
      </c>
      <c r="AA34" s="103" t="s">
        <v>912</v>
      </c>
      <c r="AB34" s="101">
        <v>2.5</v>
      </c>
      <c r="AC34" s="104">
        <v>2.5</v>
      </c>
      <c r="AD34" s="33" t="s">
        <v>912</v>
      </c>
      <c r="AE34" s="105">
        <v>9600</v>
      </c>
      <c r="AF34" s="33" t="s">
        <v>912</v>
      </c>
      <c r="AG34" s="106">
        <v>90</v>
      </c>
      <c r="AH34" s="107" t="s">
        <v>913</v>
      </c>
      <c r="AI34" s="49" t="s">
        <v>914</v>
      </c>
      <c r="AJ34" s="50" t="s">
        <v>912</v>
      </c>
      <c r="AK34" s="108" t="s">
        <v>915</v>
      </c>
      <c r="AL34" s="109" t="s">
        <v>912</v>
      </c>
      <c r="AM34" s="110">
        <v>2.5</v>
      </c>
      <c r="AN34" s="111"/>
      <c r="AP34" s="112"/>
      <c r="AQ34" s="7"/>
      <c r="AR34" s="113"/>
      <c r="AS34" s="114"/>
      <c r="AT34" s="112"/>
      <c r="AU34" s="114"/>
      <c r="AV34" s="112"/>
      <c r="AW34" s="114"/>
      <c r="AX34" s="112"/>
      <c r="AZ34" s="18"/>
      <c r="BA34" s="18"/>
      <c r="BB34" s="81"/>
      <c r="BC34" s="22"/>
      <c r="BD34" s="18"/>
      <c r="BE34" s="22"/>
      <c r="BF34" s="18"/>
      <c r="BG34" s="22"/>
      <c r="BH34" s="18"/>
      <c r="BI34" s="870"/>
      <c r="BK34" s="115">
        <v>339500</v>
      </c>
      <c r="BL34" s="869"/>
      <c r="BM34" s="147">
        <v>3390</v>
      </c>
      <c r="BN34" s="86" t="s">
        <v>853</v>
      </c>
      <c r="BO34" s="14" t="s">
        <v>914</v>
      </c>
      <c r="BP34" s="21" t="s">
        <v>912</v>
      </c>
      <c r="BQ34" s="148" t="s">
        <v>915</v>
      </c>
      <c r="BR34" s="35" t="s">
        <v>912</v>
      </c>
      <c r="BS34" s="149">
        <v>1.6</v>
      </c>
      <c r="BT34" s="19"/>
      <c r="BU34" s="958"/>
      <c r="BV34" s="153"/>
      <c r="BW34" s="859"/>
      <c r="BX34" s="887"/>
      <c r="BY34" s="118">
        <v>16520</v>
      </c>
      <c r="BZ34" s="859"/>
      <c r="CA34" s="861"/>
      <c r="CB34" s="884"/>
      <c r="CC34" s="835"/>
      <c r="CD34" s="884"/>
      <c r="CE34" s="838"/>
      <c r="CF34" s="884"/>
      <c r="CG34" s="841"/>
      <c r="CH34" s="877"/>
      <c r="CI34" s="872"/>
      <c r="CJ34" s="875"/>
      <c r="CK34" s="877"/>
      <c r="CL34" s="15" t="s">
        <v>923</v>
      </c>
      <c r="CM34" s="119">
        <v>4800</v>
      </c>
      <c r="CN34" s="120">
        <v>5400</v>
      </c>
      <c r="CO34" s="859"/>
      <c r="CP34" s="879"/>
      <c r="CQ34" s="859"/>
      <c r="CR34" s="861"/>
      <c r="CS34" s="884"/>
      <c r="CT34" s="835"/>
      <c r="CU34" s="835"/>
      <c r="CV34" s="838"/>
      <c r="CW34" s="884"/>
      <c r="CX34" s="851"/>
      <c r="CY34" s="881"/>
      <c r="CZ34" s="877"/>
      <c r="DA34" s="854"/>
      <c r="DB34" s="855"/>
      <c r="DC34" s="121"/>
      <c r="DD34" s="855"/>
      <c r="DE34" s="857"/>
      <c r="DF34" s="859"/>
      <c r="DG34" s="861"/>
      <c r="DH34" s="835"/>
      <c r="DI34" s="835"/>
      <c r="DJ34" s="835"/>
      <c r="DK34" s="838"/>
      <c r="DL34" s="835"/>
      <c r="DM34" s="841"/>
      <c r="DN34" s="843"/>
      <c r="DO34" s="845"/>
      <c r="DP34" s="847"/>
      <c r="DQ34" s="847"/>
      <c r="DR34" s="849"/>
      <c r="DS34" s="843"/>
      <c r="DT34" s="967"/>
      <c r="DU34" s="969"/>
      <c r="DV34" s="961"/>
      <c r="DW34" s="195"/>
      <c r="DX34" s="961"/>
    </row>
    <row r="35" spans="1:128" ht="18.600000000000001" customHeight="1">
      <c r="A35" s="302" t="s">
        <v>521</v>
      </c>
      <c r="B35" s="921"/>
      <c r="C35" s="957"/>
      <c r="D35" s="863" t="s">
        <v>924</v>
      </c>
      <c r="E35" s="94" t="s">
        <v>53</v>
      </c>
      <c r="F35" s="56"/>
      <c r="G35" s="95">
        <v>168820</v>
      </c>
      <c r="H35" s="96">
        <v>264820</v>
      </c>
      <c r="I35" s="95">
        <v>156020</v>
      </c>
      <c r="J35" s="96">
        <v>252020</v>
      </c>
      <c r="K35" s="33" t="s">
        <v>912</v>
      </c>
      <c r="L35" s="97">
        <v>1560</v>
      </c>
      <c r="M35" s="98">
        <v>2520</v>
      </c>
      <c r="N35" s="99" t="s">
        <v>913</v>
      </c>
      <c r="O35" s="100" t="s">
        <v>914</v>
      </c>
      <c r="P35" s="100" t="s">
        <v>852</v>
      </c>
      <c r="Q35" s="100" t="s">
        <v>915</v>
      </c>
      <c r="R35" s="100" t="s">
        <v>912</v>
      </c>
      <c r="S35" s="101">
        <v>2.5</v>
      </c>
      <c r="T35" s="102">
        <v>2.5</v>
      </c>
      <c r="U35" s="97">
        <v>1430</v>
      </c>
      <c r="V35" s="98">
        <v>2390</v>
      </c>
      <c r="W35" s="103" t="s">
        <v>913</v>
      </c>
      <c r="X35" s="100" t="s">
        <v>914</v>
      </c>
      <c r="Y35" s="103" t="s">
        <v>852</v>
      </c>
      <c r="Z35" s="100" t="s">
        <v>915</v>
      </c>
      <c r="AA35" s="103" t="s">
        <v>912</v>
      </c>
      <c r="AB35" s="101">
        <v>2.5</v>
      </c>
      <c r="AC35" s="104">
        <v>2.5</v>
      </c>
      <c r="AD35" s="122"/>
      <c r="AF35" s="124"/>
      <c r="AO35" s="122"/>
      <c r="AQ35" s="124"/>
      <c r="AY35" s="33" t="s">
        <v>912</v>
      </c>
      <c r="AZ35" s="127">
        <v>19200</v>
      </c>
      <c r="BA35" s="33" t="s">
        <v>912</v>
      </c>
      <c r="BB35" s="75">
        <v>190</v>
      </c>
      <c r="BC35" s="76" t="s">
        <v>913</v>
      </c>
      <c r="BD35" s="77" t="s">
        <v>914</v>
      </c>
      <c r="BE35" s="78" t="s">
        <v>912</v>
      </c>
      <c r="BF35" s="79" t="s">
        <v>915</v>
      </c>
      <c r="BG35" s="76" t="s">
        <v>912</v>
      </c>
      <c r="BH35" s="80">
        <v>2.2999999999999998</v>
      </c>
      <c r="BI35" s="870"/>
      <c r="BK35" s="150"/>
      <c r="BL35" s="869"/>
      <c r="BM35" s="151"/>
      <c r="BN35" s="54"/>
      <c r="BO35" s="54"/>
      <c r="BP35" s="54"/>
      <c r="BQ35" s="54"/>
      <c r="BR35" s="54"/>
      <c r="BS35" s="152"/>
      <c r="BT35" s="19"/>
      <c r="BU35" s="958"/>
      <c r="BV35" s="153"/>
      <c r="BW35" s="859" t="s">
        <v>912</v>
      </c>
      <c r="BX35" s="963">
        <v>16520</v>
      </c>
      <c r="BY35" s="128"/>
      <c r="BZ35" s="859"/>
      <c r="CA35" s="861">
        <v>0</v>
      </c>
      <c r="CB35" s="884"/>
      <c r="CC35" s="835"/>
      <c r="CD35" s="884"/>
      <c r="CE35" s="838"/>
      <c r="CF35" s="884"/>
      <c r="CG35" s="841"/>
      <c r="CH35" s="877"/>
      <c r="CI35" s="872"/>
      <c r="CJ35" s="875"/>
      <c r="CK35" s="877"/>
      <c r="CL35" s="15" t="s">
        <v>925</v>
      </c>
      <c r="CM35" s="119">
        <v>4200</v>
      </c>
      <c r="CN35" s="120">
        <v>4700</v>
      </c>
      <c r="CO35" s="859"/>
      <c r="CP35" s="879"/>
      <c r="CQ35" s="859"/>
      <c r="CR35" s="861"/>
      <c r="CS35" s="884"/>
      <c r="CT35" s="835"/>
      <c r="CU35" s="835"/>
      <c r="CV35" s="838"/>
      <c r="CW35" s="884"/>
      <c r="CX35" s="851"/>
      <c r="CY35" s="881"/>
      <c r="CZ35" s="93"/>
      <c r="DA35" s="19"/>
      <c r="DB35" s="855"/>
      <c r="DC35" s="121"/>
      <c r="DD35" s="855"/>
      <c r="DE35" s="857"/>
      <c r="DF35" s="859"/>
      <c r="DG35" s="861"/>
      <c r="DH35" s="835"/>
      <c r="DI35" s="835"/>
      <c r="DJ35" s="835"/>
      <c r="DK35" s="838"/>
      <c r="DL35" s="835"/>
      <c r="DM35" s="841"/>
      <c r="DN35" s="843"/>
      <c r="DO35" s="888">
        <v>0.01</v>
      </c>
      <c r="DP35" s="890">
        <v>0.03</v>
      </c>
      <c r="DQ35" s="890">
        <v>0.04</v>
      </c>
      <c r="DR35" s="892">
        <v>0.05</v>
      </c>
      <c r="DS35" s="843"/>
      <c r="DT35" s="967"/>
      <c r="DU35" s="969"/>
      <c r="DV35" s="961"/>
      <c r="DW35" s="195"/>
      <c r="DX35" s="961"/>
    </row>
    <row r="36" spans="1:128" ht="18.600000000000001" customHeight="1">
      <c r="A36" s="302" t="s">
        <v>522</v>
      </c>
      <c r="B36" s="921"/>
      <c r="C36" s="957"/>
      <c r="D36" s="864"/>
      <c r="E36" s="129" t="s">
        <v>54</v>
      </c>
      <c r="F36" s="56"/>
      <c r="G36" s="130">
        <v>264820</v>
      </c>
      <c r="H36" s="131"/>
      <c r="I36" s="130">
        <v>252020</v>
      </c>
      <c r="J36" s="131"/>
      <c r="K36" s="33" t="s">
        <v>912</v>
      </c>
      <c r="L36" s="132">
        <v>2520</v>
      </c>
      <c r="M36" s="133"/>
      <c r="N36" s="134" t="s">
        <v>913</v>
      </c>
      <c r="O36" s="135" t="s">
        <v>914</v>
      </c>
      <c r="P36" s="135" t="s">
        <v>852</v>
      </c>
      <c r="Q36" s="135" t="s">
        <v>915</v>
      </c>
      <c r="R36" s="135" t="s">
        <v>912</v>
      </c>
      <c r="S36" s="136">
        <v>2.5</v>
      </c>
      <c r="T36" s="137"/>
      <c r="U36" s="132">
        <v>2390</v>
      </c>
      <c r="V36" s="133"/>
      <c r="W36" s="138" t="s">
        <v>913</v>
      </c>
      <c r="X36" s="135" t="s">
        <v>914</v>
      </c>
      <c r="Y36" s="139" t="s">
        <v>852</v>
      </c>
      <c r="Z36" s="135" t="s">
        <v>915</v>
      </c>
      <c r="AA36" s="139" t="s">
        <v>912</v>
      </c>
      <c r="AB36" s="136">
        <v>2.5</v>
      </c>
      <c r="AC36" s="140"/>
      <c r="AD36" s="122"/>
      <c r="AF36" s="124"/>
      <c r="AG36" s="141"/>
      <c r="AO36" s="122"/>
      <c r="AQ36" s="124"/>
      <c r="AR36" s="141"/>
      <c r="AY36" s="122"/>
      <c r="BI36" s="870"/>
      <c r="BK36" s="115" t="s">
        <v>936</v>
      </c>
      <c r="BL36" s="869"/>
      <c r="BM36" s="93" t="s">
        <v>936</v>
      </c>
      <c r="BS36" s="116"/>
      <c r="BT36" s="123"/>
      <c r="BU36" s="958"/>
      <c r="BV36" s="115"/>
      <c r="BW36" s="859"/>
      <c r="BX36" s="964"/>
      <c r="BY36" s="142"/>
      <c r="BZ36" s="859"/>
      <c r="CA36" s="862"/>
      <c r="CB36" s="885"/>
      <c r="CC36" s="836"/>
      <c r="CD36" s="885"/>
      <c r="CE36" s="839"/>
      <c r="CF36" s="885"/>
      <c r="CG36" s="842"/>
      <c r="CH36" s="877"/>
      <c r="CI36" s="873"/>
      <c r="CJ36" s="876"/>
      <c r="CK36" s="877"/>
      <c r="CL36" s="143" t="s">
        <v>926</v>
      </c>
      <c r="CM36" s="144">
        <v>3800</v>
      </c>
      <c r="CN36" s="145">
        <v>4200</v>
      </c>
      <c r="CO36" s="859"/>
      <c r="CP36" s="880"/>
      <c r="CQ36" s="859"/>
      <c r="CR36" s="862"/>
      <c r="CS36" s="885"/>
      <c r="CT36" s="836"/>
      <c r="CU36" s="836"/>
      <c r="CV36" s="839"/>
      <c r="CW36" s="885"/>
      <c r="CX36" s="852"/>
      <c r="CY36" s="882"/>
      <c r="CZ36" s="93"/>
      <c r="DA36" s="19"/>
      <c r="DB36" s="855"/>
      <c r="DC36" s="121"/>
      <c r="DD36" s="855"/>
      <c r="DE36" s="858"/>
      <c r="DF36" s="859"/>
      <c r="DG36" s="862"/>
      <c r="DH36" s="836"/>
      <c r="DI36" s="836"/>
      <c r="DJ36" s="836"/>
      <c r="DK36" s="839"/>
      <c r="DL36" s="836"/>
      <c r="DM36" s="842"/>
      <c r="DN36" s="843"/>
      <c r="DO36" s="889"/>
      <c r="DP36" s="891"/>
      <c r="DQ36" s="891"/>
      <c r="DR36" s="893"/>
      <c r="DS36" s="843"/>
      <c r="DT36" s="967"/>
      <c r="DU36" s="969"/>
      <c r="DV36" s="961"/>
      <c r="DW36" s="195"/>
      <c r="DX36" s="961"/>
    </row>
    <row r="37" spans="1:128" ht="18.600000000000001" customHeight="1">
      <c r="A37" s="302" t="s">
        <v>523</v>
      </c>
      <c r="B37" s="921"/>
      <c r="C37" s="959" t="s">
        <v>937</v>
      </c>
      <c r="D37" s="867" t="s">
        <v>911</v>
      </c>
      <c r="E37" s="55" t="s">
        <v>51</v>
      </c>
      <c r="F37" s="56"/>
      <c r="G37" s="57">
        <v>77200</v>
      </c>
      <c r="H37" s="58">
        <v>86800</v>
      </c>
      <c r="I37" s="57">
        <v>65560</v>
      </c>
      <c r="J37" s="58">
        <v>75160</v>
      </c>
      <c r="K37" s="33" t="s">
        <v>912</v>
      </c>
      <c r="L37" s="59">
        <v>750</v>
      </c>
      <c r="M37" s="60">
        <v>840</v>
      </c>
      <c r="N37" s="61" t="s">
        <v>913</v>
      </c>
      <c r="O37" s="62" t="s">
        <v>914</v>
      </c>
      <c r="P37" s="63" t="s">
        <v>912</v>
      </c>
      <c r="Q37" s="64" t="s">
        <v>915</v>
      </c>
      <c r="R37" s="63" t="s">
        <v>912</v>
      </c>
      <c r="S37" s="65">
        <v>2.5</v>
      </c>
      <c r="T37" s="66">
        <v>2.5</v>
      </c>
      <c r="U37" s="59">
        <v>630</v>
      </c>
      <c r="V37" s="60">
        <v>720</v>
      </c>
      <c r="W37" s="67" t="s">
        <v>913</v>
      </c>
      <c r="X37" s="62" t="s">
        <v>914</v>
      </c>
      <c r="Y37" s="67" t="s">
        <v>912</v>
      </c>
      <c r="Z37" s="64" t="s">
        <v>915</v>
      </c>
      <c r="AA37" s="67" t="s">
        <v>912</v>
      </c>
      <c r="AB37" s="65">
        <v>2.5</v>
      </c>
      <c r="AC37" s="68">
        <v>2.5</v>
      </c>
      <c r="AD37" s="33" t="s">
        <v>912</v>
      </c>
      <c r="AE37" s="69">
        <v>9600</v>
      </c>
      <c r="AF37" s="33" t="s">
        <v>912</v>
      </c>
      <c r="AG37" s="70">
        <v>90</v>
      </c>
      <c r="AH37" s="71" t="s">
        <v>913</v>
      </c>
      <c r="AI37" s="62" t="s">
        <v>914</v>
      </c>
      <c r="AJ37" s="67" t="s">
        <v>912</v>
      </c>
      <c r="AK37" s="64" t="s">
        <v>915</v>
      </c>
      <c r="AL37" s="67" t="s">
        <v>912</v>
      </c>
      <c r="AM37" s="72">
        <v>2.5</v>
      </c>
      <c r="AN37" s="73" t="s">
        <v>916</v>
      </c>
      <c r="AO37" s="33" t="s">
        <v>912</v>
      </c>
      <c r="AP37" s="74">
        <v>3840</v>
      </c>
      <c r="AQ37" s="33" t="s">
        <v>912</v>
      </c>
      <c r="AR37" s="75">
        <v>30</v>
      </c>
      <c r="AS37" s="76" t="s">
        <v>913</v>
      </c>
      <c r="AT37" s="77" t="s">
        <v>914</v>
      </c>
      <c r="AU37" s="78" t="s">
        <v>912</v>
      </c>
      <c r="AV37" s="79" t="s">
        <v>915</v>
      </c>
      <c r="AW37" s="78" t="s">
        <v>912</v>
      </c>
      <c r="AX37" s="80">
        <v>3.7</v>
      </c>
      <c r="AZ37" s="18"/>
      <c r="BA37" s="18"/>
      <c r="BB37" s="81"/>
      <c r="BC37" s="22"/>
      <c r="BD37" s="18"/>
      <c r="BE37" s="22"/>
      <c r="BF37" s="18"/>
      <c r="BG37" s="22"/>
      <c r="BH37" s="18"/>
      <c r="BI37" s="870"/>
      <c r="BK37" s="115">
        <v>385600</v>
      </c>
      <c r="BL37" s="869"/>
      <c r="BM37" s="147">
        <v>3850</v>
      </c>
      <c r="BN37" s="86" t="s">
        <v>853</v>
      </c>
      <c r="BO37" s="14" t="s">
        <v>914</v>
      </c>
      <c r="BP37" s="21" t="s">
        <v>912</v>
      </c>
      <c r="BQ37" s="148" t="s">
        <v>915</v>
      </c>
      <c r="BR37" s="35" t="s">
        <v>912</v>
      </c>
      <c r="BS37" s="149">
        <v>1.7</v>
      </c>
      <c r="BT37" s="123"/>
      <c r="BU37" s="958"/>
      <c r="BV37" s="115"/>
      <c r="BW37" s="859" t="s">
        <v>912</v>
      </c>
      <c r="BX37" s="886">
        <v>17480</v>
      </c>
      <c r="BY37" s="88"/>
      <c r="BZ37" s="859" t="s">
        <v>912</v>
      </c>
      <c r="CA37" s="860">
        <v>90</v>
      </c>
      <c r="CB37" s="883" t="s">
        <v>913</v>
      </c>
      <c r="CC37" s="834" t="s">
        <v>914</v>
      </c>
      <c r="CD37" s="883" t="s">
        <v>912</v>
      </c>
      <c r="CE37" s="837" t="s">
        <v>918</v>
      </c>
      <c r="CF37" s="883" t="s">
        <v>912</v>
      </c>
      <c r="CG37" s="840">
        <v>6</v>
      </c>
      <c r="CH37" s="877" t="s">
        <v>912</v>
      </c>
      <c r="CI37" s="871">
        <v>4800</v>
      </c>
      <c r="CJ37" s="874">
        <v>5300</v>
      </c>
      <c r="CK37" s="877" t="s">
        <v>912</v>
      </c>
      <c r="CL37" s="89" t="s">
        <v>919</v>
      </c>
      <c r="CM37" s="90">
        <v>8000</v>
      </c>
      <c r="CN37" s="91">
        <v>8900</v>
      </c>
      <c r="CO37" s="859" t="s">
        <v>912</v>
      </c>
      <c r="CP37" s="878">
        <v>10470</v>
      </c>
      <c r="CQ37" s="859" t="s">
        <v>912</v>
      </c>
      <c r="CR37" s="860">
        <v>100</v>
      </c>
      <c r="CS37" s="883" t="s">
        <v>913</v>
      </c>
      <c r="CT37" s="834" t="s">
        <v>914</v>
      </c>
      <c r="CU37" s="834" t="s">
        <v>912</v>
      </c>
      <c r="CV37" s="837" t="s">
        <v>918</v>
      </c>
      <c r="CW37" s="883" t="s">
        <v>912</v>
      </c>
      <c r="CX37" s="850">
        <v>2.6</v>
      </c>
      <c r="CY37" s="881" t="s">
        <v>920</v>
      </c>
      <c r="CZ37" s="877" t="s">
        <v>912</v>
      </c>
      <c r="DA37" s="853">
        <v>5100</v>
      </c>
      <c r="DB37" s="855"/>
      <c r="DC37" s="121"/>
      <c r="DD37" s="855" t="s">
        <v>921</v>
      </c>
      <c r="DE37" s="856">
        <v>11390</v>
      </c>
      <c r="DF37" s="859" t="s">
        <v>912</v>
      </c>
      <c r="DG37" s="860">
        <v>110</v>
      </c>
      <c r="DH37" s="834" t="s">
        <v>913</v>
      </c>
      <c r="DI37" s="834" t="s">
        <v>914</v>
      </c>
      <c r="DJ37" s="834" t="s">
        <v>912</v>
      </c>
      <c r="DK37" s="837" t="s">
        <v>918</v>
      </c>
      <c r="DL37" s="834" t="s">
        <v>912</v>
      </c>
      <c r="DM37" s="840">
        <v>1.8</v>
      </c>
      <c r="DN37" s="843" t="s">
        <v>921</v>
      </c>
      <c r="DO37" s="844" t="s">
        <v>854</v>
      </c>
      <c r="DP37" s="846" t="s">
        <v>854</v>
      </c>
      <c r="DQ37" s="846" t="s">
        <v>854</v>
      </c>
      <c r="DR37" s="848" t="s">
        <v>854</v>
      </c>
      <c r="DS37" s="843" t="s">
        <v>921</v>
      </c>
      <c r="DT37" s="967"/>
      <c r="DU37" s="969"/>
      <c r="DV37" s="961"/>
      <c r="DW37" s="195"/>
      <c r="DX37" s="961"/>
    </row>
    <row r="38" spans="1:128" ht="18.600000000000001" customHeight="1">
      <c r="A38" s="302" t="s">
        <v>524</v>
      </c>
      <c r="B38" s="921"/>
      <c r="C38" s="957"/>
      <c r="D38" s="868"/>
      <c r="E38" s="94" t="s">
        <v>52</v>
      </c>
      <c r="F38" s="56"/>
      <c r="G38" s="95">
        <v>86800</v>
      </c>
      <c r="H38" s="96">
        <v>163130</v>
      </c>
      <c r="I38" s="95">
        <v>75160</v>
      </c>
      <c r="J38" s="96">
        <v>151490</v>
      </c>
      <c r="K38" s="33" t="s">
        <v>912</v>
      </c>
      <c r="L38" s="97">
        <v>840</v>
      </c>
      <c r="M38" s="98">
        <v>1500</v>
      </c>
      <c r="N38" s="99" t="s">
        <v>913</v>
      </c>
      <c r="O38" s="100" t="s">
        <v>914</v>
      </c>
      <c r="P38" s="100" t="s">
        <v>852</v>
      </c>
      <c r="Q38" s="100" t="s">
        <v>915</v>
      </c>
      <c r="R38" s="100" t="s">
        <v>912</v>
      </c>
      <c r="S38" s="101">
        <v>2.5</v>
      </c>
      <c r="T38" s="102">
        <v>2.5</v>
      </c>
      <c r="U38" s="97">
        <v>720</v>
      </c>
      <c r="V38" s="98">
        <v>1380</v>
      </c>
      <c r="W38" s="103" t="s">
        <v>913</v>
      </c>
      <c r="X38" s="100" t="s">
        <v>914</v>
      </c>
      <c r="Y38" s="103" t="s">
        <v>852</v>
      </c>
      <c r="Z38" s="100" t="s">
        <v>915</v>
      </c>
      <c r="AA38" s="103" t="s">
        <v>912</v>
      </c>
      <c r="AB38" s="101">
        <v>2.5</v>
      </c>
      <c r="AC38" s="104">
        <v>2.5</v>
      </c>
      <c r="AD38" s="33" t="s">
        <v>912</v>
      </c>
      <c r="AE38" s="105">
        <v>9600</v>
      </c>
      <c r="AF38" s="33" t="s">
        <v>912</v>
      </c>
      <c r="AG38" s="106">
        <v>90</v>
      </c>
      <c r="AH38" s="107" t="s">
        <v>913</v>
      </c>
      <c r="AI38" s="49" t="s">
        <v>914</v>
      </c>
      <c r="AJ38" s="50" t="s">
        <v>912</v>
      </c>
      <c r="AK38" s="108" t="s">
        <v>915</v>
      </c>
      <c r="AL38" s="109" t="s">
        <v>912</v>
      </c>
      <c r="AM38" s="110">
        <v>2.5</v>
      </c>
      <c r="AN38" s="111"/>
      <c r="AP38" s="112"/>
      <c r="AQ38" s="7"/>
      <c r="AR38" s="113"/>
      <c r="AS38" s="114"/>
      <c r="AT38" s="112"/>
      <c r="AU38" s="114"/>
      <c r="AV38" s="112"/>
      <c r="AW38" s="114"/>
      <c r="AX38" s="112"/>
      <c r="AZ38" s="18"/>
      <c r="BA38" s="18"/>
      <c r="BB38" s="81"/>
      <c r="BC38" s="22"/>
      <c r="BD38" s="18"/>
      <c r="BE38" s="22"/>
      <c r="BF38" s="18"/>
      <c r="BG38" s="22"/>
      <c r="BH38" s="18"/>
      <c r="BI38" s="870"/>
      <c r="BK38" s="150"/>
      <c r="BL38" s="869"/>
      <c r="BM38" s="151"/>
      <c r="BN38" s="54"/>
      <c r="BO38" s="54"/>
      <c r="BP38" s="54"/>
      <c r="BQ38" s="54"/>
      <c r="BR38" s="54"/>
      <c r="BS38" s="152"/>
      <c r="BT38" s="123"/>
      <c r="BU38" s="958"/>
      <c r="BV38" s="115"/>
      <c r="BW38" s="859"/>
      <c r="BX38" s="887"/>
      <c r="BY38" s="118">
        <v>15540</v>
      </c>
      <c r="BZ38" s="859"/>
      <c r="CA38" s="861"/>
      <c r="CB38" s="884"/>
      <c r="CC38" s="835"/>
      <c r="CD38" s="884"/>
      <c r="CE38" s="838"/>
      <c r="CF38" s="884"/>
      <c r="CG38" s="841"/>
      <c r="CH38" s="877"/>
      <c r="CI38" s="872"/>
      <c r="CJ38" s="875"/>
      <c r="CK38" s="877"/>
      <c r="CL38" s="15" t="s">
        <v>923</v>
      </c>
      <c r="CM38" s="119">
        <v>4400</v>
      </c>
      <c r="CN38" s="120">
        <v>4900</v>
      </c>
      <c r="CO38" s="859"/>
      <c r="CP38" s="879"/>
      <c r="CQ38" s="859"/>
      <c r="CR38" s="861"/>
      <c r="CS38" s="884"/>
      <c r="CT38" s="835"/>
      <c r="CU38" s="835"/>
      <c r="CV38" s="838"/>
      <c r="CW38" s="884"/>
      <c r="CX38" s="851"/>
      <c r="CY38" s="881"/>
      <c r="CZ38" s="877"/>
      <c r="DA38" s="854"/>
      <c r="DB38" s="855"/>
      <c r="DC38" s="121"/>
      <c r="DD38" s="855"/>
      <c r="DE38" s="857"/>
      <c r="DF38" s="859"/>
      <c r="DG38" s="861"/>
      <c r="DH38" s="835"/>
      <c r="DI38" s="835"/>
      <c r="DJ38" s="835"/>
      <c r="DK38" s="838"/>
      <c r="DL38" s="835"/>
      <c r="DM38" s="841"/>
      <c r="DN38" s="843"/>
      <c r="DO38" s="845"/>
      <c r="DP38" s="847"/>
      <c r="DQ38" s="847"/>
      <c r="DR38" s="849"/>
      <c r="DS38" s="843"/>
      <c r="DT38" s="967"/>
      <c r="DU38" s="969"/>
      <c r="DV38" s="961"/>
      <c r="DW38" s="195"/>
      <c r="DX38" s="961"/>
    </row>
    <row r="39" spans="1:128" ht="18.600000000000001" customHeight="1">
      <c r="A39" s="302" t="s">
        <v>525</v>
      </c>
      <c r="B39" s="921"/>
      <c r="C39" s="957"/>
      <c r="D39" s="863" t="s">
        <v>924</v>
      </c>
      <c r="E39" s="94" t="s">
        <v>53</v>
      </c>
      <c r="F39" s="56"/>
      <c r="G39" s="95">
        <v>163130</v>
      </c>
      <c r="H39" s="96">
        <v>259130</v>
      </c>
      <c r="I39" s="95">
        <v>151490</v>
      </c>
      <c r="J39" s="96">
        <v>247490</v>
      </c>
      <c r="K39" s="33" t="s">
        <v>912</v>
      </c>
      <c r="L39" s="97">
        <v>1500</v>
      </c>
      <c r="M39" s="98">
        <v>2460</v>
      </c>
      <c r="N39" s="99" t="s">
        <v>913</v>
      </c>
      <c r="O39" s="100" t="s">
        <v>914</v>
      </c>
      <c r="P39" s="100" t="s">
        <v>852</v>
      </c>
      <c r="Q39" s="100" t="s">
        <v>915</v>
      </c>
      <c r="R39" s="100" t="s">
        <v>912</v>
      </c>
      <c r="S39" s="101">
        <v>2.5</v>
      </c>
      <c r="T39" s="102">
        <v>2.5</v>
      </c>
      <c r="U39" s="97">
        <v>1380</v>
      </c>
      <c r="V39" s="98">
        <v>2340</v>
      </c>
      <c r="W39" s="103" t="s">
        <v>913</v>
      </c>
      <c r="X39" s="100" t="s">
        <v>914</v>
      </c>
      <c r="Y39" s="103" t="s">
        <v>852</v>
      </c>
      <c r="Z39" s="100" t="s">
        <v>915</v>
      </c>
      <c r="AA39" s="103" t="s">
        <v>912</v>
      </c>
      <c r="AB39" s="101">
        <v>2.5</v>
      </c>
      <c r="AC39" s="104">
        <v>2.5</v>
      </c>
      <c r="AD39" s="122"/>
      <c r="AF39" s="124"/>
      <c r="AO39" s="122"/>
      <c r="AQ39" s="124"/>
      <c r="AY39" s="33" t="s">
        <v>912</v>
      </c>
      <c r="AZ39" s="127">
        <v>19200</v>
      </c>
      <c r="BA39" s="33" t="s">
        <v>912</v>
      </c>
      <c r="BB39" s="75">
        <v>190</v>
      </c>
      <c r="BC39" s="76" t="s">
        <v>913</v>
      </c>
      <c r="BD39" s="77" t="s">
        <v>914</v>
      </c>
      <c r="BE39" s="78" t="s">
        <v>912</v>
      </c>
      <c r="BF39" s="79" t="s">
        <v>915</v>
      </c>
      <c r="BG39" s="76" t="s">
        <v>912</v>
      </c>
      <c r="BH39" s="80">
        <v>2.2999999999999998</v>
      </c>
      <c r="BI39" s="870"/>
      <c r="BK39" s="115" t="s">
        <v>938</v>
      </c>
      <c r="BL39" s="869"/>
      <c r="BM39" s="93" t="s">
        <v>938</v>
      </c>
      <c r="BS39" s="116"/>
      <c r="BT39" s="123"/>
      <c r="BU39" s="958"/>
      <c r="BV39" s="115"/>
      <c r="BW39" s="859" t="s">
        <v>912</v>
      </c>
      <c r="BX39" s="963">
        <v>15540</v>
      </c>
      <c r="BY39" s="128"/>
      <c r="BZ39" s="859"/>
      <c r="CA39" s="861"/>
      <c r="CB39" s="884"/>
      <c r="CC39" s="835"/>
      <c r="CD39" s="884"/>
      <c r="CE39" s="838"/>
      <c r="CF39" s="884"/>
      <c r="CG39" s="841"/>
      <c r="CH39" s="877"/>
      <c r="CI39" s="872"/>
      <c r="CJ39" s="875"/>
      <c r="CK39" s="877"/>
      <c r="CL39" s="15" t="s">
        <v>925</v>
      </c>
      <c r="CM39" s="119">
        <v>3800</v>
      </c>
      <c r="CN39" s="120">
        <v>4200</v>
      </c>
      <c r="CO39" s="859"/>
      <c r="CP39" s="879"/>
      <c r="CQ39" s="859"/>
      <c r="CR39" s="861"/>
      <c r="CS39" s="884"/>
      <c r="CT39" s="835"/>
      <c r="CU39" s="835"/>
      <c r="CV39" s="838"/>
      <c r="CW39" s="884"/>
      <c r="CX39" s="851"/>
      <c r="CY39" s="881"/>
      <c r="CZ39" s="93"/>
      <c r="DA39" s="19"/>
      <c r="DB39" s="855"/>
      <c r="DC39" s="121"/>
      <c r="DD39" s="855"/>
      <c r="DE39" s="857"/>
      <c r="DF39" s="859"/>
      <c r="DG39" s="861"/>
      <c r="DH39" s="835"/>
      <c r="DI39" s="835"/>
      <c r="DJ39" s="835"/>
      <c r="DK39" s="838"/>
      <c r="DL39" s="835"/>
      <c r="DM39" s="841"/>
      <c r="DN39" s="843"/>
      <c r="DO39" s="888">
        <v>0.01</v>
      </c>
      <c r="DP39" s="890">
        <v>0.03</v>
      </c>
      <c r="DQ39" s="890">
        <v>0.04</v>
      </c>
      <c r="DR39" s="892">
        <v>0.05</v>
      </c>
      <c r="DS39" s="843"/>
      <c r="DT39" s="967"/>
      <c r="DU39" s="969"/>
      <c r="DV39" s="961"/>
      <c r="DW39" s="195"/>
      <c r="DX39" s="961"/>
    </row>
    <row r="40" spans="1:128" ht="18.600000000000001" customHeight="1">
      <c r="A40" s="302" t="s">
        <v>526</v>
      </c>
      <c r="B40" s="921"/>
      <c r="C40" s="957"/>
      <c r="D40" s="864"/>
      <c r="E40" s="129" t="s">
        <v>54</v>
      </c>
      <c r="F40" s="56"/>
      <c r="G40" s="130">
        <v>259130</v>
      </c>
      <c r="H40" s="131"/>
      <c r="I40" s="130">
        <v>247490</v>
      </c>
      <c r="J40" s="131"/>
      <c r="K40" s="33" t="s">
        <v>912</v>
      </c>
      <c r="L40" s="132">
        <v>2460</v>
      </c>
      <c r="M40" s="133"/>
      <c r="N40" s="134" t="s">
        <v>913</v>
      </c>
      <c r="O40" s="135" t="s">
        <v>914</v>
      </c>
      <c r="P40" s="135" t="s">
        <v>852</v>
      </c>
      <c r="Q40" s="135" t="s">
        <v>915</v>
      </c>
      <c r="R40" s="135" t="s">
        <v>912</v>
      </c>
      <c r="S40" s="136">
        <v>2.5</v>
      </c>
      <c r="T40" s="137"/>
      <c r="U40" s="132">
        <v>2340</v>
      </c>
      <c r="V40" s="133"/>
      <c r="W40" s="138" t="s">
        <v>913</v>
      </c>
      <c r="X40" s="135" t="s">
        <v>914</v>
      </c>
      <c r="Y40" s="139" t="s">
        <v>852</v>
      </c>
      <c r="Z40" s="135" t="s">
        <v>915</v>
      </c>
      <c r="AA40" s="139" t="s">
        <v>912</v>
      </c>
      <c r="AB40" s="136">
        <v>2.5</v>
      </c>
      <c r="AC40" s="140"/>
      <c r="AD40" s="122"/>
      <c r="AF40" s="124"/>
      <c r="AG40" s="141"/>
      <c r="AO40" s="122"/>
      <c r="AQ40" s="124"/>
      <c r="AR40" s="141"/>
      <c r="AY40" s="122"/>
      <c r="BI40" s="870"/>
      <c r="BK40" s="115">
        <v>431700</v>
      </c>
      <c r="BL40" s="869"/>
      <c r="BM40" s="147">
        <v>4310</v>
      </c>
      <c r="BN40" s="86" t="s">
        <v>853</v>
      </c>
      <c r="BO40" s="14" t="s">
        <v>914</v>
      </c>
      <c r="BP40" s="21" t="s">
        <v>912</v>
      </c>
      <c r="BQ40" s="148" t="s">
        <v>915</v>
      </c>
      <c r="BR40" s="35" t="s">
        <v>912</v>
      </c>
      <c r="BS40" s="149">
        <v>1.8</v>
      </c>
      <c r="BT40" s="123"/>
      <c r="BU40" s="958"/>
      <c r="BV40" s="115"/>
      <c r="BW40" s="859"/>
      <c r="BX40" s="964"/>
      <c r="BY40" s="142"/>
      <c r="BZ40" s="859"/>
      <c r="CA40" s="862"/>
      <c r="CB40" s="885"/>
      <c r="CC40" s="836"/>
      <c r="CD40" s="885"/>
      <c r="CE40" s="839"/>
      <c r="CF40" s="885"/>
      <c r="CG40" s="842"/>
      <c r="CH40" s="877"/>
      <c r="CI40" s="873"/>
      <c r="CJ40" s="876"/>
      <c r="CK40" s="877"/>
      <c r="CL40" s="143" t="s">
        <v>926</v>
      </c>
      <c r="CM40" s="144">
        <v>3400</v>
      </c>
      <c r="CN40" s="145">
        <v>3800</v>
      </c>
      <c r="CO40" s="859"/>
      <c r="CP40" s="880"/>
      <c r="CQ40" s="859"/>
      <c r="CR40" s="862"/>
      <c r="CS40" s="885"/>
      <c r="CT40" s="836"/>
      <c r="CU40" s="836"/>
      <c r="CV40" s="839"/>
      <c r="CW40" s="885"/>
      <c r="CX40" s="852"/>
      <c r="CY40" s="882"/>
      <c r="CZ40" s="93"/>
      <c r="DA40" s="19"/>
      <c r="DB40" s="855"/>
      <c r="DC40" s="121"/>
      <c r="DD40" s="855"/>
      <c r="DE40" s="858"/>
      <c r="DF40" s="859"/>
      <c r="DG40" s="862"/>
      <c r="DH40" s="836"/>
      <c r="DI40" s="836"/>
      <c r="DJ40" s="836"/>
      <c r="DK40" s="839"/>
      <c r="DL40" s="836"/>
      <c r="DM40" s="842"/>
      <c r="DN40" s="843"/>
      <c r="DO40" s="889"/>
      <c r="DP40" s="891"/>
      <c r="DQ40" s="891"/>
      <c r="DR40" s="893"/>
      <c r="DS40" s="843"/>
      <c r="DT40" s="967"/>
      <c r="DU40" s="969"/>
      <c r="DV40" s="961"/>
      <c r="DW40" s="195"/>
      <c r="DX40" s="961"/>
    </row>
    <row r="41" spans="1:128" ht="18.600000000000001" customHeight="1">
      <c r="A41" s="302" t="s">
        <v>527</v>
      </c>
      <c r="B41" s="921"/>
      <c r="C41" s="865" t="s">
        <v>939</v>
      </c>
      <c r="D41" s="867" t="s">
        <v>911</v>
      </c>
      <c r="E41" s="55" t="s">
        <v>51</v>
      </c>
      <c r="F41" s="56"/>
      <c r="G41" s="57">
        <v>72640</v>
      </c>
      <c r="H41" s="58">
        <v>82240</v>
      </c>
      <c r="I41" s="57">
        <v>61970</v>
      </c>
      <c r="J41" s="58">
        <v>71570</v>
      </c>
      <c r="K41" s="33" t="s">
        <v>912</v>
      </c>
      <c r="L41" s="59">
        <v>700</v>
      </c>
      <c r="M41" s="60">
        <v>790</v>
      </c>
      <c r="N41" s="61" t="s">
        <v>913</v>
      </c>
      <c r="O41" s="62" t="s">
        <v>914</v>
      </c>
      <c r="P41" s="63" t="s">
        <v>912</v>
      </c>
      <c r="Q41" s="64" t="s">
        <v>915</v>
      </c>
      <c r="R41" s="63" t="s">
        <v>912</v>
      </c>
      <c r="S41" s="65">
        <v>2.5</v>
      </c>
      <c r="T41" s="66">
        <v>2.5</v>
      </c>
      <c r="U41" s="59">
        <v>590</v>
      </c>
      <c r="V41" s="60">
        <v>680</v>
      </c>
      <c r="W41" s="67" t="s">
        <v>913</v>
      </c>
      <c r="X41" s="62" t="s">
        <v>914</v>
      </c>
      <c r="Y41" s="67" t="s">
        <v>912</v>
      </c>
      <c r="Z41" s="64" t="s">
        <v>915</v>
      </c>
      <c r="AA41" s="67" t="s">
        <v>912</v>
      </c>
      <c r="AB41" s="65">
        <v>2.5</v>
      </c>
      <c r="AC41" s="68">
        <v>2.5</v>
      </c>
      <c r="AD41" s="33" t="s">
        <v>912</v>
      </c>
      <c r="AE41" s="69">
        <v>9600</v>
      </c>
      <c r="AF41" s="33" t="s">
        <v>912</v>
      </c>
      <c r="AG41" s="70">
        <v>90</v>
      </c>
      <c r="AH41" s="71" t="s">
        <v>913</v>
      </c>
      <c r="AI41" s="62" t="s">
        <v>914</v>
      </c>
      <c r="AJ41" s="67" t="s">
        <v>912</v>
      </c>
      <c r="AK41" s="64" t="s">
        <v>915</v>
      </c>
      <c r="AL41" s="67" t="s">
        <v>912</v>
      </c>
      <c r="AM41" s="72">
        <v>2.5</v>
      </c>
      <c r="AN41" s="73" t="s">
        <v>916</v>
      </c>
      <c r="AO41" s="33" t="s">
        <v>912</v>
      </c>
      <c r="AP41" s="74">
        <v>3840</v>
      </c>
      <c r="AQ41" s="33" t="s">
        <v>912</v>
      </c>
      <c r="AR41" s="75">
        <v>30</v>
      </c>
      <c r="AS41" s="76" t="s">
        <v>913</v>
      </c>
      <c r="AT41" s="77" t="s">
        <v>914</v>
      </c>
      <c r="AU41" s="78" t="s">
        <v>912</v>
      </c>
      <c r="AV41" s="79" t="s">
        <v>915</v>
      </c>
      <c r="AW41" s="78" t="s">
        <v>912</v>
      </c>
      <c r="AX41" s="80">
        <v>3.7</v>
      </c>
      <c r="AZ41" s="18"/>
      <c r="BA41" s="18"/>
      <c r="BB41" s="81"/>
      <c r="BC41" s="22"/>
      <c r="BD41" s="18"/>
      <c r="BE41" s="22"/>
      <c r="BF41" s="18"/>
      <c r="BG41" s="22"/>
      <c r="BH41" s="18"/>
      <c r="BI41" s="870"/>
      <c r="BK41" s="150"/>
      <c r="BL41" s="869"/>
      <c r="BM41" s="151"/>
      <c r="BN41" s="54"/>
      <c r="BO41" s="54"/>
      <c r="BP41" s="54"/>
      <c r="BQ41" s="54"/>
      <c r="BR41" s="54"/>
      <c r="BS41" s="152"/>
      <c r="BU41" s="958"/>
      <c r="BV41" s="117"/>
      <c r="BW41" s="859" t="s">
        <v>912</v>
      </c>
      <c r="BX41" s="886">
        <v>16670</v>
      </c>
      <c r="BY41" s="88"/>
      <c r="BZ41" s="859" t="s">
        <v>912</v>
      </c>
      <c r="CA41" s="860">
        <v>80</v>
      </c>
      <c r="CB41" s="883" t="s">
        <v>913</v>
      </c>
      <c r="CC41" s="834" t="s">
        <v>914</v>
      </c>
      <c r="CD41" s="883" t="s">
        <v>912</v>
      </c>
      <c r="CE41" s="837" t="s">
        <v>918</v>
      </c>
      <c r="CF41" s="883" t="s">
        <v>912</v>
      </c>
      <c r="CG41" s="840">
        <v>6.2</v>
      </c>
      <c r="CH41" s="877" t="s">
        <v>912</v>
      </c>
      <c r="CI41" s="871">
        <v>4400</v>
      </c>
      <c r="CJ41" s="874">
        <v>4900</v>
      </c>
      <c r="CK41" s="877" t="s">
        <v>912</v>
      </c>
      <c r="CL41" s="89" t="s">
        <v>919</v>
      </c>
      <c r="CM41" s="90">
        <v>7200</v>
      </c>
      <c r="CN41" s="91">
        <v>8100</v>
      </c>
      <c r="CO41" s="859" t="s">
        <v>912</v>
      </c>
      <c r="CP41" s="878">
        <v>9590</v>
      </c>
      <c r="CQ41" s="859" t="s">
        <v>912</v>
      </c>
      <c r="CR41" s="860">
        <v>90</v>
      </c>
      <c r="CS41" s="883" t="s">
        <v>913</v>
      </c>
      <c r="CT41" s="834" t="s">
        <v>914</v>
      </c>
      <c r="CU41" s="834" t="s">
        <v>912</v>
      </c>
      <c r="CV41" s="837" t="s">
        <v>918</v>
      </c>
      <c r="CW41" s="883" t="s">
        <v>912</v>
      </c>
      <c r="CX41" s="850">
        <v>2.7</v>
      </c>
      <c r="CY41" s="881" t="s">
        <v>920</v>
      </c>
      <c r="CZ41" s="877" t="s">
        <v>912</v>
      </c>
      <c r="DA41" s="853">
        <v>5100</v>
      </c>
      <c r="DB41" s="855"/>
      <c r="DC41" s="121"/>
      <c r="DD41" s="855" t="s">
        <v>921</v>
      </c>
      <c r="DE41" s="856">
        <v>10440</v>
      </c>
      <c r="DF41" s="859" t="s">
        <v>912</v>
      </c>
      <c r="DG41" s="860">
        <v>100</v>
      </c>
      <c r="DH41" s="834" t="s">
        <v>913</v>
      </c>
      <c r="DI41" s="834" t="s">
        <v>914</v>
      </c>
      <c r="DJ41" s="834" t="s">
        <v>912</v>
      </c>
      <c r="DK41" s="837" t="s">
        <v>918</v>
      </c>
      <c r="DL41" s="834" t="s">
        <v>912</v>
      </c>
      <c r="DM41" s="840">
        <v>1.8</v>
      </c>
      <c r="DN41" s="843" t="s">
        <v>921</v>
      </c>
      <c r="DO41" s="844" t="s">
        <v>854</v>
      </c>
      <c r="DP41" s="846" t="s">
        <v>854</v>
      </c>
      <c r="DQ41" s="846" t="s">
        <v>854</v>
      </c>
      <c r="DR41" s="848" t="s">
        <v>854</v>
      </c>
      <c r="DS41" s="843" t="s">
        <v>921</v>
      </c>
      <c r="DT41" s="967"/>
      <c r="DU41" s="969"/>
      <c r="DV41" s="961"/>
      <c r="DW41" s="195"/>
      <c r="DX41" s="961"/>
    </row>
    <row r="42" spans="1:128" ht="18.600000000000001" customHeight="1">
      <c r="A42" s="302" t="s">
        <v>528</v>
      </c>
      <c r="B42" s="921"/>
      <c r="C42" s="973"/>
      <c r="D42" s="868"/>
      <c r="E42" s="94" t="s">
        <v>52</v>
      </c>
      <c r="F42" s="56"/>
      <c r="G42" s="95">
        <v>82240</v>
      </c>
      <c r="H42" s="96">
        <v>158570</v>
      </c>
      <c r="I42" s="95">
        <v>71570</v>
      </c>
      <c r="J42" s="96">
        <v>147900</v>
      </c>
      <c r="K42" s="33" t="s">
        <v>912</v>
      </c>
      <c r="L42" s="97">
        <v>790</v>
      </c>
      <c r="M42" s="98">
        <v>1450</v>
      </c>
      <c r="N42" s="99" t="s">
        <v>913</v>
      </c>
      <c r="O42" s="100" t="s">
        <v>914</v>
      </c>
      <c r="P42" s="100" t="s">
        <v>852</v>
      </c>
      <c r="Q42" s="100" t="s">
        <v>915</v>
      </c>
      <c r="R42" s="100" t="s">
        <v>912</v>
      </c>
      <c r="S42" s="101">
        <v>2.5</v>
      </c>
      <c r="T42" s="102">
        <v>2.5</v>
      </c>
      <c r="U42" s="97">
        <v>680</v>
      </c>
      <c r="V42" s="98">
        <v>1350</v>
      </c>
      <c r="W42" s="103" t="s">
        <v>913</v>
      </c>
      <c r="X42" s="100" t="s">
        <v>914</v>
      </c>
      <c r="Y42" s="103" t="s">
        <v>852</v>
      </c>
      <c r="Z42" s="100" t="s">
        <v>915</v>
      </c>
      <c r="AA42" s="103" t="s">
        <v>912</v>
      </c>
      <c r="AB42" s="101">
        <v>2.5</v>
      </c>
      <c r="AC42" s="104">
        <v>2.5</v>
      </c>
      <c r="AD42" s="33" t="s">
        <v>912</v>
      </c>
      <c r="AE42" s="105">
        <v>9600</v>
      </c>
      <c r="AF42" s="33" t="s">
        <v>912</v>
      </c>
      <c r="AG42" s="106">
        <v>90</v>
      </c>
      <c r="AH42" s="107" t="s">
        <v>913</v>
      </c>
      <c r="AI42" s="49" t="s">
        <v>914</v>
      </c>
      <c r="AJ42" s="50" t="s">
        <v>912</v>
      </c>
      <c r="AK42" s="108" t="s">
        <v>915</v>
      </c>
      <c r="AL42" s="109" t="s">
        <v>912</v>
      </c>
      <c r="AM42" s="110">
        <v>2.5</v>
      </c>
      <c r="AN42" s="111"/>
      <c r="AP42" s="112"/>
      <c r="AQ42" s="7"/>
      <c r="AR42" s="113"/>
      <c r="AS42" s="114"/>
      <c r="AT42" s="112"/>
      <c r="AU42" s="114"/>
      <c r="AV42" s="112"/>
      <c r="AW42" s="114"/>
      <c r="AX42" s="112"/>
      <c r="AZ42" s="18"/>
      <c r="BA42" s="18"/>
      <c r="BB42" s="81"/>
      <c r="BC42" s="22"/>
      <c r="BD42" s="18"/>
      <c r="BE42" s="22"/>
      <c r="BF42" s="18"/>
      <c r="BG42" s="22"/>
      <c r="BH42" s="18"/>
      <c r="BI42" s="870"/>
      <c r="BK42" s="115" t="s">
        <v>940</v>
      </c>
      <c r="BL42" s="869"/>
      <c r="BM42" s="93" t="s">
        <v>940</v>
      </c>
      <c r="BS42" s="116"/>
      <c r="BT42" s="154"/>
      <c r="BU42" s="958"/>
      <c r="BV42" s="150"/>
      <c r="BW42" s="859"/>
      <c r="BX42" s="887"/>
      <c r="BY42" s="118">
        <v>14730</v>
      </c>
      <c r="BZ42" s="859"/>
      <c r="CA42" s="861"/>
      <c r="CB42" s="884"/>
      <c r="CC42" s="835"/>
      <c r="CD42" s="884"/>
      <c r="CE42" s="838"/>
      <c r="CF42" s="884"/>
      <c r="CG42" s="841"/>
      <c r="CH42" s="877"/>
      <c r="CI42" s="872"/>
      <c r="CJ42" s="875"/>
      <c r="CK42" s="877"/>
      <c r="CL42" s="15" t="s">
        <v>923</v>
      </c>
      <c r="CM42" s="119">
        <v>4000</v>
      </c>
      <c r="CN42" s="120">
        <v>4400</v>
      </c>
      <c r="CO42" s="859"/>
      <c r="CP42" s="879"/>
      <c r="CQ42" s="859"/>
      <c r="CR42" s="861"/>
      <c r="CS42" s="884"/>
      <c r="CT42" s="835"/>
      <c r="CU42" s="835"/>
      <c r="CV42" s="838"/>
      <c r="CW42" s="884"/>
      <c r="CX42" s="851"/>
      <c r="CY42" s="881"/>
      <c r="CZ42" s="877"/>
      <c r="DA42" s="854"/>
      <c r="DB42" s="855"/>
      <c r="DC42" s="121"/>
      <c r="DD42" s="855"/>
      <c r="DE42" s="857"/>
      <c r="DF42" s="859"/>
      <c r="DG42" s="861"/>
      <c r="DH42" s="835"/>
      <c r="DI42" s="835"/>
      <c r="DJ42" s="835"/>
      <c r="DK42" s="838"/>
      <c r="DL42" s="835"/>
      <c r="DM42" s="841"/>
      <c r="DN42" s="843"/>
      <c r="DO42" s="845"/>
      <c r="DP42" s="847"/>
      <c r="DQ42" s="847"/>
      <c r="DR42" s="849"/>
      <c r="DS42" s="843"/>
      <c r="DT42" s="967"/>
      <c r="DU42" s="969"/>
      <c r="DV42" s="961"/>
      <c r="DW42" s="195"/>
      <c r="DX42" s="961"/>
    </row>
    <row r="43" spans="1:128" ht="18.600000000000001" customHeight="1">
      <c r="A43" s="302" t="s">
        <v>529</v>
      </c>
      <c r="B43" s="921"/>
      <c r="C43" s="973"/>
      <c r="D43" s="863" t="s">
        <v>924</v>
      </c>
      <c r="E43" s="94" t="s">
        <v>53</v>
      </c>
      <c r="F43" s="56"/>
      <c r="G43" s="95">
        <v>158570</v>
      </c>
      <c r="H43" s="96">
        <v>254570</v>
      </c>
      <c r="I43" s="95">
        <v>147900</v>
      </c>
      <c r="J43" s="96">
        <v>243900</v>
      </c>
      <c r="K43" s="33" t="s">
        <v>912</v>
      </c>
      <c r="L43" s="97">
        <v>1450</v>
      </c>
      <c r="M43" s="98">
        <v>2410</v>
      </c>
      <c r="N43" s="99" t="s">
        <v>913</v>
      </c>
      <c r="O43" s="100" t="s">
        <v>914</v>
      </c>
      <c r="P43" s="100" t="s">
        <v>852</v>
      </c>
      <c r="Q43" s="100" t="s">
        <v>915</v>
      </c>
      <c r="R43" s="100" t="s">
        <v>912</v>
      </c>
      <c r="S43" s="101">
        <v>2.5</v>
      </c>
      <c r="T43" s="102">
        <v>2.5</v>
      </c>
      <c r="U43" s="97">
        <v>1350</v>
      </c>
      <c r="V43" s="98">
        <v>2310</v>
      </c>
      <c r="W43" s="103" t="s">
        <v>913</v>
      </c>
      <c r="X43" s="100" t="s">
        <v>914</v>
      </c>
      <c r="Y43" s="103" t="s">
        <v>852</v>
      </c>
      <c r="Z43" s="100" t="s">
        <v>915</v>
      </c>
      <c r="AA43" s="103" t="s">
        <v>912</v>
      </c>
      <c r="AB43" s="101">
        <v>2.5</v>
      </c>
      <c r="AC43" s="104">
        <v>2.5</v>
      </c>
      <c r="AD43" s="122"/>
      <c r="AF43" s="124"/>
      <c r="AO43" s="122"/>
      <c r="AQ43" s="124"/>
      <c r="AY43" s="33" t="s">
        <v>912</v>
      </c>
      <c r="AZ43" s="127">
        <v>19200</v>
      </c>
      <c r="BA43" s="33" t="s">
        <v>912</v>
      </c>
      <c r="BB43" s="75">
        <v>190</v>
      </c>
      <c r="BC43" s="76" t="s">
        <v>913</v>
      </c>
      <c r="BD43" s="77" t="s">
        <v>914</v>
      </c>
      <c r="BE43" s="78" t="s">
        <v>912</v>
      </c>
      <c r="BF43" s="79" t="s">
        <v>915</v>
      </c>
      <c r="BG43" s="76" t="s">
        <v>912</v>
      </c>
      <c r="BH43" s="80">
        <v>2.2999999999999998</v>
      </c>
      <c r="BI43" s="870"/>
      <c r="BK43" s="115">
        <v>477700</v>
      </c>
      <c r="BL43" s="869"/>
      <c r="BM43" s="147">
        <v>4770</v>
      </c>
      <c r="BN43" s="86" t="s">
        <v>853</v>
      </c>
      <c r="BO43" s="14" t="s">
        <v>914</v>
      </c>
      <c r="BP43" s="21" t="s">
        <v>912</v>
      </c>
      <c r="BQ43" s="148" t="s">
        <v>915</v>
      </c>
      <c r="BR43" s="35" t="s">
        <v>912</v>
      </c>
      <c r="BS43" s="149">
        <v>1.9</v>
      </c>
      <c r="BT43" s="123"/>
      <c r="BU43" s="958"/>
      <c r="BV43" s="115"/>
      <c r="BW43" s="859" t="s">
        <v>912</v>
      </c>
      <c r="BX43" s="963">
        <v>14730</v>
      </c>
      <c r="BY43" s="128"/>
      <c r="BZ43" s="859"/>
      <c r="CA43" s="861">
        <v>0</v>
      </c>
      <c r="CB43" s="884"/>
      <c r="CC43" s="835"/>
      <c r="CD43" s="884"/>
      <c r="CE43" s="838"/>
      <c r="CF43" s="884"/>
      <c r="CG43" s="841"/>
      <c r="CH43" s="877"/>
      <c r="CI43" s="872"/>
      <c r="CJ43" s="875"/>
      <c r="CK43" s="877"/>
      <c r="CL43" s="15" t="s">
        <v>925</v>
      </c>
      <c r="CM43" s="119">
        <v>3500</v>
      </c>
      <c r="CN43" s="120">
        <v>3800</v>
      </c>
      <c r="CO43" s="859"/>
      <c r="CP43" s="879"/>
      <c r="CQ43" s="859"/>
      <c r="CR43" s="861"/>
      <c r="CS43" s="884"/>
      <c r="CT43" s="835"/>
      <c r="CU43" s="835"/>
      <c r="CV43" s="838"/>
      <c r="CW43" s="884"/>
      <c r="CX43" s="851"/>
      <c r="CY43" s="881"/>
      <c r="CZ43" s="93"/>
      <c r="DA43" s="19"/>
      <c r="DB43" s="855"/>
      <c r="DC43" s="121"/>
      <c r="DD43" s="855"/>
      <c r="DE43" s="857"/>
      <c r="DF43" s="859"/>
      <c r="DG43" s="861"/>
      <c r="DH43" s="835"/>
      <c r="DI43" s="835"/>
      <c r="DJ43" s="835"/>
      <c r="DK43" s="838"/>
      <c r="DL43" s="835"/>
      <c r="DM43" s="841"/>
      <c r="DN43" s="843"/>
      <c r="DO43" s="888">
        <v>0.01</v>
      </c>
      <c r="DP43" s="890">
        <v>0.03</v>
      </c>
      <c r="DQ43" s="890">
        <v>0.04</v>
      </c>
      <c r="DR43" s="892">
        <v>0.05</v>
      </c>
      <c r="DS43" s="843"/>
      <c r="DT43" s="967"/>
      <c r="DU43" s="969"/>
      <c r="DV43" s="961"/>
      <c r="DW43" s="195"/>
      <c r="DX43" s="961"/>
    </row>
    <row r="44" spans="1:128" ht="18.600000000000001" customHeight="1">
      <c r="A44" s="302" t="s">
        <v>530</v>
      </c>
      <c r="B44" s="921"/>
      <c r="C44" s="973"/>
      <c r="D44" s="864"/>
      <c r="E44" s="129" t="s">
        <v>54</v>
      </c>
      <c r="F44" s="56"/>
      <c r="G44" s="130">
        <v>254570</v>
      </c>
      <c r="H44" s="131"/>
      <c r="I44" s="130">
        <v>243900</v>
      </c>
      <c r="J44" s="131"/>
      <c r="K44" s="33" t="s">
        <v>912</v>
      </c>
      <c r="L44" s="132">
        <v>2410</v>
      </c>
      <c r="M44" s="133"/>
      <c r="N44" s="134" t="s">
        <v>913</v>
      </c>
      <c r="O44" s="135" t="s">
        <v>914</v>
      </c>
      <c r="P44" s="135" t="s">
        <v>852</v>
      </c>
      <c r="Q44" s="135" t="s">
        <v>915</v>
      </c>
      <c r="R44" s="135" t="s">
        <v>912</v>
      </c>
      <c r="S44" s="136">
        <v>2.5</v>
      </c>
      <c r="T44" s="137"/>
      <c r="U44" s="132">
        <v>2310</v>
      </c>
      <c r="V44" s="133"/>
      <c r="W44" s="138" t="s">
        <v>913</v>
      </c>
      <c r="X44" s="135" t="s">
        <v>914</v>
      </c>
      <c r="Y44" s="139" t="s">
        <v>852</v>
      </c>
      <c r="Z44" s="135" t="s">
        <v>915</v>
      </c>
      <c r="AA44" s="139" t="s">
        <v>912</v>
      </c>
      <c r="AB44" s="136">
        <v>2.5</v>
      </c>
      <c r="AC44" s="140"/>
      <c r="AD44" s="122"/>
      <c r="AF44" s="124"/>
      <c r="AG44" s="141"/>
      <c r="AO44" s="122"/>
      <c r="AQ44" s="124"/>
      <c r="AR44" s="141"/>
      <c r="AY44" s="122"/>
      <c r="BI44" s="870"/>
      <c r="BK44" s="150"/>
      <c r="BL44" s="869"/>
      <c r="BM44" s="151"/>
      <c r="BN44" s="54"/>
      <c r="BO44" s="54"/>
      <c r="BP44" s="54"/>
      <c r="BQ44" s="54"/>
      <c r="BR44" s="54"/>
      <c r="BS44" s="152"/>
      <c r="BU44" s="958"/>
      <c r="BV44" s="117"/>
      <c r="BW44" s="859"/>
      <c r="BX44" s="964"/>
      <c r="BY44" s="142"/>
      <c r="BZ44" s="859"/>
      <c r="CA44" s="862"/>
      <c r="CB44" s="885"/>
      <c r="CC44" s="836"/>
      <c r="CD44" s="885"/>
      <c r="CE44" s="839"/>
      <c r="CF44" s="885"/>
      <c r="CG44" s="842"/>
      <c r="CH44" s="877"/>
      <c r="CI44" s="873"/>
      <c r="CJ44" s="876"/>
      <c r="CK44" s="877"/>
      <c r="CL44" s="143" t="s">
        <v>926</v>
      </c>
      <c r="CM44" s="144">
        <v>3100</v>
      </c>
      <c r="CN44" s="145">
        <v>3400</v>
      </c>
      <c r="CO44" s="859"/>
      <c r="CP44" s="880"/>
      <c r="CQ44" s="859"/>
      <c r="CR44" s="862"/>
      <c r="CS44" s="885"/>
      <c r="CT44" s="836"/>
      <c r="CU44" s="836"/>
      <c r="CV44" s="839"/>
      <c r="CW44" s="885"/>
      <c r="CX44" s="852"/>
      <c r="CY44" s="882"/>
      <c r="CZ44" s="93"/>
      <c r="DA44" s="19"/>
      <c r="DB44" s="855"/>
      <c r="DC44" s="121"/>
      <c r="DD44" s="855"/>
      <c r="DE44" s="858"/>
      <c r="DF44" s="859"/>
      <c r="DG44" s="862"/>
      <c r="DH44" s="836"/>
      <c r="DI44" s="836"/>
      <c r="DJ44" s="836"/>
      <c r="DK44" s="839"/>
      <c r="DL44" s="836"/>
      <c r="DM44" s="842"/>
      <c r="DN44" s="843"/>
      <c r="DO44" s="889"/>
      <c r="DP44" s="891"/>
      <c r="DQ44" s="891"/>
      <c r="DR44" s="893"/>
      <c r="DS44" s="843"/>
      <c r="DT44" s="967"/>
      <c r="DU44" s="969"/>
      <c r="DV44" s="961"/>
      <c r="DW44" s="195"/>
      <c r="DX44" s="961"/>
    </row>
    <row r="45" spans="1:128" ht="18.600000000000001" customHeight="1">
      <c r="A45" s="302" t="s">
        <v>531</v>
      </c>
      <c r="B45" s="921"/>
      <c r="C45" s="956" t="s">
        <v>941</v>
      </c>
      <c r="D45" s="867" t="s">
        <v>911</v>
      </c>
      <c r="E45" s="55" t="s">
        <v>51</v>
      </c>
      <c r="F45" s="56"/>
      <c r="G45" s="57">
        <v>65390</v>
      </c>
      <c r="H45" s="58">
        <v>74990</v>
      </c>
      <c r="I45" s="57">
        <v>56250</v>
      </c>
      <c r="J45" s="58">
        <v>65850</v>
      </c>
      <c r="K45" s="33" t="s">
        <v>912</v>
      </c>
      <c r="L45" s="59">
        <v>630</v>
      </c>
      <c r="M45" s="60">
        <v>720</v>
      </c>
      <c r="N45" s="61" t="s">
        <v>913</v>
      </c>
      <c r="O45" s="62" t="s">
        <v>914</v>
      </c>
      <c r="P45" s="63" t="s">
        <v>912</v>
      </c>
      <c r="Q45" s="64" t="s">
        <v>915</v>
      </c>
      <c r="R45" s="63" t="s">
        <v>912</v>
      </c>
      <c r="S45" s="65">
        <v>2.5</v>
      </c>
      <c r="T45" s="66">
        <v>2.5</v>
      </c>
      <c r="U45" s="59">
        <v>540</v>
      </c>
      <c r="V45" s="60">
        <v>630</v>
      </c>
      <c r="W45" s="67" t="s">
        <v>913</v>
      </c>
      <c r="X45" s="62" t="s">
        <v>914</v>
      </c>
      <c r="Y45" s="67" t="s">
        <v>912</v>
      </c>
      <c r="Z45" s="64" t="s">
        <v>915</v>
      </c>
      <c r="AA45" s="67" t="s">
        <v>912</v>
      </c>
      <c r="AB45" s="65">
        <v>2.5</v>
      </c>
      <c r="AC45" s="68">
        <v>2.5</v>
      </c>
      <c r="AD45" s="33" t="s">
        <v>912</v>
      </c>
      <c r="AE45" s="69">
        <v>9600</v>
      </c>
      <c r="AF45" s="33" t="s">
        <v>912</v>
      </c>
      <c r="AG45" s="70">
        <v>90</v>
      </c>
      <c r="AH45" s="71" t="s">
        <v>913</v>
      </c>
      <c r="AI45" s="62" t="s">
        <v>914</v>
      </c>
      <c r="AJ45" s="67" t="s">
        <v>912</v>
      </c>
      <c r="AK45" s="64" t="s">
        <v>915</v>
      </c>
      <c r="AL45" s="67" t="s">
        <v>912</v>
      </c>
      <c r="AM45" s="72">
        <v>2.5</v>
      </c>
      <c r="AN45" s="73" t="s">
        <v>916</v>
      </c>
      <c r="AO45" s="33" t="s">
        <v>912</v>
      </c>
      <c r="AP45" s="74">
        <v>3840</v>
      </c>
      <c r="AQ45" s="33" t="s">
        <v>912</v>
      </c>
      <c r="AR45" s="75">
        <v>30</v>
      </c>
      <c r="AS45" s="76" t="s">
        <v>913</v>
      </c>
      <c r="AT45" s="77" t="s">
        <v>914</v>
      </c>
      <c r="AU45" s="78" t="s">
        <v>912</v>
      </c>
      <c r="AV45" s="79" t="s">
        <v>915</v>
      </c>
      <c r="AW45" s="78" t="s">
        <v>912</v>
      </c>
      <c r="AX45" s="80">
        <v>3.7</v>
      </c>
      <c r="AZ45" s="18"/>
      <c r="BA45" s="18"/>
      <c r="BB45" s="81"/>
      <c r="BC45" s="22"/>
      <c r="BD45" s="18"/>
      <c r="BE45" s="22"/>
      <c r="BF45" s="18"/>
      <c r="BG45" s="22"/>
      <c r="BH45" s="18"/>
      <c r="BI45" s="870"/>
      <c r="BK45" s="115" t="s">
        <v>942</v>
      </c>
      <c r="BL45" s="869"/>
      <c r="BM45" s="93" t="s">
        <v>942</v>
      </c>
      <c r="BS45" s="116"/>
      <c r="BT45" s="154"/>
      <c r="BU45" s="958"/>
      <c r="BV45" s="150"/>
      <c r="BW45" s="859" t="s">
        <v>912</v>
      </c>
      <c r="BX45" s="886">
        <v>15400</v>
      </c>
      <c r="BY45" s="88"/>
      <c r="BZ45" s="859" t="s">
        <v>912</v>
      </c>
      <c r="CA45" s="860">
        <v>70</v>
      </c>
      <c r="CB45" s="883" t="s">
        <v>913</v>
      </c>
      <c r="CC45" s="834" t="s">
        <v>914</v>
      </c>
      <c r="CD45" s="883" t="s">
        <v>912</v>
      </c>
      <c r="CE45" s="837" t="s">
        <v>918</v>
      </c>
      <c r="CF45" s="883" t="s">
        <v>912</v>
      </c>
      <c r="CG45" s="840">
        <v>6.1</v>
      </c>
      <c r="CH45" s="877" t="s">
        <v>912</v>
      </c>
      <c r="CI45" s="871">
        <v>3800</v>
      </c>
      <c r="CJ45" s="874">
        <v>4200</v>
      </c>
      <c r="CK45" s="877" t="s">
        <v>912</v>
      </c>
      <c r="CL45" s="89" t="s">
        <v>919</v>
      </c>
      <c r="CM45" s="90">
        <v>6300</v>
      </c>
      <c r="CN45" s="91">
        <v>7100</v>
      </c>
      <c r="CO45" s="859" t="s">
        <v>912</v>
      </c>
      <c r="CP45" s="878">
        <v>8220</v>
      </c>
      <c r="CQ45" s="859" t="s">
        <v>912</v>
      </c>
      <c r="CR45" s="860">
        <v>80</v>
      </c>
      <c r="CS45" s="883" t="s">
        <v>913</v>
      </c>
      <c r="CT45" s="834" t="s">
        <v>914</v>
      </c>
      <c r="CU45" s="834" t="s">
        <v>912</v>
      </c>
      <c r="CV45" s="837" t="s">
        <v>918</v>
      </c>
      <c r="CW45" s="883" t="s">
        <v>912</v>
      </c>
      <c r="CX45" s="850">
        <v>2.6</v>
      </c>
      <c r="CY45" s="881" t="s">
        <v>920</v>
      </c>
      <c r="CZ45" s="877" t="s">
        <v>912</v>
      </c>
      <c r="DA45" s="853">
        <v>5100</v>
      </c>
      <c r="DB45" s="855"/>
      <c r="DC45" s="121"/>
      <c r="DD45" s="855" t="s">
        <v>921</v>
      </c>
      <c r="DE45" s="856">
        <v>8950</v>
      </c>
      <c r="DF45" s="859" t="s">
        <v>912</v>
      </c>
      <c r="DG45" s="860">
        <v>80</v>
      </c>
      <c r="DH45" s="834" t="s">
        <v>913</v>
      </c>
      <c r="DI45" s="834" t="s">
        <v>914</v>
      </c>
      <c r="DJ45" s="834" t="s">
        <v>912</v>
      </c>
      <c r="DK45" s="837" t="s">
        <v>918</v>
      </c>
      <c r="DL45" s="834" t="s">
        <v>912</v>
      </c>
      <c r="DM45" s="840">
        <v>2</v>
      </c>
      <c r="DN45" s="843" t="s">
        <v>921</v>
      </c>
      <c r="DO45" s="844" t="s">
        <v>854</v>
      </c>
      <c r="DP45" s="846" t="s">
        <v>854</v>
      </c>
      <c r="DQ45" s="846" t="s">
        <v>854</v>
      </c>
      <c r="DR45" s="848" t="s">
        <v>854</v>
      </c>
      <c r="DS45" s="843" t="s">
        <v>921</v>
      </c>
      <c r="DT45" s="967"/>
      <c r="DU45" s="969"/>
      <c r="DV45" s="961"/>
      <c r="DW45" s="195"/>
      <c r="DX45" s="961"/>
    </row>
    <row r="46" spans="1:128" ht="18.600000000000001" customHeight="1">
      <c r="A46" s="302" t="s">
        <v>532</v>
      </c>
      <c r="B46" s="921"/>
      <c r="C46" s="957"/>
      <c r="D46" s="868"/>
      <c r="E46" s="94" t="s">
        <v>52</v>
      </c>
      <c r="F46" s="56"/>
      <c r="G46" s="95">
        <v>74990</v>
      </c>
      <c r="H46" s="96">
        <v>151320</v>
      </c>
      <c r="I46" s="95">
        <v>65850</v>
      </c>
      <c r="J46" s="96">
        <v>142180</v>
      </c>
      <c r="K46" s="33" t="s">
        <v>912</v>
      </c>
      <c r="L46" s="97">
        <v>720</v>
      </c>
      <c r="M46" s="98">
        <v>1380</v>
      </c>
      <c r="N46" s="99" t="s">
        <v>913</v>
      </c>
      <c r="O46" s="100" t="s">
        <v>914</v>
      </c>
      <c r="P46" s="100" t="s">
        <v>852</v>
      </c>
      <c r="Q46" s="100" t="s">
        <v>915</v>
      </c>
      <c r="R46" s="100" t="s">
        <v>912</v>
      </c>
      <c r="S46" s="101">
        <v>2.5</v>
      </c>
      <c r="T46" s="102">
        <v>2.5</v>
      </c>
      <c r="U46" s="97">
        <v>630</v>
      </c>
      <c r="V46" s="98">
        <v>1290</v>
      </c>
      <c r="W46" s="103" t="s">
        <v>913</v>
      </c>
      <c r="X46" s="100" t="s">
        <v>914</v>
      </c>
      <c r="Y46" s="103" t="s">
        <v>852</v>
      </c>
      <c r="Z46" s="100" t="s">
        <v>915</v>
      </c>
      <c r="AA46" s="103" t="s">
        <v>912</v>
      </c>
      <c r="AB46" s="101">
        <v>2.5</v>
      </c>
      <c r="AC46" s="104">
        <v>2.5</v>
      </c>
      <c r="AD46" s="33" t="s">
        <v>912</v>
      </c>
      <c r="AE46" s="105">
        <v>9600</v>
      </c>
      <c r="AF46" s="33" t="s">
        <v>912</v>
      </c>
      <c r="AG46" s="106">
        <v>90</v>
      </c>
      <c r="AH46" s="107" t="s">
        <v>913</v>
      </c>
      <c r="AI46" s="49" t="s">
        <v>914</v>
      </c>
      <c r="AJ46" s="50" t="s">
        <v>912</v>
      </c>
      <c r="AK46" s="108" t="s">
        <v>915</v>
      </c>
      <c r="AL46" s="109" t="s">
        <v>912</v>
      </c>
      <c r="AM46" s="110">
        <v>2.5</v>
      </c>
      <c r="AN46" s="111"/>
      <c r="AP46" s="112"/>
      <c r="AQ46" s="7"/>
      <c r="AR46" s="113"/>
      <c r="AS46" s="114"/>
      <c r="AT46" s="112"/>
      <c r="AU46" s="114"/>
      <c r="AV46" s="112"/>
      <c r="AW46" s="114"/>
      <c r="AX46" s="112"/>
      <c r="AZ46" s="18"/>
      <c r="BA46" s="18"/>
      <c r="BB46" s="81"/>
      <c r="BC46" s="22"/>
      <c r="BD46" s="18"/>
      <c r="BE46" s="22"/>
      <c r="BF46" s="18"/>
      <c r="BG46" s="22"/>
      <c r="BH46" s="18"/>
      <c r="BI46" s="870"/>
      <c r="BK46" s="115">
        <v>523800</v>
      </c>
      <c r="BL46" s="869"/>
      <c r="BM46" s="147">
        <v>5230</v>
      </c>
      <c r="BN46" s="86" t="s">
        <v>853</v>
      </c>
      <c r="BO46" s="14" t="s">
        <v>914</v>
      </c>
      <c r="BP46" s="21" t="s">
        <v>912</v>
      </c>
      <c r="BQ46" s="148" t="s">
        <v>915</v>
      </c>
      <c r="BR46" s="35" t="s">
        <v>912</v>
      </c>
      <c r="BS46" s="149">
        <v>1.7</v>
      </c>
      <c r="BT46" s="123"/>
      <c r="BU46" s="958"/>
      <c r="BV46" s="115"/>
      <c r="BW46" s="859"/>
      <c r="BX46" s="887"/>
      <c r="BY46" s="118">
        <v>13460</v>
      </c>
      <c r="BZ46" s="859"/>
      <c r="CA46" s="861"/>
      <c r="CB46" s="884"/>
      <c r="CC46" s="835"/>
      <c r="CD46" s="884"/>
      <c r="CE46" s="838"/>
      <c r="CF46" s="884"/>
      <c r="CG46" s="841"/>
      <c r="CH46" s="877"/>
      <c r="CI46" s="872"/>
      <c r="CJ46" s="875"/>
      <c r="CK46" s="877"/>
      <c r="CL46" s="15" t="s">
        <v>923</v>
      </c>
      <c r="CM46" s="119">
        <v>3500</v>
      </c>
      <c r="CN46" s="120">
        <v>3900</v>
      </c>
      <c r="CO46" s="859"/>
      <c r="CP46" s="879"/>
      <c r="CQ46" s="859"/>
      <c r="CR46" s="861"/>
      <c r="CS46" s="884"/>
      <c r="CT46" s="835"/>
      <c r="CU46" s="835"/>
      <c r="CV46" s="838"/>
      <c r="CW46" s="884"/>
      <c r="CX46" s="851"/>
      <c r="CY46" s="881"/>
      <c r="CZ46" s="877"/>
      <c r="DA46" s="854"/>
      <c r="DB46" s="855"/>
      <c r="DC46" s="121"/>
      <c r="DD46" s="855"/>
      <c r="DE46" s="857"/>
      <c r="DF46" s="859"/>
      <c r="DG46" s="861"/>
      <c r="DH46" s="835"/>
      <c r="DI46" s="835"/>
      <c r="DJ46" s="835"/>
      <c r="DK46" s="838"/>
      <c r="DL46" s="835"/>
      <c r="DM46" s="841"/>
      <c r="DN46" s="843"/>
      <c r="DO46" s="845"/>
      <c r="DP46" s="847"/>
      <c r="DQ46" s="847"/>
      <c r="DR46" s="849"/>
      <c r="DS46" s="843"/>
      <c r="DT46" s="967"/>
      <c r="DU46" s="969"/>
      <c r="DV46" s="961"/>
      <c r="DW46" s="195"/>
      <c r="DX46" s="961"/>
    </row>
    <row r="47" spans="1:128" ht="18.600000000000001" customHeight="1">
      <c r="A47" s="302" t="s">
        <v>533</v>
      </c>
      <c r="B47" s="921"/>
      <c r="C47" s="957"/>
      <c r="D47" s="863" t="s">
        <v>924</v>
      </c>
      <c r="E47" s="94" t="s">
        <v>53</v>
      </c>
      <c r="F47" s="56"/>
      <c r="G47" s="95">
        <v>151320</v>
      </c>
      <c r="H47" s="96">
        <v>247320</v>
      </c>
      <c r="I47" s="95">
        <v>142180</v>
      </c>
      <c r="J47" s="96">
        <v>238180</v>
      </c>
      <c r="K47" s="33" t="s">
        <v>912</v>
      </c>
      <c r="L47" s="97">
        <v>1380</v>
      </c>
      <c r="M47" s="98">
        <v>2340</v>
      </c>
      <c r="N47" s="99" t="s">
        <v>913</v>
      </c>
      <c r="O47" s="100" t="s">
        <v>914</v>
      </c>
      <c r="P47" s="100" t="s">
        <v>852</v>
      </c>
      <c r="Q47" s="100" t="s">
        <v>915</v>
      </c>
      <c r="R47" s="100" t="s">
        <v>912</v>
      </c>
      <c r="S47" s="101">
        <v>2.5</v>
      </c>
      <c r="T47" s="102">
        <v>2.5</v>
      </c>
      <c r="U47" s="97">
        <v>1290</v>
      </c>
      <c r="V47" s="98">
        <v>2250</v>
      </c>
      <c r="W47" s="103" t="s">
        <v>913</v>
      </c>
      <c r="X47" s="100" t="s">
        <v>914</v>
      </c>
      <c r="Y47" s="103" t="s">
        <v>852</v>
      </c>
      <c r="Z47" s="100" t="s">
        <v>915</v>
      </c>
      <c r="AA47" s="103" t="s">
        <v>912</v>
      </c>
      <c r="AB47" s="101">
        <v>2.5</v>
      </c>
      <c r="AC47" s="104">
        <v>2.5</v>
      </c>
      <c r="AD47" s="122"/>
      <c r="AF47" s="124"/>
      <c r="AO47" s="122"/>
      <c r="AQ47" s="124"/>
      <c r="AY47" s="33" t="s">
        <v>912</v>
      </c>
      <c r="AZ47" s="127">
        <v>19200</v>
      </c>
      <c r="BA47" s="33" t="s">
        <v>912</v>
      </c>
      <c r="BB47" s="75">
        <v>190</v>
      </c>
      <c r="BC47" s="76" t="s">
        <v>913</v>
      </c>
      <c r="BD47" s="77" t="s">
        <v>914</v>
      </c>
      <c r="BE47" s="78" t="s">
        <v>912</v>
      </c>
      <c r="BF47" s="79" t="s">
        <v>915</v>
      </c>
      <c r="BG47" s="76" t="s">
        <v>912</v>
      </c>
      <c r="BH47" s="80">
        <v>2.2999999999999998</v>
      </c>
      <c r="BI47" s="870"/>
      <c r="BK47" s="150"/>
      <c r="BL47" s="869"/>
      <c r="BM47" s="151"/>
      <c r="BN47" s="54"/>
      <c r="BO47" s="54"/>
      <c r="BP47" s="54"/>
      <c r="BQ47" s="54"/>
      <c r="BR47" s="54"/>
      <c r="BS47" s="152"/>
      <c r="BU47" s="958"/>
      <c r="BV47" s="117"/>
      <c r="BW47" s="859" t="s">
        <v>912</v>
      </c>
      <c r="BX47" s="963">
        <v>13460</v>
      </c>
      <c r="BY47" s="128"/>
      <c r="BZ47" s="859"/>
      <c r="CA47" s="861">
        <v>0</v>
      </c>
      <c r="CB47" s="884"/>
      <c r="CC47" s="835"/>
      <c r="CD47" s="884"/>
      <c r="CE47" s="838"/>
      <c r="CF47" s="884"/>
      <c r="CG47" s="841"/>
      <c r="CH47" s="877"/>
      <c r="CI47" s="872"/>
      <c r="CJ47" s="875"/>
      <c r="CK47" s="877"/>
      <c r="CL47" s="15" t="s">
        <v>925</v>
      </c>
      <c r="CM47" s="119">
        <v>3000</v>
      </c>
      <c r="CN47" s="120">
        <v>3400</v>
      </c>
      <c r="CO47" s="859"/>
      <c r="CP47" s="879"/>
      <c r="CQ47" s="859"/>
      <c r="CR47" s="861"/>
      <c r="CS47" s="884"/>
      <c r="CT47" s="835"/>
      <c r="CU47" s="835"/>
      <c r="CV47" s="838"/>
      <c r="CW47" s="884"/>
      <c r="CX47" s="851"/>
      <c r="CY47" s="881"/>
      <c r="CZ47" s="93"/>
      <c r="DA47" s="19"/>
      <c r="DB47" s="855"/>
      <c r="DC47" s="121"/>
      <c r="DD47" s="855"/>
      <c r="DE47" s="857"/>
      <c r="DF47" s="859"/>
      <c r="DG47" s="861"/>
      <c r="DH47" s="835"/>
      <c r="DI47" s="835"/>
      <c r="DJ47" s="835"/>
      <c r="DK47" s="838"/>
      <c r="DL47" s="835"/>
      <c r="DM47" s="841"/>
      <c r="DN47" s="843"/>
      <c r="DO47" s="888">
        <v>0.01</v>
      </c>
      <c r="DP47" s="890">
        <v>0.03</v>
      </c>
      <c r="DQ47" s="890">
        <v>0.04</v>
      </c>
      <c r="DR47" s="892">
        <v>0.05</v>
      </c>
      <c r="DS47" s="843"/>
      <c r="DT47" s="967"/>
      <c r="DU47" s="969"/>
      <c r="DV47" s="961"/>
      <c r="DW47" s="195"/>
      <c r="DX47" s="961"/>
    </row>
    <row r="48" spans="1:128" ht="18.600000000000001" customHeight="1">
      <c r="A48" s="302" t="s">
        <v>534</v>
      </c>
      <c r="B48" s="921"/>
      <c r="C48" s="957"/>
      <c r="D48" s="864"/>
      <c r="E48" s="129" t="s">
        <v>54</v>
      </c>
      <c r="F48" s="56"/>
      <c r="G48" s="130">
        <v>247320</v>
      </c>
      <c r="H48" s="131"/>
      <c r="I48" s="130">
        <v>238180</v>
      </c>
      <c r="J48" s="131"/>
      <c r="K48" s="33" t="s">
        <v>912</v>
      </c>
      <c r="L48" s="132">
        <v>2340</v>
      </c>
      <c r="M48" s="133"/>
      <c r="N48" s="134" t="s">
        <v>913</v>
      </c>
      <c r="O48" s="135" t="s">
        <v>914</v>
      </c>
      <c r="P48" s="135" t="s">
        <v>852</v>
      </c>
      <c r="Q48" s="135" t="s">
        <v>915</v>
      </c>
      <c r="R48" s="135" t="s">
        <v>912</v>
      </c>
      <c r="S48" s="136">
        <v>2.5</v>
      </c>
      <c r="T48" s="137"/>
      <c r="U48" s="132">
        <v>2250</v>
      </c>
      <c r="V48" s="133"/>
      <c r="W48" s="138" t="s">
        <v>913</v>
      </c>
      <c r="X48" s="135" t="s">
        <v>914</v>
      </c>
      <c r="Y48" s="139" t="s">
        <v>852</v>
      </c>
      <c r="Z48" s="135" t="s">
        <v>915</v>
      </c>
      <c r="AA48" s="139" t="s">
        <v>912</v>
      </c>
      <c r="AB48" s="136">
        <v>2.5</v>
      </c>
      <c r="AC48" s="140"/>
      <c r="AD48" s="122"/>
      <c r="AF48" s="124"/>
      <c r="AG48" s="141"/>
      <c r="AO48" s="122"/>
      <c r="AQ48" s="124"/>
      <c r="AR48" s="141"/>
      <c r="AY48" s="122"/>
      <c r="BI48" s="870"/>
      <c r="BK48" s="115" t="s">
        <v>943</v>
      </c>
      <c r="BL48" s="869"/>
      <c r="BM48" s="93" t="s">
        <v>943</v>
      </c>
      <c r="BS48" s="116"/>
      <c r="BT48" s="154"/>
      <c r="BU48" s="958"/>
      <c r="BV48" s="150"/>
      <c r="BW48" s="859"/>
      <c r="BX48" s="964"/>
      <c r="BY48" s="142"/>
      <c r="BZ48" s="859"/>
      <c r="CA48" s="862"/>
      <c r="CB48" s="885"/>
      <c r="CC48" s="836"/>
      <c r="CD48" s="885"/>
      <c r="CE48" s="839"/>
      <c r="CF48" s="885"/>
      <c r="CG48" s="842"/>
      <c r="CH48" s="877"/>
      <c r="CI48" s="873"/>
      <c r="CJ48" s="876"/>
      <c r="CK48" s="877"/>
      <c r="CL48" s="143" t="s">
        <v>926</v>
      </c>
      <c r="CM48" s="144">
        <v>2700</v>
      </c>
      <c r="CN48" s="145">
        <v>3000</v>
      </c>
      <c r="CO48" s="859"/>
      <c r="CP48" s="880"/>
      <c r="CQ48" s="859"/>
      <c r="CR48" s="862"/>
      <c r="CS48" s="885"/>
      <c r="CT48" s="836"/>
      <c r="CU48" s="836"/>
      <c r="CV48" s="839"/>
      <c r="CW48" s="885"/>
      <c r="CX48" s="852"/>
      <c r="CY48" s="882"/>
      <c r="CZ48" s="93"/>
      <c r="DA48" s="19"/>
      <c r="DB48" s="855"/>
      <c r="DC48" s="121"/>
      <c r="DD48" s="855"/>
      <c r="DE48" s="858"/>
      <c r="DF48" s="859"/>
      <c r="DG48" s="862"/>
      <c r="DH48" s="836"/>
      <c r="DI48" s="836"/>
      <c r="DJ48" s="836"/>
      <c r="DK48" s="839"/>
      <c r="DL48" s="836"/>
      <c r="DM48" s="842"/>
      <c r="DN48" s="843"/>
      <c r="DO48" s="889"/>
      <c r="DP48" s="891"/>
      <c r="DQ48" s="891"/>
      <c r="DR48" s="893"/>
      <c r="DS48" s="843"/>
      <c r="DT48" s="967"/>
      <c r="DU48" s="969"/>
      <c r="DV48" s="961"/>
      <c r="DW48" s="195"/>
      <c r="DX48" s="961"/>
    </row>
    <row r="49" spans="1:128" ht="18.600000000000001" customHeight="1">
      <c r="A49" s="302" t="s">
        <v>535</v>
      </c>
      <c r="B49" s="921"/>
      <c r="C49" s="865" t="s">
        <v>944</v>
      </c>
      <c r="D49" s="867" t="s">
        <v>911</v>
      </c>
      <c r="E49" s="55" t="s">
        <v>51</v>
      </c>
      <c r="F49" s="56"/>
      <c r="G49" s="57">
        <v>60020</v>
      </c>
      <c r="H49" s="58">
        <v>69620</v>
      </c>
      <c r="I49" s="57">
        <v>52030</v>
      </c>
      <c r="J49" s="58">
        <v>61630</v>
      </c>
      <c r="K49" s="33" t="s">
        <v>912</v>
      </c>
      <c r="L49" s="59">
        <v>570</v>
      </c>
      <c r="M49" s="60">
        <v>660</v>
      </c>
      <c r="N49" s="61" t="s">
        <v>913</v>
      </c>
      <c r="O49" s="62" t="s">
        <v>914</v>
      </c>
      <c r="P49" s="63" t="s">
        <v>912</v>
      </c>
      <c r="Q49" s="64" t="s">
        <v>915</v>
      </c>
      <c r="R49" s="63" t="s">
        <v>912</v>
      </c>
      <c r="S49" s="65">
        <v>2.6</v>
      </c>
      <c r="T49" s="66">
        <v>2.5</v>
      </c>
      <c r="U49" s="59">
        <v>490</v>
      </c>
      <c r="V49" s="60">
        <v>580</v>
      </c>
      <c r="W49" s="67" t="s">
        <v>913</v>
      </c>
      <c r="X49" s="62" t="s">
        <v>914</v>
      </c>
      <c r="Y49" s="67" t="s">
        <v>912</v>
      </c>
      <c r="Z49" s="64" t="s">
        <v>915</v>
      </c>
      <c r="AA49" s="67" t="s">
        <v>912</v>
      </c>
      <c r="AB49" s="65">
        <v>2.5</v>
      </c>
      <c r="AC49" s="68">
        <v>2.5</v>
      </c>
      <c r="AD49" s="33" t="s">
        <v>912</v>
      </c>
      <c r="AE49" s="69">
        <v>9600</v>
      </c>
      <c r="AF49" s="33" t="s">
        <v>912</v>
      </c>
      <c r="AG49" s="70">
        <v>90</v>
      </c>
      <c r="AH49" s="71" t="s">
        <v>913</v>
      </c>
      <c r="AI49" s="62" t="s">
        <v>914</v>
      </c>
      <c r="AJ49" s="67" t="s">
        <v>912</v>
      </c>
      <c r="AK49" s="64" t="s">
        <v>915</v>
      </c>
      <c r="AL49" s="67" t="s">
        <v>912</v>
      </c>
      <c r="AM49" s="72">
        <v>2.5</v>
      </c>
      <c r="AN49" s="73" t="s">
        <v>916</v>
      </c>
      <c r="AO49" s="33" t="s">
        <v>912</v>
      </c>
      <c r="AP49" s="74">
        <v>3840</v>
      </c>
      <c r="AQ49" s="33" t="s">
        <v>912</v>
      </c>
      <c r="AR49" s="75">
        <v>30</v>
      </c>
      <c r="AS49" s="76" t="s">
        <v>913</v>
      </c>
      <c r="AT49" s="77" t="s">
        <v>914</v>
      </c>
      <c r="AU49" s="78" t="s">
        <v>912</v>
      </c>
      <c r="AV49" s="79" t="s">
        <v>915</v>
      </c>
      <c r="AW49" s="78" t="s">
        <v>912</v>
      </c>
      <c r="AX49" s="80">
        <v>3.7</v>
      </c>
      <c r="AZ49" s="18"/>
      <c r="BA49" s="18"/>
      <c r="BB49" s="81"/>
      <c r="BC49" s="22"/>
      <c r="BD49" s="18"/>
      <c r="BE49" s="22"/>
      <c r="BF49" s="18"/>
      <c r="BG49" s="22"/>
      <c r="BH49" s="18"/>
      <c r="BI49" s="870"/>
      <c r="BK49" s="115">
        <v>569900</v>
      </c>
      <c r="BL49" s="869"/>
      <c r="BM49" s="147">
        <v>5690</v>
      </c>
      <c r="BN49" s="86" t="s">
        <v>853</v>
      </c>
      <c r="BO49" s="14" t="s">
        <v>914</v>
      </c>
      <c r="BP49" s="21" t="s">
        <v>912</v>
      </c>
      <c r="BQ49" s="148" t="s">
        <v>915</v>
      </c>
      <c r="BR49" s="35" t="s">
        <v>912</v>
      </c>
      <c r="BS49" s="149">
        <v>1.7</v>
      </c>
      <c r="BT49" s="123"/>
      <c r="BU49" s="958"/>
      <c r="BV49" s="115"/>
      <c r="BW49" s="859" t="s">
        <v>912</v>
      </c>
      <c r="BX49" s="886">
        <v>14440</v>
      </c>
      <c r="BY49" s="88"/>
      <c r="BZ49" s="859" t="s">
        <v>912</v>
      </c>
      <c r="CA49" s="860">
        <v>60</v>
      </c>
      <c r="CB49" s="883" t="s">
        <v>913</v>
      </c>
      <c r="CC49" s="834" t="s">
        <v>914</v>
      </c>
      <c r="CD49" s="883" t="s">
        <v>912</v>
      </c>
      <c r="CE49" s="837" t="s">
        <v>918</v>
      </c>
      <c r="CF49" s="883" t="s">
        <v>912</v>
      </c>
      <c r="CG49" s="840">
        <v>6.2</v>
      </c>
      <c r="CH49" s="877" t="s">
        <v>912</v>
      </c>
      <c r="CI49" s="871">
        <v>4300</v>
      </c>
      <c r="CJ49" s="874">
        <v>4700</v>
      </c>
      <c r="CK49" s="877" t="s">
        <v>912</v>
      </c>
      <c r="CL49" s="89" t="s">
        <v>919</v>
      </c>
      <c r="CM49" s="90">
        <v>7100</v>
      </c>
      <c r="CN49" s="91">
        <v>7900</v>
      </c>
      <c r="CO49" s="859" t="s">
        <v>912</v>
      </c>
      <c r="CP49" s="878">
        <v>7190</v>
      </c>
      <c r="CQ49" s="859" t="s">
        <v>912</v>
      </c>
      <c r="CR49" s="860">
        <v>70</v>
      </c>
      <c r="CS49" s="883" t="s">
        <v>913</v>
      </c>
      <c r="CT49" s="834" t="s">
        <v>914</v>
      </c>
      <c r="CU49" s="834" t="s">
        <v>912</v>
      </c>
      <c r="CV49" s="837" t="s">
        <v>918</v>
      </c>
      <c r="CW49" s="883" t="s">
        <v>912</v>
      </c>
      <c r="CX49" s="850">
        <v>2.6</v>
      </c>
      <c r="CY49" s="881" t="s">
        <v>920</v>
      </c>
      <c r="CZ49" s="877" t="s">
        <v>912</v>
      </c>
      <c r="DA49" s="853">
        <v>5100</v>
      </c>
      <c r="DB49" s="855"/>
      <c r="DC49" s="974" t="s">
        <v>945</v>
      </c>
      <c r="DD49" s="855" t="s">
        <v>921</v>
      </c>
      <c r="DE49" s="856">
        <v>7830</v>
      </c>
      <c r="DF49" s="859" t="s">
        <v>912</v>
      </c>
      <c r="DG49" s="860">
        <v>70</v>
      </c>
      <c r="DH49" s="834" t="s">
        <v>913</v>
      </c>
      <c r="DI49" s="834" t="s">
        <v>914</v>
      </c>
      <c r="DJ49" s="834" t="s">
        <v>912</v>
      </c>
      <c r="DK49" s="837" t="s">
        <v>918</v>
      </c>
      <c r="DL49" s="834" t="s">
        <v>912</v>
      </c>
      <c r="DM49" s="840">
        <v>2</v>
      </c>
      <c r="DN49" s="843" t="s">
        <v>921</v>
      </c>
      <c r="DO49" s="844" t="s">
        <v>854</v>
      </c>
      <c r="DP49" s="846" t="s">
        <v>854</v>
      </c>
      <c r="DQ49" s="846" t="s">
        <v>854</v>
      </c>
      <c r="DR49" s="848" t="s">
        <v>854</v>
      </c>
      <c r="DS49" s="843" t="s">
        <v>921</v>
      </c>
      <c r="DT49" s="967"/>
      <c r="DU49" s="969"/>
      <c r="DV49" s="961"/>
      <c r="DW49" s="195"/>
      <c r="DX49" s="961"/>
    </row>
    <row r="50" spans="1:128" ht="18.600000000000001" customHeight="1">
      <c r="A50" s="302" t="s">
        <v>536</v>
      </c>
      <c r="B50" s="921"/>
      <c r="C50" s="866"/>
      <c r="D50" s="868"/>
      <c r="E50" s="94" t="s">
        <v>52</v>
      </c>
      <c r="F50" s="56"/>
      <c r="G50" s="95">
        <v>69620</v>
      </c>
      <c r="H50" s="96">
        <v>145950</v>
      </c>
      <c r="I50" s="95">
        <v>61630</v>
      </c>
      <c r="J50" s="96">
        <v>137960</v>
      </c>
      <c r="K50" s="33" t="s">
        <v>912</v>
      </c>
      <c r="L50" s="97">
        <v>660</v>
      </c>
      <c r="M50" s="98">
        <v>1330</v>
      </c>
      <c r="N50" s="99" t="s">
        <v>913</v>
      </c>
      <c r="O50" s="100" t="s">
        <v>914</v>
      </c>
      <c r="P50" s="100" t="s">
        <v>852</v>
      </c>
      <c r="Q50" s="100" t="s">
        <v>915</v>
      </c>
      <c r="R50" s="100" t="s">
        <v>912</v>
      </c>
      <c r="S50" s="101">
        <v>2.5</v>
      </c>
      <c r="T50" s="102">
        <v>2.5</v>
      </c>
      <c r="U50" s="97">
        <v>580</v>
      </c>
      <c r="V50" s="98">
        <v>1250</v>
      </c>
      <c r="W50" s="103" t="s">
        <v>913</v>
      </c>
      <c r="X50" s="100" t="s">
        <v>914</v>
      </c>
      <c r="Y50" s="103" t="s">
        <v>852</v>
      </c>
      <c r="Z50" s="100" t="s">
        <v>915</v>
      </c>
      <c r="AA50" s="103" t="s">
        <v>912</v>
      </c>
      <c r="AB50" s="101">
        <v>2.5</v>
      </c>
      <c r="AC50" s="104">
        <v>2.5</v>
      </c>
      <c r="AD50" s="33" t="s">
        <v>912</v>
      </c>
      <c r="AE50" s="105">
        <v>9600</v>
      </c>
      <c r="AF50" s="33" t="s">
        <v>912</v>
      </c>
      <c r="AG50" s="106">
        <v>90</v>
      </c>
      <c r="AH50" s="107" t="s">
        <v>913</v>
      </c>
      <c r="AI50" s="49" t="s">
        <v>914</v>
      </c>
      <c r="AJ50" s="50" t="s">
        <v>912</v>
      </c>
      <c r="AK50" s="108" t="s">
        <v>915</v>
      </c>
      <c r="AL50" s="109" t="s">
        <v>912</v>
      </c>
      <c r="AM50" s="110">
        <v>2.5</v>
      </c>
      <c r="AN50" s="111"/>
      <c r="AP50" s="112"/>
      <c r="AQ50" s="7"/>
      <c r="AR50" s="113"/>
      <c r="AS50" s="114"/>
      <c r="AT50" s="112"/>
      <c r="AU50" s="114"/>
      <c r="AV50" s="112"/>
      <c r="AW50" s="114"/>
      <c r="AX50" s="112"/>
      <c r="AZ50" s="18"/>
      <c r="BA50" s="18"/>
      <c r="BB50" s="81"/>
      <c r="BC50" s="22"/>
      <c r="BD50" s="18"/>
      <c r="BE50" s="22"/>
      <c r="BF50" s="18"/>
      <c r="BG50" s="22"/>
      <c r="BH50" s="18"/>
      <c r="BI50" s="870"/>
      <c r="BK50" s="150"/>
      <c r="BL50" s="869"/>
      <c r="BM50" s="151"/>
      <c r="BN50" s="54"/>
      <c r="BO50" s="54"/>
      <c r="BP50" s="54"/>
      <c r="BQ50" s="54"/>
      <c r="BR50" s="54"/>
      <c r="BS50" s="152"/>
      <c r="BU50" s="958"/>
      <c r="BV50" s="115" t="s">
        <v>946</v>
      </c>
      <c r="BW50" s="859"/>
      <c r="BX50" s="887"/>
      <c r="BY50" s="118">
        <v>12500</v>
      </c>
      <c r="BZ50" s="859"/>
      <c r="CA50" s="861"/>
      <c r="CB50" s="884"/>
      <c r="CC50" s="835"/>
      <c r="CD50" s="884"/>
      <c r="CE50" s="838"/>
      <c r="CF50" s="884"/>
      <c r="CG50" s="841"/>
      <c r="CH50" s="877"/>
      <c r="CI50" s="872"/>
      <c r="CJ50" s="875"/>
      <c r="CK50" s="877"/>
      <c r="CL50" s="15" t="s">
        <v>923</v>
      </c>
      <c r="CM50" s="119">
        <v>3900</v>
      </c>
      <c r="CN50" s="120">
        <v>4300</v>
      </c>
      <c r="CO50" s="859"/>
      <c r="CP50" s="879"/>
      <c r="CQ50" s="859"/>
      <c r="CR50" s="861"/>
      <c r="CS50" s="884"/>
      <c r="CT50" s="835"/>
      <c r="CU50" s="835"/>
      <c r="CV50" s="838"/>
      <c r="CW50" s="884"/>
      <c r="CX50" s="851"/>
      <c r="CY50" s="881"/>
      <c r="CZ50" s="877"/>
      <c r="DA50" s="854"/>
      <c r="DB50" s="855"/>
      <c r="DC50" s="974"/>
      <c r="DD50" s="855"/>
      <c r="DE50" s="857"/>
      <c r="DF50" s="859"/>
      <c r="DG50" s="861"/>
      <c r="DH50" s="835"/>
      <c r="DI50" s="835"/>
      <c r="DJ50" s="835"/>
      <c r="DK50" s="838"/>
      <c r="DL50" s="835"/>
      <c r="DM50" s="841"/>
      <c r="DN50" s="843"/>
      <c r="DO50" s="845"/>
      <c r="DP50" s="847"/>
      <c r="DQ50" s="847"/>
      <c r="DR50" s="849"/>
      <c r="DS50" s="843"/>
      <c r="DT50" s="967"/>
      <c r="DU50" s="969"/>
      <c r="DV50" s="961"/>
      <c r="DW50" s="195"/>
      <c r="DX50" s="961"/>
    </row>
    <row r="51" spans="1:128" ht="18.600000000000001" customHeight="1">
      <c r="A51" s="302" t="s">
        <v>537</v>
      </c>
      <c r="B51" s="921"/>
      <c r="C51" s="866"/>
      <c r="D51" s="863" t="s">
        <v>924</v>
      </c>
      <c r="E51" s="94" t="s">
        <v>53</v>
      </c>
      <c r="F51" s="56"/>
      <c r="G51" s="95">
        <v>145950</v>
      </c>
      <c r="H51" s="96">
        <v>241950</v>
      </c>
      <c r="I51" s="95">
        <v>137960</v>
      </c>
      <c r="J51" s="96">
        <v>233960</v>
      </c>
      <c r="K51" s="33" t="s">
        <v>912</v>
      </c>
      <c r="L51" s="97">
        <v>1330</v>
      </c>
      <c r="M51" s="98">
        <v>2290</v>
      </c>
      <c r="N51" s="99" t="s">
        <v>913</v>
      </c>
      <c r="O51" s="100" t="s">
        <v>914</v>
      </c>
      <c r="P51" s="100" t="s">
        <v>852</v>
      </c>
      <c r="Q51" s="100" t="s">
        <v>915</v>
      </c>
      <c r="R51" s="100" t="s">
        <v>912</v>
      </c>
      <c r="S51" s="101">
        <v>2.5</v>
      </c>
      <c r="T51" s="102">
        <v>2.5</v>
      </c>
      <c r="U51" s="97">
        <v>1250</v>
      </c>
      <c r="V51" s="98">
        <v>2210</v>
      </c>
      <c r="W51" s="103" t="s">
        <v>913</v>
      </c>
      <c r="X51" s="100" t="s">
        <v>914</v>
      </c>
      <c r="Y51" s="103" t="s">
        <v>852</v>
      </c>
      <c r="Z51" s="100" t="s">
        <v>915</v>
      </c>
      <c r="AA51" s="103" t="s">
        <v>912</v>
      </c>
      <c r="AB51" s="101">
        <v>2.5</v>
      </c>
      <c r="AC51" s="104">
        <v>2.5</v>
      </c>
      <c r="AD51" s="122"/>
      <c r="AF51" s="124"/>
      <c r="AO51" s="122"/>
      <c r="AQ51" s="124"/>
      <c r="AY51" s="33" t="s">
        <v>912</v>
      </c>
      <c r="AZ51" s="127">
        <v>19200</v>
      </c>
      <c r="BA51" s="33" t="s">
        <v>912</v>
      </c>
      <c r="BB51" s="75">
        <v>190</v>
      </c>
      <c r="BC51" s="76" t="s">
        <v>913</v>
      </c>
      <c r="BD51" s="77" t="s">
        <v>914</v>
      </c>
      <c r="BE51" s="78" t="s">
        <v>912</v>
      </c>
      <c r="BF51" s="79" t="s">
        <v>915</v>
      </c>
      <c r="BG51" s="76" t="s">
        <v>912</v>
      </c>
      <c r="BH51" s="80">
        <v>2.2999999999999998</v>
      </c>
      <c r="BI51" s="870"/>
      <c r="BK51" s="115" t="s">
        <v>947</v>
      </c>
      <c r="BL51" s="869"/>
      <c r="BM51" s="93" t="s">
        <v>947</v>
      </c>
      <c r="BS51" s="116"/>
      <c r="BT51" s="154"/>
      <c r="BU51" s="958"/>
      <c r="BV51" s="155" t="s">
        <v>948</v>
      </c>
      <c r="BW51" s="859" t="s">
        <v>912</v>
      </c>
      <c r="BX51" s="963">
        <v>12500</v>
      </c>
      <c r="BY51" s="128"/>
      <c r="BZ51" s="859"/>
      <c r="CA51" s="861">
        <v>0</v>
      </c>
      <c r="CB51" s="884"/>
      <c r="CC51" s="835"/>
      <c r="CD51" s="884"/>
      <c r="CE51" s="838"/>
      <c r="CF51" s="884"/>
      <c r="CG51" s="841"/>
      <c r="CH51" s="877"/>
      <c r="CI51" s="872"/>
      <c r="CJ51" s="875"/>
      <c r="CK51" s="877"/>
      <c r="CL51" s="15" t="s">
        <v>925</v>
      </c>
      <c r="CM51" s="119">
        <v>3400</v>
      </c>
      <c r="CN51" s="120">
        <v>3800</v>
      </c>
      <c r="CO51" s="859"/>
      <c r="CP51" s="879"/>
      <c r="CQ51" s="859"/>
      <c r="CR51" s="861"/>
      <c r="CS51" s="884"/>
      <c r="CT51" s="835"/>
      <c r="CU51" s="835"/>
      <c r="CV51" s="838"/>
      <c r="CW51" s="884"/>
      <c r="CX51" s="851"/>
      <c r="CY51" s="881"/>
      <c r="CZ51" s="93"/>
      <c r="DA51" s="19"/>
      <c r="DB51" s="855"/>
      <c r="DC51" s="975">
        <v>0.1</v>
      </c>
      <c r="DD51" s="855"/>
      <c r="DE51" s="857"/>
      <c r="DF51" s="859"/>
      <c r="DG51" s="861"/>
      <c r="DH51" s="835"/>
      <c r="DI51" s="835"/>
      <c r="DJ51" s="835"/>
      <c r="DK51" s="838"/>
      <c r="DL51" s="835"/>
      <c r="DM51" s="841"/>
      <c r="DN51" s="843"/>
      <c r="DO51" s="888">
        <v>0.01</v>
      </c>
      <c r="DP51" s="890">
        <v>0.03</v>
      </c>
      <c r="DQ51" s="890">
        <v>0.04</v>
      </c>
      <c r="DR51" s="892">
        <v>0.05</v>
      </c>
      <c r="DS51" s="843"/>
      <c r="DT51" s="967"/>
      <c r="DU51" s="969"/>
      <c r="DV51" s="961"/>
      <c r="DW51" s="195"/>
      <c r="DX51" s="961"/>
    </row>
    <row r="52" spans="1:128" ht="18.600000000000001" customHeight="1">
      <c r="A52" s="302" t="s">
        <v>538</v>
      </c>
      <c r="B52" s="921"/>
      <c r="C52" s="866"/>
      <c r="D52" s="864"/>
      <c r="E52" s="129" t="s">
        <v>54</v>
      </c>
      <c r="F52" s="56"/>
      <c r="G52" s="130">
        <v>241950</v>
      </c>
      <c r="H52" s="131"/>
      <c r="I52" s="130">
        <v>233960</v>
      </c>
      <c r="J52" s="131"/>
      <c r="K52" s="33" t="s">
        <v>912</v>
      </c>
      <c r="L52" s="132">
        <v>2290</v>
      </c>
      <c r="M52" s="133"/>
      <c r="N52" s="134" t="s">
        <v>913</v>
      </c>
      <c r="O52" s="135" t="s">
        <v>914</v>
      </c>
      <c r="P52" s="135" t="s">
        <v>852</v>
      </c>
      <c r="Q52" s="135" t="s">
        <v>915</v>
      </c>
      <c r="R52" s="135" t="s">
        <v>912</v>
      </c>
      <c r="S52" s="136">
        <v>2.5</v>
      </c>
      <c r="T52" s="137"/>
      <c r="U52" s="132">
        <v>2210</v>
      </c>
      <c r="V52" s="133"/>
      <c r="W52" s="138" t="s">
        <v>913</v>
      </c>
      <c r="X52" s="135" t="s">
        <v>914</v>
      </c>
      <c r="Y52" s="139" t="s">
        <v>852</v>
      </c>
      <c r="Z52" s="135" t="s">
        <v>915</v>
      </c>
      <c r="AA52" s="139" t="s">
        <v>912</v>
      </c>
      <c r="AB52" s="136">
        <v>2.5</v>
      </c>
      <c r="AC52" s="140"/>
      <c r="AD52" s="122"/>
      <c r="AF52" s="124"/>
      <c r="AG52" s="141"/>
      <c r="AO52" s="122"/>
      <c r="AQ52" s="124"/>
      <c r="AR52" s="141"/>
      <c r="AY52" s="122"/>
      <c r="BI52" s="870"/>
      <c r="BK52" s="115">
        <v>616000</v>
      </c>
      <c r="BL52" s="869"/>
      <c r="BM52" s="147">
        <v>6160</v>
      </c>
      <c r="BN52" s="86" t="s">
        <v>853</v>
      </c>
      <c r="BO52" s="14" t="s">
        <v>914</v>
      </c>
      <c r="BP52" s="21" t="s">
        <v>912</v>
      </c>
      <c r="BQ52" s="148" t="s">
        <v>915</v>
      </c>
      <c r="BR52" s="35" t="s">
        <v>912</v>
      </c>
      <c r="BS52" s="149">
        <v>1.8</v>
      </c>
      <c r="BT52" s="123"/>
      <c r="BU52" s="958"/>
      <c r="BV52" s="115"/>
      <c r="BW52" s="859"/>
      <c r="BX52" s="964"/>
      <c r="BY52" s="142"/>
      <c r="BZ52" s="859"/>
      <c r="CA52" s="862"/>
      <c r="CB52" s="885"/>
      <c r="CC52" s="836"/>
      <c r="CD52" s="885"/>
      <c r="CE52" s="839"/>
      <c r="CF52" s="885"/>
      <c r="CG52" s="842"/>
      <c r="CH52" s="877"/>
      <c r="CI52" s="873"/>
      <c r="CJ52" s="876"/>
      <c r="CK52" s="877"/>
      <c r="CL52" s="143" t="s">
        <v>926</v>
      </c>
      <c r="CM52" s="144">
        <v>3000</v>
      </c>
      <c r="CN52" s="145">
        <v>3400</v>
      </c>
      <c r="CO52" s="859"/>
      <c r="CP52" s="880"/>
      <c r="CQ52" s="859"/>
      <c r="CR52" s="862"/>
      <c r="CS52" s="885"/>
      <c r="CT52" s="836"/>
      <c r="CU52" s="836"/>
      <c r="CV52" s="839"/>
      <c r="CW52" s="885"/>
      <c r="CX52" s="852"/>
      <c r="CY52" s="882"/>
      <c r="CZ52" s="93"/>
      <c r="DA52" s="19"/>
      <c r="DB52" s="855"/>
      <c r="DC52" s="975"/>
      <c r="DD52" s="855"/>
      <c r="DE52" s="858"/>
      <c r="DF52" s="859"/>
      <c r="DG52" s="862"/>
      <c r="DH52" s="836"/>
      <c r="DI52" s="836"/>
      <c r="DJ52" s="836"/>
      <c r="DK52" s="839"/>
      <c r="DL52" s="836"/>
      <c r="DM52" s="842"/>
      <c r="DN52" s="843"/>
      <c r="DO52" s="889"/>
      <c r="DP52" s="891"/>
      <c r="DQ52" s="891"/>
      <c r="DR52" s="893"/>
      <c r="DS52" s="843"/>
      <c r="DT52" s="967"/>
      <c r="DU52" s="969"/>
      <c r="DV52" s="961"/>
      <c r="DW52" s="195"/>
      <c r="DX52" s="961"/>
    </row>
    <row r="53" spans="1:128" ht="18.600000000000001" customHeight="1">
      <c r="A53" s="302" t="s">
        <v>539</v>
      </c>
      <c r="B53" s="921"/>
      <c r="C53" s="865" t="s">
        <v>949</v>
      </c>
      <c r="D53" s="867" t="s">
        <v>911</v>
      </c>
      <c r="E53" s="55" t="s">
        <v>51</v>
      </c>
      <c r="F53" s="56"/>
      <c r="G53" s="57">
        <v>55790</v>
      </c>
      <c r="H53" s="58">
        <v>65390</v>
      </c>
      <c r="I53" s="57">
        <v>48680</v>
      </c>
      <c r="J53" s="58">
        <v>58280</v>
      </c>
      <c r="K53" s="33" t="s">
        <v>912</v>
      </c>
      <c r="L53" s="59">
        <v>530</v>
      </c>
      <c r="M53" s="60">
        <v>620</v>
      </c>
      <c r="N53" s="61" t="s">
        <v>913</v>
      </c>
      <c r="O53" s="62" t="s">
        <v>914</v>
      </c>
      <c r="P53" s="63" t="s">
        <v>912</v>
      </c>
      <c r="Q53" s="64" t="s">
        <v>915</v>
      </c>
      <c r="R53" s="63" t="s">
        <v>912</v>
      </c>
      <c r="S53" s="65">
        <v>2.5</v>
      </c>
      <c r="T53" s="66">
        <v>2.5</v>
      </c>
      <c r="U53" s="59">
        <v>460</v>
      </c>
      <c r="V53" s="60">
        <v>550</v>
      </c>
      <c r="W53" s="67" t="s">
        <v>913</v>
      </c>
      <c r="X53" s="62" t="s">
        <v>914</v>
      </c>
      <c r="Y53" s="67" t="s">
        <v>912</v>
      </c>
      <c r="Z53" s="64" t="s">
        <v>915</v>
      </c>
      <c r="AA53" s="67" t="s">
        <v>912</v>
      </c>
      <c r="AB53" s="65">
        <v>2.5</v>
      </c>
      <c r="AC53" s="68">
        <v>2.5</v>
      </c>
      <c r="AD53" s="33" t="s">
        <v>912</v>
      </c>
      <c r="AE53" s="69">
        <v>9600</v>
      </c>
      <c r="AF53" s="33" t="s">
        <v>912</v>
      </c>
      <c r="AG53" s="70">
        <v>90</v>
      </c>
      <c r="AH53" s="71" t="s">
        <v>913</v>
      </c>
      <c r="AI53" s="62" t="s">
        <v>914</v>
      </c>
      <c r="AJ53" s="67" t="s">
        <v>912</v>
      </c>
      <c r="AK53" s="64" t="s">
        <v>915</v>
      </c>
      <c r="AL53" s="67" t="s">
        <v>912</v>
      </c>
      <c r="AM53" s="72">
        <v>2.5</v>
      </c>
      <c r="AN53" s="73" t="s">
        <v>916</v>
      </c>
      <c r="AO53" s="33" t="s">
        <v>912</v>
      </c>
      <c r="AP53" s="74">
        <v>3840</v>
      </c>
      <c r="AQ53" s="33" t="s">
        <v>912</v>
      </c>
      <c r="AR53" s="75">
        <v>30</v>
      </c>
      <c r="AS53" s="76" t="s">
        <v>913</v>
      </c>
      <c r="AT53" s="77" t="s">
        <v>914</v>
      </c>
      <c r="AU53" s="78" t="s">
        <v>912</v>
      </c>
      <c r="AV53" s="79" t="s">
        <v>915</v>
      </c>
      <c r="AW53" s="78" t="s">
        <v>912</v>
      </c>
      <c r="AX53" s="80">
        <v>3.7</v>
      </c>
      <c r="AZ53" s="18"/>
      <c r="BA53" s="18"/>
      <c r="BB53" s="81"/>
      <c r="BC53" s="22"/>
      <c r="BD53" s="18"/>
      <c r="BE53" s="22"/>
      <c r="BF53" s="18"/>
      <c r="BG53" s="22"/>
      <c r="BH53" s="18"/>
      <c r="BI53" s="870"/>
      <c r="BK53" s="150"/>
      <c r="BL53" s="869"/>
      <c r="BM53" s="151"/>
      <c r="BN53" s="54"/>
      <c r="BO53" s="54"/>
      <c r="BP53" s="54"/>
      <c r="BQ53" s="54"/>
      <c r="BR53" s="54"/>
      <c r="BS53" s="152"/>
      <c r="BU53" s="958"/>
      <c r="BV53" s="117"/>
      <c r="BW53" s="859" t="s">
        <v>912</v>
      </c>
      <c r="BX53" s="886">
        <v>13700</v>
      </c>
      <c r="BY53" s="88"/>
      <c r="BZ53" s="859" t="s">
        <v>912</v>
      </c>
      <c r="CA53" s="860">
        <v>50</v>
      </c>
      <c r="CB53" s="883" t="s">
        <v>913</v>
      </c>
      <c r="CC53" s="834" t="s">
        <v>914</v>
      </c>
      <c r="CD53" s="883" t="s">
        <v>912</v>
      </c>
      <c r="CE53" s="837" t="s">
        <v>918</v>
      </c>
      <c r="CF53" s="883" t="s">
        <v>912</v>
      </c>
      <c r="CG53" s="840">
        <v>6.6</v>
      </c>
      <c r="CH53" s="877" t="s">
        <v>912</v>
      </c>
      <c r="CI53" s="871">
        <v>3800</v>
      </c>
      <c r="CJ53" s="874">
        <v>4200</v>
      </c>
      <c r="CK53" s="877" t="s">
        <v>912</v>
      </c>
      <c r="CL53" s="89" t="s">
        <v>919</v>
      </c>
      <c r="CM53" s="90">
        <v>6300</v>
      </c>
      <c r="CN53" s="91">
        <v>7100</v>
      </c>
      <c r="CO53" s="859" t="s">
        <v>912</v>
      </c>
      <c r="CP53" s="878">
        <v>6390</v>
      </c>
      <c r="CQ53" s="859" t="s">
        <v>912</v>
      </c>
      <c r="CR53" s="860">
        <v>60</v>
      </c>
      <c r="CS53" s="883" t="s">
        <v>913</v>
      </c>
      <c r="CT53" s="834" t="s">
        <v>914</v>
      </c>
      <c r="CU53" s="834" t="s">
        <v>912</v>
      </c>
      <c r="CV53" s="837" t="s">
        <v>918</v>
      </c>
      <c r="CW53" s="883" t="s">
        <v>912</v>
      </c>
      <c r="CX53" s="850">
        <v>2.7</v>
      </c>
      <c r="CY53" s="881" t="s">
        <v>920</v>
      </c>
      <c r="CZ53" s="877" t="s">
        <v>912</v>
      </c>
      <c r="DA53" s="853">
        <v>5100</v>
      </c>
      <c r="DB53" s="855"/>
      <c r="DC53" s="156"/>
      <c r="DD53" s="855" t="s">
        <v>921</v>
      </c>
      <c r="DE53" s="856">
        <v>6960</v>
      </c>
      <c r="DF53" s="859" t="s">
        <v>912</v>
      </c>
      <c r="DG53" s="860">
        <v>60</v>
      </c>
      <c r="DH53" s="834" t="s">
        <v>913</v>
      </c>
      <c r="DI53" s="834" t="s">
        <v>914</v>
      </c>
      <c r="DJ53" s="834" t="s">
        <v>912</v>
      </c>
      <c r="DK53" s="837" t="s">
        <v>918</v>
      </c>
      <c r="DL53" s="834" t="s">
        <v>912</v>
      </c>
      <c r="DM53" s="840">
        <v>2</v>
      </c>
      <c r="DN53" s="843" t="s">
        <v>921</v>
      </c>
      <c r="DO53" s="844" t="s">
        <v>854</v>
      </c>
      <c r="DP53" s="846" t="s">
        <v>854</v>
      </c>
      <c r="DQ53" s="846" t="s">
        <v>854</v>
      </c>
      <c r="DR53" s="848" t="s">
        <v>854</v>
      </c>
      <c r="DS53" s="843" t="s">
        <v>921</v>
      </c>
      <c r="DT53" s="967"/>
      <c r="DU53" s="969"/>
      <c r="DV53" s="961"/>
      <c r="DW53" s="195"/>
      <c r="DX53" s="961"/>
    </row>
    <row r="54" spans="1:128" ht="18.600000000000001" customHeight="1">
      <c r="A54" s="302" t="s">
        <v>540</v>
      </c>
      <c r="B54" s="921"/>
      <c r="C54" s="866"/>
      <c r="D54" s="868"/>
      <c r="E54" s="94" t="s">
        <v>52</v>
      </c>
      <c r="F54" s="56"/>
      <c r="G54" s="95">
        <v>65390</v>
      </c>
      <c r="H54" s="96">
        <v>141720</v>
      </c>
      <c r="I54" s="95">
        <v>58280</v>
      </c>
      <c r="J54" s="96">
        <v>134610</v>
      </c>
      <c r="K54" s="33" t="s">
        <v>912</v>
      </c>
      <c r="L54" s="97">
        <v>620</v>
      </c>
      <c r="M54" s="98">
        <v>1290</v>
      </c>
      <c r="N54" s="99" t="s">
        <v>913</v>
      </c>
      <c r="O54" s="100" t="s">
        <v>914</v>
      </c>
      <c r="P54" s="100" t="s">
        <v>852</v>
      </c>
      <c r="Q54" s="100" t="s">
        <v>915</v>
      </c>
      <c r="R54" s="100" t="s">
        <v>912</v>
      </c>
      <c r="S54" s="101">
        <v>2.5</v>
      </c>
      <c r="T54" s="102">
        <v>2.5</v>
      </c>
      <c r="U54" s="97">
        <v>550</v>
      </c>
      <c r="V54" s="98">
        <v>1210</v>
      </c>
      <c r="W54" s="103" t="s">
        <v>913</v>
      </c>
      <c r="X54" s="100" t="s">
        <v>914</v>
      </c>
      <c r="Y54" s="103" t="s">
        <v>852</v>
      </c>
      <c r="Z54" s="100" t="s">
        <v>915</v>
      </c>
      <c r="AA54" s="103" t="s">
        <v>912</v>
      </c>
      <c r="AB54" s="101">
        <v>2.5</v>
      </c>
      <c r="AC54" s="104">
        <v>2.5</v>
      </c>
      <c r="AD54" s="33" t="s">
        <v>912</v>
      </c>
      <c r="AE54" s="105">
        <v>9600</v>
      </c>
      <c r="AF54" s="33" t="s">
        <v>912</v>
      </c>
      <c r="AG54" s="106">
        <v>90</v>
      </c>
      <c r="AH54" s="107" t="s">
        <v>913</v>
      </c>
      <c r="AI54" s="49" t="s">
        <v>914</v>
      </c>
      <c r="AJ54" s="50" t="s">
        <v>912</v>
      </c>
      <c r="AK54" s="108" t="s">
        <v>915</v>
      </c>
      <c r="AL54" s="109" t="s">
        <v>912</v>
      </c>
      <c r="AM54" s="110">
        <v>2.5</v>
      </c>
      <c r="AN54" s="111"/>
      <c r="AP54" s="112"/>
      <c r="AQ54" s="7"/>
      <c r="AR54" s="113"/>
      <c r="AS54" s="114"/>
      <c r="AT54" s="112"/>
      <c r="AU54" s="114"/>
      <c r="AV54" s="112"/>
      <c r="AW54" s="114"/>
      <c r="AX54" s="112"/>
      <c r="AZ54" s="18"/>
      <c r="BA54" s="18"/>
      <c r="BB54" s="81"/>
      <c r="BC54" s="22"/>
      <c r="BD54" s="18"/>
      <c r="BE54" s="22"/>
      <c r="BF54" s="18"/>
      <c r="BG54" s="22"/>
      <c r="BH54" s="18"/>
      <c r="BI54" s="870"/>
      <c r="BK54" s="115" t="s">
        <v>950</v>
      </c>
      <c r="BL54" s="869"/>
      <c r="BM54" s="93" t="s">
        <v>950</v>
      </c>
      <c r="BS54" s="116"/>
      <c r="BT54" s="154"/>
      <c r="BU54" s="958"/>
      <c r="BV54" s="150"/>
      <c r="BW54" s="859"/>
      <c r="BX54" s="887"/>
      <c r="BY54" s="118">
        <v>11760</v>
      </c>
      <c r="BZ54" s="859"/>
      <c r="CA54" s="861"/>
      <c r="CB54" s="884"/>
      <c r="CC54" s="835"/>
      <c r="CD54" s="884"/>
      <c r="CE54" s="838"/>
      <c r="CF54" s="884"/>
      <c r="CG54" s="841"/>
      <c r="CH54" s="877"/>
      <c r="CI54" s="872"/>
      <c r="CJ54" s="875"/>
      <c r="CK54" s="877"/>
      <c r="CL54" s="15" t="s">
        <v>923</v>
      </c>
      <c r="CM54" s="119">
        <v>3500</v>
      </c>
      <c r="CN54" s="120">
        <v>3900</v>
      </c>
      <c r="CO54" s="859"/>
      <c r="CP54" s="879"/>
      <c r="CQ54" s="859"/>
      <c r="CR54" s="861"/>
      <c r="CS54" s="884"/>
      <c r="CT54" s="835"/>
      <c r="CU54" s="835"/>
      <c r="CV54" s="838"/>
      <c r="CW54" s="884"/>
      <c r="CX54" s="851"/>
      <c r="CY54" s="881"/>
      <c r="CZ54" s="877"/>
      <c r="DA54" s="854"/>
      <c r="DB54" s="855"/>
      <c r="DC54" s="156"/>
      <c r="DD54" s="855"/>
      <c r="DE54" s="857"/>
      <c r="DF54" s="859"/>
      <c r="DG54" s="861"/>
      <c r="DH54" s="835"/>
      <c r="DI54" s="835"/>
      <c r="DJ54" s="835"/>
      <c r="DK54" s="838"/>
      <c r="DL54" s="835"/>
      <c r="DM54" s="841"/>
      <c r="DN54" s="843"/>
      <c r="DO54" s="845"/>
      <c r="DP54" s="847"/>
      <c r="DQ54" s="847"/>
      <c r="DR54" s="849"/>
      <c r="DS54" s="843"/>
      <c r="DT54" s="967"/>
      <c r="DU54" s="969"/>
      <c r="DV54" s="961"/>
      <c r="DW54" s="195"/>
      <c r="DX54" s="961"/>
    </row>
    <row r="55" spans="1:128" ht="18.600000000000001" customHeight="1">
      <c r="A55" s="302" t="s">
        <v>541</v>
      </c>
      <c r="B55" s="921"/>
      <c r="C55" s="866"/>
      <c r="D55" s="863" t="s">
        <v>924</v>
      </c>
      <c r="E55" s="94" t="s">
        <v>53</v>
      </c>
      <c r="F55" s="56"/>
      <c r="G55" s="95">
        <v>141720</v>
      </c>
      <c r="H55" s="96">
        <v>237720</v>
      </c>
      <c r="I55" s="95">
        <v>134610</v>
      </c>
      <c r="J55" s="96">
        <v>230610</v>
      </c>
      <c r="K55" s="33" t="s">
        <v>912</v>
      </c>
      <c r="L55" s="97">
        <v>1290</v>
      </c>
      <c r="M55" s="98">
        <v>2250</v>
      </c>
      <c r="N55" s="99" t="s">
        <v>913</v>
      </c>
      <c r="O55" s="100" t="s">
        <v>914</v>
      </c>
      <c r="P55" s="100" t="s">
        <v>852</v>
      </c>
      <c r="Q55" s="100" t="s">
        <v>915</v>
      </c>
      <c r="R55" s="100" t="s">
        <v>912</v>
      </c>
      <c r="S55" s="101">
        <v>2.5</v>
      </c>
      <c r="T55" s="102">
        <v>2.5</v>
      </c>
      <c r="U55" s="97">
        <v>1210</v>
      </c>
      <c r="V55" s="98">
        <v>2170</v>
      </c>
      <c r="W55" s="103" t="s">
        <v>913</v>
      </c>
      <c r="X55" s="100" t="s">
        <v>914</v>
      </c>
      <c r="Y55" s="103" t="s">
        <v>852</v>
      </c>
      <c r="Z55" s="100" t="s">
        <v>915</v>
      </c>
      <c r="AA55" s="103" t="s">
        <v>912</v>
      </c>
      <c r="AB55" s="101">
        <v>2.5</v>
      </c>
      <c r="AC55" s="104">
        <v>2.5</v>
      </c>
      <c r="AD55" s="122"/>
      <c r="AF55" s="124"/>
      <c r="AO55" s="122"/>
      <c r="AQ55" s="124"/>
      <c r="AY55" s="33" t="s">
        <v>912</v>
      </c>
      <c r="AZ55" s="127">
        <v>19200</v>
      </c>
      <c r="BA55" s="33" t="s">
        <v>912</v>
      </c>
      <c r="BB55" s="75">
        <v>190</v>
      </c>
      <c r="BC55" s="76" t="s">
        <v>913</v>
      </c>
      <c r="BD55" s="77" t="s">
        <v>914</v>
      </c>
      <c r="BE55" s="78" t="s">
        <v>912</v>
      </c>
      <c r="BF55" s="79" t="s">
        <v>915</v>
      </c>
      <c r="BG55" s="76" t="s">
        <v>912</v>
      </c>
      <c r="BH55" s="80">
        <v>2.2999999999999998</v>
      </c>
      <c r="BI55" s="870"/>
      <c r="BK55" s="115">
        <v>662100</v>
      </c>
      <c r="BL55" s="869"/>
      <c r="BM55" s="147">
        <v>6620</v>
      </c>
      <c r="BN55" s="86" t="s">
        <v>853</v>
      </c>
      <c r="BO55" s="14" t="s">
        <v>914</v>
      </c>
      <c r="BP55" s="21" t="s">
        <v>912</v>
      </c>
      <c r="BQ55" s="148" t="s">
        <v>915</v>
      </c>
      <c r="BR55" s="35" t="s">
        <v>912</v>
      </c>
      <c r="BS55" s="149">
        <v>1.8</v>
      </c>
      <c r="BT55" s="123"/>
      <c r="BU55" s="958"/>
      <c r="BV55" s="115"/>
      <c r="BW55" s="859" t="s">
        <v>912</v>
      </c>
      <c r="BX55" s="963">
        <v>11760</v>
      </c>
      <c r="BY55" s="128"/>
      <c r="BZ55" s="859"/>
      <c r="CA55" s="861">
        <v>0</v>
      </c>
      <c r="CB55" s="884"/>
      <c r="CC55" s="835"/>
      <c r="CD55" s="884"/>
      <c r="CE55" s="838"/>
      <c r="CF55" s="884"/>
      <c r="CG55" s="841"/>
      <c r="CH55" s="877"/>
      <c r="CI55" s="872"/>
      <c r="CJ55" s="875"/>
      <c r="CK55" s="877"/>
      <c r="CL55" s="15" t="s">
        <v>925</v>
      </c>
      <c r="CM55" s="119">
        <v>3000</v>
      </c>
      <c r="CN55" s="120">
        <v>3400</v>
      </c>
      <c r="CO55" s="859"/>
      <c r="CP55" s="879"/>
      <c r="CQ55" s="859"/>
      <c r="CR55" s="861"/>
      <c r="CS55" s="884"/>
      <c r="CT55" s="835"/>
      <c r="CU55" s="835"/>
      <c r="CV55" s="838"/>
      <c r="CW55" s="884"/>
      <c r="CX55" s="851"/>
      <c r="CY55" s="881"/>
      <c r="CZ55" s="93"/>
      <c r="DA55" s="19"/>
      <c r="DB55" s="855"/>
      <c r="DC55" s="157"/>
      <c r="DD55" s="855"/>
      <c r="DE55" s="857"/>
      <c r="DF55" s="859"/>
      <c r="DG55" s="861"/>
      <c r="DH55" s="835"/>
      <c r="DI55" s="835"/>
      <c r="DJ55" s="835"/>
      <c r="DK55" s="838"/>
      <c r="DL55" s="835"/>
      <c r="DM55" s="841"/>
      <c r="DN55" s="843"/>
      <c r="DO55" s="888">
        <v>0.01</v>
      </c>
      <c r="DP55" s="890">
        <v>0.03</v>
      </c>
      <c r="DQ55" s="890">
        <v>0.04</v>
      </c>
      <c r="DR55" s="892">
        <v>0.05</v>
      </c>
      <c r="DS55" s="843"/>
      <c r="DT55" s="967"/>
      <c r="DU55" s="969"/>
      <c r="DV55" s="961"/>
      <c r="DW55" s="195"/>
      <c r="DX55" s="961"/>
    </row>
    <row r="56" spans="1:128" ht="18.600000000000001" customHeight="1">
      <c r="A56" s="302" t="s">
        <v>542</v>
      </c>
      <c r="B56" s="921"/>
      <c r="C56" s="866"/>
      <c r="D56" s="864"/>
      <c r="E56" s="129" t="s">
        <v>54</v>
      </c>
      <c r="F56" s="56"/>
      <c r="G56" s="130">
        <v>237720</v>
      </c>
      <c r="H56" s="131"/>
      <c r="I56" s="130">
        <v>230610</v>
      </c>
      <c r="J56" s="131"/>
      <c r="K56" s="33" t="s">
        <v>912</v>
      </c>
      <c r="L56" s="132">
        <v>2250</v>
      </c>
      <c r="M56" s="133"/>
      <c r="N56" s="134" t="s">
        <v>913</v>
      </c>
      <c r="O56" s="135" t="s">
        <v>914</v>
      </c>
      <c r="P56" s="135" t="s">
        <v>852</v>
      </c>
      <c r="Q56" s="135" t="s">
        <v>915</v>
      </c>
      <c r="R56" s="135" t="s">
        <v>912</v>
      </c>
      <c r="S56" s="136">
        <v>2.5</v>
      </c>
      <c r="T56" s="137"/>
      <c r="U56" s="132">
        <v>2170</v>
      </c>
      <c r="V56" s="133"/>
      <c r="W56" s="138" t="s">
        <v>913</v>
      </c>
      <c r="X56" s="135" t="s">
        <v>914</v>
      </c>
      <c r="Y56" s="139" t="s">
        <v>852</v>
      </c>
      <c r="Z56" s="135" t="s">
        <v>915</v>
      </c>
      <c r="AA56" s="139" t="s">
        <v>912</v>
      </c>
      <c r="AB56" s="136">
        <v>2.5</v>
      </c>
      <c r="AC56" s="140"/>
      <c r="AD56" s="122"/>
      <c r="AF56" s="124"/>
      <c r="AG56" s="141"/>
      <c r="AO56" s="122"/>
      <c r="AQ56" s="124"/>
      <c r="AR56" s="141"/>
      <c r="AY56" s="122"/>
      <c r="BI56" s="870"/>
      <c r="BK56" s="150"/>
      <c r="BL56" s="869"/>
      <c r="BM56" s="151"/>
      <c r="BN56" s="54"/>
      <c r="BO56" s="54"/>
      <c r="BP56" s="54"/>
      <c r="BQ56" s="54"/>
      <c r="BR56" s="54"/>
      <c r="BS56" s="152"/>
      <c r="BU56" s="958"/>
      <c r="BV56" s="117"/>
      <c r="BW56" s="859"/>
      <c r="BX56" s="964"/>
      <c r="BY56" s="142"/>
      <c r="BZ56" s="859"/>
      <c r="CA56" s="862"/>
      <c r="CB56" s="885"/>
      <c r="CC56" s="836"/>
      <c r="CD56" s="885"/>
      <c r="CE56" s="839"/>
      <c r="CF56" s="885"/>
      <c r="CG56" s="842"/>
      <c r="CH56" s="877"/>
      <c r="CI56" s="873"/>
      <c r="CJ56" s="876"/>
      <c r="CK56" s="877"/>
      <c r="CL56" s="143" t="s">
        <v>926</v>
      </c>
      <c r="CM56" s="144">
        <v>2700</v>
      </c>
      <c r="CN56" s="145">
        <v>3000</v>
      </c>
      <c r="CO56" s="859"/>
      <c r="CP56" s="880"/>
      <c r="CQ56" s="859"/>
      <c r="CR56" s="862"/>
      <c r="CS56" s="885"/>
      <c r="CT56" s="836"/>
      <c r="CU56" s="836"/>
      <c r="CV56" s="839"/>
      <c r="CW56" s="885"/>
      <c r="CX56" s="852"/>
      <c r="CY56" s="882"/>
      <c r="CZ56" s="93"/>
      <c r="DA56" s="19"/>
      <c r="DB56" s="855"/>
      <c r="DC56" s="157"/>
      <c r="DD56" s="855"/>
      <c r="DE56" s="858"/>
      <c r="DF56" s="859"/>
      <c r="DG56" s="862"/>
      <c r="DH56" s="836"/>
      <c r="DI56" s="836"/>
      <c r="DJ56" s="836"/>
      <c r="DK56" s="839"/>
      <c r="DL56" s="836"/>
      <c r="DM56" s="842"/>
      <c r="DN56" s="843"/>
      <c r="DO56" s="889"/>
      <c r="DP56" s="891"/>
      <c r="DQ56" s="891"/>
      <c r="DR56" s="893"/>
      <c r="DS56" s="843"/>
      <c r="DT56" s="967"/>
      <c r="DU56" s="969"/>
      <c r="DV56" s="961"/>
      <c r="DW56" s="195"/>
      <c r="DX56" s="961"/>
    </row>
    <row r="57" spans="1:128" ht="18.600000000000001" customHeight="1">
      <c r="A57" s="302" t="s">
        <v>543</v>
      </c>
      <c r="B57" s="921"/>
      <c r="C57" s="865" t="s">
        <v>951</v>
      </c>
      <c r="D57" s="867" t="s">
        <v>911</v>
      </c>
      <c r="E57" s="55" t="s">
        <v>51</v>
      </c>
      <c r="F57" s="56"/>
      <c r="G57" s="57">
        <v>48000</v>
      </c>
      <c r="H57" s="58">
        <v>57600</v>
      </c>
      <c r="I57" s="57">
        <v>41600</v>
      </c>
      <c r="J57" s="58">
        <v>51200</v>
      </c>
      <c r="K57" s="33" t="s">
        <v>912</v>
      </c>
      <c r="L57" s="59">
        <v>450</v>
      </c>
      <c r="M57" s="60">
        <v>540</v>
      </c>
      <c r="N57" s="61" t="s">
        <v>913</v>
      </c>
      <c r="O57" s="62" t="s">
        <v>914</v>
      </c>
      <c r="P57" s="63" t="s">
        <v>912</v>
      </c>
      <c r="Q57" s="64" t="s">
        <v>915</v>
      </c>
      <c r="R57" s="63" t="s">
        <v>912</v>
      </c>
      <c r="S57" s="65">
        <v>2.7</v>
      </c>
      <c r="T57" s="66">
        <v>2.7</v>
      </c>
      <c r="U57" s="59">
        <v>390</v>
      </c>
      <c r="V57" s="60">
        <v>480</v>
      </c>
      <c r="W57" s="67" t="s">
        <v>913</v>
      </c>
      <c r="X57" s="62" t="s">
        <v>914</v>
      </c>
      <c r="Y57" s="67" t="s">
        <v>912</v>
      </c>
      <c r="Z57" s="64" t="s">
        <v>915</v>
      </c>
      <c r="AA57" s="67" t="s">
        <v>912</v>
      </c>
      <c r="AB57" s="65">
        <v>2.7</v>
      </c>
      <c r="AC57" s="68">
        <v>2.6</v>
      </c>
      <c r="AD57" s="33" t="s">
        <v>912</v>
      </c>
      <c r="AE57" s="69">
        <v>9600</v>
      </c>
      <c r="AF57" s="33" t="s">
        <v>912</v>
      </c>
      <c r="AG57" s="70">
        <v>90</v>
      </c>
      <c r="AH57" s="71" t="s">
        <v>913</v>
      </c>
      <c r="AI57" s="62" t="s">
        <v>914</v>
      </c>
      <c r="AJ57" s="67" t="s">
        <v>912</v>
      </c>
      <c r="AK57" s="64" t="s">
        <v>915</v>
      </c>
      <c r="AL57" s="67" t="s">
        <v>912</v>
      </c>
      <c r="AM57" s="72">
        <v>2.5</v>
      </c>
      <c r="AN57" s="73" t="s">
        <v>916</v>
      </c>
      <c r="AO57" s="33" t="s">
        <v>912</v>
      </c>
      <c r="AP57" s="74">
        <v>3840</v>
      </c>
      <c r="AQ57" s="33" t="s">
        <v>912</v>
      </c>
      <c r="AR57" s="75">
        <v>30</v>
      </c>
      <c r="AS57" s="76" t="s">
        <v>913</v>
      </c>
      <c r="AT57" s="77" t="s">
        <v>914</v>
      </c>
      <c r="AU57" s="78" t="s">
        <v>912</v>
      </c>
      <c r="AV57" s="79" t="s">
        <v>915</v>
      </c>
      <c r="AW57" s="78" t="s">
        <v>912</v>
      </c>
      <c r="AX57" s="80">
        <v>3.7</v>
      </c>
      <c r="AZ57" s="18"/>
      <c r="BA57" s="18"/>
      <c r="BB57" s="81"/>
      <c r="BC57" s="22"/>
      <c r="BD57" s="18"/>
      <c r="BE57" s="22"/>
      <c r="BF57" s="18"/>
      <c r="BG57" s="22"/>
      <c r="BH57" s="18"/>
      <c r="BI57" s="870"/>
      <c r="BK57" s="115" t="s">
        <v>952</v>
      </c>
      <c r="BL57" s="869"/>
      <c r="BM57" s="93" t="s">
        <v>952</v>
      </c>
      <c r="BS57" s="116"/>
      <c r="BT57" s="154"/>
      <c r="BU57" s="958"/>
      <c r="BV57" s="150"/>
      <c r="BW57" s="869"/>
      <c r="BX57" s="123"/>
      <c r="BY57" s="123"/>
      <c r="BZ57" s="870"/>
      <c r="CA57" s="158"/>
      <c r="CB57" s="159"/>
      <c r="CC57" s="160"/>
      <c r="CD57" s="159"/>
      <c r="CE57" s="160"/>
      <c r="CF57" s="159"/>
      <c r="CG57" s="160"/>
      <c r="CH57" s="855" t="s">
        <v>912</v>
      </c>
      <c r="CI57" s="871">
        <v>3400</v>
      </c>
      <c r="CJ57" s="874">
        <v>3800</v>
      </c>
      <c r="CK57" s="877" t="s">
        <v>912</v>
      </c>
      <c r="CL57" s="89" t="s">
        <v>919</v>
      </c>
      <c r="CM57" s="90">
        <v>5500</v>
      </c>
      <c r="CN57" s="91">
        <v>6200</v>
      </c>
      <c r="CO57" s="859" t="s">
        <v>912</v>
      </c>
      <c r="CP57" s="878">
        <v>5750</v>
      </c>
      <c r="CQ57" s="859" t="s">
        <v>912</v>
      </c>
      <c r="CR57" s="860">
        <v>50</v>
      </c>
      <c r="CS57" s="883" t="s">
        <v>913</v>
      </c>
      <c r="CT57" s="834" t="s">
        <v>914</v>
      </c>
      <c r="CU57" s="834" t="s">
        <v>912</v>
      </c>
      <c r="CV57" s="837" t="s">
        <v>918</v>
      </c>
      <c r="CW57" s="883" t="s">
        <v>912</v>
      </c>
      <c r="CX57" s="850">
        <v>2.9</v>
      </c>
      <c r="CY57" s="881" t="s">
        <v>920</v>
      </c>
      <c r="CZ57" s="877" t="s">
        <v>912</v>
      </c>
      <c r="DA57" s="853">
        <v>5100</v>
      </c>
      <c r="DB57" s="855"/>
      <c r="DC57" s="161"/>
      <c r="DD57" s="855" t="s">
        <v>921</v>
      </c>
      <c r="DE57" s="856">
        <v>6260</v>
      </c>
      <c r="DF57" s="859" t="s">
        <v>912</v>
      </c>
      <c r="DG57" s="860">
        <v>60</v>
      </c>
      <c r="DH57" s="834" t="s">
        <v>913</v>
      </c>
      <c r="DI57" s="834" t="s">
        <v>914</v>
      </c>
      <c r="DJ57" s="834" t="s">
        <v>912</v>
      </c>
      <c r="DK57" s="837" t="s">
        <v>918</v>
      </c>
      <c r="DL57" s="834" t="s">
        <v>912</v>
      </c>
      <c r="DM57" s="840">
        <v>1.8</v>
      </c>
      <c r="DN57" s="843" t="s">
        <v>921</v>
      </c>
      <c r="DO57" s="844" t="s">
        <v>854</v>
      </c>
      <c r="DP57" s="846" t="s">
        <v>854</v>
      </c>
      <c r="DQ57" s="846" t="s">
        <v>854</v>
      </c>
      <c r="DR57" s="848" t="s">
        <v>854</v>
      </c>
      <c r="DS57" s="843" t="s">
        <v>921</v>
      </c>
      <c r="DT57" s="967"/>
      <c r="DU57" s="969"/>
      <c r="DV57" s="961"/>
      <c r="DW57" s="195"/>
      <c r="DX57" s="961"/>
    </row>
    <row r="58" spans="1:128" ht="18.600000000000001" customHeight="1">
      <c r="A58" s="302" t="s">
        <v>544</v>
      </c>
      <c r="B58" s="921"/>
      <c r="C58" s="866"/>
      <c r="D58" s="868"/>
      <c r="E58" s="94" t="s">
        <v>52</v>
      </c>
      <c r="F58" s="56"/>
      <c r="G58" s="95">
        <v>57600</v>
      </c>
      <c r="H58" s="96">
        <v>133930</v>
      </c>
      <c r="I58" s="95">
        <v>51200</v>
      </c>
      <c r="J58" s="96">
        <v>127530</v>
      </c>
      <c r="K58" s="33" t="s">
        <v>912</v>
      </c>
      <c r="L58" s="97">
        <v>540</v>
      </c>
      <c r="M58" s="98">
        <v>1210</v>
      </c>
      <c r="N58" s="99" t="s">
        <v>913</v>
      </c>
      <c r="O58" s="100" t="s">
        <v>914</v>
      </c>
      <c r="P58" s="100" t="s">
        <v>852</v>
      </c>
      <c r="Q58" s="100" t="s">
        <v>915</v>
      </c>
      <c r="R58" s="100" t="s">
        <v>912</v>
      </c>
      <c r="S58" s="101">
        <v>2.7</v>
      </c>
      <c r="T58" s="102">
        <v>2.6</v>
      </c>
      <c r="U58" s="97">
        <v>480</v>
      </c>
      <c r="V58" s="98">
        <v>1140</v>
      </c>
      <c r="W58" s="103" t="s">
        <v>913</v>
      </c>
      <c r="X58" s="100" t="s">
        <v>914</v>
      </c>
      <c r="Y58" s="103" t="s">
        <v>852</v>
      </c>
      <c r="Z58" s="100" t="s">
        <v>915</v>
      </c>
      <c r="AA58" s="103" t="s">
        <v>912</v>
      </c>
      <c r="AB58" s="101">
        <v>2.6</v>
      </c>
      <c r="AC58" s="104">
        <v>2.6</v>
      </c>
      <c r="AD58" s="33" t="s">
        <v>912</v>
      </c>
      <c r="AE58" s="105">
        <v>9600</v>
      </c>
      <c r="AF58" s="33" t="s">
        <v>912</v>
      </c>
      <c r="AG58" s="106">
        <v>90</v>
      </c>
      <c r="AH58" s="107" t="s">
        <v>913</v>
      </c>
      <c r="AI58" s="49" t="s">
        <v>914</v>
      </c>
      <c r="AJ58" s="50" t="s">
        <v>912</v>
      </c>
      <c r="AK58" s="108" t="s">
        <v>915</v>
      </c>
      <c r="AL58" s="109" t="s">
        <v>912</v>
      </c>
      <c r="AM58" s="110">
        <v>2.5</v>
      </c>
      <c r="AN58" s="111"/>
      <c r="AP58" s="112"/>
      <c r="AQ58" s="7"/>
      <c r="AR58" s="113"/>
      <c r="AS58" s="114"/>
      <c r="AT58" s="112"/>
      <c r="AU58" s="114"/>
      <c r="AV58" s="112"/>
      <c r="AW58" s="114"/>
      <c r="AX58" s="112"/>
      <c r="AZ58" s="18"/>
      <c r="BA58" s="18"/>
      <c r="BB58" s="81"/>
      <c r="BC58" s="22"/>
      <c r="BD58" s="18"/>
      <c r="BE58" s="22"/>
      <c r="BF58" s="18"/>
      <c r="BG58" s="22"/>
      <c r="BH58" s="18"/>
      <c r="BI58" s="870"/>
      <c r="BK58" s="115">
        <v>708200</v>
      </c>
      <c r="BL58" s="869"/>
      <c r="BM58" s="147">
        <v>7080</v>
      </c>
      <c r="BN58" s="86" t="s">
        <v>853</v>
      </c>
      <c r="BO58" s="14" t="s">
        <v>914</v>
      </c>
      <c r="BP58" s="21" t="s">
        <v>912</v>
      </c>
      <c r="BQ58" s="148" t="s">
        <v>915</v>
      </c>
      <c r="BR58" s="35" t="s">
        <v>912</v>
      </c>
      <c r="BS58" s="149">
        <v>1.7</v>
      </c>
      <c r="BT58" s="123"/>
      <c r="BU58" s="958"/>
      <c r="BW58" s="869"/>
      <c r="BX58" s="123"/>
      <c r="BY58" s="123"/>
      <c r="BZ58" s="870"/>
      <c r="CA58" s="162"/>
      <c r="CB58" s="159"/>
      <c r="CC58" s="160"/>
      <c r="CD58" s="159"/>
      <c r="CE58" s="160"/>
      <c r="CF58" s="159"/>
      <c r="CG58" s="160"/>
      <c r="CH58" s="855"/>
      <c r="CI58" s="872"/>
      <c r="CJ58" s="875"/>
      <c r="CK58" s="877"/>
      <c r="CL58" s="15" t="s">
        <v>923</v>
      </c>
      <c r="CM58" s="119">
        <v>3000</v>
      </c>
      <c r="CN58" s="120">
        <v>3400</v>
      </c>
      <c r="CO58" s="859"/>
      <c r="CP58" s="879"/>
      <c r="CQ58" s="859"/>
      <c r="CR58" s="861"/>
      <c r="CS58" s="884"/>
      <c r="CT58" s="835"/>
      <c r="CU58" s="835"/>
      <c r="CV58" s="838"/>
      <c r="CW58" s="884"/>
      <c r="CX58" s="851"/>
      <c r="CY58" s="881"/>
      <c r="CZ58" s="877"/>
      <c r="DA58" s="854"/>
      <c r="DB58" s="855"/>
      <c r="DC58" s="161"/>
      <c r="DD58" s="855"/>
      <c r="DE58" s="857"/>
      <c r="DF58" s="859"/>
      <c r="DG58" s="861"/>
      <c r="DH58" s="835"/>
      <c r="DI58" s="835"/>
      <c r="DJ58" s="835"/>
      <c r="DK58" s="838"/>
      <c r="DL58" s="835"/>
      <c r="DM58" s="841"/>
      <c r="DN58" s="843"/>
      <c r="DO58" s="845"/>
      <c r="DP58" s="847"/>
      <c r="DQ58" s="847"/>
      <c r="DR58" s="849"/>
      <c r="DS58" s="843"/>
      <c r="DT58" s="967"/>
      <c r="DU58" s="969"/>
      <c r="DV58" s="961"/>
      <c r="DW58" s="195"/>
      <c r="DX58" s="961"/>
    </row>
    <row r="59" spans="1:128" ht="18.600000000000001" customHeight="1">
      <c r="A59" s="302" t="s">
        <v>545</v>
      </c>
      <c r="B59" s="921"/>
      <c r="C59" s="866"/>
      <c r="D59" s="863" t="s">
        <v>924</v>
      </c>
      <c r="E59" s="94" t="s">
        <v>53</v>
      </c>
      <c r="F59" s="56"/>
      <c r="G59" s="95">
        <v>133930</v>
      </c>
      <c r="H59" s="96">
        <v>229930</v>
      </c>
      <c r="I59" s="95">
        <v>127530</v>
      </c>
      <c r="J59" s="96">
        <v>223530</v>
      </c>
      <c r="K59" s="33" t="s">
        <v>912</v>
      </c>
      <c r="L59" s="97">
        <v>1210</v>
      </c>
      <c r="M59" s="98">
        <v>2170</v>
      </c>
      <c r="N59" s="99" t="s">
        <v>913</v>
      </c>
      <c r="O59" s="100" t="s">
        <v>914</v>
      </c>
      <c r="P59" s="100" t="s">
        <v>852</v>
      </c>
      <c r="Q59" s="100" t="s">
        <v>915</v>
      </c>
      <c r="R59" s="100" t="s">
        <v>912</v>
      </c>
      <c r="S59" s="101">
        <v>2.6</v>
      </c>
      <c r="T59" s="102">
        <v>2.6</v>
      </c>
      <c r="U59" s="97">
        <v>1140</v>
      </c>
      <c r="V59" s="98">
        <v>2100</v>
      </c>
      <c r="W59" s="103" t="s">
        <v>913</v>
      </c>
      <c r="X59" s="100" t="s">
        <v>914</v>
      </c>
      <c r="Y59" s="103" t="s">
        <v>852</v>
      </c>
      <c r="Z59" s="100" t="s">
        <v>915</v>
      </c>
      <c r="AA59" s="103" t="s">
        <v>912</v>
      </c>
      <c r="AB59" s="101">
        <v>2.6</v>
      </c>
      <c r="AC59" s="104">
        <v>2.5</v>
      </c>
      <c r="AD59" s="122"/>
      <c r="AF59" s="124"/>
      <c r="AO59" s="122"/>
      <c r="AQ59" s="124"/>
      <c r="AY59" s="33" t="s">
        <v>912</v>
      </c>
      <c r="AZ59" s="127">
        <v>19200</v>
      </c>
      <c r="BA59" s="33" t="s">
        <v>912</v>
      </c>
      <c r="BB59" s="75">
        <v>190</v>
      </c>
      <c r="BC59" s="76" t="s">
        <v>913</v>
      </c>
      <c r="BD59" s="77" t="s">
        <v>914</v>
      </c>
      <c r="BE59" s="78" t="s">
        <v>912</v>
      </c>
      <c r="BF59" s="79" t="s">
        <v>915</v>
      </c>
      <c r="BG59" s="76" t="s">
        <v>912</v>
      </c>
      <c r="BH59" s="80">
        <v>2.2999999999999998</v>
      </c>
      <c r="BI59" s="870"/>
      <c r="BK59" s="150"/>
      <c r="BL59" s="869"/>
      <c r="BM59" s="151"/>
      <c r="BN59" s="54"/>
      <c r="BO59" s="54"/>
      <c r="BP59" s="54"/>
      <c r="BQ59" s="54"/>
      <c r="BR59" s="54"/>
      <c r="BS59" s="152"/>
      <c r="BU59" s="958"/>
      <c r="BW59" s="869"/>
      <c r="BX59" s="123"/>
      <c r="BY59" s="123"/>
      <c r="BZ59" s="870"/>
      <c r="CA59" s="162"/>
      <c r="CB59" s="159"/>
      <c r="CC59" s="160"/>
      <c r="CD59" s="159"/>
      <c r="CE59" s="160"/>
      <c r="CF59" s="159"/>
      <c r="CG59" s="160"/>
      <c r="CH59" s="855"/>
      <c r="CI59" s="872"/>
      <c r="CJ59" s="875"/>
      <c r="CK59" s="877"/>
      <c r="CL59" s="15" t="s">
        <v>925</v>
      </c>
      <c r="CM59" s="119">
        <v>2600</v>
      </c>
      <c r="CN59" s="120">
        <v>2900</v>
      </c>
      <c r="CO59" s="859"/>
      <c r="CP59" s="879"/>
      <c r="CQ59" s="859"/>
      <c r="CR59" s="861"/>
      <c r="CS59" s="884"/>
      <c r="CT59" s="835"/>
      <c r="CU59" s="835"/>
      <c r="CV59" s="838"/>
      <c r="CW59" s="884"/>
      <c r="CX59" s="851"/>
      <c r="CY59" s="881"/>
      <c r="CZ59" s="93"/>
      <c r="DA59" s="19"/>
      <c r="DB59" s="855"/>
      <c r="DC59" s="161"/>
      <c r="DD59" s="855"/>
      <c r="DE59" s="857"/>
      <c r="DF59" s="859"/>
      <c r="DG59" s="861"/>
      <c r="DH59" s="835"/>
      <c r="DI59" s="835"/>
      <c r="DJ59" s="835"/>
      <c r="DK59" s="838"/>
      <c r="DL59" s="835"/>
      <c r="DM59" s="841"/>
      <c r="DN59" s="843"/>
      <c r="DO59" s="888">
        <v>0.01</v>
      </c>
      <c r="DP59" s="890">
        <v>0.03</v>
      </c>
      <c r="DQ59" s="890">
        <v>0.04</v>
      </c>
      <c r="DR59" s="892">
        <v>0.05</v>
      </c>
      <c r="DS59" s="843"/>
      <c r="DT59" s="967"/>
      <c r="DU59" s="969"/>
      <c r="DV59" s="961"/>
      <c r="DW59" s="195"/>
      <c r="DX59" s="961"/>
    </row>
    <row r="60" spans="1:128" ht="18.600000000000001" customHeight="1">
      <c r="A60" s="302" t="s">
        <v>546</v>
      </c>
      <c r="B60" s="921"/>
      <c r="C60" s="866"/>
      <c r="D60" s="864"/>
      <c r="E60" s="129" t="s">
        <v>54</v>
      </c>
      <c r="F60" s="56"/>
      <c r="G60" s="130">
        <v>229930</v>
      </c>
      <c r="H60" s="131"/>
      <c r="I60" s="130">
        <v>223530</v>
      </c>
      <c r="J60" s="131"/>
      <c r="K60" s="33" t="s">
        <v>912</v>
      </c>
      <c r="L60" s="132">
        <v>2170</v>
      </c>
      <c r="M60" s="133"/>
      <c r="N60" s="134" t="s">
        <v>913</v>
      </c>
      <c r="O60" s="135" t="s">
        <v>914</v>
      </c>
      <c r="P60" s="135" t="s">
        <v>852</v>
      </c>
      <c r="Q60" s="135" t="s">
        <v>915</v>
      </c>
      <c r="R60" s="135" t="s">
        <v>912</v>
      </c>
      <c r="S60" s="136">
        <v>2.6</v>
      </c>
      <c r="T60" s="137"/>
      <c r="U60" s="132">
        <v>2100</v>
      </c>
      <c r="V60" s="133"/>
      <c r="W60" s="138" t="s">
        <v>913</v>
      </c>
      <c r="X60" s="135" t="s">
        <v>914</v>
      </c>
      <c r="Y60" s="139" t="s">
        <v>852</v>
      </c>
      <c r="Z60" s="135" t="s">
        <v>915</v>
      </c>
      <c r="AA60" s="139" t="s">
        <v>912</v>
      </c>
      <c r="AB60" s="136">
        <v>2.5</v>
      </c>
      <c r="AC60" s="140"/>
      <c r="AD60" s="122"/>
      <c r="AF60" s="124"/>
      <c r="AG60" s="141"/>
      <c r="AO60" s="122"/>
      <c r="AQ60" s="124"/>
      <c r="AR60" s="141"/>
      <c r="AY60" s="122"/>
      <c r="BI60" s="870"/>
      <c r="BK60" s="115" t="s">
        <v>953</v>
      </c>
      <c r="BL60" s="869"/>
      <c r="BM60" s="93" t="s">
        <v>953</v>
      </c>
      <c r="BS60" s="116"/>
      <c r="BT60" s="154"/>
      <c r="BU60" s="958"/>
      <c r="BV60" s="150"/>
      <c r="BW60" s="869"/>
      <c r="BX60" s="123"/>
      <c r="BY60" s="123"/>
      <c r="BZ60" s="870"/>
      <c r="CA60" s="162"/>
      <c r="CB60" s="159"/>
      <c r="CC60" s="160"/>
      <c r="CD60" s="159"/>
      <c r="CE60" s="160"/>
      <c r="CF60" s="159"/>
      <c r="CG60" s="160"/>
      <c r="CH60" s="855"/>
      <c r="CI60" s="873"/>
      <c r="CJ60" s="876"/>
      <c r="CK60" s="877"/>
      <c r="CL60" s="143" t="s">
        <v>926</v>
      </c>
      <c r="CM60" s="144">
        <v>2400</v>
      </c>
      <c r="CN60" s="145">
        <v>2600</v>
      </c>
      <c r="CO60" s="859"/>
      <c r="CP60" s="880"/>
      <c r="CQ60" s="859"/>
      <c r="CR60" s="862"/>
      <c r="CS60" s="885"/>
      <c r="CT60" s="836"/>
      <c r="CU60" s="836"/>
      <c r="CV60" s="839"/>
      <c r="CW60" s="885"/>
      <c r="CX60" s="852"/>
      <c r="CY60" s="882"/>
      <c r="CZ60" s="93"/>
      <c r="DA60" s="19"/>
      <c r="DB60" s="855"/>
      <c r="DC60" s="161"/>
      <c r="DD60" s="855"/>
      <c r="DE60" s="858"/>
      <c r="DF60" s="859"/>
      <c r="DG60" s="862"/>
      <c r="DH60" s="836"/>
      <c r="DI60" s="836"/>
      <c r="DJ60" s="836"/>
      <c r="DK60" s="839"/>
      <c r="DL60" s="836"/>
      <c r="DM60" s="842"/>
      <c r="DN60" s="843"/>
      <c r="DO60" s="889"/>
      <c r="DP60" s="891"/>
      <c r="DQ60" s="891"/>
      <c r="DR60" s="893"/>
      <c r="DS60" s="843"/>
      <c r="DT60" s="967"/>
      <c r="DU60" s="969"/>
      <c r="DV60" s="961"/>
      <c r="DW60" s="195"/>
      <c r="DX60" s="961"/>
    </row>
    <row r="61" spans="1:128" ht="18.600000000000001" customHeight="1">
      <c r="A61" s="302" t="s">
        <v>547</v>
      </c>
      <c r="B61" s="921"/>
      <c r="C61" s="865" t="s">
        <v>954</v>
      </c>
      <c r="D61" s="867" t="s">
        <v>911</v>
      </c>
      <c r="E61" s="55" t="s">
        <v>51</v>
      </c>
      <c r="F61" s="56"/>
      <c r="G61" s="57">
        <v>45680</v>
      </c>
      <c r="H61" s="58">
        <v>55280</v>
      </c>
      <c r="I61" s="57">
        <v>39860</v>
      </c>
      <c r="J61" s="58">
        <v>49460</v>
      </c>
      <c r="K61" s="33" t="s">
        <v>912</v>
      </c>
      <c r="L61" s="59">
        <v>430</v>
      </c>
      <c r="M61" s="60">
        <v>520</v>
      </c>
      <c r="N61" s="61" t="s">
        <v>913</v>
      </c>
      <c r="O61" s="62" t="s">
        <v>914</v>
      </c>
      <c r="P61" s="63" t="s">
        <v>912</v>
      </c>
      <c r="Q61" s="64" t="s">
        <v>915</v>
      </c>
      <c r="R61" s="63" t="s">
        <v>912</v>
      </c>
      <c r="S61" s="65">
        <v>2.7</v>
      </c>
      <c r="T61" s="66">
        <v>2.7</v>
      </c>
      <c r="U61" s="59">
        <v>370</v>
      </c>
      <c r="V61" s="60">
        <v>460</v>
      </c>
      <c r="W61" s="67" t="s">
        <v>913</v>
      </c>
      <c r="X61" s="62" t="s">
        <v>914</v>
      </c>
      <c r="Y61" s="67" t="s">
        <v>912</v>
      </c>
      <c r="Z61" s="64" t="s">
        <v>915</v>
      </c>
      <c r="AA61" s="67" t="s">
        <v>912</v>
      </c>
      <c r="AB61" s="65">
        <v>2.7</v>
      </c>
      <c r="AC61" s="68">
        <v>2.6</v>
      </c>
      <c r="AD61" s="33" t="s">
        <v>912</v>
      </c>
      <c r="AE61" s="69">
        <v>9600</v>
      </c>
      <c r="AF61" s="33" t="s">
        <v>912</v>
      </c>
      <c r="AG61" s="70">
        <v>90</v>
      </c>
      <c r="AH61" s="71" t="s">
        <v>913</v>
      </c>
      <c r="AI61" s="62" t="s">
        <v>914</v>
      </c>
      <c r="AJ61" s="67" t="s">
        <v>912</v>
      </c>
      <c r="AK61" s="64" t="s">
        <v>915</v>
      </c>
      <c r="AL61" s="67" t="s">
        <v>912</v>
      </c>
      <c r="AM61" s="72">
        <v>2.5</v>
      </c>
      <c r="AN61" s="73" t="s">
        <v>916</v>
      </c>
      <c r="AO61" s="33" t="s">
        <v>912</v>
      </c>
      <c r="AP61" s="74">
        <v>3840</v>
      </c>
      <c r="AQ61" s="33" t="s">
        <v>912</v>
      </c>
      <c r="AR61" s="75">
        <v>30</v>
      </c>
      <c r="AS61" s="76" t="s">
        <v>913</v>
      </c>
      <c r="AT61" s="77" t="s">
        <v>914</v>
      </c>
      <c r="AU61" s="78" t="s">
        <v>912</v>
      </c>
      <c r="AV61" s="79" t="s">
        <v>915</v>
      </c>
      <c r="AW61" s="78" t="s">
        <v>912</v>
      </c>
      <c r="AX61" s="80">
        <v>3.7</v>
      </c>
      <c r="AZ61" s="18"/>
      <c r="BA61" s="18"/>
      <c r="BB61" s="81"/>
      <c r="BC61" s="22"/>
      <c r="BD61" s="18"/>
      <c r="BE61" s="22"/>
      <c r="BF61" s="18"/>
      <c r="BG61" s="22"/>
      <c r="BH61" s="18"/>
      <c r="BI61" s="870"/>
      <c r="BK61" s="115">
        <v>754200</v>
      </c>
      <c r="BL61" s="869"/>
      <c r="BM61" s="147">
        <v>7540</v>
      </c>
      <c r="BN61" s="86" t="s">
        <v>853</v>
      </c>
      <c r="BO61" s="14" t="s">
        <v>914</v>
      </c>
      <c r="BP61" s="21" t="s">
        <v>912</v>
      </c>
      <c r="BQ61" s="148" t="s">
        <v>915</v>
      </c>
      <c r="BR61" s="35" t="s">
        <v>912</v>
      </c>
      <c r="BS61" s="149">
        <v>1.8</v>
      </c>
      <c r="BT61" s="123"/>
      <c r="BU61" s="958"/>
      <c r="BV61" s="115"/>
      <c r="BW61" s="869"/>
      <c r="BX61" s="123"/>
      <c r="BY61" s="123"/>
      <c r="BZ61" s="870"/>
      <c r="CA61" s="162"/>
      <c r="CB61" s="159"/>
      <c r="CC61" s="160"/>
      <c r="CD61" s="159"/>
      <c r="CE61" s="160"/>
      <c r="CF61" s="159"/>
      <c r="CG61" s="160"/>
      <c r="CH61" s="855" t="s">
        <v>912</v>
      </c>
      <c r="CI61" s="871">
        <v>3800</v>
      </c>
      <c r="CJ61" s="874">
        <v>4100</v>
      </c>
      <c r="CK61" s="877" t="s">
        <v>912</v>
      </c>
      <c r="CL61" s="89" t="s">
        <v>919</v>
      </c>
      <c r="CM61" s="90">
        <v>6100</v>
      </c>
      <c r="CN61" s="91">
        <v>6800</v>
      </c>
      <c r="CO61" s="859" t="s">
        <v>912</v>
      </c>
      <c r="CP61" s="878">
        <v>5230</v>
      </c>
      <c r="CQ61" s="859" t="s">
        <v>912</v>
      </c>
      <c r="CR61" s="860">
        <v>50</v>
      </c>
      <c r="CS61" s="883" t="s">
        <v>913</v>
      </c>
      <c r="CT61" s="834" t="s">
        <v>914</v>
      </c>
      <c r="CU61" s="834" t="s">
        <v>912</v>
      </c>
      <c r="CV61" s="837" t="s">
        <v>918</v>
      </c>
      <c r="CW61" s="883" t="s">
        <v>912</v>
      </c>
      <c r="CX61" s="850">
        <v>2.6</v>
      </c>
      <c r="CY61" s="881" t="s">
        <v>920</v>
      </c>
      <c r="CZ61" s="877" t="s">
        <v>912</v>
      </c>
      <c r="DA61" s="853">
        <v>5100</v>
      </c>
      <c r="DB61" s="855"/>
      <c r="DC61" s="157"/>
      <c r="DD61" s="855" t="s">
        <v>921</v>
      </c>
      <c r="DE61" s="856">
        <v>5690</v>
      </c>
      <c r="DF61" s="859" t="s">
        <v>912</v>
      </c>
      <c r="DG61" s="860">
        <v>50</v>
      </c>
      <c r="DH61" s="834" t="s">
        <v>913</v>
      </c>
      <c r="DI61" s="834" t="s">
        <v>914</v>
      </c>
      <c r="DJ61" s="834" t="s">
        <v>912</v>
      </c>
      <c r="DK61" s="837" t="s">
        <v>918</v>
      </c>
      <c r="DL61" s="834" t="s">
        <v>912</v>
      </c>
      <c r="DM61" s="840">
        <v>2</v>
      </c>
      <c r="DN61" s="843" t="s">
        <v>921</v>
      </c>
      <c r="DO61" s="844" t="s">
        <v>854</v>
      </c>
      <c r="DP61" s="846" t="s">
        <v>854</v>
      </c>
      <c r="DQ61" s="846" t="s">
        <v>854</v>
      </c>
      <c r="DR61" s="848" t="s">
        <v>854</v>
      </c>
      <c r="DS61" s="843" t="s">
        <v>921</v>
      </c>
      <c r="DT61" s="967"/>
      <c r="DU61" s="969"/>
      <c r="DV61" s="961"/>
      <c r="DW61" s="195"/>
      <c r="DX61" s="961"/>
    </row>
    <row r="62" spans="1:128" ht="18.600000000000001" customHeight="1">
      <c r="A62" s="302" t="s">
        <v>548</v>
      </c>
      <c r="B62" s="921"/>
      <c r="C62" s="866"/>
      <c r="D62" s="868"/>
      <c r="E62" s="94" t="s">
        <v>52</v>
      </c>
      <c r="F62" s="56"/>
      <c r="G62" s="95">
        <v>55280</v>
      </c>
      <c r="H62" s="96">
        <v>131610</v>
      </c>
      <c r="I62" s="95">
        <v>49460</v>
      </c>
      <c r="J62" s="96">
        <v>125790</v>
      </c>
      <c r="K62" s="33" t="s">
        <v>912</v>
      </c>
      <c r="L62" s="97">
        <v>520</v>
      </c>
      <c r="M62" s="98">
        <v>1180</v>
      </c>
      <c r="N62" s="99" t="s">
        <v>913</v>
      </c>
      <c r="O62" s="100" t="s">
        <v>914</v>
      </c>
      <c r="P62" s="100" t="s">
        <v>852</v>
      </c>
      <c r="Q62" s="100" t="s">
        <v>915</v>
      </c>
      <c r="R62" s="100" t="s">
        <v>912</v>
      </c>
      <c r="S62" s="101">
        <v>2.7</v>
      </c>
      <c r="T62" s="102">
        <v>2.6</v>
      </c>
      <c r="U62" s="97">
        <v>460</v>
      </c>
      <c r="V62" s="98">
        <v>1130</v>
      </c>
      <c r="W62" s="103" t="s">
        <v>913</v>
      </c>
      <c r="X62" s="100" t="s">
        <v>914</v>
      </c>
      <c r="Y62" s="103" t="s">
        <v>852</v>
      </c>
      <c r="Z62" s="100" t="s">
        <v>915</v>
      </c>
      <c r="AA62" s="103" t="s">
        <v>912</v>
      </c>
      <c r="AB62" s="101">
        <v>2.6</v>
      </c>
      <c r="AC62" s="104">
        <v>2.5</v>
      </c>
      <c r="AD62" s="33" t="s">
        <v>912</v>
      </c>
      <c r="AE62" s="105">
        <v>9600</v>
      </c>
      <c r="AF62" s="33" t="s">
        <v>912</v>
      </c>
      <c r="AG62" s="106">
        <v>90</v>
      </c>
      <c r="AH62" s="107" t="s">
        <v>913</v>
      </c>
      <c r="AI62" s="49" t="s">
        <v>914</v>
      </c>
      <c r="AJ62" s="50" t="s">
        <v>912</v>
      </c>
      <c r="AK62" s="108" t="s">
        <v>915</v>
      </c>
      <c r="AL62" s="109" t="s">
        <v>912</v>
      </c>
      <c r="AM62" s="110">
        <v>2.5</v>
      </c>
      <c r="AN62" s="111"/>
      <c r="AP62" s="112"/>
      <c r="AQ62" s="7"/>
      <c r="AR62" s="113"/>
      <c r="AS62" s="114"/>
      <c r="AT62" s="112"/>
      <c r="AU62" s="114"/>
      <c r="AV62" s="112"/>
      <c r="AW62" s="114"/>
      <c r="AX62" s="112"/>
      <c r="AZ62" s="18"/>
      <c r="BA62" s="18"/>
      <c r="BB62" s="81"/>
      <c r="BC62" s="22"/>
      <c r="BD62" s="18"/>
      <c r="BE62" s="22"/>
      <c r="BF62" s="18"/>
      <c r="BG62" s="22"/>
      <c r="BH62" s="18"/>
      <c r="BI62" s="870"/>
      <c r="BK62" s="150"/>
      <c r="BL62" s="869"/>
      <c r="BM62" s="151"/>
      <c r="BN62" s="54"/>
      <c r="BO62" s="54"/>
      <c r="BP62" s="54"/>
      <c r="BQ62" s="54"/>
      <c r="BR62" s="54"/>
      <c r="BS62" s="152"/>
      <c r="BU62" s="958"/>
      <c r="BV62" s="117"/>
      <c r="BW62" s="869"/>
      <c r="BX62" s="123"/>
      <c r="BY62" s="123"/>
      <c r="BZ62" s="870"/>
      <c r="CA62" s="162"/>
      <c r="CB62" s="159"/>
      <c r="CC62" s="160"/>
      <c r="CD62" s="159"/>
      <c r="CE62" s="160"/>
      <c r="CF62" s="159"/>
      <c r="CG62" s="160"/>
      <c r="CH62" s="855"/>
      <c r="CI62" s="872"/>
      <c r="CJ62" s="875"/>
      <c r="CK62" s="877"/>
      <c r="CL62" s="15" t="s">
        <v>923</v>
      </c>
      <c r="CM62" s="119">
        <v>3300</v>
      </c>
      <c r="CN62" s="120">
        <v>3700</v>
      </c>
      <c r="CO62" s="859"/>
      <c r="CP62" s="879"/>
      <c r="CQ62" s="859"/>
      <c r="CR62" s="861"/>
      <c r="CS62" s="884"/>
      <c r="CT62" s="835"/>
      <c r="CU62" s="835"/>
      <c r="CV62" s="838"/>
      <c r="CW62" s="884"/>
      <c r="CX62" s="851"/>
      <c r="CY62" s="881"/>
      <c r="CZ62" s="877"/>
      <c r="DA62" s="854"/>
      <c r="DB62" s="855"/>
      <c r="DC62" s="157"/>
      <c r="DD62" s="855"/>
      <c r="DE62" s="857"/>
      <c r="DF62" s="859"/>
      <c r="DG62" s="861"/>
      <c r="DH62" s="835"/>
      <c r="DI62" s="835"/>
      <c r="DJ62" s="835"/>
      <c r="DK62" s="838"/>
      <c r="DL62" s="835"/>
      <c r="DM62" s="841"/>
      <c r="DN62" s="843"/>
      <c r="DO62" s="845"/>
      <c r="DP62" s="847"/>
      <c r="DQ62" s="847"/>
      <c r="DR62" s="849"/>
      <c r="DS62" s="843"/>
      <c r="DT62" s="967"/>
      <c r="DU62" s="969"/>
      <c r="DV62" s="961"/>
      <c r="DW62" s="195"/>
      <c r="DX62" s="961"/>
    </row>
    <row r="63" spans="1:128" ht="18.600000000000001" customHeight="1">
      <c r="A63" s="302" t="s">
        <v>549</v>
      </c>
      <c r="B63" s="921"/>
      <c r="C63" s="866"/>
      <c r="D63" s="863" t="s">
        <v>924</v>
      </c>
      <c r="E63" s="94" t="s">
        <v>53</v>
      </c>
      <c r="F63" s="56"/>
      <c r="G63" s="95">
        <v>131610</v>
      </c>
      <c r="H63" s="96">
        <v>227610</v>
      </c>
      <c r="I63" s="95">
        <v>125790</v>
      </c>
      <c r="J63" s="96">
        <v>221790</v>
      </c>
      <c r="K63" s="33" t="s">
        <v>912</v>
      </c>
      <c r="L63" s="97">
        <v>1180</v>
      </c>
      <c r="M63" s="98">
        <v>2140</v>
      </c>
      <c r="N63" s="99" t="s">
        <v>913</v>
      </c>
      <c r="O63" s="100" t="s">
        <v>914</v>
      </c>
      <c r="P63" s="100" t="s">
        <v>852</v>
      </c>
      <c r="Q63" s="100" t="s">
        <v>915</v>
      </c>
      <c r="R63" s="100" t="s">
        <v>912</v>
      </c>
      <c r="S63" s="101">
        <v>2.6</v>
      </c>
      <c r="T63" s="102">
        <v>2.6</v>
      </c>
      <c r="U63" s="97">
        <v>1130</v>
      </c>
      <c r="V63" s="98">
        <v>2090</v>
      </c>
      <c r="W63" s="103" t="s">
        <v>913</v>
      </c>
      <c r="X63" s="100" t="s">
        <v>914</v>
      </c>
      <c r="Y63" s="103" t="s">
        <v>852</v>
      </c>
      <c r="Z63" s="100" t="s">
        <v>915</v>
      </c>
      <c r="AA63" s="103" t="s">
        <v>912</v>
      </c>
      <c r="AB63" s="101">
        <v>2.5</v>
      </c>
      <c r="AC63" s="104">
        <v>2.5</v>
      </c>
      <c r="AD63" s="122"/>
      <c r="AF63" s="124"/>
      <c r="AO63" s="122"/>
      <c r="AQ63" s="124"/>
      <c r="AY63" s="33" t="s">
        <v>912</v>
      </c>
      <c r="AZ63" s="127">
        <v>19200</v>
      </c>
      <c r="BA63" s="33" t="s">
        <v>912</v>
      </c>
      <c r="BB63" s="75">
        <v>190</v>
      </c>
      <c r="BC63" s="76" t="s">
        <v>913</v>
      </c>
      <c r="BD63" s="77" t="s">
        <v>914</v>
      </c>
      <c r="BE63" s="78" t="s">
        <v>912</v>
      </c>
      <c r="BF63" s="79" t="s">
        <v>915</v>
      </c>
      <c r="BG63" s="76" t="s">
        <v>912</v>
      </c>
      <c r="BH63" s="80">
        <v>2.2999999999999998</v>
      </c>
      <c r="BI63" s="870"/>
      <c r="BK63" s="115" t="s">
        <v>955</v>
      </c>
      <c r="BL63" s="869"/>
      <c r="BM63" s="93" t="s">
        <v>955</v>
      </c>
      <c r="BS63" s="116"/>
      <c r="BT63" s="154"/>
      <c r="BU63" s="958"/>
      <c r="BV63" s="150"/>
      <c r="BW63" s="869"/>
      <c r="BX63" s="123"/>
      <c r="BY63" s="123"/>
      <c r="BZ63" s="870"/>
      <c r="CA63" s="162"/>
      <c r="CB63" s="159"/>
      <c r="CC63" s="160"/>
      <c r="CD63" s="159"/>
      <c r="CE63" s="160"/>
      <c r="CF63" s="159"/>
      <c r="CG63" s="160"/>
      <c r="CH63" s="855"/>
      <c r="CI63" s="872"/>
      <c r="CJ63" s="875"/>
      <c r="CK63" s="877"/>
      <c r="CL63" s="15" t="s">
        <v>925</v>
      </c>
      <c r="CM63" s="119">
        <v>2900</v>
      </c>
      <c r="CN63" s="120">
        <v>3200</v>
      </c>
      <c r="CO63" s="859"/>
      <c r="CP63" s="879"/>
      <c r="CQ63" s="859"/>
      <c r="CR63" s="861"/>
      <c r="CS63" s="884"/>
      <c r="CT63" s="835"/>
      <c r="CU63" s="835"/>
      <c r="CV63" s="838"/>
      <c r="CW63" s="884"/>
      <c r="CX63" s="851"/>
      <c r="CY63" s="881"/>
      <c r="CZ63" s="93"/>
      <c r="DA63" s="19"/>
      <c r="DB63" s="855"/>
      <c r="DC63" s="157"/>
      <c r="DD63" s="855"/>
      <c r="DE63" s="857"/>
      <c r="DF63" s="859"/>
      <c r="DG63" s="861"/>
      <c r="DH63" s="835"/>
      <c r="DI63" s="835"/>
      <c r="DJ63" s="835"/>
      <c r="DK63" s="838"/>
      <c r="DL63" s="835"/>
      <c r="DM63" s="841"/>
      <c r="DN63" s="843"/>
      <c r="DO63" s="888">
        <v>0.01</v>
      </c>
      <c r="DP63" s="890">
        <v>0.03</v>
      </c>
      <c r="DQ63" s="890">
        <v>0.04</v>
      </c>
      <c r="DR63" s="892">
        <v>0.05</v>
      </c>
      <c r="DS63" s="843"/>
      <c r="DT63" s="967"/>
      <c r="DU63" s="969"/>
      <c r="DV63" s="961"/>
      <c r="DW63" s="195"/>
      <c r="DX63" s="961"/>
    </row>
    <row r="64" spans="1:128" ht="18.600000000000001" customHeight="1">
      <c r="A64" s="302" t="s">
        <v>550</v>
      </c>
      <c r="B64" s="921"/>
      <c r="C64" s="866"/>
      <c r="D64" s="864"/>
      <c r="E64" s="129" t="s">
        <v>54</v>
      </c>
      <c r="F64" s="56"/>
      <c r="G64" s="130">
        <v>227610</v>
      </c>
      <c r="H64" s="131"/>
      <c r="I64" s="130">
        <v>221790</v>
      </c>
      <c r="J64" s="131"/>
      <c r="K64" s="33" t="s">
        <v>912</v>
      </c>
      <c r="L64" s="132">
        <v>2140</v>
      </c>
      <c r="M64" s="133"/>
      <c r="N64" s="134" t="s">
        <v>913</v>
      </c>
      <c r="O64" s="135" t="s">
        <v>914</v>
      </c>
      <c r="P64" s="135" t="s">
        <v>852</v>
      </c>
      <c r="Q64" s="135" t="s">
        <v>915</v>
      </c>
      <c r="R64" s="135" t="s">
        <v>912</v>
      </c>
      <c r="S64" s="136">
        <v>2.6</v>
      </c>
      <c r="T64" s="137"/>
      <c r="U64" s="132">
        <v>2090</v>
      </c>
      <c r="V64" s="133"/>
      <c r="W64" s="138" t="s">
        <v>913</v>
      </c>
      <c r="X64" s="135" t="s">
        <v>914</v>
      </c>
      <c r="Y64" s="139" t="s">
        <v>852</v>
      </c>
      <c r="Z64" s="135" t="s">
        <v>915</v>
      </c>
      <c r="AA64" s="139" t="s">
        <v>912</v>
      </c>
      <c r="AB64" s="136">
        <v>2.5</v>
      </c>
      <c r="AC64" s="140"/>
      <c r="AD64" s="122"/>
      <c r="AF64" s="124"/>
      <c r="AG64" s="141"/>
      <c r="AO64" s="122"/>
      <c r="AQ64" s="124"/>
      <c r="AR64" s="141"/>
      <c r="AY64" s="122"/>
      <c r="BI64" s="870"/>
      <c r="BK64" s="115">
        <v>800300</v>
      </c>
      <c r="BL64" s="869"/>
      <c r="BM64" s="147">
        <v>8000</v>
      </c>
      <c r="BN64" s="86" t="s">
        <v>853</v>
      </c>
      <c r="BO64" s="14" t="s">
        <v>914</v>
      </c>
      <c r="BP64" s="21" t="s">
        <v>912</v>
      </c>
      <c r="BQ64" s="148" t="s">
        <v>915</v>
      </c>
      <c r="BR64" s="35" t="s">
        <v>912</v>
      </c>
      <c r="BS64" s="149">
        <v>1.8</v>
      </c>
      <c r="BT64" s="123"/>
      <c r="BU64" s="958"/>
      <c r="BV64" s="115"/>
      <c r="BW64" s="869"/>
      <c r="BX64" s="123"/>
      <c r="BY64" s="123"/>
      <c r="BZ64" s="870"/>
      <c r="CA64" s="162"/>
      <c r="CB64" s="159"/>
      <c r="CC64" s="160"/>
      <c r="CD64" s="159"/>
      <c r="CE64" s="160"/>
      <c r="CF64" s="159"/>
      <c r="CG64" s="160"/>
      <c r="CH64" s="855"/>
      <c r="CI64" s="873"/>
      <c r="CJ64" s="876"/>
      <c r="CK64" s="877"/>
      <c r="CL64" s="143" t="s">
        <v>926</v>
      </c>
      <c r="CM64" s="144">
        <v>2600</v>
      </c>
      <c r="CN64" s="145">
        <v>2900</v>
      </c>
      <c r="CO64" s="859"/>
      <c r="CP64" s="880"/>
      <c r="CQ64" s="859"/>
      <c r="CR64" s="862"/>
      <c r="CS64" s="885"/>
      <c r="CT64" s="836"/>
      <c r="CU64" s="836"/>
      <c r="CV64" s="839"/>
      <c r="CW64" s="885"/>
      <c r="CX64" s="852"/>
      <c r="CY64" s="882"/>
      <c r="CZ64" s="93"/>
      <c r="DA64" s="19"/>
      <c r="DB64" s="855"/>
      <c r="DC64" s="157"/>
      <c r="DD64" s="855"/>
      <c r="DE64" s="858"/>
      <c r="DF64" s="859"/>
      <c r="DG64" s="862"/>
      <c r="DH64" s="836"/>
      <c r="DI64" s="836"/>
      <c r="DJ64" s="836"/>
      <c r="DK64" s="839"/>
      <c r="DL64" s="836"/>
      <c r="DM64" s="842"/>
      <c r="DN64" s="843"/>
      <c r="DO64" s="889"/>
      <c r="DP64" s="891"/>
      <c r="DQ64" s="891"/>
      <c r="DR64" s="893"/>
      <c r="DS64" s="843"/>
      <c r="DT64" s="967"/>
      <c r="DU64" s="969"/>
      <c r="DV64" s="961"/>
      <c r="DW64" s="195"/>
      <c r="DX64" s="961"/>
    </row>
    <row r="65" spans="1:128" ht="18.600000000000001" customHeight="1">
      <c r="A65" s="302" t="s">
        <v>551</v>
      </c>
      <c r="B65" s="921"/>
      <c r="C65" s="976" t="s">
        <v>956</v>
      </c>
      <c r="D65" s="867" t="s">
        <v>911</v>
      </c>
      <c r="E65" s="55" t="s">
        <v>51</v>
      </c>
      <c r="F65" s="56"/>
      <c r="G65" s="57">
        <v>43690</v>
      </c>
      <c r="H65" s="58">
        <v>53290</v>
      </c>
      <c r="I65" s="57">
        <v>38360</v>
      </c>
      <c r="J65" s="58">
        <v>47960</v>
      </c>
      <c r="K65" s="33" t="s">
        <v>912</v>
      </c>
      <c r="L65" s="59">
        <v>410</v>
      </c>
      <c r="M65" s="60">
        <v>500</v>
      </c>
      <c r="N65" s="61" t="s">
        <v>913</v>
      </c>
      <c r="O65" s="62" t="s">
        <v>914</v>
      </c>
      <c r="P65" s="63" t="s">
        <v>912</v>
      </c>
      <c r="Q65" s="64" t="s">
        <v>915</v>
      </c>
      <c r="R65" s="63" t="s">
        <v>912</v>
      </c>
      <c r="S65" s="65">
        <v>2.7</v>
      </c>
      <c r="T65" s="66">
        <v>2.6</v>
      </c>
      <c r="U65" s="59">
        <v>360</v>
      </c>
      <c r="V65" s="60">
        <v>450</v>
      </c>
      <c r="W65" s="67" t="s">
        <v>913</v>
      </c>
      <c r="X65" s="62" t="s">
        <v>914</v>
      </c>
      <c r="Y65" s="67" t="s">
        <v>912</v>
      </c>
      <c r="Z65" s="64" t="s">
        <v>915</v>
      </c>
      <c r="AA65" s="67" t="s">
        <v>912</v>
      </c>
      <c r="AB65" s="65">
        <v>2.6</v>
      </c>
      <c r="AC65" s="68">
        <v>2.6</v>
      </c>
      <c r="AD65" s="33" t="s">
        <v>912</v>
      </c>
      <c r="AE65" s="69">
        <v>9600</v>
      </c>
      <c r="AF65" s="33" t="s">
        <v>912</v>
      </c>
      <c r="AG65" s="70">
        <v>90</v>
      </c>
      <c r="AH65" s="71" t="s">
        <v>913</v>
      </c>
      <c r="AI65" s="62" t="s">
        <v>914</v>
      </c>
      <c r="AJ65" s="67" t="s">
        <v>912</v>
      </c>
      <c r="AK65" s="64" t="s">
        <v>915</v>
      </c>
      <c r="AL65" s="67" t="s">
        <v>912</v>
      </c>
      <c r="AM65" s="72">
        <v>2.5</v>
      </c>
      <c r="AN65" s="73" t="s">
        <v>916</v>
      </c>
      <c r="AO65" s="33" t="s">
        <v>912</v>
      </c>
      <c r="AP65" s="74">
        <v>3840</v>
      </c>
      <c r="AQ65" s="33" t="s">
        <v>912</v>
      </c>
      <c r="AR65" s="75">
        <v>30</v>
      </c>
      <c r="AS65" s="76" t="s">
        <v>913</v>
      </c>
      <c r="AT65" s="77" t="s">
        <v>914</v>
      </c>
      <c r="AU65" s="78" t="s">
        <v>912</v>
      </c>
      <c r="AV65" s="79" t="s">
        <v>915</v>
      </c>
      <c r="AW65" s="78" t="s">
        <v>912</v>
      </c>
      <c r="AX65" s="80">
        <v>3.7</v>
      </c>
      <c r="AZ65" s="18"/>
      <c r="BA65" s="18"/>
      <c r="BB65" s="81"/>
      <c r="BC65" s="22"/>
      <c r="BD65" s="18"/>
      <c r="BE65" s="22"/>
      <c r="BF65" s="18"/>
      <c r="BG65" s="22"/>
      <c r="BH65" s="18"/>
      <c r="BI65" s="870"/>
      <c r="BK65" s="150"/>
      <c r="BL65" s="869"/>
      <c r="BM65" s="151"/>
      <c r="BN65" s="54"/>
      <c r="BO65" s="54"/>
      <c r="BP65" s="54"/>
      <c r="BQ65" s="54"/>
      <c r="BR65" s="54"/>
      <c r="BS65" s="152"/>
      <c r="BU65" s="958"/>
      <c r="BV65" s="117"/>
      <c r="BW65" s="869"/>
      <c r="BX65" s="123"/>
      <c r="BY65" s="123"/>
      <c r="BZ65" s="870"/>
      <c r="CA65" s="162"/>
      <c r="CB65" s="159"/>
      <c r="CC65" s="160"/>
      <c r="CD65" s="159"/>
      <c r="CE65" s="160"/>
      <c r="CF65" s="159"/>
      <c r="CG65" s="160"/>
      <c r="CH65" s="855" t="s">
        <v>912</v>
      </c>
      <c r="CI65" s="871">
        <v>3400</v>
      </c>
      <c r="CJ65" s="874">
        <v>3800</v>
      </c>
      <c r="CK65" s="877" t="s">
        <v>912</v>
      </c>
      <c r="CL65" s="89" t="s">
        <v>919</v>
      </c>
      <c r="CM65" s="90">
        <v>5500</v>
      </c>
      <c r="CN65" s="91">
        <v>6200</v>
      </c>
      <c r="CO65" s="859" t="s">
        <v>912</v>
      </c>
      <c r="CP65" s="878">
        <v>4790</v>
      </c>
      <c r="CQ65" s="859" t="s">
        <v>912</v>
      </c>
      <c r="CR65" s="860">
        <v>40</v>
      </c>
      <c r="CS65" s="883" t="s">
        <v>913</v>
      </c>
      <c r="CT65" s="834" t="s">
        <v>914</v>
      </c>
      <c r="CU65" s="834" t="s">
        <v>912</v>
      </c>
      <c r="CV65" s="837" t="s">
        <v>918</v>
      </c>
      <c r="CW65" s="883" t="s">
        <v>912</v>
      </c>
      <c r="CX65" s="850">
        <v>3</v>
      </c>
      <c r="CY65" s="881" t="s">
        <v>920</v>
      </c>
      <c r="CZ65" s="877" t="s">
        <v>912</v>
      </c>
      <c r="DA65" s="853">
        <v>5100</v>
      </c>
      <c r="DB65" s="855"/>
      <c r="DC65" s="157"/>
      <c r="DD65" s="855" t="s">
        <v>921</v>
      </c>
      <c r="DE65" s="856">
        <v>5220</v>
      </c>
      <c r="DF65" s="859" t="s">
        <v>912</v>
      </c>
      <c r="DG65" s="860">
        <v>50</v>
      </c>
      <c r="DH65" s="834" t="s">
        <v>913</v>
      </c>
      <c r="DI65" s="834" t="s">
        <v>914</v>
      </c>
      <c r="DJ65" s="834" t="s">
        <v>912</v>
      </c>
      <c r="DK65" s="837" t="s">
        <v>918</v>
      </c>
      <c r="DL65" s="834" t="s">
        <v>912</v>
      </c>
      <c r="DM65" s="840">
        <v>1.8</v>
      </c>
      <c r="DN65" s="843" t="s">
        <v>921</v>
      </c>
      <c r="DO65" s="844" t="s">
        <v>854</v>
      </c>
      <c r="DP65" s="846" t="s">
        <v>854</v>
      </c>
      <c r="DQ65" s="846" t="s">
        <v>854</v>
      </c>
      <c r="DR65" s="848" t="s">
        <v>854</v>
      </c>
      <c r="DS65" s="843" t="s">
        <v>921</v>
      </c>
      <c r="DT65" s="967"/>
      <c r="DU65" s="969"/>
      <c r="DV65" s="961"/>
      <c r="DW65" s="195"/>
      <c r="DX65" s="961"/>
    </row>
    <row r="66" spans="1:128" ht="18.600000000000001" customHeight="1">
      <c r="A66" s="302" t="s">
        <v>552</v>
      </c>
      <c r="B66" s="921"/>
      <c r="C66" s="977"/>
      <c r="D66" s="868"/>
      <c r="E66" s="94" t="s">
        <v>52</v>
      </c>
      <c r="F66" s="56"/>
      <c r="G66" s="95">
        <v>53290</v>
      </c>
      <c r="H66" s="96">
        <v>129620</v>
      </c>
      <c r="I66" s="95">
        <v>47960</v>
      </c>
      <c r="J66" s="96">
        <v>124290</v>
      </c>
      <c r="K66" s="33" t="s">
        <v>912</v>
      </c>
      <c r="L66" s="97">
        <v>500</v>
      </c>
      <c r="M66" s="98">
        <v>1160</v>
      </c>
      <c r="N66" s="99" t="s">
        <v>913</v>
      </c>
      <c r="O66" s="100" t="s">
        <v>914</v>
      </c>
      <c r="P66" s="100" t="s">
        <v>852</v>
      </c>
      <c r="Q66" s="100" t="s">
        <v>915</v>
      </c>
      <c r="R66" s="100" t="s">
        <v>912</v>
      </c>
      <c r="S66" s="101">
        <v>2.6</v>
      </c>
      <c r="T66" s="102">
        <v>2.6</v>
      </c>
      <c r="U66" s="97">
        <v>450</v>
      </c>
      <c r="V66" s="98">
        <v>1110</v>
      </c>
      <c r="W66" s="103" t="s">
        <v>913</v>
      </c>
      <c r="X66" s="100" t="s">
        <v>914</v>
      </c>
      <c r="Y66" s="103" t="s">
        <v>852</v>
      </c>
      <c r="Z66" s="100" t="s">
        <v>915</v>
      </c>
      <c r="AA66" s="103" t="s">
        <v>912</v>
      </c>
      <c r="AB66" s="101">
        <v>2.6</v>
      </c>
      <c r="AC66" s="104">
        <v>2.5</v>
      </c>
      <c r="AD66" s="33" t="s">
        <v>912</v>
      </c>
      <c r="AE66" s="105">
        <v>9600</v>
      </c>
      <c r="AF66" s="33" t="s">
        <v>912</v>
      </c>
      <c r="AG66" s="106">
        <v>90</v>
      </c>
      <c r="AH66" s="107" t="s">
        <v>913</v>
      </c>
      <c r="AI66" s="49" t="s">
        <v>914</v>
      </c>
      <c r="AJ66" s="50" t="s">
        <v>912</v>
      </c>
      <c r="AK66" s="108" t="s">
        <v>915</v>
      </c>
      <c r="AL66" s="109" t="s">
        <v>912</v>
      </c>
      <c r="AM66" s="110">
        <v>2.5</v>
      </c>
      <c r="AN66" s="111"/>
      <c r="AP66" s="112"/>
      <c r="AQ66" s="7"/>
      <c r="AR66" s="113"/>
      <c r="AS66" s="114"/>
      <c r="AT66" s="112"/>
      <c r="AU66" s="114"/>
      <c r="AV66" s="112"/>
      <c r="AW66" s="114"/>
      <c r="AX66" s="112"/>
      <c r="AZ66" s="18"/>
      <c r="BA66" s="18"/>
      <c r="BB66" s="81"/>
      <c r="BC66" s="22"/>
      <c r="BD66" s="18"/>
      <c r="BE66" s="22"/>
      <c r="BF66" s="18"/>
      <c r="BG66" s="22"/>
      <c r="BH66" s="18"/>
      <c r="BI66" s="870"/>
      <c r="BK66" s="115" t="s">
        <v>957</v>
      </c>
      <c r="BL66" s="869"/>
      <c r="BM66" s="93" t="s">
        <v>957</v>
      </c>
      <c r="BS66" s="116"/>
      <c r="BT66" s="154"/>
      <c r="BU66" s="958"/>
      <c r="BV66" s="150"/>
      <c r="BW66" s="869"/>
      <c r="BX66" s="123"/>
      <c r="BY66" s="123"/>
      <c r="BZ66" s="870"/>
      <c r="CA66" s="162"/>
      <c r="CB66" s="159"/>
      <c r="CC66" s="160"/>
      <c r="CD66" s="159"/>
      <c r="CE66" s="160"/>
      <c r="CF66" s="159"/>
      <c r="CG66" s="160"/>
      <c r="CH66" s="855"/>
      <c r="CI66" s="872"/>
      <c r="CJ66" s="875"/>
      <c r="CK66" s="877"/>
      <c r="CL66" s="15" t="s">
        <v>923</v>
      </c>
      <c r="CM66" s="119">
        <v>3000</v>
      </c>
      <c r="CN66" s="120">
        <v>3400</v>
      </c>
      <c r="CO66" s="859"/>
      <c r="CP66" s="879"/>
      <c r="CQ66" s="859"/>
      <c r="CR66" s="861"/>
      <c r="CS66" s="884"/>
      <c r="CT66" s="835"/>
      <c r="CU66" s="835"/>
      <c r="CV66" s="838"/>
      <c r="CW66" s="884"/>
      <c r="CX66" s="851"/>
      <c r="CY66" s="881"/>
      <c r="CZ66" s="877"/>
      <c r="DA66" s="854"/>
      <c r="DB66" s="855"/>
      <c r="DC66" s="157"/>
      <c r="DD66" s="855"/>
      <c r="DE66" s="857"/>
      <c r="DF66" s="859"/>
      <c r="DG66" s="861"/>
      <c r="DH66" s="835"/>
      <c r="DI66" s="835"/>
      <c r="DJ66" s="835"/>
      <c r="DK66" s="838"/>
      <c r="DL66" s="835"/>
      <c r="DM66" s="841"/>
      <c r="DN66" s="843"/>
      <c r="DO66" s="845"/>
      <c r="DP66" s="847"/>
      <c r="DQ66" s="847"/>
      <c r="DR66" s="849"/>
      <c r="DS66" s="843"/>
      <c r="DT66" s="967"/>
      <c r="DU66" s="969"/>
      <c r="DV66" s="961"/>
      <c r="DW66" s="195"/>
      <c r="DX66" s="961"/>
    </row>
    <row r="67" spans="1:128" ht="18.600000000000001" customHeight="1">
      <c r="A67" s="302" t="s">
        <v>553</v>
      </c>
      <c r="B67" s="921"/>
      <c r="C67" s="977"/>
      <c r="D67" s="863" t="s">
        <v>924</v>
      </c>
      <c r="E67" s="94" t="s">
        <v>53</v>
      </c>
      <c r="F67" s="56"/>
      <c r="G67" s="95">
        <v>129620</v>
      </c>
      <c r="H67" s="96">
        <v>225620</v>
      </c>
      <c r="I67" s="95">
        <v>124290</v>
      </c>
      <c r="J67" s="96">
        <v>220290</v>
      </c>
      <c r="K67" s="33" t="s">
        <v>912</v>
      </c>
      <c r="L67" s="97">
        <v>1160</v>
      </c>
      <c r="M67" s="98">
        <v>2120</v>
      </c>
      <c r="N67" s="99" t="s">
        <v>913</v>
      </c>
      <c r="O67" s="100" t="s">
        <v>914</v>
      </c>
      <c r="P67" s="100" t="s">
        <v>852</v>
      </c>
      <c r="Q67" s="100" t="s">
        <v>915</v>
      </c>
      <c r="R67" s="100" t="s">
        <v>912</v>
      </c>
      <c r="S67" s="101">
        <v>2.6</v>
      </c>
      <c r="T67" s="102">
        <v>2.6</v>
      </c>
      <c r="U67" s="97">
        <v>1110</v>
      </c>
      <c r="V67" s="98">
        <v>2070</v>
      </c>
      <c r="W67" s="103" t="s">
        <v>913</v>
      </c>
      <c r="X67" s="100" t="s">
        <v>914</v>
      </c>
      <c r="Y67" s="103" t="s">
        <v>852</v>
      </c>
      <c r="Z67" s="100" t="s">
        <v>915</v>
      </c>
      <c r="AA67" s="103" t="s">
        <v>912</v>
      </c>
      <c r="AB67" s="101">
        <v>2.5</v>
      </c>
      <c r="AC67" s="104">
        <v>2.5</v>
      </c>
      <c r="AD67" s="122"/>
      <c r="AF67" s="124"/>
      <c r="AO67" s="122"/>
      <c r="AQ67" s="124"/>
      <c r="AY67" s="33" t="s">
        <v>912</v>
      </c>
      <c r="AZ67" s="127">
        <v>19200</v>
      </c>
      <c r="BA67" s="33" t="s">
        <v>912</v>
      </c>
      <c r="BB67" s="75">
        <v>190</v>
      </c>
      <c r="BC67" s="76" t="s">
        <v>913</v>
      </c>
      <c r="BD67" s="77" t="s">
        <v>914</v>
      </c>
      <c r="BE67" s="78" t="s">
        <v>912</v>
      </c>
      <c r="BF67" s="79" t="s">
        <v>915</v>
      </c>
      <c r="BG67" s="76" t="s">
        <v>912</v>
      </c>
      <c r="BH67" s="80">
        <v>2.2999999999999998</v>
      </c>
      <c r="BI67" s="870"/>
      <c r="BK67" s="115">
        <v>846400</v>
      </c>
      <c r="BL67" s="869"/>
      <c r="BM67" s="147">
        <v>8460</v>
      </c>
      <c r="BN67" s="86" t="s">
        <v>853</v>
      </c>
      <c r="BO67" s="14" t="s">
        <v>914</v>
      </c>
      <c r="BP67" s="21" t="s">
        <v>912</v>
      </c>
      <c r="BQ67" s="148" t="s">
        <v>915</v>
      </c>
      <c r="BR67" s="35" t="s">
        <v>912</v>
      </c>
      <c r="BS67" s="149">
        <v>1.8</v>
      </c>
      <c r="BT67" s="123"/>
      <c r="BU67" s="958"/>
      <c r="BV67" s="115"/>
      <c r="BW67" s="869"/>
      <c r="BX67" s="123"/>
      <c r="BY67" s="123"/>
      <c r="BZ67" s="870"/>
      <c r="CA67" s="162"/>
      <c r="CB67" s="159"/>
      <c r="CC67" s="160"/>
      <c r="CD67" s="159"/>
      <c r="CE67" s="160"/>
      <c r="CF67" s="159"/>
      <c r="CG67" s="160"/>
      <c r="CH67" s="855"/>
      <c r="CI67" s="872"/>
      <c r="CJ67" s="875"/>
      <c r="CK67" s="877"/>
      <c r="CL67" s="15" t="s">
        <v>925</v>
      </c>
      <c r="CM67" s="119">
        <v>2600</v>
      </c>
      <c r="CN67" s="120">
        <v>2900</v>
      </c>
      <c r="CO67" s="859"/>
      <c r="CP67" s="879"/>
      <c r="CQ67" s="859"/>
      <c r="CR67" s="861"/>
      <c r="CS67" s="884"/>
      <c r="CT67" s="835"/>
      <c r="CU67" s="835"/>
      <c r="CV67" s="838"/>
      <c r="CW67" s="884"/>
      <c r="CX67" s="851"/>
      <c r="CY67" s="881"/>
      <c r="CZ67" s="93"/>
      <c r="DA67" s="19"/>
      <c r="DB67" s="855"/>
      <c r="DC67" s="157"/>
      <c r="DD67" s="855"/>
      <c r="DE67" s="857"/>
      <c r="DF67" s="859"/>
      <c r="DG67" s="861"/>
      <c r="DH67" s="835"/>
      <c r="DI67" s="835"/>
      <c r="DJ67" s="835"/>
      <c r="DK67" s="838"/>
      <c r="DL67" s="835"/>
      <c r="DM67" s="841"/>
      <c r="DN67" s="843"/>
      <c r="DO67" s="888">
        <v>0.01</v>
      </c>
      <c r="DP67" s="890">
        <v>0.03</v>
      </c>
      <c r="DQ67" s="890">
        <v>0.04</v>
      </c>
      <c r="DR67" s="892">
        <v>0.05</v>
      </c>
      <c r="DS67" s="843"/>
      <c r="DT67" s="967"/>
      <c r="DU67" s="969"/>
      <c r="DV67" s="961"/>
      <c r="DW67" s="195"/>
      <c r="DX67" s="961"/>
    </row>
    <row r="68" spans="1:128" ht="18.600000000000001" customHeight="1">
      <c r="A68" s="302" t="s">
        <v>554</v>
      </c>
      <c r="B68" s="921"/>
      <c r="C68" s="978"/>
      <c r="D68" s="864"/>
      <c r="E68" s="129" t="s">
        <v>54</v>
      </c>
      <c r="F68" s="56"/>
      <c r="G68" s="130">
        <v>225620</v>
      </c>
      <c r="H68" s="131"/>
      <c r="I68" s="130">
        <v>220290</v>
      </c>
      <c r="J68" s="131"/>
      <c r="K68" s="33" t="s">
        <v>912</v>
      </c>
      <c r="L68" s="132">
        <v>2120</v>
      </c>
      <c r="M68" s="133"/>
      <c r="N68" s="134" t="s">
        <v>913</v>
      </c>
      <c r="O68" s="135" t="s">
        <v>914</v>
      </c>
      <c r="P68" s="135" t="s">
        <v>852</v>
      </c>
      <c r="Q68" s="135" t="s">
        <v>915</v>
      </c>
      <c r="R68" s="135" t="s">
        <v>912</v>
      </c>
      <c r="S68" s="136">
        <v>2.6</v>
      </c>
      <c r="T68" s="137"/>
      <c r="U68" s="132">
        <v>2070</v>
      </c>
      <c r="V68" s="133"/>
      <c r="W68" s="138" t="s">
        <v>913</v>
      </c>
      <c r="X68" s="135" t="s">
        <v>914</v>
      </c>
      <c r="Y68" s="139" t="s">
        <v>852</v>
      </c>
      <c r="Z68" s="135" t="s">
        <v>915</v>
      </c>
      <c r="AA68" s="139" t="s">
        <v>912</v>
      </c>
      <c r="AB68" s="136">
        <v>2.5</v>
      </c>
      <c r="AC68" s="140"/>
      <c r="AD68" s="122"/>
      <c r="AF68" s="124"/>
      <c r="AG68" s="141"/>
      <c r="AO68" s="122"/>
      <c r="AQ68" s="124"/>
      <c r="AR68" s="141"/>
      <c r="AY68" s="122"/>
      <c r="BI68" s="870"/>
      <c r="BK68" s="150"/>
      <c r="BL68" s="869"/>
      <c r="BM68" s="151"/>
      <c r="BN68" s="54"/>
      <c r="BO68" s="54"/>
      <c r="BP68" s="54"/>
      <c r="BQ68" s="54"/>
      <c r="BR68" s="54"/>
      <c r="BS68" s="152"/>
      <c r="BU68" s="958"/>
      <c r="BV68" s="117"/>
      <c r="BW68" s="869"/>
      <c r="BX68" s="123"/>
      <c r="BY68" s="123"/>
      <c r="BZ68" s="870"/>
      <c r="CA68" s="162"/>
      <c r="CB68" s="159"/>
      <c r="CC68" s="160"/>
      <c r="CD68" s="159"/>
      <c r="CE68" s="160"/>
      <c r="CF68" s="159"/>
      <c r="CG68" s="160"/>
      <c r="CH68" s="855"/>
      <c r="CI68" s="873"/>
      <c r="CJ68" s="876"/>
      <c r="CK68" s="877"/>
      <c r="CL68" s="143" t="s">
        <v>926</v>
      </c>
      <c r="CM68" s="144">
        <v>2400</v>
      </c>
      <c r="CN68" s="145">
        <v>2600</v>
      </c>
      <c r="CO68" s="859"/>
      <c r="CP68" s="880"/>
      <c r="CQ68" s="859"/>
      <c r="CR68" s="862"/>
      <c r="CS68" s="885"/>
      <c r="CT68" s="836"/>
      <c r="CU68" s="836"/>
      <c r="CV68" s="839"/>
      <c r="CW68" s="885"/>
      <c r="CX68" s="852"/>
      <c r="CY68" s="882"/>
      <c r="CZ68" s="93"/>
      <c r="DA68" s="19"/>
      <c r="DB68" s="855"/>
      <c r="DC68" s="157"/>
      <c r="DD68" s="855"/>
      <c r="DE68" s="858"/>
      <c r="DF68" s="859"/>
      <c r="DG68" s="862"/>
      <c r="DH68" s="836"/>
      <c r="DI68" s="836"/>
      <c r="DJ68" s="836"/>
      <c r="DK68" s="839"/>
      <c r="DL68" s="836"/>
      <c r="DM68" s="842"/>
      <c r="DN68" s="843"/>
      <c r="DO68" s="889"/>
      <c r="DP68" s="891"/>
      <c r="DQ68" s="891"/>
      <c r="DR68" s="893"/>
      <c r="DS68" s="843"/>
      <c r="DT68" s="967"/>
      <c r="DU68" s="969"/>
      <c r="DV68" s="961"/>
      <c r="DW68" s="195"/>
      <c r="DX68" s="961"/>
    </row>
    <row r="69" spans="1:128" ht="18.600000000000001" customHeight="1">
      <c r="A69" s="302" t="s">
        <v>555</v>
      </c>
      <c r="B69" s="921"/>
      <c r="C69" s="973" t="s">
        <v>958</v>
      </c>
      <c r="D69" s="867" t="s">
        <v>911</v>
      </c>
      <c r="E69" s="55" t="s">
        <v>51</v>
      </c>
      <c r="F69" s="56"/>
      <c r="G69" s="57">
        <v>42020</v>
      </c>
      <c r="H69" s="58">
        <v>51620</v>
      </c>
      <c r="I69" s="57">
        <v>37100</v>
      </c>
      <c r="J69" s="58">
        <v>46700</v>
      </c>
      <c r="K69" s="33" t="s">
        <v>912</v>
      </c>
      <c r="L69" s="59">
        <v>390</v>
      </c>
      <c r="M69" s="60">
        <v>480</v>
      </c>
      <c r="N69" s="61" t="s">
        <v>913</v>
      </c>
      <c r="O69" s="62" t="s">
        <v>914</v>
      </c>
      <c r="P69" s="63" t="s">
        <v>912</v>
      </c>
      <c r="Q69" s="64" t="s">
        <v>915</v>
      </c>
      <c r="R69" s="63" t="s">
        <v>912</v>
      </c>
      <c r="S69" s="65">
        <v>2.7</v>
      </c>
      <c r="T69" s="66">
        <v>2.7</v>
      </c>
      <c r="U69" s="59">
        <v>350</v>
      </c>
      <c r="V69" s="60">
        <v>440</v>
      </c>
      <c r="W69" s="67" t="s">
        <v>913</v>
      </c>
      <c r="X69" s="62" t="s">
        <v>914</v>
      </c>
      <c r="Y69" s="67" t="s">
        <v>912</v>
      </c>
      <c r="Z69" s="64" t="s">
        <v>915</v>
      </c>
      <c r="AA69" s="67" t="s">
        <v>912</v>
      </c>
      <c r="AB69" s="65">
        <v>2.6</v>
      </c>
      <c r="AC69" s="68">
        <v>2.6</v>
      </c>
      <c r="AD69" s="33" t="s">
        <v>912</v>
      </c>
      <c r="AE69" s="69">
        <v>9600</v>
      </c>
      <c r="AF69" s="33" t="s">
        <v>912</v>
      </c>
      <c r="AG69" s="70">
        <v>90</v>
      </c>
      <c r="AH69" s="71" t="s">
        <v>913</v>
      </c>
      <c r="AI69" s="62" t="s">
        <v>914</v>
      </c>
      <c r="AJ69" s="67" t="s">
        <v>912</v>
      </c>
      <c r="AK69" s="64" t="s">
        <v>915</v>
      </c>
      <c r="AL69" s="67" t="s">
        <v>912</v>
      </c>
      <c r="AM69" s="72">
        <v>2.5</v>
      </c>
      <c r="AN69" s="73" t="s">
        <v>916</v>
      </c>
      <c r="AO69" s="33" t="s">
        <v>912</v>
      </c>
      <c r="AP69" s="74">
        <v>3840</v>
      </c>
      <c r="AQ69" s="33" t="s">
        <v>912</v>
      </c>
      <c r="AR69" s="75">
        <v>30</v>
      </c>
      <c r="AS69" s="76" t="s">
        <v>913</v>
      </c>
      <c r="AT69" s="77" t="s">
        <v>914</v>
      </c>
      <c r="AU69" s="78" t="s">
        <v>912</v>
      </c>
      <c r="AV69" s="79" t="s">
        <v>915</v>
      </c>
      <c r="AW69" s="78" t="s">
        <v>912</v>
      </c>
      <c r="AX69" s="80">
        <v>3.7</v>
      </c>
      <c r="AZ69" s="18"/>
      <c r="BA69" s="18"/>
      <c r="BB69" s="81"/>
      <c r="BC69" s="22"/>
      <c r="BD69" s="18"/>
      <c r="BE69" s="22"/>
      <c r="BF69" s="18"/>
      <c r="BG69" s="22"/>
      <c r="BH69" s="18"/>
      <c r="BI69" s="870"/>
      <c r="BK69" s="115" t="s">
        <v>959</v>
      </c>
      <c r="BL69" s="869"/>
      <c r="BM69" s="93" t="s">
        <v>959</v>
      </c>
      <c r="BS69" s="116"/>
      <c r="BT69" s="154"/>
      <c r="BU69" s="958"/>
      <c r="BV69" s="150"/>
      <c r="BW69" s="869"/>
      <c r="BX69" s="123"/>
      <c r="BY69" s="123"/>
      <c r="BZ69" s="870"/>
      <c r="CA69" s="162"/>
      <c r="CB69" s="159"/>
      <c r="CC69" s="160"/>
      <c r="CD69" s="159"/>
      <c r="CE69" s="160"/>
      <c r="CF69" s="159"/>
      <c r="CG69" s="160"/>
      <c r="CH69" s="855" t="s">
        <v>912</v>
      </c>
      <c r="CI69" s="871">
        <v>3200</v>
      </c>
      <c r="CJ69" s="874">
        <v>3500</v>
      </c>
      <c r="CK69" s="877" t="s">
        <v>912</v>
      </c>
      <c r="CL69" s="89" t="s">
        <v>919</v>
      </c>
      <c r="CM69" s="90">
        <v>5100</v>
      </c>
      <c r="CN69" s="91">
        <v>5700</v>
      </c>
      <c r="CO69" s="859" t="s">
        <v>912</v>
      </c>
      <c r="CP69" s="878">
        <v>4430</v>
      </c>
      <c r="CQ69" s="859" t="s">
        <v>912</v>
      </c>
      <c r="CR69" s="860">
        <v>40</v>
      </c>
      <c r="CS69" s="883" t="s">
        <v>913</v>
      </c>
      <c r="CT69" s="834" t="s">
        <v>914</v>
      </c>
      <c r="CU69" s="834" t="s">
        <v>912</v>
      </c>
      <c r="CV69" s="837" t="s">
        <v>918</v>
      </c>
      <c r="CW69" s="883" t="s">
        <v>912</v>
      </c>
      <c r="CX69" s="850">
        <v>2.8</v>
      </c>
      <c r="CY69" s="881" t="s">
        <v>920</v>
      </c>
      <c r="CZ69" s="877" t="s">
        <v>912</v>
      </c>
      <c r="DA69" s="853">
        <v>5100</v>
      </c>
      <c r="DB69" s="855"/>
      <c r="DC69" s="157"/>
      <c r="DD69" s="855" t="s">
        <v>921</v>
      </c>
      <c r="DE69" s="856">
        <v>4820</v>
      </c>
      <c r="DF69" s="859" t="s">
        <v>912</v>
      </c>
      <c r="DG69" s="860">
        <v>40</v>
      </c>
      <c r="DH69" s="834" t="s">
        <v>913</v>
      </c>
      <c r="DI69" s="834" t="s">
        <v>914</v>
      </c>
      <c r="DJ69" s="834" t="s">
        <v>912</v>
      </c>
      <c r="DK69" s="837" t="s">
        <v>918</v>
      </c>
      <c r="DL69" s="834" t="s">
        <v>912</v>
      </c>
      <c r="DM69" s="840">
        <v>2.1</v>
      </c>
      <c r="DN69" s="843" t="s">
        <v>921</v>
      </c>
      <c r="DO69" s="844" t="s">
        <v>854</v>
      </c>
      <c r="DP69" s="846" t="s">
        <v>854</v>
      </c>
      <c r="DQ69" s="846" t="s">
        <v>854</v>
      </c>
      <c r="DR69" s="848" t="s">
        <v>854</v>
      </c>
      <c r="DS69" s="843" t="s">
        <v>921</v>
      </c>
      <c r="DT69" s="967"/>
      <c r="DU69" s="969"/>
      <c r="DV69" s="961"/>
      <c r="DW69" s="195"/>
      <c r="DX69" s="961"/>
    </row>
    <row r="70" spans="1:128" ht="18.600000000000001" customHeight="1">
      <c r="A70" s="302" t="s">
        <v>556</v>
      </c>
      <c r="B70" s="921"/>
      <c r="C70" s="866"/>
      <c r="D70" s="868"/>
      <c r="E70" s="94" t="s">
        <v>52</v>
      </c>
      <c r="F70" s="56"/>
      <c r="G70" s="95">
        <v>51620</v>
      </c>
      <c r="H70" s="96">
        <v>127950</v>
      </c>
      <c r="I70" s="95">
        <v>46700</v>
      </c>
      <c r="J70" s="96">
        <v>123030</v>
      </c>
      <c r="K70" s="33" t="s">
        <v>912</v>
      </c>
      <c r="L70" s="97">
        <v>480</v>
      </c>
      <c r="M70" s="98">
        <v>1150</v>
      </c>
      <c r="N70" s="99" t="s">
        <v>913</v>
      </c>
      <c r="O70" s="100" t="s">
        <v>914</v>
      </c>
      <c r="P70" s="100" t="s">
        <v>852</v>
      </c>
      <c r="Q70" s="100" t="s">
        <v>915</v>
      </c>
      <c r="R70" s="100" t="s">
        <v>912</v>
      </c>
      <c r="S70" s="101">
        <v>2.7</v>
      </c>
      <c r="T70" s="102">
        <v>2.5</v>
      </c>
      <c r="U70" s="97">
        <v>440</v>
      </c>
      <c r="V70" s="98">
        <v>1100</v>
      </c>
      <c r="W70" s="103" t="s">
        <v>913</v>
      </c>
      <c r="X70" s="100" t="s">
        <v>914</v>
      </c>
      <c r="Y70" s="103" t="s">
        <v>852</v>
      </c>
      <c r="Z70" s="100" t="s">
        <v>915</v>
      </c>
      <c r="AA70" s="103" t="s">
        <v>912</v>
      </c>
      <c r="AB70" s="101">
        <v>2.6</v>
      </c>
      <c r="AC70" s="104">
        <v>2.5</v>
      </c>
      <c r="AD70" s="33" t="s">
        <v>912</v>
      </c>
      <c r="AE70" s="105">
        <v>9600</v>
      </c>
      <c r="AF70" s="33" t="s">
        <v>912</v>
      </c>
      <c r="AG70" s="106">
        <v>90</v>
      </c>
      <c r="AH70" s="107" t="s">
        <v>913</v>
      </c>
      <c r="AI70" s="49" t="s">
        <v>914</v>
      </c>
      <c r="AJ70" s="50" t="s">
        <v>912</v>
      </c>
      <c r="AK70" s="108" t="s">
        <v>915</v>
      </c>
      <c r="AL70" s="109" t="s">
        <v>912</v>
      </c>
      <c r="AM70" s="110">
        <v>2.5</v>
      </c>
      <c r="AN70" s="111"/>
      <c r="AP70" s="112"/>
      <c r="AQ70" s="7"/>
      <c r="AR70" s="113"/>
      <c r="AS70" s="114"/>
      <c r="AT70" s="112"/>
      <c r="AU70" s="114"/>
      <c r="AV70" s="112"/>
      <c r="AW70" s="114"/>
      <c r="AX70" s="112"/>
      <c r="AZ70" s="18"/>
      <c r="BA70" s="18"/>
      <c r="BB70" s="81"/>
      <c r="BC70" s="22"/>
      <c r="BD70" s="18"/>
      <c r="BE70" s="22"/>
      <c r="BF70" s="18"/>
      <c r="BG70" s="22"/>
      <c r="BH70" s="18"/>
      <c r="BI70" s="870"/>
      <c r="BK70" s="115">
        <v>892500</v>
      </c>
      <c r="BL70" s="869"/>
      <c r="BM70" s="147">
        <v>8920</v>
      </c>
      <c r="BN70" s="86" t="s">
        <v>853</v>
      </c>
      <c r="BO70" s="14" t="s">
        <v>914</v>
      </c>
      <c r="BP70" s="21" t="s">
        <v>912</v>
      </c>
      <c r="BQ70" s="148" t="s">
        <v>915</v>
      </c>
      <c r="BR70" s="35" t="s">
        <v>912</v>
      </c>
      <c r="BS70" s="149">
        <v>1.9</v>
      </c>
      <c r="BT70" s="123"/>
      <c r="BU70" s="958"/>
      <c r="BV70" s="115"/>
      <c r="BW70" s="869"/>
      <c r="BX70" s="123"/>
      <c r="BY70" s="123"/>
      <c r="BZ70" s="870"/>
      <c r="CA70" s="162"/>
      <c r="CB70" s="159"/>
      <c r="CC70" s="160"/>
      <c r="CD70" s="159"/>
      <c r="CE70" s="160"/>
      <c r="CF70" s="159"/>
      <c r="CG70" s="160"/>
      <c r="CH70" s="855"/>
      <c r="CI70" s="872"/>
      <c r="CJ70" s="875"/>
      <c r="CK70" s="877"/>
      <c r="CL70" s="15" t="s">
        <v>923</v>
      </c>
      <c r="CM70" s="119">
        <v>2800</v>
      </c>
      <c r="CN70" s="120">
        <v>3100</v>
      </c>
      <c r="CO70" s="859"/>
      <c r="CP70" s="879"/>
      <c r="CQ70" s="859"/>
      <c r="CR70" s="861"/>
      <c r="CS70" s="884"/>
      <c r="CT70" s="835"/>
      <c r="CU70" s="835"/>
      <c r="CV70" s="838"/>
      <c r="CW70" s="884"/>
      <c r="CX70" s="851"/>
      <c r="CY70" s="881"/>
      <c r="CZ70" s="877"/>
      <c r="DA70" s="854"/>
      <c r="DB70" s="855"/>
      <c r="DC70" s="157"/>
      <c r="DD70" s="855"/>
      <c r="DE70" s="857"/>
      <c r="DF70" s="859"/>
      <c r="DG70" s="861"/>
      <c r="DH70" s="835"/>
      <c r="DI70" s="835"/>
      <c r="DJ70" s="835"/>
      <c r="DK70" s="838"/>
      <c r="DL70" s="835"/>
      <c r="DM70" s="841"/>
      <c r="DN70" s="843"/>
      <c r="DO70" s="845"/>
      <c r="DP70" s="847"/>
      <c r="DQ70" s="847"/>
      <c r="DR70" s="849"/>
      <c r="DS70" s="843"/>
      <c r="DT70" s="967"/>
      <c r="DU70" s="969"/>
      <c r="DV70" s="961"/>
      <c r="DW70" s="195"/>
      <c r="DX70" s="961"/>
    </row>
    <row r="71" spans="1:128" ht="18.600000000000001" customHeight="1">
      <c r="A71" s="302" t="s">
        <v>557</v>
      </c>
      <c r="B71" s="921"/>
      <c r="C71" s="866"/>
      <c r="D71" s="863" t="s">
        <v>924</v>
      </c>
      <c r="E71" s="94" t="s">
        <v>53</v>
      </c>
      <c r="F71" s="56"/>
      <c r="G71" s="95">
        <v>127950</v>
      </c>
      <c r="H71" s="96">
        <v>223950</v>
      </c>
      <c r="I71" s="95">
        <v>123030</v>
      </c>
      <c r="J71" s="96">
        <v>219030</v>
      </c>
      <c r="K71" s="33" t="s">
        <v>912</v>
      </c>
      <c r="L71" s="97">
        <v>1150</v>
      </c>
      <c r="M71" s="98">
        <v>2110</v>
      </c>
      <c r="N71" s="99" t="s">
        <v>913</v>
      </c>
      <c r="O71" s="100" t="s">
        <v>914</v>
      </c>
      <c r="P71" s="100" t="s">
        <v>852</v>
      </c>
      <c r="Q71" s="100" t="s">
        <v>915</v>
      </c>
      <c r="R71" s="100" t="s">
        <v>912</v>
      </c>
      <c r="S71" s="101">
        <v>2.5</v>
      </c>
      <c r="T71" s="102">
        <v>2.5</v>
      </c>
      <c r="U71" s="97">
        <v>1100</v>
      </c>
      <c r="V71" s="98">
        <v>2060</v>
      </c>
      <c r="W71" s="103" t="s">
        <v>913</v>
      </c>
      <c r="X71" s="100" t="s">
        <v>914</v>
      </c>
      <c r="Y71" s="103" t="s">
        <v>852</v>
      </c>
      <c r="Z71" s="100" t="s">
        <v>915</v>
      </c>
      <c r="AA71" s="103" t="s">
        <v>912</v>
      </c>
      <c r="AB71" s="101">
        <v>2.5</v>
      </c>
      <c r="AC71" s="104">
        <v>2.5</v>
      </c>
      <c r="AD71" s="122"/>
      <c r="AF71" s="124"/>
      <c r="AO71" s="122"/>
      <c r="AQ71" s="124"/>
      <c r="AY71" s="33" t="s">
        <v>912</v>
      </c>
      <c r="AZ71" s="127">
        <v>19200</v>
      </c>
      <c r="BA71" s="33" t="s">
        <v>912</v>
      </c>
      <c r="BB71" s="75">
        <v>190</v>
      </c>
      <c r="BC71" s="76" t="s">
        <v>913</v>
      </c>
      <c r="BD71" s="77" t="s">
        <v>914</v>
      </c>
      <c r="BE71" s="78" t="s">
        <v>912</v>
      </c>
      <c r="BF71" s="79" t="s">
        <v>915</v>
      </c>
      <c r="BG71" s="76" t="s">
        <v>912</v>
      </c>
      <c r="BH71" s="80">
        <v>2.2999999999999998</v>
      </c>
      <c r="BI71" s="870"/>
      <c r="BK71" s="163"/>
      <c r="BL71" s="869"/>
      <c r="BM71" s="151"/>
      <c r="BN71" s="54"/>
      <c r="BO71" s="54"/>
      <c r="BP71" s="54"/>
      <c r="BQ71" s="54"/>
      <c r="BR71" s="54"/>
      <c r="BS71" s="152"/>
      <c r="BU71" s="958"/>
      <c r="BV71" s="117"/>
      <c r="BW71" s="869"/>
      <c r="BX71" s="123"/>
      <c r="BY71" s="123"/>
      <c r="BZ71" s="870"/>
      <c r="CA71" s="162"/>
      <c r="CB71" s="159"/>
      <c r="CC71" s="160"/>
      <c r="CD71" s="159"/>
      <c r="CE71" s="160"/>
      <c r="CF71" s="159"/>
      <c r="CG71" s="160"/>
      <c r="CH71" s="855"/>
      <c r="CI71" s="872"/>
      <c r="CJ71" s="875"/>
      <c r="CK71" s="877"/>
      <c r="CL71" s="15" t="s">
        <v>925</v>
      </c>
      <c r="CM71" s="119">
        <v>2400</v>
      </c>
      <c r="CN71" s="120">
        <v>2700</v>
      </c>
      <c r="CO71" s="859"/>
      <c r="CP71" s="879"/>
      <c r="CQ71" s="859"/>
      <c r="CR71" s="861"/>
      <c r="CS71" s="884"/>
      <c r="CT71" s="835"/>
      <c r="CU71" s="835"/>
      <c r="CV71" s="838"/>
      <c r="CW71" s="884"/>
      <c r="CX71" s="851"/>
      <c r="CY71" s="881"/>
      <c r="CZ71" s="93"/>
      <c r="DA71" s="19"/>
      <c r="DB71" s="855"/>
      <c r="DC71" s="157"/>
      <c r="DD71" s="855"/>
      <c r="DE71" s="857"/>
      <c r="DF71" s="859"/>
      <c r="DG71" s="861"/>
      <c r="DH71" s="835"/>
      <c r="DI71" s="835"/>
      <c r="DJ71" s="835"/>
      <c r="DK71" s="838"/>
      <c r="DL71" s="835"/>
      <c r="DM71" s="841"/>
      <c r="DN71" s="843"/>
      <c r="DO71" s="888">
        <v>0.01</v>
      </c>
      <c r="DP71" s="890">
        <v>0.03</v>
      </c>
      <c r="DQ71" s="890">
        <v>0.04</v>
      </c>
      <c r="DR71" s="892">
        <v>0.05</v>
      </c>
      <c r="DS71" s="843"/>
      <c r="DT71" s="967"/>
      <c r="DU71" s="969"/>
      <c r="DV71" s="961"/>
      <c r="DW71" s="195"/>
      <c r="DX71" s="961"/>
    </row>
    <row r="72" spans="1:128" ht="18.600000000000001" customHeight="1">
      <c r="A72" s="302" t="s">
        <v>558</v>
      </c>
      <c r="B72" s="921"/>
      <c r="C72" s="866"/>
      <c r="D72" s="864"/>
      <c r="E72" s="129" t="s">
        <v>54</v>
      </c>
      <c r="F72" s="56"/>
      <c r="G72" s="130">
        <v>223950</v>
      </c>
      <c r="H72" s="131"/>
      <c r="I72" s="130">
        <v>219030</v>
      </c>
      <c r="J72" s="131"/>
      <c r="K72" s="33" t="s">
        <v>912</v>
      </c>
      <c r="L72" s="132">
        <v>2110</v>
      </c>
      <c r="M72" s="133"/>
      <c r="N72" s="134" t="s">
        <v>913</v>
      </c>
      <c r="O72" s="135" t="s">
        <v>914</v>
      </c>
      <c r="P72" s="135" t="s">
        <v>852</v>
      </c>
      <c r="Q72" s="135" t="s">
        <v>915</v>
      </c>
      <c r="R72" s="135" t="s">
        <v>912</v>
      </c>
      <c r="S72" s="136">
        <v>2.5</v>
      </c>
      <c r="T72" s="137"/>
      <c r="U72" s="132">
        <v>2060</v>
      </c>
      <c r="V72" s="133"/>
      <c r="W72" s="138" t="s">
        <v>913</v>
      </c>
      <c r="X72" s="135" t="s">
        <v>914</v>
      </c>
      <c r="Y72" s="139" t="s">
        <v>852</v>
      </c>
      <c r="Z72" s="135" t="s">
        <v>915</v>
      </c>
      <c r="AA72" s="139" t="s">
        <v>912</v>
      </c>
      <c r="AB72" s="136">
        <v>2.5</v>
      </c>
      <c r="AC72" s="140"/>
      <c r="AD72" s="122"/>
      <c r="AF72" s="124"/>
      <c r="AG72" s="141"/>
      <c r="AO72" s="122"/>
      <c r="AQ72" s="124"/>
      <c r="AR72" s="141"/>
      <c r="AY72" s="122"/>
      <c r="BI72" s="870"/>
      <c r="BK72" s="163"/>
      <c r="BL72" s="869"/>
      <c r="BM72" s="93"/>
      <c r="BS72" s="116"/>
      <c r="BT72" s="154"/>
      <c r="BU72" s="958"/>
      <c r="BV72" s="150"/>
      <c r="BW72" s="869"/>
      <c r="BX72" s="123"/>
      <c r="BY72" s="123"/>
      <c r="BZ72" s="870"/>
      <c r="CA72" s="162"/>
      <c r="CB72" s="159"/>
      <c r="CC72" s="160"/>
      <c r="CD72" s="159"/>
      <c r="CE72" s="160"/>
      <c r="CF72" s="159"/>
      <c r="CG72" s="160"/>
      <c r="CH72" s="855"/>
      <c r="CI72" s="873"/>
      <c r="CJ72" s="876"/>
      <c r="CK72" s="877"/>
      <c r="CL72" s="143" t="s">
        <v>926</v>
      </c>
      <c r="CM72" s="144">
        <v>2200</v>
      </c>
      <c r="CN72" s="145">
        <v>2400</v>
      </c>
      <c r="CO72" s="859"/>
      <c r="CP72" s="880"/>
      <c r="CQ72" s="859"/>
      <c r="CR72" s="862"/>
      <c r="CS72" s="885"/>
      <c r="CT72" s="836"/>
      <c r="CU72" s="836"/>
      <c r="CV72" s="839"/>
      <c r="CW72" s="885"/>
      <c r="CX72" s="852"/>
      <c r="CY72" s="882"/>
      <c r="CZ72" s="93"/>
      <c r="DA72" s="19"/>
      <c r="DB72" s="855"/>
      <c r="DC72" s="157"/>
      <c r="DD72" s="855"/>
      <c r="DE72" s="858"/>
      <c r="DF72" s="859"/>
      <c r="DG72" s="862"/>
      <c r="DH72" s="836"/>
      <c r="DI72" s="836"/>
      <c r="DJ72" s="836"/>
      <c r="DK72" s="839"/>
      <c r="DL72" s="836"/>
      <c r="DM72" s="842"/>
      <c r="DN72" s="843"/>
      <c r="DO72" s="889"/>
      <c r="DP72" s="891"/>
      <c r="DQ72" s="891"/>
      <c r="DR72" s="893"/>
      <c r="DS72" s="843"/>
      <c r="DT72" s="967"/>
      <c r="DU72" s="969"/>
      <c r="DV72" s="961"/>
      <c r="DW72" s="195"/>
      <c r="DX72" s="961"/>
    </row>
    <row r="73" spans="1:128" ht="18.600000000000001" customHeight="1">
      <c r="A73" s="302" t="s">
        <v>559</v>
      </c>
      <c r="B73" s="921"/>
      <c r="C73" s="865" t="s">
        <v>960</v>
      </c>
      <c r="D73" s="867" t="s">
        <v>911</v>
      </c>
      <c r="E73" s="55" t="s">
        <v>51</v>
      </c>
      <c r="F73" s="56"/>
      <c r="G73" s="57">
        <v>40620</v>
      </c>
      <c r="H73" s="58">
        <v>50220</v>
      </c>
      <c r="I73" s="57">
        <v>36050</v>
      </c>
      <c r="J73" s="58">
        <v>45650</v>
      </c>
      <c r="K73" s="33" t="s">
        <v>912</v>
      </c>
      <c r="L73" s="59">
        <v>380</v>
      </c>
      <c r="M73" s="60">
        <v>470</v>
      </c>
      <c r="N73" s="61" t="s">
        <v>913</v>
      </c>
      <c r="O73" s="62" t="s">
        <v>914</v>
      </c>
      <c r="P73" s="63" t="s">
        <v>912</v>
      </c>
      <c r="Q73" s="64" t="s">
        <v>915</v>
      </c>
      <c r="R73" s="63" t="s">
        <v>912</v>
      </c>
      <c r="S73" s="65">
        <v>2.7</v>
      </c>
      <c r="T73" s="66">
        <v>2.6</v>
      </c>
      <c r="U73" s="59">
        <v>340</v>
      </c>
      <c r="V73" s="60">
        <v>430</v>
      </c>
      <c r="W73" s="67" t="s">
        <v>913</v>
      </c>
      <c r="X73" s="62" t="s">
        <v>914</v>
      </c>
      <c r="Y73" s="67" t="s">
        <v>912</v>
      </c>
      <c r="Z73" s="64" t="s">
        <v>915</v>
      </c>
      <c r="AA73" s="67" t="s">
        <v>912</v>
      </c>
      <c r="AB73" s="65">
        <v>2.6</v>
      </c>
      <c r="AC73" s="68">
        <v>2.6</v>
      </c>
      <c r="AD73" s="33" t="s">
        <v>912</v>
      </c>
      <c r="AE73" s="69">
        <v>9600</v>
      </c>
      <c r="AF73" s="33" t="s">
        <v>912</v>
      </c>
      <c r="AG73" s="70">
        <v>90</v>
      </c>
      <c r="AH73" s="71" t="s">
        <v>913</v>
      </c>
      <c r="AI73" s="62" t="s">
        <v>914</v>
      </c>
      <c r="AJ73" s="67" t="s">
        <v>912</v>
      </c>
      <c r="AK73" s="64" t="s">
        <v>915</v>
      </c>
      <c r="AL73" s="67" t="s">
        <v>912</v>
      </c>
      <c r="AM73" s="72">
        <v>2.5</v>
      </c>
      <c r="AN73" s="73" t="s">
        <v>916</v>
      </c>
      <c r="AO73" s="33" t="s">
        <v>912</v>
      </c>
      <c r="AP73" s="74">
        <v>3840</v>
      </c>
      <c r="AQ73" s="33" t="s">
        <v>912</v>
      </c>
      <c r="AR73" s="75">
        <v>30</v>
      </c>
      <c r="AS73" s="76" t="s">
        <v>913</v>
      </c>
      <c r="AT73" s="77" t="s">
        <v>914</v>
      </c>
      <c r="AU73" s="78" t="s">
        <v>912</v>
      </c>
      <c r="AV73" s="79" t="s">
        <v>915</v>
      </c>
      <c r="AW73" s="78" t="s">
        <v>912</v>
      </c>
      <c r="AX73" s="80">
        <v>3.7</v>
      </c>
      <c r="AZ73" s="18"/>
      <c r="BA73" s="18"/>
      <c r="BB73" s="81"/>
      <c r="BC73" s="22"/>
      <c r="BD73" s="18"/>
      <c r="BE73" s="22"/>
      <c r="BF73" s="18"/>
      <c r="BG73" s="22"/>
      <c r="BH73" s="18"/>
      <c r="BI73" s="870"/>
      <c r="BK73" s="163"/>
      <c r="BL73" s="869"/>
      <c r="BM73" s="93"/>
      <c r="BS73" s="116"/>
      <c r="BT73" s="123"/>
      <c r="BU73" s="958"/>
      <c r="BV73" s="115"/>
      <c r="BW73" s="869"/>
      <c r="BX73" s="123"/>
      <c r="BY73" s="123"/>
      <c r="BZ73" s="870"/>
      <c r="CA73" s="162"/>
      <c r="CB73" s="159"/>
      <c r="CC73" s="160"/>
      <c r="CD73" s="159"/>
      <c r="CE73" s="160"/>
      <c r="CF73" s="159"/>
      <c r="CG73" s="160"/>
      <c r="CH73" s="855" t="s">
        <v>912</v>
      </c>
      <c r="CI73" s="871">
        <v>3400</v>
      </c>
      <c r="CJ73" s="874">
        <v>3800</v>
      </c>
      <c r="CK73" s="877" t="s">
        <v>912</v>
      </c>
      <c r="CL73" s="89" t="s">
        <v>919</v>
      </c>
      <c r="CM73" s="90">
        <v>5500</v>
      </c>
      <c r="CN73" s="91">
        <v>6200</v>
      </c>
      <c r="CO73" s="859" t="s">
        <v>912</v>
      </c>
      <c r="CP73" s="878">
        <v>4110</v>
      </c>
      <c r="CQ73" s="859" t="s">
        <v>912</v>
      </c>
      <c r="CR73" s="860">
        <v>40</v>
      </c>
      <c r="CS73" s="883" t="s">
        <v>913</v>
      </c>
      <c r="CT73" s="834" t="s">
        <v>914</v>
      </c>
      <c r="CU73" s="834" t="s">
        <v>912</v>
      </c>
      <c r="CV73" s="837" t="s">
        <v>918</v>
      </c>
      <c r="CW73" s="883" t="s">
        <v>912</v>
      </c>
      <c r="CX73" s="850">
        <v>2.6</v>
      </c>
      <c r="CY73" s="881" t="s">
        <v>920</v>
      </c>
      <c r="CZ73" s="877" t="s">
        <v>912</v>
      </c>
      <c r="DA73" s="853">
        <v>5100</v>
      </c>
      <c r="DB73" s="855"/>
      <c r="DC73" s="157"/>
      <c r="DD73" s="855" t="s">
        <v>921</v>
      </c>
      <c r="DE73" s="856">
        <v>4470</v>
      </c>
      <c r="DF73" s="859" t="s">
        <v>912</v>
      </c>
      <c r="DG73" s="860">
        <v>40</v>
      </c>
      <c r="DH73" s="834" t="s">
        <v>913</v>
      </c>
      <c r="DI73" s="834" t="s">
        <v>914</v>
      </c>
      <c r="DJ73" s="834" t="s">
        <v>912</v>
      </c>
      <c r="DK73" s="837" t="s">
        <v>918</v>
      </c>
      <c r="DL73" s="834" t="s">
        <v>912</v>
      </c>
      <c r="DM73" s="840">
        <v>2</v>
      </c>
      <c r="DN73" s="843" t="s">
        <v>921</v>
      </c>
      <c r="DO73" s="844" t="s">
        <v>854</v>
      </c>
      <c r="DP73" s="846" t="s">
        <v>854</v>
      </c>
      <c r="DQ73" s="846" t="s">
        <v>854</v>
      </c>
      <c r="DR73" s="848" t="s">
        <v>854</v>
      </c>
      <c r="DS73" s="843" t="s">
        <v>921</v>
      </c>
      <c r="DT73" s="967"/>
      <c r="DU73" s="969"/>
      <c r="DV73" s="961"/>
      <c r="DW73" s="195"/>
      <c r="DX73" s="961"/>
    </row>
    <row r="74" spans="1:128" ht="18.600000000000001" customHeight="1">
      <c r="A74" s="302" t="s">
        <v>560</v>
      </c>
      <c r="B74" s="921"/>
      <c r="C74" s="866"/>
      <c r="D74" s="868"/>
      <c r="E74" s="94" t="s">
        <v>52</v>
      </c>
      <c r="F74" s="56"/>
      <c r="G74" s="95">
        <v>50220</v>
      </c>
      <c r="H74" s="96">
        <v>126550</v>
      </c>
      <c r="I74" s="95">
        <v>45650</v>
      </c>
      <c r="J74" s="96">
        <v>121980</v>
      </c>
      <c r="K74" s="33" t="s">
        <v>912</v>
      </c>
      <c r="L74" s="97">
        <v>470</v>
      </c>
      <c r="M74" s="98">
        <v>1130</v>
      </c>
      <c r="N74" s="99" t="s">
        <v>913</v>
      </c>
      <c r="O74" s="100" t="s">
        <v>914</v>
      </c>
      <c r="P74" s="100" t="s">
        <v>852</v>
      </c>
      <c r="Q74" s="100" t="s">
        <v>915</v>
      </c>
      <c r="R74" s="100" t="s">
        <v>912</v>
      </c>
      <c r="S74" s="101">
        <v>2.6</v>
      </c>
      <c r="T74" s="102">
        <v>2.6</v>
      </c>
      <c r="U74" s="97">
        <v>430</v>
      </c>
      <c r="V74" s="98">
        <v>1090</v>
      </c>
      <c r="W74" s="103" t="s">
        <v>913</v>
      </c>
      <c r="X74" s="100" t="s">
        <v>914</v>
      </c>
      <c r="Y74" s="103" t="s">
        <v>852</v>
      </c>
      <c r="Z74" s="100" t="s">
        <v>915</v>
      </c>
      <c r="AA74" s="103" t="s">
        <v>912</v>
      </c>
      <c r="AB74" s="101">
        <v>2.6</v>
      </c>
      <c r="AC74" s="104">
        <v>2.5</v>
      </c>
      <c r="AD74" s="33" t="s">
        <v>912</v>
      </c>
      <c r="AE74" s="105">
        <v>9600</v>
      </c>
      <c r="AF74" s="33" t="s">
        <v>912</v>
      </c>
      <c r="AG74" s="106">
        <v>90</v>
      </c>
      <c r="AH74" s="107" t="s">
        <v>913</v>
      </c>
      <c r="AI74" s="49" t="s">
        <v>914</v>
      </c>
      <c r="AJ74" s="50" t="s">
        <v>912</v>
      </c>
      <c r="AK74" s="108" t="s">
        <v>915</v>
      </c>
      <c r="AL74" s="109" t="s">
        <v>912</v>
      </c>
      <c r="AM74" s="110">
        <v>2.5</v>
      </c>
      <c r="AN74" s="111"/>
      <c r="AP74" s="112"/>
      <c r="AQ74" s="7"/>
      <c r="AR74" s="113"/>
      <c r="AS74" s="114"/>
      <c r="AT74" s="112"/>
      <c r="AU74" s="114"/>
      <c r="AV74" s="112"/>
      <c r="AW74" s="114"/>
      <c r="AX74" s="112"/>
      <c r="AZ74" s="18"/>
      <c r="BA74" s="18"/>
      <c r="BB74" s="81"/>
      <c r="BC74" s="22"/>
      <c r="BD74" s="18"/>
      <c r="BE74" s="22"/>
      <c r="BF74" s="18"/>
      <c r="BG74" s="22"/>
      <c r="BH74" s="18"/>
      <c r="BI74" s="870"/>
      <c r="BK74" s="163"/>
      <c r="BL74" s="869"/>
      <c r="BM74" s="93"/>
      <c r="BS74" s="116"/>
      <c r="BU74" s="958"/>
      <c r="BV74" s="117"/>
      <c r="BW74" s="869"/>
      <c r="BX74" s="123"/>
      <c r="BY74" s="123"/>
      <c r="BZ74" s="870"/>
      <c r="CA74" s="162"/>
      <c r="CB74" s="159"/>
      <c r="CC74" s="160"/>
      <c r="CD74" s="159"/>
      <c r="CE74" s="160"/>
      <c r="CF74" s="159"/>
      <c r="CG74" s="160"/>
      <c r="CH74" s="855"/>
      <c r="CI74" s="872"/>
      <c r="CJ74" s="875"/>
      <c r="CK74" s="877"/>
      <c r="CL74" s="15" t="s">
        <v>923</v>
      </c>
      <c r="CM74" s="119">
        <v>3000</v>
      </c>
      <c r="CN74" s="120">
        <v>3400</v>
      </c>
      <c r="CO74" s="859"/>
      <c r="CP74" s="879"/>
      <c r="CQ74" s="859"/>
      <c r="CR74" s="861"/>
      <c r="CS74" s="884"/>
      <c r="CT74" s="835"/>
      <c r="CU74" s="835"/>
      <c r="CV74" s="838"/>
      <c r="CW74" s="884"/>
      <c r="CX74" s="851"/>
      <c r="CY74" s="881"/>
      <c r="CZ74" s="877"/>
      <c r="DA74" s="854"/>
      <c r="DB74" s="855"/>
      <c r="DC74" s="157"/>
      <c r="DD74" s="855"/>
      <c r="DE74" s="857"/>
      <c r="DF74" s="859"/>
      <c r="DG74" s="861"/>
      <c r="DH74" s="835"/>
      <c r="DI74" s="835"/>
      <c r="DJ74" s="835"/>
      <c r="DK74" s="838"/>
      <c r="DL74" s="835"/>
      <c r="DM74" s="841"/>
      <c r="DN74" s="843"/>
      <c r="DO74" s="845"/>
      <c r="DP74" s="847"/>
      <c r="DQ74" s="847"/>
      <c r="DR74" s="849"/>
      <c r="DS74" s="843"/>
      <c r="DT74" s="967"/>
      <c r="DU74" s="969"/>
      <c r="DV74" s="961"/>
      <c r="DW74" s="195"/>
      <c r="DX74" s="961"/>
    </row>
    <row r="75" spans="1:128" ht="18.600000000000001" customHeight="1">
      <c r="A75" s="302" t="s">
        <v>561</v>
      </c>
      <c r="B75" s="921"/>
      <c r="C75" s="866"/>
      <c r="D75" s="863" t="s">
        <v>924</v>
      </c>
      <c r="E75" s="94" t="s">
        <v>53</v>
      </c>
      <c r="F75" s="56"/>
      <c r="G75" s="95">
        <v>126550</v>
      </c>
      <c r="H75" s="96">
        <v>222550</v>
      </c>
      <c r="I75" s="95">
        <v>121980</v>
      </c>
      <c r="J75" s="96">
        <v>217980</v>
      </c>
      <c r="K75" s="33" t="s">
        <v>912</v>
      </c>
      <c r="L75" s="97">
        <v>1130</v>
      </c>
      <c r="M75" s="98">
        <v>2090</v>
      </c>
      <c r="N75" s="99" t="s">
        <v>913</v>
      </c>
      <c r="O75" s="100" t="s">
        <v>914</v>
      </c>
      <c r="P75" s="100" t="s">
        <v>852</v>
      </c>
      <c r="Q75" s="100" t="s">
        <v>915</v>
      </c>
      <c r="R75" s="100" t="s">
        <v>912</v>
      </c>
      <c r="S75" s="101">
        <v>2.6</v>
      </c>
      <c r="T75" s="102">
        <v>2.5</v>
      </c>
      <c r="U75" s="97">
        <v>1090</v>
      </c>
      <c r="V75" s="98">
        <v>2050</v>
      </c>
      <c r="W75" s="103" t="s">
        <v>913</v>
      </c>
      <c r="X75" s="100" t="s">
        <v>914</v>
      </c>
      <c r="Y75" s="103" t="s">
        <v>852</v>
      </c>
      <c r="Z75" s="100" t="s">
        <v>915</v>
      </c>
      <c r="AA75" s="103" t="s">
        <v>912</v>
      </c>
      <c r="AB75" s="101">
        <v>2.5</v>
      </c>
      <c r="AC75" s="104">
        <v>2.5</v>
      </c>
      <c r="AD75" s="122"/>
      <c r="AF75" s="124"/>
      <c r="AO75" s="122"/>
      <c r="AQ75" s="124"/>
      <c r="AY75" s="33" t="s">
        <v>912</v>
      </c>
      <c r="AZ75" s="127">
        <v>19200</v>
      </c>
      <c r="BA75" s="33" t="s">
        <v>912</v>
      </c>
      <c r="BB75" s="75">
        <v>190</v>
      </c>
      <c r="BC75" s="76" t="s">
        <v>913</v>
      </c>
      <c r="BD75" s="77" t="s">
        <v>914</v>
      </c>
      <c r="BE75" s="78" t="s">
        <v>912</v>
      </c>
      <c r="BF75" s="79" t="s">
        <v>915</v>
      </c>
      <c r="BG75" s="76" t="s">
        <v>912</v>
      </c>
      <c r="BH75" s="80">
        <v>2.2999999999999998</v>
      </c>
      <c r="BI75" s="870"/>
      <c r="BK75" s="163"/>
      <c r="BL75" s="869"/>
      <c r="BM75" s="93"/>
      <c r="BS75" s="116"/>
      <c r="BT75" s="154"/>
      <c r="BU75" s="958"/>
      <c r="BV75" s="150"/>
      <c r="BW75" s="869"/>
      <c r="BX75" s="123"/>
      <c r="BY75" s="123"/>
      <c r="BZ75" s="870"/>
      <c r="CA75" s="162"/>
      <c r="CB75" s="159"/>
      <c r="CC75" s="160"/>
      <c r="CD75" s="159"/>
      <c r="CE75" s="160"/>
      <c r="CF75" s="159"/>
      <c r="CG75" s="160"/>
      <c r="CH75" s="855"/>
      <c r="CI75" s="872"/>
      <c r="CJ75" s="875"/>
      <c r="CK75" s="877"/>
      <c r="CL75" s="15" t="s">
        <v>925</v>
      </c>
      <c r="CM75" s="119">
        <v>2600</v>
      </c>
      <c r="CN75" s="120">
        <v>2900</v>
      </c>
      <c r="CO75" s="859"/>
      <c r="CP75" s="879"/>
      <c r="CQ75" s="859"/>
      <c r="CR75" s="861"/>
      <c r="CS75" s="884"/>
      <c r="CT75" s="835"/>
      <c r="CU75" s="835"/>
      <c r="CV75" s="838"/>
      <c r="CW75" s="884"/>
      <c r="CX75" s="851"/>
      <c r="CY75" s="881"/>
      <c r="CZ75" s="93"/>
      <c r="DA75" s="19"/>
      <c r="DB75" s="855"/>
      <c r="DC75" s="157"/>
      <c r="DD75" s="855"/>
      <c r="DE75" s="857"/>
      <c r="DF75" s="859"/>
      <c r="DG75" s="861"/>
      <c r="DH75" s="835"/>
      <c r="DI75" s="835"/>
      <c r="DJ75" s="835"/>
      <c r="DK75" s="838"/>
      <c r="DL75" s="835"/>
      <c r="DM75" s="841"/>
      <c r="DN75" s="843"/>
      <c r="DO75" s="888">
        <v>0.01</v>
      </c>
      <c r="DP75" s="890">
        <v>0.03</v>
      </c>
      <c r="DQ75" s="890">
        <v>0.04</v>
      </c>
      <c r="DR75" s="892">
        <v>0.05</v>
      </c>
      <c r="DS75" s="843"/>
      <c r="DT75" s="967"/>
      <c r="DU75" s="969"/>
      <c r="DV75" s="961"/>
      <c r="DW75" s="195"/>
      <c r="DX75" s="961"/>
    </row>
    <row r="76" spans="1:128" ht="18.600000000000001" customHeight="1">
      <c r="A76" s="302" t="s">
        <v>562</v>
      </c>
      <c r="B76" s="921"/>
      <c r="C76" s="866"/>
      <c r="D76" s="864"/>
      <c r="E76" s="129" t="s">
        <v>54</v>
      </c>
      <c r="F76" s="56"/>
      <c r="G76" s="130">
        <v>222550</v>
      </c>
      <c r="H76" s="131"/>
      <c r="I76" s="130">
        <v>217980</v>
      </c>
      <c r="J76" s="131"/>
      <c r="K76" s="33" t="s">
        <v>912</v>
      </c>
      <c r="L76" s="132">
        <v>2090</v>
      </c>
      <c r="M76" s="133"/>
      <c r="N76" s="134" t="s">
        <v>913</v>
      </c>
      <c r="O76" s="135" t="s">
        <v>914</v>
      </c>
      <c r="P76" s="135" t="s">
        <v>852</v>
      </c>
      <c r="Q76" s="135" t="s">
        <v>915</v>
      </c>
      <c r="R76" s="135" t="s">
        <v>912</v>
      </c>
      <c r="S76" s="136">
        <v>2.5</v>
      </c>
      <c r="T76" s="137"/>
      <c r="U76" s="132">
        <v>2050</v>
      </c>
      <c r="V76" s="133"/>
      <c r="W76" s="138" t="s">
        <v>913</v>
      </c>
      <c r="X76" s="135" t="s">
        <v>914</v>
      </c>
      <c r="Y76" s="139" t="s">
        <v>852</v>
      </c>
      <c r="Z76" s="135" t="s">
        <v>915</v>
      </c>
      <c r="AA76" s="139" t="s">
        <v>912</v>
      </c>
      <c r="AB76" s="136">
        <v>2.5</v>
      </c>
      <c r="AC76" s="140"/>
      <c r="AD76" s="122"/>
      <c r="AF76" s="124"/>
      <c r="AG76" s="141"/>
      <c r="AO76" s="122"/>
      <c r="AQ76" s="124"/>
      <c r="AR76" s="141"/>
      <c r="AY76" s="122"/>
      <c r="BI76" s="870"/>
      <c r="BK76" s="163"/>
      <c r="BL76" s="869"/>
      <c r="BM76" s="93"/>
      <c r="BS76" s="116"/>
      <c r="BT76" s="123"/>
      <c r="BU76" s="958"/>
      <c r="BV76" s="115"/>
      <c r="BW76" s="869"/>
      <c r="BX76" s="123"/>
      <c r="BY76" s="123"/>
      <c r="BZ76" s="870"/>
      <c r="CA76" s="162"/>
      <c r="CB76" s="159"/>
      <c r="CC76" s="160"/>
      <c r="CD76" s="159"/>
      <c r="CE76" s="160"/>
      <c r="CF76" s="159"/>
      <c r="CG76" s="160"/>
      <c r="CH76" s="855"/>
      <c r="CI76" s="873"/>
      <c r="CJ76" s="876"/>
      <c r="CK76" s="877"/>
      <c r="CL76" s="143" t="s">
        <v>926</v>
      </c>
      <c r="CM76" s="144">
        <v>2400</v>
      </c>
      <c r="CN76" s="145">
        <v>2600</v>
      </c>
      <c r="CO76" s="859"/>
      <c r="CP76" s="880"/>
      <c r="CQ76" s="859"/>
      <c r="CR76" s="862"/>
      <c r="CS76" s="885"/>
      <c r="CT76" s="836"/>
      <c r="CU76" s="836"/>
      <c r="CV76" s="839"/>
      <c r="CW76" s="885"/>
      <c r="CX76" s="852"/>
      <c r="CY76" s="882"/>
      <c r="CZ76" s="93"/>
      <c r="DA76" s="19"/>
      <c r="DB76" s="855"/>
      <c r="DC76" s="157"/>
      <c r="DD76" s="855"/>
      <c r="DE76" s="858"/>
      <c r="DF76" s="859"/>
      <c r="DG76" s="862"/>
      <c r="DH76" s="836"/>
      <c r="DI76" s="836"/>
      <c r="DJ76" s="836"/>
      <c r="DK76" s="839"/>
      <c r="DL76" s="836"/>
      <c r="DM76" s="842"/>
      <c r="DN76" s="843"/>
      <c r="DO76" s="889"/>
      <c r="DP76" s="891"/>
      <c r="DQ76" s="891"/>
      <c r="DR76" s="893"/>
      <c r="DS76" s="843"/>
      <c r="DT76" s="967"/>
      <c r="DU76" s="969"/>
      <c r="DV76" s="961"/>
      <c r="DW76" s="195"/>
      <c r="DX76" s="961"/>
    </row>
    <row r="77" spans="1:128" ht="18.600000000000001" customHeight="1">
      <c r="A77" s="302" t="s">
        <v>563</v>
      </c>
      <c r="B77" s="921"/>
      <c r="C77" s="865" t="s">
        <v>961</v>
      </c>
      <c r="D77" s="867" t="s">
        <v>911</v>
      </c>
      <c r="E77" s="55" t="s">
        <v>51</v>
      </c>
      <c r="F77" s="56"/>
      <c r="G77" s="57">
        <v>39380</v>
      </c>
      <c r="H77" s="58">
        <v>48980</v>
      </c>
      <c r="I77" s="57">
        <v>35120</v>
      </c>
      <c r="J77" s="58">
        <v>44720</v>
      </c>
      <c r="K77" s="33" t="s">
        <v>912</v>
      </c>
      <c r="L77" s="59">
        <v>370</v>
      </c>
      <c r="M77" s="60">
        <v>460</v>
      </c>
      <c r="N77" s="61" t="s">
        <v>913</v>
      </c>
      <c r="O77" s="62" t="s">
        <v>914</v>
      </c>
      <c r="P77" s="63" t="s">
        <v>912</v>
      </c>
      <c r="Q77" s="64" t="s">
        <v>915</v>
      </c>
      <c r="R77" s="63" t="s">
        <v>912</v>
      </c>
      <c r="S77" s="65">
        <v>2.6</v>
      </c>
      <c r="T77" s="66">
        <v>2.6</v>
      </c>
      <c r="U77" s="59">
        <v>330</v>
      </c>
      <c r="V77" s="60">
        <v>420</v>
      </c>
      <c r="W77" s="67" t="s">
        <v>913</v>
      </c>
      <c r="X77" s="62" t="s">
        <v>914</v>
      </c>
      <c r="Y77" s="67" t="s">
        <v>912</v>
      </c>
      <c r="Z77" s="64" t="s">
        <v>915</v>
      </c>
      <c r="AA77" s="67" t="s">
        <v>912</v>
      </c>
      <c r="AB77" s="65">
        <v>2.6</v>
      </c>
      <c r="AC77" s="68">
        <v>2.6</v>
      </c>
      <c r="AD77" s="33" t="s">
        <v>912</v>
      </c>
      <c r="AE77" s="69">
        <v>9600</v>
      </c>
      <c r="AF77" s="33" t="s">
        <v>912</v>
      </c>
      <c r="AG77" s="70">
        <v>90</v>
      </c>
      <c r="AH77" s="71" t="s">
        <v>913</v>
      </c>
      <c r="AI77" s="62" t="s">
        <v>914</v>
      </c>
      <c r="AJ77" s="67" t="s">
        <v>912</v>
      </c>
      <c r="AK77" s="64" t="s">
        <v>915</v>
      </c>
      <c r="AL77" s="67" t="s">
        <v>912</v>
      </c>
      <c r="AM77" s="72">
        <v>2.5</v>
      </c>
      <c r="AN77" s="73" t="s">
        <v>916</v>
      </c>
      <c r="AO77" s="33" t="s">
        <v>912</v>
      </c>
      <c r="AP77" s="74">
        <v>3840</v>
      </c>
      <c r="AQ77" s="33" t="s">
        <v>912</v>
      </c>
      <c r="AR77" s="75">
        <v>30</v>
      </c>
      <c r="AS77" s="76" t="s">
        <v>913</v>
      </c>
      <c r="AT77" s="77" t="s">
        <v>914</v>
      </c>
      <c r="AU77" s="78" t="s">
        <v>912</v>
      </c>
      <c r="AV77" s="79" t="s">
        <v>915</v>
      </c>
      <c r="AW77" s="78" t="s">
        <v>912</v>
      </c>
      <c r="AX77" s="80">
        <v>3.7</v>
      </c>
      <c r="AZ77" s="18"/>
      <c r="BA77" s="18"/>
      <c r="BB77" s="81"/>
      <c r="BC77" s="22"/>
      <c r="BD77" s="18"/>
      <c r="BE77" s="22"/>
      <c r="BF77" s="18"/>
      <c r="BG77" s="22"/>
      <c r="BH77" s="18"/>
      <c r="BI77" s="870"/>
      <c r="BK77" s="163"/>
      <c r="BL77" s="869"/>
      <c r="BM77" s="93"/>
      <c r="BS77" s="116"/>
      <c r="BU77" s="958"/>
      <c r="BV77" s="117"/>
      <c r="BW77" s="869"/>
      <c r="BX77" s="123"/>
      <c r="BY77" s="123"/>
      <c r="BZ77" s="870"/>
      <c r="CA77" s="162"/>
      <c r="CB77" s="159"/>
      <c r="CC77" s="160"/>
      <c r="CD77" s="159"/>
      <c r="CE77" s="160"/>
      <c r="CF77" s="159"/>
      <c r="CG77" s="160"/>
      <c r="CH77" s="855" t="s">
        <v>912</v>
      </c>
      <c r="CI77" s="871">
        <v>3200</v>
      </c>
      <c r="CJ77" s="874">
        <v>3500</v>
      </c>
      <c r="CK77" s="877" t="s">
        <v>912</v>
      </c>
      <c r="CL77" s="89" t="s">
        <v>919</v>
      </c>
      <c r="CM77" s="90">
        <v>5400</v>
      </c>
      <c r="CN77" s="91">
        <v>6000</v>
      </c>
      <c r="CO77" s="859" t="s">
        <v>912</v>
      </c>
      <c r="CP77" s="878">
        <v>3830</v>
      </c>
      <c r="CQ77" s="859" t="s">
        <v>912</v>
      </c>
      <c r="CR77" s="860">
        <v>30</v>
      </c>
      <c r="CS77" s="883" t="s">
        <v>913</v>
      </c>
      <c r="CT77" s="834" t="s">
        <v>914</v>
      </c>
      <c r="CU77" s="834" t="s">
        <v>912</v>
      </c>
      <c r="CV77" s="837" t="s">
        <v>918</v>
      </c>
      <c r="CW77" s="883" t="s">
        <v>912</v>
      </c>
      <c r="CX77" s="850">
        <v>3.2</v>
      </c>
      <c r="CY77" s="881" t="s">
        <v>920</v>
      </c>
      <c r="CZ77" s="877" t="s">
        <v>912</v>
      </c>
      <c r="DA77" s="853">
        <v>5100</v>
      </c>
      <c r="DB77" s="855"/>
      <c r="DC77" s="157"/>
      <c r="DD77" s="855" t="s">
        <v>921</v>
      </c>
      <c r="DE77" s="856">
        <v>4170</v>
      </c>
      <c r="DF77" s="859" t="s">
        <v>912</v>
      </c>
      <c r="DG77" s="860">
        <v>40</v>
      </c>
      <c r="DH77" s="834" t="s">
        <v>913</v>
      </c>
      <c r="DI77" s="834" t="s">
        <v>914</v>
      </c>
      <c r="DJ77" s="834" t="s">
        <v>912</v>
      </c>
      <c r="DK77" s="837" t="s">
        <v>918</v>
      </c>
      <c r="DL77" s="834" t="s">
        <v>912</v>
      </c>
      <c r="DM77" s="840">
        <v>1.8</v>
      </c>
      <c r="DN77" s="843" t="s">
        <v>921</v>
      </c>
      <c r="DO77" s="844" t="s">
        <v>854</v>
      </c>
      <c r="DP77" s="846" t="s">
        <v>854</v>
      </c>
      <c r="DQ77" s="846" t="s">
        <v>854</v>
      </c>
      <c r="DR77" s="848" t="s">
        <v>854</v>
      </c>
      <c r="DS77" s="843" t="s">
        <v>921</v>
      </c>
      <c r="DT77" s="967"/>
      <c r="DU77" s="969"/>
      <c r="DV77" s="961"/>
      <c r="DW77" s="195"/>
      <c r="DX77" s="961"/>
    </row>
    <row r="78" spans="1:128" ht="18.600000000000001" customHeight="1">
      <c r="A78" s="302" t="s">
        <v>564</v>
      </c>
      <c r="B78" s="921"/>
      <c r="C78" s="866"/>
      <c r="D78" s="868"/>
      <c r="E78" s="94" t="s">
        <v>52</v>
      </c>
      <c r="F78" s="56"/>
      <c r="G78" s="95">
        <v>48980</v>
      </c>
      <c r="H78" s="96">
        <v>125310</v>
      </c>
      <c r="I78" s="95">
        <v>44720</v>
      </c>
      <c r="J78" s="96">
        <v>121050</v>
      </c>
      <c r="K78" s="33" t="s">
        <v>912</v>
      </c>
      <c r="L78" s="97">
        <v>460</v>
      </c>
      <c r="M78" s="98">
        <v>1120</v>
      </c>
      <c r="N78" s="99" t="s">
        <v>913</v>
      </c>
      <c r="O78" s="100" t="s">
        <v>914</v>
      </c>
      <c r="P78" s="100" t="s">
        <v>852</v>
      </c>
      <c r="Q78" s="100" t="s">
        <v>915</v>
      </c>
      <c r="R78" s="100" t="s">
        <v>912</v>
      </c>
      <c r="S78" s="101">
        <v>2.6</v>
      </c>
      <c r="T78" s="102">
        <v>2.5</v>
      </c>
      <c r="U78" s="97">
        <v>420</v>
      </c>
      <c r="V78" s="98">
        <v>1080</v>
      </c>
      <c r="W78" s="103" t="s">
        <v>913</v>
      </c>
      <c r="X78" s="100" t="s">
        <v>914</v>
      </c>
      <c r="Y78" s="103" t="s">
        <v>852</v>
      </c>
      <c r="Z78" s="100" t="s">
        <v>915</v>
      </c>
      <c r="AA78" s="103" t="s">
        <v>912</v>
      </c>
      <c r="AB78" s="101">
        <v>2.6</v>
      </c>
      <c r="AC78" s="104">
        <v>2.5</v>
      </c>
      <c r="AD78" s="33" t="s">
        <v>912</v>
      </c>
      <c r="AE78" s="105">
        <v>9600</v>
      </c>
      <c r="AF78" s="33" t="s">
        <v>912</v>
      </c>
      <c r="AG78" s="106">
        <v>90</v>
      </c>
      <c r="AH78" s="107" t="s">
        <v>913</v>
      </c>
      <c r="AI78" s="49" t="s">
        <v>914</v>
      </c>
      <c r="AJ78" s="50" t="s">
        <v>912</v>
      </c>
      <c r="AK78" s="108" t="s">
        <v>915</v>
      </c>
      <c r="AL78" s="109" t="s">
        <v>912</v>
      </c>
      <c r="AM78" s="110">
        <v>2.5</v>
      </c>
      <c r="AN78" s="111"/>
      <c r="AP78" s="112"/>
      <c r="AQ78" s="7"/>
      <c r="AR78" s="113"/>
      <c r="AS78" s="114"/>
      <c r="AT78" s="112"/>
      <c r="AU78" s="114"/>
      <c r="AV78" s="112"/>
      <c r="AW78" s="114"/>
      <c r="AX78" s="112"/>
      <c r="AZ78" s="18"/>
      <c r="BA78" s="18"/>
      <c r="BB78" s="81"/>
      <c r="BC78" s="22"/>
      <c r="BD78" s="18"/>
      <c r="BE78" s="22"/>
      <c r="BF78" s="18"/>
      <c r="BG78" s="22"/>
      <c r="BH78" s="18"/>
      <c r="BI78" s="870"/>
      <c r="BK78" s="163"/>
      <c r="BL78" s="869"/>
      <c r="BM78" s="93"/>
      <c r="BS78" s="116"/>
      <c r="BT78" s="154"/>
      <c r="BU78" s="958"/>
      <c r="BV78" s="150"/>
      <c r="BW78" s="869"/>
      <c r="BX78" s="123"/>
      <c r="BY78" s="123"/>
      <c r="BZ78" s="870"/>
      <c r="CA78" s="162"/>
      <c r="CB78" s="159"/>
      <c r="CC78" s="160"/>
      <c r="CD78" s="159"/>
      <c r="CE78" s="160"/>
      <c r="CF78" s="159"/>
      <c r="CG78" s="160"/>
      <c r="CH78" s="855"/>
      <c r="CI78" s="872"/>
      <c r="CJ78" s="875"/>
      <c r="CK78" s="877"/>
      <c r="CL78" s="15" t="s">
        <v>923</v>
      </c>
      <c r="CM78" s="119">
        <v>2900</v>
      </c>
      <c r="CN78" s="120">
        <v>3300</v>
      </c>
      <c r="CO78" s="859"/>
      <c r="CP78" s="879"/>
      <c r="CQ78" s="859"/>
      <c r="CR78" s="861"/>
      <c r="CS78" s="884"/>
      <c r="CT78" s="835"/>
      <c r="CU78" s="835"/>
      <c r="CV78" s="838"/>
      <c r="CW78" s="884"/>
      <c r="CX78" s="851"/>
      <c r="CY78" s="881"/>
      <c r="CZ78" s="877"/>
      <c r="DA78" s="854"/>
      <c r="DB78" s="855"/>
      <c r="DC78" s="157"/>
      <c r="DD78" s="855"/>
      <c r="DE78" s="857"/>
      <c r="DF78" s="859"/>
      <c r="DG78" s="861"/>
      <c r="DH78" s="835"/>
      <c r="DI78" s="835"/>
      <c r="DJ78" s="835"/>
      <c r="DK78" s="838"/>
      <c r="DL78" s="835"/>
      <c r="DM78" s="841"/>
      <c r="DN78" s="843"/>
      <c r="DO78" s="845"/>
      <c r="DP78" s="847"/>
      <c r="DQ78" s="847"/>
      <c r="DR78" s="849"/>
      <c r="DS78" s="843"/>
      <c r="DT78" s="967"/>
      <c r="DU78" s="969"/>
      <c r="DV78" s="961"/>
      <c r="DW78" s="195"/>
      <c r="DX78" s="961"/>
    </row>
    <row r="79" spans="1:128" ht="18.600000000000001" customHeight="1">
      <c r="A79" s="302" t="s">
        <v>565</v>
      </c>
      <c r="B79" s="921"/>
      <c r="C79" s="866"/>
      <c r="D79" s="863" t="s">
        <v>924</v>
      </c>
      <c r="E79" s="94" t="s">
        <v>53</v>
      </c>
      <c r="F79" s="56"/>
      <c r="G79" s="95">
        <v>125310</v>
      </c>
      <c r="H79" s="96">
        <v>221310</v>
      </c>
      <c r="I79" s="95">
        <v>121050</v>
      </c>
      <c r="J79" s="96">
        <v>217050</v>
      </c>
      <c r="K79" s="33" t="s">
        <v>912</v>
      </c>
      <c r="L79" s="97">
        <v>1120</v>
      </c>
      <c r="M79" s="98">
        <v>2080</v>
      </c>
      <c r="N79" s="99" t="s">
        <v>913</v>
      </c>
      <c r="O79" s="100" t="s">
        <v>914</v>
      </c>
      <c r="P79" s="100" t="s">
        <v>852</v>
      </c>
      <c r="Q79" s="100" t="s">
        <v>915</v>
      </c>
      <c r="R79" s="100" t="s">
        <v>912</v>
      </c>
      <c r="S79" s="101">
        <v>2.5</v>
      </c>
      <c r="T79" s="102">
        <v>2.5</v>
      </c>
      <c r="U79" s="97">
        <v>1080</v>
      </c>
      <c r="V79" s="98">
        <v>2040</v>
      </c>
      <c r="W79" s="103" t="s">
        <v>913</v>
      </c>
      <c r="X79" s="100" t="s">
        <v>914</v>
      </c>
      <c r="Y79" s="103" t="s">
        <v>852</v>
      </c>
      <c r="Z79" s="100" t="s">
        <v>915</v>
      </c>
      <c r="AA79" s="103" t="s">
        <v>912</v>
      </c>
      <c r="AB79" s="101">
        <v>2.5</v>
      </c>
      <c r="AC79" s="104">
        <v>2.5</v>
      </c>
      <c r="AD79" s="122"/>
      <c r="AF79" s="124"/>
      <c r="AO79" s="122"/>
      <c r="AQ79" s="124"/>
      <c r="AY79" s="33" t="s">
        <v>912</v>
      </c>
      <c r="AZ79" s="127">
        <v>19200</v>
      </c>
      <c r="BA79" s="33" t="s">
        <v>912</v>
      </c>
      <c r="BB79" s="75">
        <v>190</v>
      </c>
      <c r="BC79" s="76" t="s">
        <v>913</v>
      </c>
      <c r="BD79" s="77" t="s">
        <v>914</v>
      </c>
      <c r="BE79" s="78" t="s">
        <v>912</v>
      </c>
      <c r="BF79" s="79" t="s">
        <v>915</v>
      </c>
      <c r="BG79" s="76" t="s">
        <v>912</v>
      </c>
      <c r="BH79" s="80">
        <v>2.2999999999999998</v>
      </c>
      <c r="BI79" s="870"/>
      <c r="BK79" s="163"/>
      <c r="BL79" s="869"/>
      <c r="BM79" s="93"/>
      <c r="BS79" s="116"/>
      <c r="BT79" s="123"/>
      <c r="BU79" s="958"/>
      <c r="BV79" s="115"/>
      <c r="BW79" s="869"/>
      <c r="BX79" s="123"/>
      <c r="BY79" s="123"/>
      <c r="BZ79" s="870"/>
      <c r="CA79" s="162"/>
      <c r="CB79" s="159"/>
      <c r="CC79" s="160"/>
      <c r="CD79" s="159"/>
      <c r="CE79" s="160"/>
      <c r="CF79" s="159"/>
      <c r="CG79" s="160"/>
      <c r="CH79" s="855"/>
      <c r="CI79" s="872"/>
      <c r="CJ79" s="875"/>
      <c r="CK79" s="877"/>
      <c r="CL79" s="15" t="s">
        <v>925</v>
      </c>
      <c r="CM79" s="119">
        <v>2500</v>
      </c>
      <c r="CN79" s="120">
        <v>2800</v>
      </c>
      <c r="CO79" s="859"/>
      <c r="CP79" s="879"/>
      <c r="CQ79" s="859"/>
      <c r="CR79" s="861"/>
      <c r="CS79" s="884"/>
      <c r="CT79" s="835"/>
      <c r="CU79" s="835"/>
      <c r="CV79" s="838"/>
      <c r="CW79" s="884"/>
      <c r="CX79" s="851"/>
      <c r="CY79" s="881"/>
      <c r="CZ79" s="93"/>
      <c r="DA79" s="19"/>
      <c r="DB79" s="855"/>
      <c r="DC79" s="157"/>
      <c r="DD79" s="855"/>
      <c r="DE79" s="857"/>
      <c r="DF79" s="859"/>
      <c r="DG79" s="861"/>
      <c r="DH79" s="835"/>
      <c r="DI79" s="835"/>
      <c r="DJ79" s="835"/>
      <c r="DK79" s="838"/>
      <c r="DL79" s="835"/>
      <c r="DM79" s="841"/>
      <c r="DN79" s="843"/>
      <c r="DO79" s="888">
        <v>0.01</v>
      </c>
      <c r="DP79" s="890">
        <v>0.03</v>
      </c>
      <c r="DQ79" s="890">
        <v>0.04</v>
      </c>
      <c r="DR79" s="892">
        <v>0.06</v>
      </c>
      <c r="DS79" s="843"/>
      <c r="DT79" s="967"/>
      <c r="DU79" s="969"/>
      <c r="DV79" s="961"/>
      <c r="DW79" s="195"/>
      <c r="DX79" s="961"/>
    </row>
    <row r="80" spans="1:128" ht="18.600000000000001" customHeight="1">
      <c r="A80" s="302" t="s">
        <v>566</v>
      </c>
      <c r="B80" s="921"/>
      <c r="C80" s="866"/>
      <c r="D80" s="864"/>
      <c r="E80" s="129" t="s">
        <v>54</v>
      </c>
      <c r="F80" s="56"/>
      <c r="G80" s="130">
        <v>221310</v>
      </c>
      <c r="H80" s="131"/>
      <c r="I80" s="130">
        <v>217050</v>
      </c>
      <c r="J80" s="131"/>
      <c r="K80" s="33" t="s">
        <v>912</v>
      </c>
      <c r="L80" s="132">
        <v>2080</v>
      </c>
      <c r="M80" s="133"/>
      <c r="N80" s="134" t="s">
        <v>913</v>
      </c>
      <c r="O80" s="135" t="s">
        <v>914</v>
      </c>
      <c r="P80" s="135" t="s">
        <v>852</v>
      </c>
      <c r="Q80" s="135" t="s">
        <v>915</v>
      </c>
      <c r="R80" s="135" t="s">
        <v>912</v>
      </c>
      <c r="S80" s="136">
        <v>2.5</v>
      </c>
      <c r="T80" s="137"/>
      <c r="U80" s="132">
        <v>2040</v>
      </c>
      <c r="V80" s="133"/>
      <c r="W80" s="138" t="s">
        <v>913</v>
      </c>
      <c r="X80" s="135" t="s">
        <v>914</v>
      </c>
      <c r="Y80" s="139" t="s">
        <v>852</v>
      </c>
      <c r="Z80" s="135" t="s">
        <v>915</v>
      </c>
      <c r="AA80" s="139" t="s">
        <v>912</v>
      </c>
      <c r="AB80" s="136">
        <v>2.5</v>
      </c>
      <c r="AC80" s="140"/>
      <c r="AD80" s="122"/>
      <c r="AF80" s="124"/>
      <c r="AG80" s="141"/>
      <c r="AO80" s="122"/>
      <c r="AQ80" s="124"/>
      <c r="AR80" s="141"/>
      <c r="AY80" s="122"/>
      <c r="BI80" s="870"/>
      <c r="BK80" s="163"/>
      <c r="BL80" s="869"/>
      <c r="BM80" s="93"/>
      <c r="BS80" s="116"/>
      <c r="BU80" s="958"/>
      <c r="BV80" s="117"/>
      <c r="BW80" s="869"/>
      <c r="BX80" s="123"/>
      <c r="BY80" s="123"/>
      <c r="BZ80" s="870"/>
      <c r="CA80" s="162"/>
      <c r="CB80" s="159"/>
      <c r="CC80" s="160"/>
      <c r="CD80" s="159"/>
      <c r="CE80" s="160"/>
      <c r="CF80" s="159"/>
      <c r="CG80" s="160"/>
      <c r="CH80" s="855"/>
      <c r="CI80" s="873"/>
      <c r="CJ80" s="876"/>
      <c r="CK80" s="877"/>
      <c r="CL80" s="143" t="s">
        <v>926</v>
      </c>
      <c r="CM80" s="144">
        <v>2300</v>
      </c>
      <c r="CN80" s="145">
        <v>2500</v>
      </c>
      <c r="CO80" s="859"/>
      <c r="CP80" s="880"/>
      <c r="CQ80" s="859"/>
      <c r="CR80" s="862"/>
      <c r="CS80" s="885"/>
      <c r="CT80" s="836"/>
      <c r="CU80" s="836"/>
      <c r="CV80" s="839"/>
      <c r="CW80" s="885"/>
      <c r="CX80" s="852"/>
      <c r="CY80" s="882"/>
      <c r="CZ80" s="93"/>
      <c r="DA80" s="19"/>
      <c r="DB80" s="855"/>
      <c r="DC80" s="157"/>
      <c r="DD80" s="855"/>
      <c r="DE80" s="858"/>
      <c r="DF80" s="859"/>
      <c r="DG80" s="862"/>
      <c r="DH80" s="836"/>
      <c r="DI80" s="836"/>
      <c r="DJ80" s="836"/>
      <c r="DK80" s="839"/>
      <c r="DL80" s="836"/>
      <c r="DM80" s="842"/>
      <c r="DN80" s="843"/>
      <c r="DO80" s="889"/>
      <c r="DP80" s="891"/>
      <c r="DQ80" s="891"/>
      <c r="DR80" s="893"/>
      <c r="DS80" s="843"/>
      <c r="DT80" s="967"/>
      <c r="DU80" s="969"/>
      <c r="DV80" s="961"/>
      <c r="DW80" s="195"/>
      <c r="DX80" s="961"/>
    </row>
    <row r="81" spans="1:128" ht="18.600000000000001" customHeight="1">
      <c r="A81" s="302" t="s">
        <v>567</v>
      </c>
      <c r="B81" s="921"/>
      <c r="C81" s="865" t="s">
        <v>962</v>
      </c>
      <c r="D81" s="867" t="s">
        <v>911</v>
      </c>
      <c r="E81" s="55" t="s">
        <v>51</v>
      </c>
      <c r="F81" s="56"/>
      <c r="G81" s="57">
        <v>39230</v>
      </c>
      <c r="H81" s="58">
        <v>48830</v>
      </c>
      <c r="I81" s="57">
        <v>35230</v>
      </c>
      <c r="J81" s="58">
        <v>44830</v>
      </c>
      <c r="K81" s="33" t="s">
        <v>912</v>
      </c>
      <c r="L81" s="59">
        <v>370</v>
      </c>
      <c r="M81" s="60">
        <v>460</v>
      </c>
      <c r="N81" s="61" t="s">
        <v>913</v>
      </c>
      <c r="O81" s="62" t="s">
        <v>914</v>
      </c>
      <c r="P81" s="63" t="s">
        <v>912</v>
      </c>
      <c r="Q81" s="64" t="s">
        <v>915</v>
      </c>
      <c r="R81" s="63" t="s">
        <v>912</v>
      </c>
      <c r="S81" s="65">
        <v>2.8</v>
      </c>
      <c r="T81" s="66">
        <v>2.7</v>
      </c>
      <c r="U81" s="59">
        <v>330</v>
      </c>
      <c r="V81" s="60">
        <v>420</v>
      </c>
      <c r="W81" s="67" t="s">
        <v>913</v>
      </c>
      <c r="X81" s="62" t="s">
        <v>914</v>
      </c>
      <c r="Y81" s="67" t="s">
        <v>912</v>
      </c>
      <c r="Z81" s="64" t="s">
        <v>915</v>
      </c>
      <c r="AA81" s="67" t="s">
        <v>912</v>
      </c>
      <c r="AB81" s="65">
        <v>2.8</v>
      </c>
      <c r="AC81" s="68">
        <v>2.7</v>
      </c>
      <c r="AD81" s="33" t="s">
        <v>912</v>
      </c>
      <c r="AE81" s="69">
        <v>9600</v>
      </c>
      <c r="AF81" s="33" t="s">
        <v>912</v>
      </c>
      <c r="AG81" s="70">
        <v>90</v>
      </c>
      <c r="AH81" s="71" t="s">
        <v>913</v>
      </c>
      <c r="AI81" s="62" t="s">
        <v>914</v>
      </c>
      <c r="AJ81" s="67" t="s">
        <v>912</v>
      </c>
      <c r="AK81" s="64" t="s">
        <v>915</v>
      </c>
      <c r="AL81" s="67" t="s">
        <v>912</v>
      </c>
      <c r="AM81" s="72">
        <v>2.5</v>
      </c>
      <c r="AN81" s="73" t="s">
        <v>916</v>
      </c>
      <c r="AO81" s="33" t="s">
        <v>912</v>
      </c>
      <c r="AP81" s="74">
        <v>3840</v>
      </c>
      <c r="AQ81" s="33" t="s">
        <v>912</v>
      </c>
      <c r="AR81" s="75">
        <v>30</v>
      </c>
      <c r="AS81" s="76" t="s">
        <v>913</v>
      </c>
      <c r="AT81" s="77" t="s">
        <v>914</v>
      </c>
      <c r="AU81" s="78" t="s">
        <v>912</v>
      </c>
      <c r="AV81" s="79" t="s">
        <v>915</v>
      </c>
      <c r="AW81" s="78" t="s">
        <v>912</v>
      </c>
      <c r="AX81" s="80">
        <v>3.7</v>
      </c>
      <c r="AZ81" s="18"/>
      <c r="BA81" s="18"/>
      <c r="BB81" s="81"/>
      <c r="BC81" s="22"/>
      <c r="BD81" s="18"/>
      <c r="BE81" s="22"/>
      <c r="BF81" s="18"/>
      <c r="BG81" s="22"/>
      <c r="BH81" s="18"/>
      <c r="BI81" s="870"/>
      <c r="BK81" s="150"/>
      <c r="BL81" s="869"/>
      <c r="BM81" s="93"/>
      <c r="BS81" s="116"/>
      <c r="BU81" s="958"/>
      <c r="BV81" s="117"/>
      <c r="BW81" s="869"/>
      <c r="BX81" s="123"/>
      <c r="BY81" s="123"/>
      <c r="BZ81" s="870"/>
      <c r="CA81" s="162"/>
      <c r="CB81" s="159"/>
      <c r="CC81" s="160"/>
      <c r="CD81" s="159"/>
      <c r="CE81" s="160"/>
      <c r="CF81" s="159"/>
      <c r="CG81" s="160"/>
      <c r="CH81" s="855" t="s">
        <v>912</v>
      </c>
      <c r="CI81" s="871">
        <v>3000</v>
      </c>
      <c r="CJ81" s="874">
        <v>3300</v>
      </c>
      <c r="CK81" s="877" t="s">
        <v>912</v>
      </c>
      <c r="CL81" s="89" t="s">
        <v>919</v>
      </c>
      <c r="CM81" s="90">
        <v>4800</v>
      </c>
      <c r="CN81" s="91">
        <v>5400</v>
      </c>
      <c r="CO81" s="859" t="s">
        <v>912</v>
      </c>
      <c r="CP81" s="878">
        <v>3590</v>
      </c>
      <c r="CQ81" s="859" t="s">
        <v>912</v>
      </c>
      <c r="CR81" s="860">
        <v>30</v>
      </c>
      <c r="CS81" s="883" t="s">
        <v>913</v>
      </c>
      <c r="CT81" s="834" t="s">
        <v>914</v>
      </c>
      <c r="CU81" s="834" t="s">
        <v>912</v>
      </c>
      <c r="CV81" s="837" t="s">
        <v>918</v>
      </c>
      <c r="CW81" s="883" t="s">
        <v>912</v>
      </c>
      <c r="CX81" s="850">
        <v>3</v>
      </c>
      <c r="CY81" s="881" t="s">
        <v>920</v>
      </c>
      <c r="CZ81" s="877" t="s">
        <v>912</v>
      </c>
      <c r="DA81" s="853">
        <v>5100</v>
      </c>
      <c r="DB81" s="855"/>
      <c r="DC81" s="157"/>
      <c r="DD81" s="855" t="s">
        <v>921</v>
      </c>
      <c r="DE81" s="856">
        <v>3910</v>
      </c>
      <c r="DF81" s="859" t="s">
        <v>912</v>
      </c>
      <c r="DG81" s="860">
        <v>30</v>
      </c>
      <c r="DH81" s="834" t="s">
        <v>913</v>
      </c>
      <c r="DI81" s="834" t="s">
        <v>914</v>
      </c>
      <c r="DJ81" s="834" t="s">
        <v>912</v>
      </c>
      <c r="DK81" s="837" t="s">
        <v>918</v>
      </c>
      <c r="DL81" s="834" t="s">
        <v>912</v>
      </c>
      <c r="DM81" s="840">
        <v>2.2999999999999998</v>
      </c>
      <c r="DN81" s="843" t="s">
        <v>921</v>
      </c>
      <c r="DO81" s="844" t="s">
        <v>854</v>
      </c>
      <c r="DP81" s="846" t="s">
        <v>854</v>
      </c>
      <c r="DQ81" s="846" t="s">
        <v>854</v>
      </c>
      <c r="DR81" s="848" t="s">
        <v>854</v>
      </c>
      <c r="DS81" s="843" t="s">
        <v>921</v>
      </c>
      <c r="DT81" s="967"/>
      <c r="DU81" s="969"/>
      <c r="DV81" s="961"/>
      <c r="DW81" s="195"/>
      <c r="DX81" s="961"/>
    </row>
    <row r="82" spans="1:128" ht="18.600000000000001" customHeight="1">
      <c r="A82" s="302" t="s">
        <v>568</v>
      </c>
      <c r="B82" s="921"/>
      <c r="C82" s="866"/>
      <c r="D82" s="868"/>
      <c r="E82" s="94" t="s">
        <v>52</v>
      </c>
      <c r="F82" s="56"/>
      <c r="G82" s="95">
        <v>48830</v>
      </c>
      <c r="H82" s="96">
        <v>125160</v>
      </c>
      <c r="I82" s="95">
        <v>44830</v>
      </c>
      <c r="J82" s="96">
        <v>121160</v>
      </c>
      <c r="K82" s="33" t="s">
        <v>912</v>
      </c>
      <c r="L82" s="97">
        <v>460</v>
      </c>
      <c r="M82" s="98">
        <v>1120</v>
      </c>
      <c r="N82" s="99" t="s">
        <v>913</v>
      </c>
      <c r="O82" s="100" t="s">
        <v>914</v>
      </c>
      <c r="P82" s="100" t="s">
        <v>852</v>
      </c>
      <c r="Q82" s="100" t="s">
        <v>915</v>
      </c>
      <c r="R82" s="100" t="s">
        <v>912</v>
      </c>
      <c r="S82" s="101">
        <v>2.7</v>
      </c>
      <c r="T82" s="102">
        <v>2.6</v>
      </c>
      <c r="U82" s="97">
        <v>420</v>
      </c>
      <c r="V82" s="98">
        <v>1080</v>
      </c>
      <c r="W82" s="103" t="s">
        <v>913</v>
      </c>
      <c r="X82" s="100" t="s">
        <v>914</v>
      </c>
      <c r="Y82" s="103" t="s">
        <v>852</v>
      </c>
      <c r="Z82" s="100" t="s">
        <v>915</v>
      </c>
      <c r="AA82" s="103" t="s">
        <v>912</v>
      </c>
      <c r="AB82" s="101">
        <v>2.7</v>
      </c>
      <c r="AC82" s="104">
        <v>2.6</v>
      </c>
      <c r="AD82" s="33" t="s">
        <v>912</v>
      </c>
      <c r="AE82" s="105">
        <v>9600</v>
      </c>
      <c r="AF82" s="33" t="s">
        <v>912</v>
      </c>
      <c r="AG82" s="106">
        <v>90</v>
      </c>
      <c r="AH82" s="107" t="s">
        <v>913</v>
      </c>
      <c r="AI82" s="49" t="s">
        <v>914</v>
      </c>
      <c r="AJ82" s="50" t="s">
        <v>912</v>
      </c>
      <c r="AK82" s="108" t="s">
        <v>915</v>
      </c>
      <c r="AL82" s="109" t="s">
        <v>912</v>
      </c>
      <c r="AM82" s="110">
        <v>2.5</v>
      </c>
      <c r="AN82" s="111"/>
      <c r="AP82" s="112"/>
      <c r="AQ82" s="7"/>
      <c r="AR82" s="113"/>
      <c r="AS82" s="114"/>
      <c r="AT82" s="112"/>
      <c r="AU82" s="114"/>
      <c r="AV82" s="112"/>
      <c r="AW82" s="114"/>
      <c r="AX82" s="112"/>
      <c r="AZ82" s="18"/>
      <c r="BA82" s="18"/>
      <c r="BB82" s="81"/>
      <c r="BC82" s="22"/>
      <c r="BD82" s="18"/>
      <c r="BE82" s="22"/>
      <c r="BF82" s="18"/>
      <c r="BG82" s="22"/>
      <c r="BH82" s="18"/>
      <c r="BI82" s="870"/>
      <c r="BK82" s="150"/>
      <c r="BL82" s="869"/>
      <c r="BM82" s="93"/>
      <c r="BS82" s="116"/>
      <c r="BU82" s="958"/>
      <c r="BV82" s="117"/>
      <c r="BW82" s="869"/>
      <c r="BX82" s="123"/>
      <c r="BY82" s="123"/>
      <c r="BZ82" s="870"/>
      <c r="CA82" s="162"/>
      <c r="CB82" s="159"/>
      <c r="CC82" s="160"/>
      <c r="CD82" s="159"/>
      <c r="CE82" s="160"/>
      <c r="CF82" s="159"/>
      <c r="CG82" s="160"/>
      <c r="CH82" s="855"/>
      <c r="CI82" s="872"/>
      <c r="CJ82" s="875"/>
      <c r="CK82" s="877"/>
      <c r="CL82" s="15" t="s">
        <v>923</v>
      </c>
      <c r="CM82" s="119">
        <v>2600</v>
      </c>
      <c r="CN82" s="120">
        <v>2900</v>
      </c>
      <c r="CO82" s="859"/>
      <c r="CP82" s="879"/>
      <c r="CQ82" s="859"/>
      <c r="CR82" s="861"/>
      <c r="CS82" s="884"/>
      <c r="CT82" s="835"/>
      <c r="CU82" s="835"/>
      <c r="CV82" s="838"/>
      <c r="CW82" s="884"/>
      <c r="CX82" s="851"/>
      <c r="CY82" s="881"/>
      <c r="CZ82" s="877"/>
      <c r="DA82" s="854"/>
      <c r="DB82" s="855"/>
      <c r="DC82" s="157"/>
      <c r="DD82" s="855"/>
      <c r="DE82" s="857"/>
      <c r="DF82" s="859"/>
      <c r="DG82" s="861"/>
      <c r="DH82" s="835"/>
      <c r="DI82" s="835"/>
      <c r="DJ82" s="835"/>
      <c r="DK82" s="838"/>
      <c r="DL82" s="835"/>
      <c r="DM82" s="841"/>
      <c r="DN82" s="843"/>
      <c r="DO82" s="845"/>
      <c r="DP82" s="847"/>
      <c r="DQ82" s="847"/>
      <c r="DR82" s="849"/>
      <c r="DS82" s="843"/>
      <c r="DT82" s="967"/>
      <c r="DU82" s="969"/>
      <c r="DV82" s="961"/>
      <c r="DW82" s="195"/>
      <c r="DX82" s="961"/>
    </row>
    <row r="83" spans="1:128" ht="18.600000000000001" customHeight="1">
      <c r="A83" s="302" t="s">
        <v>569</v>
      </c>
      <c r="B83" s="921"/>
      <c r="C83" s="866"/>
      <c r="D83" s="863" t="s">
        <v>924</v>
      </c>
      <c r="E83" s="94" t="s">
        <v>53</v>
      </c>
      <c r="F83" s="56"/>
      <c r="G83" s="95">
        <v>125160</v>
      </c>
      <c r="H83" s="96">
        <v>221160</v>
      </c>
      <c r="I83" s="95">
        <v>121160</v>
      </c>
      <c r="J83" s="96">
        <v>217160</v>
      </c>
      <c r="K83" s="33" t="s">
        <v>912</v>
      </c>
      <c r="L83" s="97">
        <v>1120</v>
      </c>
      <c r="M83" s="98">
        <v>2080</v>
      </c>
      <c r="N83" s="99" t="s">
        <v>913</v>
      </c>
      <c r="O83" s="100" t="s">
        <v>914</v>
      </c>
      <c r="P83" s="100" t="s">
        <v>852</v>
      </c>
      <c r="Q83" s="100" t="s">
        <v>915</v>
      </c>
      <c r="R83" s="100" t="s">
        <v>912</v>
      </c>
      <c r="S83" s="101">
        <v>2.6</v>
      </c>
      <c r="T83" s="102">
        <v>2.6</v>
      </c>
      <c r="U83" s="97">
        <v>1080</v>
      </c>
      <c r="V83" s="98">
        <v>2040</v>
      </c>
      <c r="W83" s="103" t="s">
        <v>913</v>
      </c>
      <c r="X83" s="100" t="s">
        <v>914</v>
      </c>
      <c r="Y83" s="103" t="s">
        <v>852</v>
      </c>
      <c r="Z83" s="100" t="s">
        <v>915</v>
      </c>
      <c r="AA83" s="103" t="s">
        <v>912</v>
      </c>
      <c r="AB83" s="101">
        <v>2.6</v>
      </c>
      <c r="AC83" s="104">
        <v>2.6</v>
      </c>
      <c r="AD83" s="122"/>
      <c r="AF83" s="124"/>
      <c r="AO83" s="122"/>
      <c r="AQ83" s="124"/>
      <c r="AY83" s="33" t="s">
        <v>912</v>
      </c>
      <c r="AZ83" s="127">
        <v>19200</v>
      </c>
      <c r="BA83" s="33" t="s">
        <v>912</v>
      </c>
      <c r="BB83" s="75">
        <v>190</v>
      </c>
      <c r="BC83" s="76" t="s">
        <v>913</v>
      </c>
      <c r="BD83" s="77" t="s">
        <v>914</v>
      </c>
      <c r="BE83" s="78" t="s">
        <v>912</v>
      </c>
      <c r="BF83" s="79" t="s">
        <v>915</v>
      </c>
      <c r="BG83" s="76" t="s">
        <v>912</v>
      </c>
      <c r="BH83" s="80">
        <v>2.2999999999999998</v>
      </c>
      <c r="BI83" s="870"/>
      <c r="BK83" s="150"/>
      <c r="BL83" s="869"/>
      <c r="BM83" s="93"/>
      <c r="BS83" s="116"/>
      <c r="BU83" s="958"/>
      <c r="BV83" s="117"/>
      <c r="BW83" s="869"/>
      <c r="BX83" s="123"/>
      <c r="BY83" s="123"/>
      <c r="BZ83" s="870"/>
      <c r="CA83" s="162"/>
      <c r="CB83" s="159"/>
      <c r="CC83" s="160"/>
      <c r="CD83" s="159"/>
      <c r="CE83" s="160"/>
      <c r="CF83" s="159"/>
      <c r="CG83" s="160"/>
      <c r="CH83" s="855"/>
      <c r="CI83" s="872"/>
      <c r="CJ83" s="875"/>
      <c r="CK83" s="877"/>
      <c r="CL83" s="15" t="s">
        <v>925</v>
      </c>
      <c r="CM83" s="119">
        <v>2300</v>
      </c>
      <c r="CN83" s="120">
        <v>2500</v>
      </c>
      <c r="CO83" s="859"/>
      <c r="CP83" s="879"/>
      <c r="CQ83" s="859"/>
      <c r="CR83" s="861"/>
      <c r="CS83" s="884"/>
      <c r="CT83" s="835"/>
      <c r="CU83" s="835"/>
      <c r="CV83" s="838"/>
      <c r="CW83" s="884"/>
      <c r="CX83" s="851"/>
      <c r="CY83" s="881"/>
      <c r="CZ83" s="93"/>
      <c r="DA83" s="19"/>
      <c r="DB83" s="855"/>
      <c r="DC83" s="157"/>
      <c r="DD83" s="855"/>
      <c r="DE83" s="857"/>
      <c r="DF83" s="859"/>
      <c r="DG83" s="861"/>
      <c r="DH83" s="835"/>
      <c r="DI83" s="835"/>
      <c r="DJ83" s="835"/>
      <c r="DK83" s="838"/>
      <c r="DL83" s="835"/>
      <c r="DM83" s="841"/>
      <c r="DN83" s="843"/>
      <c r="DO83" s="888">
        <v>0.01</v>
      </c>
      <c r="DP83" s="890">
        <v>0.03</v>
      </c>
      <c r="DQ83" s="890">
        <v>0.04</v>
      </c>
      <c r="DR83" s="892">
        <v>0.06</v>
      </c>
      <c r="DS83" s="843"/>
      <c r="DT83" s="967"/>
      <c r="DU83" s="969"/>
      <c r="DV83" s="961"/>
      <c r="DW83" s="195"/>
      <c r="DX83" s="961"/>
    </row>
    <row r="84" spans="1:128" ht="18.600000000000001" customHeight="1">
      <c r="A84" s="302" t="s">
        <v>570</v>
      </c>
      <c r="B84" s="921"/>
      <c r="C84" s="866"/>
      <c r="D84" s="864"/>
      <c r="E84" s="129" t="s">
        <v>54</v>
      </c>
      <c r="F84" s="56"/>
      <c r="G84" s="130">
        <v>221160</v>
      </c>
      <c r="H84" s="131"/>
      <c r="I84" s="130">
        <v>217160</v>
      </c>
      <c r="J84" s="131"/>
      <c r="K84" s="33" t="s">
        <v>912</v>
      </c>
      <c r="L84" s="132">
        <v>2080</v>
      </c>
      <c r="M84" s="133"/>
      <c r="N84" s="134" t="s">
        <v>913</v>
      </c>
      <c r="O84" s="135" t="s">
        <v>914</v>
      </c>
      <c r="P84" s="135" t="s">
        <v>852</v>
      </c>
      <c r="Q84" s="135" t="s">
        <v>915</v>
      </c>
      <c r="R84" s="135" t="s">
        <v>912</v>
      </c>
      <c r="S84" s="136">
        <v>2.6</v>
      </c>
      <c r="T84" s="137"/>
      <c r="U84" s="132">
        <v>2040</v>
      </c>
      <c r="V84" s="133"/>
      <c r="W84" s="138" t="s">
        <v>913</v>
      </c>
      <c r="X84" s="135" t="s">
        <v>914</v>
      </c>
      <c r="Y84" s="139" t="s">
        <v>852</v>
      </c>
      <c r="Z84" s="135" t="s">
        <v>915</v>
      </c>
      <c r="AA84" s="139" t="s">
        <v>912</v>
      </c>
      <c r="AB84" s="136">
        <v>2.6</v>
      </c>
      <c r="AC84" s="140"/>
      <c r="AD84" s="122"/>
      <c r="AF84" s="124"/>
      <c r="AG84" s="141"/>
      <c r="AO84" s="122"/>
      <c r="AQ84" s="124"/>
      <c r="AR84" s="141"/>
      <c r="AY84" s="122"/>
      <c r="BI84" s="870"/>
      <c r="BK84" s="150"/>
      <c r="BL84" s="869"/>
      <c r="BM84" s="93"/>
      <c r="BS84" s="116"/>
      <c r="BU84" s="958"/>
      <c r="BV84" s="117"/>
      <c r="BW84" s="869"/>
      <c r="BX84" s="123"/>
      <c r="BY84" s="123"/>
      <c r="BZ84" s="870"/>
      <c r="CA84" s="162"/>
      <c r="CB84" s="159"/>
      <c r="CC84" s="160"/>
      <c r="CD84" s="159"/>
      <c r="CE84" s="160"/>
      <c r="CF84" s="159"/>
      <c r="CG84" s="160"/>
      <c r="CH84" s="855"/>
      <c r="CI84" s="873"/>
      <c r="CJ84" s="876"/>
      <c r="CK84" s="877"/>
      <c r="CL84" s="143" t="s">
        <v>926</v>
      </c>
      <c r="CM84" s="144">
        <v>2000</v>
      </c>
      <c r="CN84" s="145">
        <v>2300</v>
      </c>
      <c r="CO84" s="859"/>
      <c r="CP84" s="880"/>
      <c r="CQ84" s="859"/>
      <c r="CR84" s="862"/>
      <c r="CS84" s="885"/>
      <c r="CT84" s="836"/>
      <c r="CU84" s="836"/>
      <c r="CV84" s="839"/>
      <c r="CW84" s="885"/>
      <c r="CX84" s="852"/>
      <c r="CY84" s="882"/>
      <c r="CZ84" s="93"/>
      <c r="DA84" s="19"/>
      <c r="DB84" s="855"/>
      <c r="DC84" s="157"/>
      <c r="DD84" s="855"/>
      <c r="DE84" s="858"/>
      <c r="DF84" s="859"/>
      <c r="DG84" s="862"/>
      <c r="DH84" s="836"/>
      <c r="DI84" s="836"/>
      <c r="DJ84" s="836"/>
      <c r="DK84" s="839"/>
      <c r="DL84" s="836"/>
      <c r="DM84" s="842"/>
      <c r="DN84" s="843"/>
      <c r="DO84" s="889"/>
      <c r="DP84" s="891"/>
      <c r="DQ84" s="891"/>
      <c r="DR84" s="893"/>
      <c r="DS84" s="843"/>
      <c r="DT84" s="967"/>
      <c r="DU84" s="969"/>
      <c r="DV84" s="961"/>
      <c r="DW84" s="195"/>
      <c r="DX84" s="961"/>
    </row>
    <row r="85" spans="1:128" ht="18.600000000000001" customHeight="1">
      <c r="A85" s="302" t="s">
        <v>571</v>
      </c>
      <c r="B85" s="921"/>
      <c r="C85" s="976" t="s">
        <v>963</v>
      </c>
      <c r="D85" s="867" t="s">
        <v>911</v>
      </c>
      <c r="E85" s="55" t="s">
        <v>51</v>
      </c>
      <c r="F85" s="56"/>
      <c r="G85" s="57">
        <v>38240</v>
      </c>
      <c r="H85" s="58">
        <v>47840</v>
      </c>
      <c r="I85" s="57">
        <v>34480</v>
      </c>
      <c r="J85" s="58">
        <v>44080</v>
      </c>
      <c r="K85" s="33" t="s">
        <v>912</v>
      </c>
      <c r="L85" s="59">
        <v>360</v>
      </c>
      <c r="M85" s="60">
        <v>450</v>
      </c>
      <c r="N85" s="61" t="s">
        <v>913</v>
      </c>
      <c r="O85" s="62" t="s">
        <v>914</v>
      </c>
      <c r="P85" s="63" t="s">
        <v>912</v>
      </c>
      <c r="Q85" s="64" t="s">
        <v>915</v>
      </c>
      <c r="R85" s="63" t="s">
        <v>912</v>
      </c>
      <c r="S85" s="65">
        <v>2.8</v>
      </c>
      <c r="T85" s="66">
        <v>2.7</v>
      </c>
      <c r="U85" s="59">
        <v>320</v>
      </c>
      <c r="V85" s="60">
        <v>410</v>
      </c>
      <c r="W85" s="67" t="s">
        <v>913</v>
      </c>
      <c r="X85" s="62" t="s">
        <v>914</v>
      </c>
      <c r="Y85" s="67" t="s">
        <v>912</v>
      </c>
      <c r="Z85" s="64" t="s">
        <v>915</v>
      </c>
      <c r="AA85" s="67" t="s">
        <v>912</v>
      </c>
      <c r="AB85" s="65">
        <v>2.8</v>
      </c>
      <c r="AC85" s="68">
        <v>2.7</v>
      </c>
      <c r="AD85" s="33" t="s">
        <v>912</v>
      </c>
      <c r="AE85" s="69">
        <v>9600</v>
      </c>
      <c r="AF85" s="33" t="s">
        <v>912</v>
      </c>
      <c r="AG85" s="70">
        <v>90</v>
      </c>
      <c r="AH85" s="71" t="s">
        <v>913</v>
      </c>
      <c r="AI85" s="62" t="s">
        <v>914</v>
      </c>
      <c r="AJ85" s="67" t="s">
        <v>912</v>
      </c>
      <c r="AK85" s="64" t="s">
        <v>915</v>
      </c>
      <c r="AL85" s="67" t="s">
        <v>912</v>
      </c>
      <c r="AM85" s="72">
        <v>2.5</v>
      </c>
      <c r="AN85" s="73" t="s">
        <v>916</v>
      </c>
      <c r="AO85" s="33" t="s">
        <v>912</v>
      </c>
      <c r="AP85" s="74">
        <v>3840</v>
      </c>
      <c r="AQ85" s="33" t="s">
        <v>912</v>
      </c>
      <c r="AR85" s="75">
        <v>30</v>
      </c>
      <c r="AS85" s="76" t="s">
        <v>913</v>
      </c>
      <c r="AT85" s="77" t="s">
        <v>914</v>
      </c>
      <c r="AU85" s="78" t="s">
        <v>912</v>
      </c>
      <c r="AV85" s="79" t="s">
        <v>915</v>
      </c>
      <c r="AW85" s="78" t="s">
        <v>912</v>
      </c>
      <c r="AX85" s="80">
        <v>3.7</v>
      </c>
      <c r="AZ85" s="18"/>
      <c r="BA85" s="18"/>
      <c r="BB85" s="81"/>
      <c r="BC85" s="22"/>
      <c r="BD85" s="18"/>
      <c r="BE85" s="22"/>
      <c r="BF85" s="18"/>
      <c r="BG85" s="22"/>
      <c r="BH85" s="18"/>
      <c r="BI85" s="870"/>
      <c r="BK85" s="150"/>
      <c r="BL85" s="869"/>
      <c r="BM85" s="93"/>
      <c r="BS85" s="116"/>
      <c r="BU85" s="958"/>
      <c r="BV85" s="117"/>
      <c r="BW85" s="869"/>
      <c r="BX85" s="123"/>
      <c r="BY85" s="123"/>
      <c r="BZ85" s="870"/>
      <c r="CA85" s="162"/>
      <c r="CB85" s="159"/>
      <c r="CC85" s="160"/>
      <c r="CD85" s="159"/>
      <c r="CE85" s="160"/>
      <c r="CF85" s="159"/>
      <c r="CG85" s="160"/>
      <c r="CH85" s="855" t="s">
        <v>912</v>
      </c>
      <c r="CI85" s="871">
        <v>3200</v>
      </c>
      <c r="CJ85" s="874">
        <v>3500</v>
      </c>
      <c r="CK85" s="877" t="s">
        <v>912</v>
      </c>
      <c r="CL85" s="89" t="s">
        <v>919</v>
      </c>
      <c r="CM85" s="90">
        <v>5400</v>
      </c>
      <c r="CN85" s="91">
        <v>6000</v>
      </c>
      <c r="CO85" s="859" t="s">
        <v>912</v>
      </c>
      <c r="CP85" s="878">
        <v>3380</v>
      </c>
      <c r="CQ85" s="859" t="s">
        <v>912</v>
      </c>
      <c r="CR85" s="860">
        <v>30</v>
      </c>
      <c r="CS85" s="883" t="s">
        <v>913</v>
      </c>
      <c r="CT85" s="834" t="s">
        <v>914</v>
      </c>
      <c r="CU85" s="834" t="s">
        <v>912</v>
      </c>
      <c r="CV85" s="837" t="s">
        <v>918</v>
      </c>
      <c r="CW85" s="883" t="s">
        <v>912</v>
      </c>
      <c r="CX85" s="850">
        <v>2.8</v>
      </c>
      <c r="CY85" s="881" t="s">
        <v>920</v>
      </c>
      <c r="CZ85" s="877" t="s">
        <v>912</v>
      </c>
      <c r="DA85" s="853">
        <v>5100</v>
      </c>
      <c r="DB85" s="855"/>
      <c r="DC85" s="157"/>
      <c r="DD85" s="855" t="s">
        <v>921</v>
      </c>
      <c r="DE85" s="856">
        <v>3680</v>
      </c>
      <c r="DF85" s="859" t="s">
        <v>912</v>
      </c>
      <c r="DG85" s="860">
        <v>30</v>
      </c>
      <c r="DH85" s="834" t="s">
        <v>913</v>
      </c>
      <c r="DI85" s="834" t="s">
        <v>914</v>
      </c>
      <c r="DJ85" s="834" t="s">
        <v>912</v>
      </c>
      <c r="DK85" s="837" t="s">
        <v>918</v>
      </c>
      <c r="DL85" s="834" t="s">
        <v>912</v>
      </c>
      <c r="DM85" s="840">
        <v>2.2000000000000002</v>
      </c>
      <c r="DN85" s="843" t="s">
        <v>921</v>
      </c>
      <c r="DO85" s="844" t="s">
        <v>854</v>
      </c>
      <c r="DP85" s="846" t="s">
        <v>854</v>
      </c>
      <c r="DQ85" s="846" t="s">
        <v>854</v>
      </c>
      <c r="DR85" s="848" t="s">
        <v>854</v>
      </c>
      <c r="DS85" s="843" t="s">
        <v>921</v>
      </c>
      <c r="DT85" s="967"/>
      <c r="DU85" s="969"/>
      <c r="DV85" s="961"/>
      <c r="DW85" s="195"/>
      <c r="DX85" s="961"/>
    </row>
    <row r="86" spans="1:128" ht="18.600000000000001" customHeight="1">
      <c r="A86" s="302" t="s">
        <v>572</v>
      </c>
      <c r="B86" s="921"/>
      <c r="C86" s="977"/>
      <c r="D86" s="868"/>
      <c r="E86" s="94" t="s">
        <v>52</v>
      </c>
      <c r="F86" s="56"/>
      <c r="G86" s="95">
        <v>47840</v>
      </c>
      <c r="H86" s="96">
        <v>124170</v>
      </c>
      <c r="I86" s="95">
        <v>44080</v>
      </c>
      <c r="J86" s="96">
        <v>120410</v>
      </c>
      <c r="K86" s="33" t="s">
        <v>912</v>
      </c>
      <c r="L86" s="97">
        <v>450</v>
      </c>
      <c r="M86" s="98">
        <v>1110</v>
      </c>
      <c r="N86" s="99" t="s">
        <v>913</v>
      </c>
      <c r="O86" s="100" t="s">
        <v>914</v>
      </c>
      <c r="P86" s="100" t="s">
        <v>852</v>
      </c>
      <c r="Q86" s="100" t="s">
        <v>915</v>
      </c>
      <c r="R86" s="100" t="s">
        <v>912</v>
      </c>
      <c r="S86" s="101">
        <v>2.7</v>
      </c>
      <c r="T86" s="102">
        <v>2.6</v>
      </c>
      <c r="U86" s="97">
        <v>410</v>
      </c>
      <c r="V86" s="98">
        <v>1070</v>
      </c>
      <c r="W86" s="103" t="s">
        <v>913</v>
      </c>
      <c r="X86" s="100" t="s">
        <v>914</v>
      </c>
      <c r="Y86" s="103" t="s">
        <v>852</v>
      </c>
      <c r="Z86" s="100" t="s">
        <v>915</v>
      </c>
      <c r="AA86" s="103" t="s">
        <v>912</v>
      </c>
      <c r="AB86" s="101">
        <v>2.7</v>
      </c>
      <c r="AC86" s="104">
        <v>2.6</v>
      </c>
      <c r="AD86" s="33" t="s">
        <v>912</v>
      </c>
      <c r="AE86" s="105">
        <v>9600</v>
      </c>
      <c r="AF86" s="33" t="s">
        <v>912</v>
      </c>
      <c r="AG86" s="106">
        <v>90</v>
      </c>
      <c r="AH86" s="107" t="s">
        <v>913</v>
      </c>
      <c r="AI86" s="49" t="s">
        <v>914</v>
      </c>
      <c r="AJ86" s="50" t="s">
        <v>912</v>
      </c>
      <c r="AK86" s="108" t="s">
        <v>915</v>
      </c>
      <c r="AL86" s="109" t="s">
        <v>912</v>
      </c>
      <c r="AM86" s="110">
        <v>2.5</v>
      </c>
      <c r="AN86" s="111"/>
      <c r="AP86" s="112"/>
      <c r="AQ86" s="7"/>
      <c r="AR86" s="113"/>
      <c r="AS86" s="114"/>
      <c r="AT86" s="112"/>
      <c r="AU86" s="114"/>
      <c r="AV86" s="112"/>
      <c r="AW86" s="114"/>
      <c r="AX86" s="112"/>
      <c r="AZ86" s="18"/>
      <c r="BA86" s="18"/>
      <c r="BB86" s="81"/>
      <c r="BC86" s="22"/>
      <c r="BD86" s="18"/>
      <c r="BE86" s="22"/>
      <c r="BF86" s="18"/>
      <c r="BG86" s="22"/>
      <c r="BH86" s="18"/>
      <c r="BI86" s="870"/>
      <c r="BK86" s="150"/>
      <c r="BL86" s="869"/>
      <c r="BM86" s="93"/>
      <c r="BS86" s="116"/>
      <c r="BU86" s="958"/>
      <c r="BV86" s="117"/>
      <c r="BW86" s="869"/>
      <c r="BX86" s="123"/>
      <c r="BY86" s="123"/>
      <c r="BZ86" s="870"/>
      <c r="CA86" s="162"/>
      <c r="CB86" s="159"/>
      <c r="CC86" s="160"/>
      <c r="CD86" s="159"/>
      <c r="CE86" s="160"/>
      <c r="CF86" s="159"/>
      <c r="CG86" s="160"/>
      <c r="CH86" s="855"/>
      <c r="CI86" s="872"/>
      <c r="CJ86" s="875"/>
      <c r="CK86" s="877"/>
      <c r="CL86" s="15" t="s">
        <v>923</v>
      </c>
      <c r="CM86" s="119">
        <v>2900</v>
      </c>
      <c r="CN86" s="120">
        <v>3300</v>
      </c>
      <c r="CO86" s="859"/>
      <c r="CP86" s="879"/>
      <c r="CQ86" s="859"/>
      <c r="CR86" s="861"/>
      <c r="CS86" s="884"/>
      <c r="CT86" s="835"/>
      <c r="CU86" s="835"/>
      <c r="CV86" s="838"/>
      <c r="CW86" s="884"/>
      <c r="CX86" s="851"/>
      <c r="CY86" s="881"/>
      <c r="CZ86" s="877"/>
      <c r="DA86" s="854"/>
      <c r="DB86" s="855"/>
      <c r="DC86" s="157"/>
      <c r="DD86" s="855"/>
      <c r="DE86" s="857"/>
      <c r="DF86" s="859"/>
      <c r="DG86" s="861"/>
      <c r="DH86" s="835"/>
      <c r="DI86" s="835"/>
      <c r="DJ86" s="835"/>
      <c r="DK86" s="838"/>
      <c r="DL86" s="835"/>
      <c r="DM86" s="841"/>
      <c r="DN86" s="843"/>
      <c r="DO86" s="845"/>
      <c r="DP86" s="847"/>
      <c r="DQ86" s="847"/>
      <c r="DR86" s="849"/>
      <c r="DS86" s="843"/>
      <c r="DT86" s="967"/>
      <c r="DU86" s="969"/>
      <c r="DV86" s="961"/>
      <c r="DW86" s="195"/>
      <c r="DX86" s="961"/>
    </row>
    <row r="87" spans="1:128" ht="18.600000000000001" customHeight="1">
      <c r="A87" s="302" t="s">
        <v>573</v>
      </c>
      <c r="B87" s="921"/>
      <c r="C87" s="977"/>
      <c r="D87" s="863" t="s">
        <v>924</v>
      </c>
      <c r="E87" s="94" t="s">
        <v>53</v>
      </c>
      <c r="F87" s="56"/>
      <c r="G87" s="95">
        <v>124170</v>
      </c>
      <c r="H87" s="96">
        <v>220170</v>
      </c>
      <c r="I87" s="95">
        <v>120410</v>
      </c>
      <c r="J87" s="96">
        <v>216410</v>
      </c>
      <c r="K87" s="33" t="s">
        <v>912</v>
      </c>
      <c r="L87" s="97">
        <v>1110</v>
      </c>
      <c r="M87" s="98">
        <v>2070</v>
      </c>
      <c r="N87" s="99" t="s">
        <v>913</v>
      </c>
      <c r="O87" s="100" t="s">
        <v>914</v>
      </c>
      <c r="P87" s="100" t="s">
        <v>852</v>
      </c>
      <c r="Q87" s="100" t="s">
        <v>915</v>
      </c>
      <c r="R87" s="100" t="s">
        <v>912</v>
      </c>
      <c r="S87" s="101">
        <v>2.6</v>
      </c>
      <c r="T87" s="102">
        <v>2.6</v>
      </c>
      <c r="U87" s="97">
        <v>1070</v>
      </c>
      <c r="V87" s="98">
        <v>2030</v>
      </c>
      <c r="W87" s="103" t="s">
        <v>913</v>
      </c>
      <c r="X87" s="100" t="s">
        <v>914</v>
      </c>
      <c r="Y87" s="103" t="s">
        <v>852</v>
      </c>
      <c r="Z87" s="100" t="s">
        <v>915</v>
      </c>
      <c r="AA87" s="103" t="s">
        <v>912</v>
      </c>
      <c r="AB87" s="101">
        <v>2.6</v>
      </c>
      <c r="AC87" s="104">
        <v>2.6</v>
      </c>
      <c r="AD87" s="122"/>
      <c r="AF87" s="124"/>
      <c r="AO87" s="122"/>
      <c r="AQ87" s="124"/>
      <c r="AY87" s="33" t="s">
        <v>912</v>
      </c>
      <c r="AZ87" s="127">
        <v>19200</v>
      </c>
      <c r="BA87" s="33" t="s">
        <v>912</v>
      </c>
      <c r="BB87" s="75">
        <v>190</v>
      </c>
      <c r="BC87" s="76" t="s">
        <v>913</v>
      </c>
      <c r="BD87" s="77" t="s">
        <v>914</v>
      </c>
      <c r="BE87" s="78" t="s">
        <v>912</v>
      </c>
      <c r="BF87" s="79" t="s">
        <v>915</v>
      </c>
      <c r="BG87" s="76" t="s">
        <v>912</v>
      </c>
      <c r="BH87" s="80">
        <v>2.2999999999999998</v>
      </c>
      <c r="BI87" s="870"/>
      <c r="BK87" s="115"/>
      <c r="BL87" s="869"/>
      <c r="BM87" s="93"/>
      <c r="BS87" s="116"/>
      <c r="BU87" s="958"/>
      <c r="BV87" s="117"/>
      <c r="BW87" s="869"/>
      <c r="BX87" s="123"/>
      <c r="BY87" s="123"/>
      <c r="BZ87" s="870"/>
      <c r="CA87" s="162"/>
      <c r="CB87" s="159"/>
      <c r="CC87" s="160"/>
      <c r="CD87" s="159"/>
      <c r="CE87" s="160"/>
      <c r="CF87" s="159"/>
      <c r="CG87" s="160"/>
      <c r="CH87" s="855"/>
      <c r="CI87" s="872"/>
      <c r="CJ87" s="875"/>
      <c r="CK87" s="877"/>
      <c r="CL87" s="15" t="s">
        <v>925</v>
      </c>
      <c r="CM87" s="119">
        <v>2500</v>
      </c>
      <c r="CN87" s="120">
        <v>2800</v>
      </c>
      <c r="CO87" s="859"/>
      <c r="CP87" s="879"/>
      <c r="CQ87" s="859"/>
      <c r="CR87" s="861"/>
      <c r="CS87" s="884"/>
      <c r="CT87" s="835"/>
      <c r="CU87" s="835"/>
      <c r="CV87" s="838"/>
      <c r="CW87" s="884"/>
      <c r="CX87" s="851"/>
      <c r="CY87" s="881"/>
      <c r="CZ87" s="93"/>
      <c r="DA87" s="19"/>
      <c r="DB87" s="855"/>
      <c r="DC87" s="157"/>
      <c r="DD87" s="855"/>
      <c r="DE87" s="857"/>
      <c r="DF87" s="859"/>
      <c r="DG87" s="861"/>
      <c r="DH87" s="835"/>
      <c r="DI87" s="835"/>
      <c r="DJ87" s="835"/>
      <c r="DK87" s="838"/>
      <c r="DL87" s="835"/>
      <c r="DM87" s="841"/>
      <c r="DN87" s="843"/>
      <c r="DO87" s="888">
        <v>0.01</v>
      </c>
      <c r="DP87" s="890">
        <v>0.03</v>
      </c>
      <c r="DQ87" s="890">
        <v>0.04</v>
      </c>
      <c r="DR87" s="892">
        <v>0.06</v>
      </c>
      <c r="DS87" s="843"/>
      <c r="DT87" s="967"/>
      <c r="DU87" s="969"/>
      <c r="DV87" s="961"/>
      <c r="DW87" s="195"/>
      <c r="DX87" s="961"/>
    </row>
    <row r="88" spans="1:128" ht="18.600000000000001" customHeight="1">
      <c r="A88" s="302" t="s">
        <v>574</v>
      </c>
      <c r="B88" s="921"/>
      <c r="C88" s="978"/>
      <c r="D88" s="864"/>
      <c r="E88" s="129" t="s">
        <v>54</v>
      </c>
      <c r="F88" s="56"/>
      <c r="G88" s="130">
        <v>220170</v>
      </c>
      <c r="H88" s="131"/>
      <c r="I88" s="130">
        <v>216410</v>
      </c>
      <c r="J88" s="131"/>
      <c r="K88" s="33" t="s">
        <v>912</v>
      </c>
      <c r="L88" s="132">
        <v>2070</v>
      </c>
      <c r="M88" s="133"/>
      <c r="N88" s="134" t="s">
        <v>913</v>
      </c>
      <c r="O88" s="135" t="s">
        <v>914</v>
      </c>
      <c r="P88" s="135" t="s">
        <v>852</v>
      </c>
      <c r="Q88" s="135" t="s">
        <v>915</v>
      </c>
      <c r="R88" s="135" t="s">
        <v>912</v>
      </c>
      <c r="S88" s="136">
        <v>2.6</v>
      </c>
      <c r="T88" s="137"/>
      <c r="U88" s="132">
        <v>2030</v>
      </c>
      <c r="V88" s="133"/>
      <c r="W88" s="138" t="s">
        <v>913</v>
      </c>
      <c r="X88" s="135" t="s">
        <v>914</v>
      </c>
      <c r="Y88" s="139" t="s">
        <v>852</v>
      </c>
      <c r="Z88" s="135" t="s">
        <v>915</v>
      </c>
      <c r="AA88" s="139" t="s">
        <v>912</v>
      </c>
      <c r="AB88" s="136">
        <v>2.6</v>
      </c>
      <c r="AC88" s="140"/>
      <c r="AD88" s="122"/>
      <c r="AF88" s="124"/>
      <c r="AG88" s="141"/>
      <c r="AO88" s="122"/>
      <c r="AQ88" s="124"/>
      <c r="AR88" s="141"/>
      <c r="AY88" s="122"/>
      <c r="BI88" s="870"/>
      <c r="BK88" s="115"/>
      <c r="BL88" s="869"/>
      <c r="BM88" s="93"/>
      <c r="BS88" s="116"/>
      <c r="BU88" s="958"/>
      <c r="BV88" s="117"/>
      <c r="BW88" s="869"/>
      <c r="BX88" s="123"/>
      <c r="BY88" s="123"/>
      <c r="BZ88" s="870"/>
      <c r="CA88" s="162"/>
      <c r="CB88" s="159"/>
      <c r="CC88" s="160"/>
      <c r="CD88" s="159"/>
      <c r="CE88" s="160"/>
      <c r="CF88" s="159"/>
      <c r="CG88" s="160"/>
      <c r="CH88" s="855"/>
      <c r="CI88" s="873"/>
      <c r="CJ88" s="876"/>
      <c r="CK88" s="877"/>
      <c r="CL88" s="143" t="s">
        <v>926</v>
      </c>
      <c r="CM88" s="144">
        <v>2300</v>
      </c>
      <c r="CN88" s="145">
        <v>2500</v>
      </c>
      <c r="CO88" s="859"/>
      <c r="CP88" s="880"/>
      <c r="CQ88" s="859"/>
      <c r="CR88" s="862"/>
      <c r="CS88" s="885"/>
      <c r="CT88" s="836"/>
      <c r="CU88" s="836"/>
      <c r="CV88" s="839"/>
      <c r="CW88" s="885"/>
      <c r="CX88" s="852"/>
      <c r="CY88" s="882"/>
      <c r="CZ88" s="93"/>
      <c r="DA88" s="19"/>
      <c r="DB88" s="855"/>
      <c r="DC88" s="157"/>
      <c r="DD88" s="855"/>
      <c r="DE88" s="858"/>
      <c r="DF88" s="859"/>
      <c r="DG88" s="862"/>
      <c r="DH88" s="836"/>
      <c r="DI88" s="836"/>
      <c r="DJ88" s="836"/>
      <c r="DK88" s="839"/>
      <c r="DL88" s="836"/>
      <c r="DM88" s="842"/>
      <c r="DN88" s="843"/>
      <c r="DO88" s="889"/>
      <c r="DP88" s="891"/>
      <c r="DQ88" s="891"/>
      <c r="DR88" s="893"/>
      <c r="DS88" s="843"/>
      <c r="DT88" s="967"/>
      <c r="DU88" s="969"/>
      <c r="DV88" s="961"/>
      <c r="DW88" s="195"/>
      <c r="DX88" s="961"/>
    </row>
    <row r="89" spans="1:128" ht="18.600000000000001" customHeight="1">
      <c r="A89" s="302" t="s">
        <v>575</v>
      </c>
      <c r="B89" s="921"/>
      <c r="C89" s="973" t="s">
        <v>964</v>
      </c>
      <c r="D89" s="867" t="s">
        <v>911</v>
      </c>
      <c r="E89" s="55" t="s">
        <v>51</v>
      </c>
      <c r="F89" s="56"/>
      <c r="G89" s="57">
        <v>37340</v>
      </c>
      <c r="H89" s="58">
        <v>46940</v>
      </c>
      <c r="I89" s="57">
        <v>33790</v>
      </c>
      <c r="J89" s="58">
        <v>43390</v>
      </c>
      <c r="K89" s="33" t="s">
        <v>912</v>
      </c>
      <c r="L89" s="59">
        <v>350</v>
      </c>
      <c r="M89" s="60">
        <v>440</v>
      </c>
      <c r="N89" s="61" t="s">
        <v>913</v>
      </c>
      <c r="O89" s="62" t="s">
        <v>914</v>
      </c>
      <c r="P89" s="63" t="s">
        <v>912</v>
      </c>
      <c r="Q89" s="64" t="s">
        <v>915</v>
      </c>
      <c r="R89" s="63" t="s">
        <v>912</v>
      </c>
      <c r="S89" s="65">
        <v>2.8</v>
      </c>
      <c r="T89" s="66">
        <v>2.7</v>
      </c>
      <c r="U89" s="59">
        <v>310</v>
      </c>
      <c r="V89" s="60">
        <v>400</v>
      </c>
      <c r="W89" s="67" t="s">
        <v>913</v>
      </c>
      <c r="X89" s="62" t="s">
        <v>914</v>
      </c>
      <c r="Y89" s="67" t="s">
        <v>912</v>
      </c>
      <c r="Z89" s="64" t="s">
        <v>915</v>
      </c>
      <c r="AA89" s="67" t="s">
        <v>912</v>
      </c>
      <c r="AB89" s="65">
        <v>2.8</v>
      </c>
      <c r="AC89" s="68">
        <v>2.7</v>
      </c>
      <c r="AD89" s="33" t="s">
        <v>912</v>
      </c>
      <c r="AE89" s="69">
        <v>9600</v>
      </c>
      <c r="AF89" s="33" t="s">
        <v>912</v>
      </c>
      <c r="AG89" s="70">
        <v>90</v>
      </c>
      <c r="AH89" s="71" t="s">
        <v>913</v>
      </c>
      <c r="AI89" s="62" t="s">
        <v>914</v>
      </c>
      <c r="AJ89" s="67" t="s">
        <v>912</v>
      </c>
      <c r="AK89" s="64" t="s">
        <v>915</v>
      </c>
      <c r="AL89" s="67" t="s">
        <v>912</v>
      </c>
      <c r="AM89" s="72">
        <v>2.5</v>
      </c>
      <c r="AN89" s="73" t="s">
        <v>916</v>
      </c>
      <c r="AO89" s="33" t="s">
        <v>912</v>
      </c>
      <c r="AP89" s="74">
        <v>3840</v>
      </c>
      <c r="AQ89" s="33" t="s">
        <v>912</v>
      </c>
      <c r="AR89" s="75">
        <v>30</v>
      </c>
      <c r="AS89" s="76" t="s">
        <v>913</v>
      </c>
      <c r="AT89" s="77" t="s">
        <v>914</v>
      </c>
      <c r="AU89" s="78" t="s">
        <v>912</v>
      </c>
      <c r="AV89" s="79" t="s">
        <v>915</v>
      </c>
      <c r="AW89" s="78" t="s">
        <v>912</v>
      </c>
      <c r="AX89" s="80">
        <v>3.7</v>
      </c>
      <c r="AZ89" s="18"/>
      <c r="BA89" s="18"/>
      <c r="BB89" s="81"/>
      <c r="BC89" s="22"/>
      <c r="BD89" s="18"/>
      <c r="BE89" s="22"/>
      <c r="BF89" s="18"/>
      <c r="BG89" s="22"/>
      <c r="BH89" s="18"/>
      <c r="BI89" s="870"/>
      <c r="BK89" s="115"/>
      <c r="BL89" s="869"/>
      <c r="BM89" s="93"/>
      <c r="BS89" s="116"/>
      <c r="BU89" s="958"/>
      <c r="BV89" s="117"/>
      <c r="BW89" s="869"/>
      <c r="BX89" s="123"/>
      <c r="BY89" s="123"/>
      <c r="BZ89" s="870"/>
      <c r="CA89" s="162"/>
      <c r="CB89" s="159"/>
      <c r="CC89" s="160"/>
      <c r="CD89" s="159"/>
      <c r="CE89" s="160"/>
      <c r="CF89" s="159"/>
      <c r="CG89" s="160"/>
      <c r="CH89" s="855" t="s">
        <v>912</v>
      </c>
      <c r="CI89" s="871">
        <v>3000</v>
      </c>
      <c r="CJ89" s="874">
        <v>3300</v>
      </c>
      <c r="CK89" s="877" t="s">
        <v>912</v>
      </c>
      <c r="CL89" s="89" t="s">
        <v>919</v>
      </c>
      <c r="CM89" s="90">
        <v>4800</v>
      </c>
      <c r="CN89" s="91">
        <v>5400</v>
      </c>
      <c r="CO89" s="859" t="s">
        <v>912</v>
      </c>
      <c r="CP89" s="878">
        <v>3190</v>
      </c>
      <c r="CQ89" s="859" t="s">
        <v>912</v>
      </c>
      <c r="CR89" s="860">
        <v>30</v>
      </c>
      <c r="CS89" s="883" t="s">
        <v>913</v>
      </c>
      <c r="CT89" s="834" t="s">
        <v>914</v>
      </c>
      <c r="CU89" s="834" t="s">
        <v>912</v>
      </c>
      <c r="CV89" s="837" t="s">
        <v>918</v>
      </c>
      <c r="CW89" s="883" t="s">
        <v>912</v>
      </c>
      <c r="CX89" s="850">
        <v>2.7</v>
      </c>
      <c r="CY89" s="881" t="s">
        <v>920</v>
      </c>
      <c r="CZ89" s="877" t="s">
        <v>912</v>
      </c>
      <c r="DA89" s="853">
        <v>5100</v>
      </c>
      <c r="DB89" s="855"/>
      <c r="DC89" s="157"/>
      <c r="DD89" s="855" t="s">
        <v>921</v>
      </c>
      <c r="DE89" s="856">
        <v>3480</v>
      </c>
      <c r="DF89" s="859" t="s">
        <v>912</v>
      </c>
      <c r="DG89" s="860">
        <v>30</v>
      </c>
      <c r="DH89" s="834" t="s">
        <v>913</v>
      </c>
      <c r="DI89" s="834" t="s">
        <v>914</v>
      </c>
      <c r="DJ89" s="834" t="s">
        <v>912</v>
      </c>
      <c r="DK89" s="837" t="s">
        <v>918</v>
      </c>
      <c r="DL89" s="834" t="s">
        <v>912</v>
      </c>
      <c r="DM89" s="840">
        <v>2</v>
      </c>
      <c r="DN89" s="843" t="s">
        <v>921</v>
      </c>
      <c r="DO89" s="844" t="s">
        <v>854</v>
      </c>
      <c r="DP89" s="846" t="s">
        <v>854</v>
      </c>
      <c r="DQ89" s="846" t="s">
        <v>854</v>
      </c>
      <c r="DR89" s="848" t="s">
        <v>854</v>
      </c>
      <c r="DS89" s="843" t="s">
        <v>921</v>
      </c>
      <c r="DT89" s="967"/>
      <c r="DU89" s="969"/>
      <c r="DV89" s="961"/>
      <c r="DW89" s="195"/>
      <c r="DX89" s="961"/>
    </row>
    <row r="90" spans="1:128" ht="18.600000000000001" customHeight="1">
      <c r="A90" s="302" t="s">
        <v>576</v>
      </c>
      <c r="B90" s="921"/>
      <c r="C90" s="866"/>
      <c r="D90" s="868"/>
      <c r="E90" s="94" t="s">
        <v>52</v>
      </c>
      <c r="F90" s="56"/>
      <c r="G90" s="95">
        <v>46940</v>
      </c>
      <c r="H90" s="96">
        <v>123270</v>
      </c>
      <c r="I90" s="95">
        <v>43390</v>
      </c>
      <c r="J90" s="96">
        <v>119720</v>
      </c>
      <c r="K90" s="33" t="s">
        <v>912</v>
      </c>
      <c r="L90" s="97">
        <v>440</v>
      </c>
      <c r="M90" s="98">
        <v>1100</v>
      </c>
      <c r="N90" s="99" t="s">
        <v>913</v>
      </c>
      <c r="O90" s="100" t="s">
        <v>914</v>
      </c>
      <c r="P90" s="100" t="s">
        <v>852</v>
      </c>
      <c r="Q90" s="100" t="s">
        <v>915</v>
      </c>
      <c r="R90" s="100" t="s">
        <v>912</v>
      </c>
      <c r="S90" s="101">
        <v>2.7</v>
      </c>
      <c r="T90" s="102">
        <v>2.6</v>
      </c>
      <c r="U90" s="97">
        <v>400</v>
      </c>
      <c r="V90" s="98">
        <v>1070</v>
      </c>
      <c r="W90" s="103" t="s">
        <v>913</v>
      </c>
      <c r="X90" s="100" t="s">
        <v>914</v>
      </c>
      <c r="Y90" s="103" t="s">
        <v>852</v>
      </c>
      <c r="Z90" s="100" t="s">
        <v>915</v>
      </c>
      <c r="AA90" s="103" t="s">
        <v>912</v>
      </c>
      <c r="AB90" s="101">
        <v>2.7</v>
      </c>
      <c r="AC90" s="104">
        <v>2.6</v>
      </c>
      <c r="AD90" s="33" t="s">
        <v>912</v>
      </c>
      <c r="AE90" s="105">
        <v>9600</v>
      </c>
      <c r="AF90" s="33" t="s">
        <v>912</v>
      </c>
      <c r="AG90" s="106">
        <v>90</v>
      </c>
      <c r="AH90" s="107" t="s">
        <v>913</v>
      </c>
      <c r="AI90" s="49" t="s">
        <v>914</v>
      </c>
      <c r="AJ90" s="50" t="s">
        <v>912</v>
      </c>
      <c r="AK90" s="108" t="s">
        <v>915</v>
      </c>
      <c r="AL90" s="109" t="s">
        <v>912</v>
      </c>
      <c r="AM90" s="110">
        <v>2.5</v>
      </c>
      <c r="AN90" s="111"/>
      <c r="AP90" s="112"/>
      <c r="AQ90" s="7"/>
      <c r="AR90" s="113"/>
      <c r="AS90" s="114"/>
      <c r="AT90" s="112"/>
      <c r="AU90" s="114"/>
      <c r="AV90" s="112"/>
      <c r="AW90" s="114"/>
      <c r="AX90" s="112"/>
      <c r="AZ90" s="18"/>
      <c r="BA90" s="18"/>
      <c r="BB90" s="81"/>
      <c r="BC90" s="22"/>
      <c r="BD90" s="18"/>
      <c r="BE90" s="22"/>
      <c r="BF90" s="18"/>
      <c r="BG90" s="22"/>
      <c r="BH90" s="18"/>
      <c r="BI90" s="870"/>
      <c r="BK90" s="115"/>
      <c r="BL90" s="869"/>
      <c r="BM90" s="93"/>
      <c r="BS90" s="116"/>
      <c r="BU90" s="958"/>
      <c r="BV90" s="117"/>
      <c r="BW90" s="869"/>
      <c r="BX90" s="123"/>
      <c r="BY90" s="123"/>
      <c r="BZ90" s="870"/>
      <c r="CA90" s="162"/>
      <c r="CB90" s="159"/>
      <c r="CC90" s="160"/>
      <c r="CD90" s="159"/>
      <c r="CE90" s="160"/>
      <c r="CF90" s="159"/>
      <c r="CG90" s="160"/>
      <c r="CH90" s="855"/>
      <c r="CI90" s="872"/>
      <c r="CJ90" s="875"/>
      <c r="CK90" s="877"/>
      <c r="CL90" s="15" t="s">
        <v>923</v>
      </c>
      <c r="CM90" s="119">
        <v>2600</v>
      </c>
      <c r="CN90" s="120">
        <v>2900</v>
      </c>
      <c r="CO90" s="859"/>
      <c r="CP90" s="879"/>
      <c r="CQ90" s="859"/>
      <c r="CR90" s="861"/>
      <c r="CS90" s="884"/>
      <c r="CT90" s="835"/>
      <c r="CU90" s="835"/>
      <c r="CV90" s="838"/>
      <c r="CW90" s="884"/>
      <c r="CX90" s="851"/>
      <c r="CY90" s="881"/>
      <c r="CZ90" s="877"/>
      <c r="DA90" s="854"/>
      <c r="DB90" s="855"/>
      <c r="DC90" s="157"/>
      <c r="DD90" s="855"/>
      <c r="DE90" s="857"/>
      <c r="DF90" s="859"/>
      <c r="DG90" s="861"/>
      <c r="DH90" s="835"/>
      <c r="DI90" s="835"/>
      <c r="DJ90" s="835"/>
      <c r="DK90" s="838"/>
      <c r="DL90" s="835"/>
      <c r="DM90" s="841"/>
      <c r="DN90" s="843"/>
      <c r="DO90" s="845"/>
      <c r="DP90" s="847"/>
      <c r="DQ90" s="847"/>
      <c r="DR90" s="849"/>
      <c r="DS90" s="843"/>
      <c r="DT90" s="967"/>
      <c r="DU90" s="969"/>
      <c r="DV90" s="961"/>
      <c r="DW90" s="195"/>
      <c r="DX90" s="961"/>
    </row>
    <row r="91" spans="1:128" ht="18.600000000000001" customHeight="1">
      <c r="A91" s="302" t="s">
        <v>577</v>
      </c>
      <c r="B91" s="921"/>
      <c r="C91" s="866"/>
      <c r="D91" s="863" t="s">
        <v>924</v>
      </c>
      <c r="E91" s="94" t="s">
        <v>53</v>
      </c>
      <c r="F91" s="56"/>
      <c r="G91" s="95">
        <v>123270</v>
      </c>
      <c r="H91" s="96">
        <v>219270</v>
      </c>
      <c r="I91" s="95">
        <v>119720</v>
      </c>
      <c r="J91" s="96">
        <v>215720</v>
      </c>
      <c r="K91" s="33" t="s">
        <v>912</v>
      </c>
      <c r="L91" s="97">
        <v>1100</v>
      </c>
      <c r="M91" s="98">
        <v>2060</v>
      </c>
      <c r="N91" s="99" t="s">
        <v>913</v>
      </c>
      <c r="O91" s="100" t="s">
        <v>914</v>
      </c>
      <c r="P91" s="100" t="s">
        <v>852</v>
      </c>
      <c r="Q91" s="100" t="s">
        <v>915</v>
      </c>
      <c r="R91" s="100" t="s">
        <v>912</v>
      </c>
      <c r="S91" s="101">
        <v>2.6</v>
      </c>
      <c r="T91" s="102">
        <v>2.6</v>
      </c>
      <c r="U91" s="97">
        <v>1070</v>
      </c>
      <c r="V91" s="98">
        <v>2030</v>
      </c>
      <c r="W91" s="103" t="s">
        <v>913</v>
      </c>
      <c r="X91" s="100" t="s">
        <v>914</v>
      </c>
      <c r="Y91" s="103" t="s">
        <v>852</v>
      </c>
      <c r="Z91" s="100" t="s">
        <v>915</v>
      </c>
      <c r="AA91" s="103" t="s">
        <v>912</v>
      </c>
      <c r="AB91" s="101">
        <v>2.6</v>
      </c>
      <c r="AC91" s="104">
        <v>2.5</v>
      </c>
      <c r="AD91" s="122"/>
      <c r="AF91" s="124"/>
      <c r="AO91" s="122"/>
      <c r="AQ91" s="124"/>
      <c r="AY91" s="33" t="s">
        <v>912</v>
      </c>
      <c r="AZ91" s="127">
        <v>19200</v>
      </c>
      <c r="BA91" s="33" t="s">
        <v>912</v>
      </c>
      <c r="BB91" s="75">
        <v>190</v>
      </c>
      <c r="BC91" s="76" t="s">
        <v>913</v>
      </c>
      <c r="BD91" s="77" t="s">
        <v>914</v>
      </c>
      <c r="BE91" s="78" t="s">
        <v>912</v>
      </c>
      <c r="BF91" s="79" t="s">
        <v>915</v>
      </c>
      <c r="BG91" s="76" t="s">
        <v>912</v>
      </c>
      <c r="BH91" s="80">
        <v>2.2999999999999998</v>
      </c>
      <c r="BI91" s="870"/>
      <c r="BK91" s="115"/>
      <c r="BL91" s="869"/>
      <c r="BM91" s="93"/>
      <c r="BS91" s="116"/>
      <c r="BU91" s="958"/>
      <c r="BV91" s="117"/>
      <c r="BW91" s="869"/>
      <c r="BX91" s="123"/>
      <c r="BY91" s="123"/>
      <c r="BZ91" s="870"/>
      <c r="CA91" s="162"/>
      <c r="CB91" s="159"/>
      <c r="CC91" s="160"/>
      <c r="CD91" s="159"/>
      <c r="CE91" s="160"/>
      <c r="CF91" s="159"/>
      <c r="CG91" s="160"/>
      <c r="CH91" s="855"/>
      <c r="CI91" s="872"/>
      <c r="CJ91" s="875"/>
      <c r="CK91" s="877"/>
      <c r="CL91" s="15" t="s">
        <v>925</v>
      </c>
      <c r="CM91" s="119">
        <v>2300</v>
      </c>
      <c r="CN91" s="120">
        <v>2500</v>
      </c>
      <c r="CO91" s="859"/>
      <c r="CP91" s="879"/>
      <c r="CQ91" s="859"/>
      <c r="CR91" s="861"/>
      <c r="CS91" s="884"/>
      <c r="CT91" s="835"/>
      <c r="CU91" s="835"/>
      <c r="CV91" s="838"/>
      <c r="CW91" s="884"/>
      <c r="CX91" s="851"/>
      <c r="CY91" s="881"/>
      <c r="CZ91" s="93"/>
      <c r="DA91" s="19"/>
      <c r="DB91" s="855"/>
      <c r="DC91" s="157"/>
      <c r="DD91" s="855"/>
      <c r="DE91" s="857"/>
      <c r="DF91" s="859"/>
      <c r="DG91" s="861"/>
      <c r="DH91" s="835"/>
      <c r="DI91" s="835"/>
      <c r="DJ91" s="835"/>
      <c r="DK91" s="838"/>
      <c r="DL91" s="835"/>
      <c r="DM91" s="841"/>
      <c r="DN91" s="843"/>
      <c r="DO91" s="888">
        <v>0.01</v>
      </c>
      <c r="DP91" s="890">
        <v>0.03</v>
      </c>
      <c r="DQ91" s="890">
        <v>0.04</v>
      </c>
      <c r="DR91" s="892">
        <v>0.06</v>
      </c>
      <c r="DS91" s="843"/>
      <c r="DT91" s="967"/>
      <c r="DU91" s="969"/>
      <c r="DV91" s="961"/>
      <c r="DW91" s="195"/>
      <c r="DX91" s="961"/>
    </row>
    <row r="92" spans="1:128" ht="18.600000000000001" customHeight="1">
      <c r="A92" s="302" t="s">
        <v>578</v>
      </c>
      <c r="B92" s="955"/>
      <c r="C92" s="979"/>
      <c r="D92" s="864"/>
      <c r="E92" s="129" t="s">
        <v>54</v>
      </c>
      <c r="F92" s="56"/>
      <c r="G92" s="130">
        <v>219270</v>
      </c>
      <c r="H92" s="131"/>
      <c r="I92" s="130">
        <v>215720</v>
      </c>
      <c r="J92" s="131"/>
      <c r="K92" s="33" t="s">
        <v>912</v>
      </c>
      <c r="L92" s="132">
        <v>2060</v>
      </c>
      <c r="M92" s="133"/>
      <c r="N92" s="134" t="s">
        <v>913</v>
      </c>
      <c r="O92" s="135" t="s">
        <v>914</v>
      </c>
      <c r="P92" s="135" t="s">
        <v>852</v>
      </c>
      <c r="Q92" s="135" t="s">
        <v>915</v>
      </c>
      <c r="R92" s="135" t="s">
        <v>912</v>
      </c>
      <c r="S92" s="136">
        <v>2.6</v>
      </c>
      <c r="T92" s="137"/>
      <c r="U92" s="132">
        <v>2030</v>
      </c>
      <c r="V92" s="133"/>
      <c r="W92" s="138" t="s">
        <v>913</v>
      </c>
      <c r="X92" s="135" t="s">
        <v>914</v>
      </c>
      <c r="Y92" s="139" t="s">
        <v>852</v>
      </c>
      <c r="Z92" s="135" t="s">
        <v>915</v>
      </c>
      <c r="AA92" s="139" t="s">
        <v>912</v>
      </c>
      <c r="AB92" s="136">
        <v>2.5</v>
      </c>
      <c r="AC92" s="140"/>
      <c r="AD92" s="112"/>
      <c r="AE92" s="112"/>
      <c r="AF92" s="112"/>
      <c r="AG92" s="112"/>
      <c r="AH92" s="112"/>
      <c r="AI92" s="112"/>
      <c r="AJ92" s="112"/>
      <c r="AK92" s="112"/>
      <c r="AL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112"/>
      <c r="BC92" s="112"/>
      <c r="BD92" s="112"/>
      <c r="BE92" s="112"/>
      <c r="BF92" s="112"/>
      <c r="BG92" s="112"/>
      <c r="BH92" s="112"/>
      <c r="BI92" s="870"/>
      <c r="BK92" s="164"/>
      <c r="BL92" s="869"/>
      <c r="BM92" s="165"/>
      <c r="BN92" s="166"/>
      <c r="BO92" s="166"/>
      <c r="BP92" s="166"/>
      <c r="BQ92" s="166"/>
      <c r="BR92" s="166"/>
      <c r="BS92" s="167"/>
      <c r="BU92" s="958"/>
      <c r="BV92" s="168"/>
      <c r="BW92" s="869"/>
      <c r="BX92" s="123"/>
      <c r="BY92" s="123"/>
      <c r="BZ92" s="870"/>
      <c r="CA92" s="162"/>
      <c r="CB92" s="159"/>
      <c r="CC92" s="160"/>
      <c r="CD92" s="159"/>
      <c r="CE92" s="160"/>
      <c r="CF92" s="159"/>
      <c r="CG92" s="160"/>
      <c r="CH92" s="855"/>
      <c r="CI92" s="873"/>
      <c r="CJ92" s="876"/>
      <c r="CK92" s="877"/>
      <c r="CL92" s="143" t="s">
        <v>926</v>
      </c>
      <c r="CM92" s="144">
        <v>2000</v>
      </c>
      <c r="CN92" s="145">
        <v>2300</v>
      </c>
      <c r="CO92" s="859"/>
      <c r="CP92" s="880"/>
      <c r="CQ92" s="859"/>
      <c r="CR92" s="862"/>
      <c r="CS92" s="885"/>
      <c r="CT92" s="836"/>
      <c r="CU92" s="836"/>
      <c r="CV92" s="839"/>
      <c r="CW92" s="885"/>
      <c r="CX92" s="852"/>
      <c r="CY92" s="882"/>
      <c r="CZ92" s="93"/>
      <c r="DA92" s="19"/>
      <c r="DB92" s="855"/>
      <c r="DC92" s="46"/>
      <c r="DD92" s="855"/>
      <c r="DE92" s="858"/>
      <c r="DF92" s="859"/>
      <c r="DG92" s="862"/>
      <c r="DH92" s="836"/>
      <c r="DI92" s="836"/>
      <c r="DJ92" s="836"/>
      <c r="DK92" s="839"/>
      <c r="DL92" s="836"/>
      <c r="DM92" s="842"/>
      <c r="DN92" s="843"/>
      <c r="DO92" s="889"/>
      <c r="DP92" s="891"/>
      <c r="DQ92" s="891"/>
      <c r="DR92" s="893"/>
      <c r="DS92" s="843"/>
      <c r="DT92" s="968"/>
      <c r="DU92" s="896"/>
      <c r="DV92" s="962"/>
      <c r="DW92" s="197"/>
      <c r="DX92" s="962"/>
    </row>
    <row r="93" spans="1:128" s="18" customFormat="1" ht="18.600000000000001" customHeight="1">
      <c r="A93" s="18" t="s">
        <v>412</v>
      </c>
      <c r="B93" s="920" t="s">
        <v>965</v>
      </c>
      <c r="C93" s="956" t="s">
        <v>910</v>
      </c>
      <c r="D93" s="867" t="s">
        <v>911</v>
      </c>
      <c r="E93" s="55" t="s">
        <v>51</v>
      </c>
      <c r="F93" s="56"/>
      <c r="G93" s="57">
        <v>146280</v>
      </c>
      <c r="H93" s="58">
        <v>155580</v>
      </c>
      <c r="I93" s="57">
        <v>115160</v>
      </c>
      <c r="J93" s="58">
        <v>124460</v>
      </c>
      <c r="K93" s="33" t="s">
        <v>912</v>
      </c>
      <c r="L93" s="59">
        <v>1440</v>
      </c>
      <c r="M93" s="60">
        <v>1530</v>
      </c>
      <c r="N93" s="61" t="s">
        <v>913</v>
      </c>
      <c r="O93" s="62" t="s">
        <v>914</v>
      </c>
      <c r="P93" s="63" t="s">
        <v>912</v>
      </c>
      <c r="Q93" s="64" t="s">
        <v>915</v>
      </c>
      <c r="R93" s="63" t="s">
        <v>912</v>
      </c>
      <c r="S93" s="65">
        <v>2.7</v>
      </c>
      <c r="T93" s="66">
        <v>2.7</v>
      </c>
      <c r="U93" s="59">
        <v>1130</v>
      </c>
      <c r="V93" s="60">
        <v>1220</v>
      </c>
      <c r="W93" s="67" t="s">
        <v>913</v>
      </c>
      <c r="X93" s="62" t="s">
        <v>914</v>
      </c>
      <c r="Y93" s="67" t="s">
        <v>912</v>
      </c>
      <c r="Z93" s="64" t="s">
        <v>915</v>
      </c>
      <c r="AA93" s="67" t="s">
        <v>912</v>
      </c>
      <c r="AB93" s="65">
        <v>2.6</v>
      </c>
      <c r="AC93" s="68">
        <v>2.6</v>
      </c>
      <c r="AD93" s="33" t="s">
        <v>912</v>
      </c>
      <c r="AE93" s="69">
        <v>9300</v>
      </c>
      <c r="AF93" s="33" t="s">
        <v>912</v>
      </c>
      <c r="AG93" s="70">
        <v>90</v>
      </c>
      <c r="AH93" s="71" t="s">
        <v>913</v>
      </c>
      <c r="AI93" s="62" t="s">
        <v>914</v>
      </c>
      <c r="AJ93" s="67" t="s">
        <v>912</v>
      </c>
      <c r="AK93" s="64" t="s">
        <v>915</v>
      </c>
      <c r="AL93" s="67" t="s">
        <v>912</v>
      </c>
      <c r="AM93" s="72">
        <v>2.5</v>
      </c>
      <c r="AN93" s="73" t="s">
        <v>916</v>
      </c>
      <c r="AO93" s="33" t="s">
        <v>912</v>
      </c>
      <c r="AP93" s="74">
        <v>3720</v>
      </c>
      <c r="AQ93" s="33" t="s">
        <v>912</v>
      </c>
      <c r="AR93" s="75">
        <v>30</v>
      </c>
      <c r="AS93" s="76" t="s">
        <v>913</v>
      </c>
      <c r="AT93" s="77" t="s">
        <v>914</v>
      </c>
      <c r="AU93" s="78" t="s">
        <v>912</v>
      </c>
      <c r="AV93" s="79" t="s">
        <v>915</v>
      </c>
      <c r="AW93" s="78" t="s">
        <v>912</v>
      </c>
      <c r="AX93" s="80">
        <v>3.7</v>
      </c>
      <c r="AY93" s="7"/>
      <c r="BB93" s="81"/>
      <c r="BC93" s="22"/>
      <c r="BE93" s="22"/>
      <c r="BG93" s="22"/>
      <c r="BI93" s="870" t="s">
        <v>852</v>
      </c>
      <c r="BJ93" s="7"/>
      <c r="BK93" s="82"/>
      <c r="BL93" s="869" t="s">
        <v>912</v>
      </c>
      <c r="BM93" s="83"/>
      <c r="BN93" s="84"/>
      <c r="BO93" s="84"/>
      <c r="BP93" s="84"/>
      <c r="BQ93" s="84"/>
      <c r="BR93" s="84"/>
      <c r="BS93" s="85"/>
      <c r="BT93" s="86"/>
      <c r="BU93" s="958" t="s">
        <v>917</v>
      </c>
      <c r="BV93" s="87"/>
      <c r="BW93" s="859" t="s">
        <v>912</v>
      </c>
      <c r="BX93" s="886">
        <v>34510</v>
      </c>
      <c r="BY93" s="88"/>
      <c r="BZ93" s="859" t="s">
        <v>912</v>
      </c>
      <c r="CA93" s="860">
        <v>260</v>
      </c>
      <c r="CB93" s="883" t="s">
        <v>913</v>
      </c>
      <c r="CC93" s="834" t="s">
        <v>914</v>
      </c>
      <c r="CD93" s="883" t="s">
        <v>912</v>
      </c>
      <c r="CE93" s="837" t="s">
        <v>918</v>
      </c>
      <c r="CF93" s="883" t="s">
        <v>912</v>
      </c>
      <c r="CG93" s="840">
        <v>5.7</v>
      </c>
      <c r="CH93" s="855" t="s">
        <v>912</v>
      </c>
      <c r="CI93" s="871">
        <v>9600</v>
      </c>
      <c r="CJ93" s="874">
        <v>10600</v>
      </c>
      <c r="CK93" s="877" t="s">
        <v>912</v>
      </c>
      <c r="CL93" s="89" t="s">
        <v>919</v>
      </c>
      <c r="CM93" s="90">
        <v>15800</v>
      </c>
      <c r="CN93" s="91">
        <v>17600</v>
      </c>
      <c r="CO93" s="859" t="s">
        <v>912</v>
      </c>
      <c r="CP93" s="878">
        <v>27920</v>
      </c>
      <c r="CQ93" s="859" t="s">
        <v>912</v>
      </c>
      <c r="CR93" s="860">
        <v>270</v>
      </c>
      <c r="CS93" s="883" t="s">
        <v>913</v>
      </c>
      <c r="CT93" s="834" t="s">
        <v>914</v>
      </c>
      <c r="CU93" s="834" t="s">
        <v>912</v>
      </c>
      <c r="CV93" s="837" t="s">
        <v>918</v>
      </c>
      <c r="CW93" s="834" t="s">
        <v>912</v>
      </c>
      <c r="CX93" s="850">
        <v>2.7</v>
      </c>
      <c r="CY93" s="965" t="s">
        <v>920</v>
      </c>
      <c r="CZ93" s="877" t="s">
        <v>912</v>
      </c>
      <c r="DA93" s="853">
        <v>5100</v>
      </c>
      <c r="DB93" s="855" t="s">
        <v>921</v>
      </c>
      <c r="DC93" s="92"/>
      <c r="DD93" s="855" t="s">
        <v>921</v>
      </c>
      <c r="DE93" s="856">
        <v>30290</v>
      </c>
      <c r="DF93" s="859" t="s">
        <v>912</v>
      </c>
      <c r="DG93" s="860">
        <v>300</v>
      </c>
      <c r="DH93" s="834" t="s">
        <v>913</v>
      </c>
      <c r="DI93" s="834" t="s">
        <v>914</v>
      </c>
      <c r="DJ93" s="834" t="s">
        <v>912</v>
      </c>
      <c r="DK93" s="837" t="s">
        <v>918</v>
      </c>
      <c r="DL93" s="834" t="s">
        <v>912</v>
      </c>
      <c r="DM93" s="840">
        <v>1.8</v>
      </c>
      <c r="DN93" s="843" t="s">
        <v>921</v>
      </c>
      <c r="DO93" s="844" t="s">
        <v>854</v>
      </c>
      <c r="DP93" s="846" t="s">
        <v>854</v>
      </c>
      <c r="DQ93" s="846" t="s">
        <v>854</v>
      </c>
      <c r="DR93" s="848" t="s">
        <v>854</v>
      </c>
      <c r="DS93" s="843" t="s">
        <v>921</v>
      </c>
      <c r="DT93" s="966">
        <v>1350</v>
      </c>
      <c r="DU93" s="969" t="s">
        <v>921</v>
      </c>
      <c r="DV93" s="960" t="s">
        <v>1041</v>
      </c>
      <c r="DW93" s="196"/>
      <c r="DX93" s="960" t="s">
        <v>1040</v>
      </c>
    </row>
    <row r="94" spans="1:128" s="18" customFormat="1" ht="18.600000000000001" customHeight="1">
      <c r="A94" s="18" t="s">
        <v>413</v>
      </c>
      <c r="B94" s="921"/>
      <c r="C94" s="957"/>
      <c r="D94" s="868"/>
      <c r="E94" s="94" t="s">
        <v>52</v>
      </c>
      <c r="F94" s="56"/>
      <c r="G94" s="95">
        <v>155580</v>
      </c>
      <c r="H94" s="96">
        <v>229880</v>
      </c>
      <c r="I94" s="95">
        <v>124460</v>
      </c>
      <c r="J94" s="96">
        <v>198760</v>
      </c>
      <c r="K94" s="33" t="s">
        <v>912</v>
      </c>
      <c r="L94" s="97">
        <v>1530</v>
      </c>
      <c r="M94" s="98">
        <v>2210</v>
      </c>
      <c r="N94" s="99" t="s">
        <v>913</v>
      </c>
      <c r="O94" s="100" t="s">
        <v>914</v>
      </c>
      <c r="P94" s="100" t="s">
        <v>852</v>
      </c>
      <c r="Q94" s="100" t="s">
        <v>915</v>
      </c>
      <c r="R94" s="100" t="s">
        <v>912</v>
      </c>
      <c r="S94" s="101">
        <v>2.7</v>
      </c>
      <c r="T94" s="102">
        <v>2.6</v>
      </c>
      <c r="U94" s="97">
        <v>1220</v>
      </c>
      <c r="V94" s="98">
        <v>1890</v>
      </c>
      <c r="W94" s="103" t="s">
        <v>913</v>
      </c>
      <c r="X94" s="100" t="s">
        <v>914</v>
      </c>
      <c r="Y94" s="103" t="s">
        <v>852</v>
      </c>
      <c r="Z94" s="100" t="s">
        <v>915</v>
      </c>
      <c r="AA94" s="103" t="s">
        <v>912</v>
      </c>
      <c r="AB94" s="101">
        <v>2.6</v>
      </c>
      <c r="AC94" s="104">
        <v>2.6</v>
      </c>
      <c r="AD94" s="33" t="s">
        <v>912</v>
      </c>
      <c r="AE94" s="105">
        <v>9300</v>
      </c>
      <c r="AF94" s="33" t="s">
        <v>912</v>
      </c>
      <c r="AG94" s="106">
        <v>90</v>
      </c>
      <c r="AH94" s="107" t="s">
        <v>913</v>
      </c>
      <c r="AI94" s="49" t="s">
        <v>914</v>
      </c>
      <c r="AJ94" s="50" t="s">
        <v>912</v>
      </c>
      <c r="AK94" s="108" t="s">
        <v>915</v>
      </c>
      <c r="AL94" s="109" t="s">
        <v>912</v>
      </c>
      <c r="AM94" s="110">
        <v>2.5</v>
      </c>
      <c r="AN94" s="111"/>
      <c r="AO94" s="7"/>
      <c r="AP94" s="112"/>
      <c r="AQ94" s="7"/>
      <c r="AR94" s="113"/>
      <c r="AS94" s="114"/>
      <c r="AT94" s="112"/>
      <c r="AU94" s="114"/>
      <c r="AV94" s="112"/>
      <c r="AW94" s="114"/>
      <c r="AX94" s="112"/>
      <c r="AY94" s="7"/>
      <c r="BB94" s="81"/>
      <c r="BC94" s="22"/>
      <c r="BE94" s="22"/>
      <c r="BG94" s="22"/>
      <c r="BI94" s="870"/>
      <c r="BJ94" s="7"/>
      <c r="BK94" s="115"/>
      <c r="BL94" s="869"/>
      <c r="BM94" s="93"/>
      <c r="BN94" s="86"/>
      <c r="BO94" s="86"/>
      <c r="BP94" s="86"/>
      <c r="BQ94" s="86"/>
      <c r="BR94" s="86"/>
      <c r="BS94" s="116"/>
      <c r="BT94" s="86"/>
      <c r="BU94" s="958"/>
      <c r="BV94" s="117"/>
      <c r="BW94" s="859"/>
      <c r="BX94" s="887"/>
      <c r="BY94" s="118">
        <v>32570</v>
      </c>
      <c r="BZ94" s="859"/>
      <c r="CA94" s="861"/>
      <c r="CB94" s="884"/>
      <c r="CC94" s="835"/>
      <c r="CD94" s="884"/>
      <c r="CE94" s="838"/>
      <c r="CF94" s="884"/>
      <c r="CG94" s="841"/>
      <c r="CH94" s="855"/>
      <c r="CI94" s="872"/>
      <c r="CJ94" s="875"/>
      <c r="CK94" s="877"/>
      <c r="CL94" s="15" t="s">
        <v>923</v>
      </c>
      <c r="CM94" s="119">
        <v>8700</v>
      </c>
      <c r="CN94" s="120">
        <v>9700</v>
      </c>
      <c r="CO94" s="859"/>
      <c r="CP94" s="879"/>
      <c r="CQ94" s="859"/>
      <c r="CR94" s="861"/>
      <c r="CS94" s="884"/>
      <c r="CT94" s="835"/>
      <c r="CU94" s="835"/>
      <c r="CV94" s="838"/>
      <c r="CW94" s="835"/>
      <c r="CX94" s="851"/>
      <c r="CY94" s="881"/>
      <c r="CZ94" s="877"/>
      <c r="DA94" s="854"/>
      <c r="DB94" s="855"/>
      <c r="DC94" s="121"/>
      <c r="DD94" s="855"/>
      <c r="DE94" s="857"/>
      <c r="DF94" s="859"/>
      <c r="DG94" s="861"/>
      <c r="DH94" s="835"/>
      <c r="DI94" s="835"/>
      <c r="DJ94" s="835"/>
      <c r="DK94" s="838"/>
      <c r="DL94" s="835"/>
      <c r="DM94" s="841"/>
      <c r="DN94" s="843"/>
      <c r="DO94" s="845"/>
      <c r="DP94" s="847"/>
      <c r="DQ94" s="847"/>
      <c r="DR94" s="849"/>
      <c r="DS94" s="843"/>
      <c r="DT94" s="967"/>
      <c r="DU94" s="969"/>
      <c r="DV94" s="961"/>
      <c r="DW94" s="195"/>
      <c r="DX94" s="961"/>
    </row>
    <row r="95" spans="1:128" s="18" customFormat="1" ht="18.600000000000001" customHeight="1">
      <c r="A95" s="18" t="s">
        <v>414</v>
      </c>
      <c r="B95" s="921"/>
      <c r="C95" s="957"/>
      <c r="D95" s="863" t="s">
        <v>924</v>
      </c>
      <c r="E95" s="94" t="s">
        <v>53</v>
      </c>
      <c r="F95" s="56"/>
      <c r="G95" s="95">
        <v>229880</v>
      </c>
      <c r="H95" s="96">
        <v>322970</v>
      </c>
      <c r="I95" s="95">
        <v>198760</v>
      </c>
      <c r="J95" s="96">
        <v>291850</v>
      </c>
      <c r="K95" s="33" t="s">
        <v>912</v>
      </c>
      <c r="L95" s="97">
        <v>2210</v>
      </c>
      <c r="M95" s="98">
        <v>3140</v>
      </c>
      <c r="N95" s="99" t="s">
        <v>913</v>
      </c>
      <c r="O95" s="100" t="s">
        <v>914</v>
      </c>
      <c r="P95" s="100" t="s">
        <v>852</v>
      </c>
      <c r="Q95" s="100" t="s">
        <v>915</v>
      </c>
      <c r="R95" s="100" t="s">
        <v>912</v>
      </c>
      <c r="S95" s="101">
        <v>2.6</v>
      </c>
      <c r="T95" s="102">
        <v>2.6</v>
      </c>
      <c r="U95" s="97">
        <v>1890</v>
      </c>
      <c r="V95" s="98">
        <v>2820</v>
      </c>
      <c r="W95" s="103" t="s">
        <v>913</v>
      </c>
      <c r="X95" s="100" t="s">
        <v>914</v>
      </c>
      <c r="Y95" s="103" t="s">
        <v>852</v>
      </c>
      <c r="Z95" s="100" t="s">
        <v>915</v>
      </c>
      <c r="AA95" s="103" t="s">
        <v>912</v>
      </c>
      <c r="AB95" s="101">
        <v>2.6</v>
      </c>
      <c r="AC95" s="104">
        <v>2.6</v>
      </c>
      <c r="AD95" s="122"/>
      <c r="AE95" s="123"/>
      <c r="AF95" s="124"/>
      <c r="AG95" s="125"/>
      <c r="AH95" s="126"/>
      <c r="AI95" s="86"/>
      <c r="AJ95" s="126"/>
      <c r="AK95" s="86"/>
      <c r="AL95" s="126"/>
      <c r="AM95" s="86"/>
      <c r="AN95" s="86"/>
      <c r="AO95" s="122"/>
      <c r="AP95" s="123"/>
      <c r="AQ95" s="124"/>
      <c r="AR95" s="125"/>
      <c r="AS95" s="126"/>
      <c r="AT95" s="86"/>
      <c r="AU95" s="126"/>
      <c r="AV95" s="86"/>
      <c r="AW95" s="126"/>
      <c r="AX95" s="86"/>
      <c r="AY95" s="33" t="s">
        <v>912</v>
      </c>
      <c r="AZ95" s="127">
        <v>18610</v>
      </c>
      <c r="BA95" s="33" t="s">
        <v>912</v>
      </c>
      <c r="BB95" s="75">
        <v>180</v>
      </c>
      <c r="BC95" s="76" t="s">
        <v>913</v>
      </c>
      <c r="BD95" s="77" t="s">
        <v>914</v>
      </c>
      <c r="BE95" s="78" t="s">
        <v>912</v>
      </c>
      <c r="BF95" s="79" t="s">
        <v>915</v>
      </c>
      <c r="BG95" s="76" t="s">
        <v>912</v>
      </c>
      <c r="BH95" s="80">
        <v>2.5</v>
      </c>
      <c r="BI95" s="870"/>
      <c r="BJ95" s="7"/>
      <c r="BK95" s="115"/>
      <c r="BL95" s="869"/>
      <c r="BM95" s="93"/>
      <c r="BN95" s="86"/>
      <c r="BO95" s="86"/>
      <c r="BP95" s="86"/>
      <c r="BQ95" s="86"/>
      <c r="BR95" s="86"/>
      <c r="BS95" s="116"/>
      <c r="BT95" s="86"/>
      <c r="BU95" s="958"/>
      <c r="BV95" s="117"/>
      <c r="BW95" s="859" t="s">
        <v>912</v>
      </c>
      <c r="BX95" s="963">
        <v>32570</v>
      </c>
      <c r="BY95" s="128"/>
      <c r="BZ95" s="859"/>
      <c r="CA95" s="861"/>
      <c r="CB95" s="884"/>
      <c r="CC95" s="835"/>
      <c r="CD95" s="884"/>
      <c r="CE95" s="838"/>
      <c r="CF95" s="884"/>
      <c r="CG95" s="841"/>
      <c r="CH95" s="855"/>
      <c r="CI95" s="872"/>
      <c r="CJ95" s="875"/>
      <c r="CK95" s="877"/>
      <c r="CL95" s="15" t="s">
        <v>925</v>
      </c>
      <c r="CM95" s="119">
        <v>7600</v>
      </c>
      <c r="CN95" s="120">
        <v>8400</v>
      </c>
      <c r="CO95" s="859"/>
      <c r="CP95" s="879"/>
      <c r="CQ95" s="859"/>
      <c r="CR95" s="861"/>
      <c r="CS95" s="884"/>
      <c r="CT95" s="835"/>
      <c r="CU95" s="835"/>
      <c r="CV95" s="838"/>
      <c r="CW95" s="835"/>
      <c r="CX95" s="851"/>
      <c r="CY95" s="881"/>
      <c r="CZ95" s="93"/>
      <c r="DA95" s="19"/>
      <c r="DB95" s="855"/>
      <c r="DC95" s="121"/>
      <c r="DD95" s="855"/>
      <c r="DE95" s="857"/>
      <c r="DF95" s="859"/>
      <c r="DG95" s="861"/>
      <c r="DH95" s="835"/>
      <c r="DI95" s="835"/>
      <c r="DJ95" s="835"/>
      <c r="DK95" s="838"/>
      <c r="DL95" s="835"/>
      <c r="DM95" s="841"/>
      <c r="DN95" s="843"/>
      <c r="DO95" s="888">
        <v>0.01</v>
      </c>
      <c r="DP95" s="890">
        <v>0.03</v>
      </c>
      <c r="DQ95" s="890">
        <v>0.04</v>
      </c>
      <c r="DR95" s="892">
        <v>0.05</v>
      </c>
      <c r="DS95" s="843"/>
      <c r="DT95" s="967"/>
      <c r="DU95" s="969"/>
      <c r="DV95" s="961"/>
      <c r="DW95" s="195"/>
      <c r="DX95" s="961"/>
    </row>
    <row r="96" spans="1:128" s="18" customFormat="1" ht="18.600000000000001" customHeight="1">
      <c r="A96" s="18" t="s">
        <v>415</v>
      </c>
      <c r="B96" s="921"/>
      <c r="C96" s="957"/>
      <c r="D96" s="864"/>
      <c r="E96" s="129" t="s">
        <v>54</v>
      </c>
      <c r="F96" s="56"/>
      <c r="G96" s="130">
        <v>322970</v>
      </c>
      <c r="H96" s="131"/>
      <c r="I96" s="130">
        <v>291850</v>
      </c>
      <c r="J96" s="131"/>
      <c r="K96" s="33" t="s">
        <v>912</v>
      </c>
      <c r="L96" s="132">
        <v>3140</v>
      </c>
      <c r="M96" s="133"/>
      <c r="N96" s="134" t="s">
        <v>913</v>
      </c>
      <c r="O96" s="135" t="s">
        <v>914</v>
      </c>
      <c r="P96" s="135" t="s">
        <v>852</v>
      </c>
      <c r="Q96" s="135" t="s">
        <v>915</v>
      </c>
      <c r="R96" s="135" t="s">
        <v>912</v>
      </c>
      <c r="S96" s="136">
        <v>2.6</v>
      </c>
      <c r="T96" s="137"/>
      <c r="U96" s="132">
        <v>2820</v>
      </c>
      <c r="V96" s="133"/>
      <c r="W96" s="138" t="s">
        <v>913</v>
      </c>
      <c r="X96" s="135" t="s">
        <v>914</v>
      </c>
      <c r="Y96" s="139" t="s">
        <v>852</v>
      </c>
      <c r="Z96" s="135" t="s">
        <v>915</v>
      </c>
      <c r="AA96" s="139" t="s">
        <v>912</v>
      </c>
      <c r="AB96" s="136">
        <v>2.6</v>
      </c>
      <c r="AC96" s="140"/>
      <c r="AD96" s="122"/>
      <c r="AE96" s="123"/>
      <c r="AF96" s="124"/>
      <c r="AG96" s="141"/>
      <c r="AH96" s="126"/>
      <c r="AI96" s="86"/>
      <c r="AJ96" s="126"/>
      <c r="AK96" s="86"/>
      <c r="AL96" s="126"/>
      <c r="AM96" s="86"/>
      <c r="AN96" s="86"/>
      <c r="AO96" s="122"/>
      <c r="AP96" s="123"/>
      <c r="AQ96" s="124"/>
      <c r="AR96" s="141"/>
      <c r="AS96" s="126"/>
      <c r="AT96" s="86"/>
      <c r="AU96" s="126"/>
      <c r="AV96" s="86"/>
      <c r="AW96" s="126"/>
      <c r="AX96" s="86"/>
      <c r="AY96" s="122"/>
      <c r="AZ96" s="123"/>
      <c r="BA96" s="123"/>
      <c r="BB96" s="125"/>
      <c r="BC96" s="126"/>
      <c r="BD96" s="86"/>
      <c r="BE96" s="126"/>
      <c r="BF96" s="86"/>
      <c r="BG96" s="126"/>
      <c r="BH96" s="86"/>
      <c r="BI96" s="870"/>
      <c r="BJ96" s="7"/>
      <c r="BK96" s="115"/>
      <c r="BL96" s="869"/>
      <c r="BM96" s="93"/>
      <c r="BN96" s="86"/>
      <c r="BO96" s="86"/>
      <c r="BP96" s="86"/>
      <c r="BQ96" s="86"/>
      <c r="BR96" s="86"/>
      <c r="BS96" s="116"/>
      <c r="BT96" s="86"/>
      <c r="BU96" s="958"/>
      <c r="BV96" s="117"/>
      <c r="BW96" s="859"/>
      <c r="BX96" s="964"/>
      <c r="BY96" s="142"/>
      <c r="BZ96" s="859"/>
      <c r="CA96" s="862"/>
      <c r="CB96" s="885"/>
      <c r="CC96" s="836"/>
      <c r="CD96" s="885"/>
      <c r="CE96" s="839"/>
      <c r="CF96" s="885"/>
      <c r="CG96" s="842"/>
      <c r="CH96" s="855"/>
      <c r="CI96" s="873"/>
      <c r="CJ96" s="876"/>
      <c r="CK96" s="877"/>
      <c r="CL96" s="143" t="s">
        <v>926</v>
      </c>
      <c r="CM96" s="144">
        <v>6800</v>
      </c>
      <c r="CN96" s="145">
        <v>7500</v>
      </c>
      <c r="CO96" s="859"/>
      <c r="CP96" s="880"/>
      <c r="CQ96" s="859"/>
      <c r="CR96" s="862"/>
      <c r="CS96" s="885"/>
      <c r="CT96" s="836"/>
      <c r="CU96" s="836"/>
      <c r="CV96" s="839"/>
      <c r="CW96" s="836"/>
      <c r="CX96" s="852"/>
      <c r="CY96" s="882"/>
      <c r="CZ96" s="93"/>
      <c r="DA96" s="19"/>
      <c r="DB96" s="855"/>
      <c r="DC96" s="121"/>
      <c r="DD96" s="855"/>
      <c r="DE96" s="858"/>
      <c r="DF96" s="859"/>
      <c r="DG96" s="862"/>
      <c r="DH96" s="836"/>
      <c r="DI96" s="836"/>
      <c r="DJ96" s="836"/>
      <c r="DK96" s="839"/>
      <c r="DL96" s="836"/>
      <c r="DM96" s="842"/>
      <c r="DN96" s="843"/>
      <c r="DO96" s="889"/>
      <c r="DP96" s="891"/>
      <c r="DQ96" s="891"/>
      <c r="DR96" s="893"/>
      <c r="DS96" s="843"/>
      <c r="DT96" s="967"/>
      <c r="DU96" s="969"/>
      <c r="DV96" s="961"/>
      <c r="DW96" s="195"/>
      <c r="DX96" s="961"/>
    </row>
    <row r="97" spans="1:128" s="18" customFormat="1" ht="18.600000000000001" customHeight="1">
      <c r="A97" s="18" t="s">
        <v>416</v>
      </c>
      <c r="B97" s="921"/>
      <c r="C97" s="959" t="s">
        <v>927</v>
      </c>
      <c r="D97" s="867" t="s">
        <v>911</v>
      </c>
      <c r="E97" s="55" t="s">
        <v>51</v>
      </c>
      <c r="F97" s="56"/>
      <c r="G97" s="57">
        <v>123880</v>
      </c>
      <c r="H97" s="58">
        <v>133180</v>
      </c>
      <c r="I97" s="57">
        <v>98990</v>
      </c>
      <c r="J97" s="58">
        <v>108290</v>
      </c>
      <c r="K97" s="33" t="s">
        <v>912</v>
      </c>
      <c r="L97" s="59">
        <v>1210</v>
      </c>
      <c r="M97" s="60">
        <v>1300</v>
      </c>
      <c r="N97" s="61" t="s">
        <v>913</v>
      </c>
      <c r="O97" s="62" t="s">
        <v>914</v>
      </c>
      <c r="P97" s="63" t="s">
        <v>912</v>
      </c>
      <c r="Q97" s="64" t="s">
        <v>915</v>
      </c>
      <c r="R97" s="63" t="s">
        <v>912</v>
      </c>
      <c r="S97" s="65">
        <v>2.7</v>
      </c>
      <c r="T97" s="66">
        <v>2.6</v>
      </c>
      <c r="U97" s="59">
        <v>960</v>
      </c>
      <c r="V97" s="60">
        <v>1050</v>
      </c>
      <c r="W97" s="67" t="s">
        <v>913</v>
      </c>
      <c r="X97" s="62" t="s">
        <v>914</v>
      </c>
      <c r="Y97" s="67" t="s">
        <v>912</v>
      </c>
      <c r="Z97" s="64" t="s">
        <v>915</v>
      </c>
      <c r="AA97" s="67" t="s">
        <v>912</v>
      </c>
      <c r="AB97" s="65">
        <v>2.6</v>
      </c>
      <c r="AC97" s="68">
        <v>2.6</v>
      </c>
      <c r="AD97" s="33" t="s">
        <v>912</v>
      </c>
      <c r="AE97" s="69">
        <v>9300</v>
      </c>
      <c r="AF97" s="33" t="s">
        <v>912</v>
      </c>
      <c r="AG97" s="70">
        <v>90</v>
      </c>
      <c r="AH97" s="71" t="s">
        <v>913</v>
      </c>
      <c r="AI97" s="62" t="s">
        <v>914</v>
      </c>
      <c r="AJ97" s="67" t="s">
        <v>912</v>
      </c>
      <c r="AK97" s="64" t="s">
        <v>915</v>
      </c>
      <c r="AL97" s="67" t="s">
        <v>912</v>
      </c>
      <c r="AM97" s="72">
        <v>2.5</v>
      </c>
      <c r="AN97" s="73" t="s">
        <v>916</v>
      </c>
      <c r="AO97" s="33" t="s">
        <v>912</v>
      </c>
      <c r="AP97" s="74">
        <v>3720</v>
      </c>
      <c r="AQ97" s="33" t="s">
        <v>912</v>
      </c>
      <c r="AR97" s="75">
        <v>30</v>
      </c>
      <c r="AS97" s="76" t="s">
        <v>913</v>
      </c>
      <c r="AT97" s="77" t="s">
        <v>914</v>
      </c>
      <c r="AU97" s="78" t="s">
        <v>912</v>
      </c>
      <c r="AV97" s="79" t="s">
        <v>915</v>
      </c>
      <c r="AW97" s="78" t="s">
        <v>912</v>
      </c>
      <c r="AX97" s="80">
        <v>3.7</v>
      </c>
      <c r="AY97" s="7"/>
      <c r="BB97" s="81"/>
      <c r="BC97" s="22"/>
      <c r="BE97" s="22"/>
      <c r="BG97" s="22"/>
      <c r="BI97" s="870"/>
      <c r="BJ97" s="7"/>
      <c r="BK97" s="115"/>
      <c r="BL97" s="869"/>
      <c r="BM97" s="93"/>
      <c r="BN97" s="86"/>
      <c r="BO97" s="86"/>
      <c r="BP97" s="86"/>
      <c r="BQ97" s="86"/>
      <c r="BR97" s="86"/>
      <c r="BS97" s="116"/>
      <c r="BT97" s="86"/>
      <c r="BU97" s="958"/>
      <c r="BV97" s="117"/>
      <c r="BW97" s="859" t="s">
        <v>912</v>
      </c>
      <c r="BX97" s="886">
        <v>29160</v>
      </c>
      <c r="BY97" s="88"/>
      <c r="BZ97" s="859" t="s">
        <v>912</v>
      </c>
      <c r="CA97" s="861">
        <v>210</v>
      </c>
      <c r="CB97" s="883" t="s">
        <v>913</v>
      </c>
      <c r="CC97" s="834" t="s">
        <v>914</v>
      </c>
      <c r="CD97" s="883" t="s">
        <v>912</v>
      </c>
      <c r="CE97" s="837" t="s">
        <v>918</v>
      </c>
      <c r="CF97" s="883" t="s">
        <v>912</v>
      </c>
      <c r="CG97" s="840">
        <v>5.7</v>
      </c>
      <c r="CH97" s="877" t="s">
        <v>912</v>
      </c>
      <c r="CI97" s="871">
        <v>8100</v>
      </c>
      <c r="CJ97" s="874">
        <v>8900</v>
      </c>
      <c r="CK97" s="877" t="s">
        <v>912</v>
      </c>
      <c r="CL97" s="89" t="s">
        <v>919</v>
      </c>
      <c r="CM97" s="90">
        <v>12900</v>
      </c>
      <c r="CN97" s="91">
        <v>14400</v>
      </c>
      <c r="CO97" s="859" t="s">
        <v>912</v>
      </c>
      <c r="CP97" s="878">
        <v>22340</v>
      </c>
      <c r="CQ97" s="859" t="s">
        <v>912</v>
      </c>
      <c r="CR97" s="860">
        <v>220</v>
      </c>
      <c r="CS97" s="883" t="s">
        <v>913</v>
      </c>
      <c r="CT97" s="834" t="s">
        <v>914</v>
      </c>
      <c r="CU97" s="834" t="s">
        <v>912</v>
      </c>
      <c r="CV97" s="837" t="s">
        <v>918</v>
      </c>
      <c r="CW97" s="883" t="s">
        <v>912</v>
      </c>
      <c r="CX97" s="850">
        <v>2.6</v>
      </c>
      <c r="CY97" s="881" t="s">
        <v>920</v>
      </c>
      <c r="CZ97" s="877" t="s">
        <v>912</v>
      </c>
      <c r="DA97" s="853">
        <v>5100</v>
      </c>
      <c r="DB97" s="855"/>
      <c r="DC97" s="121"/>
      <c r="DD97" s="855" t="s">
        <v>921</v>
      </c>
      <c r="DE97" s="856">
        <v>24230</v>
      </c>
      <c r="DF97" s="859" t="s">
        <v>912</v>
      </c>
      <c r="DG97" s="860">
        <v>240</v>
      </c>
      <c r="DH97" s="834" t="s">
        <v>913</v>
      </c>
      <c r="DI97" s="834" t="s">
        <v>914</v>
      </c>
      <c r="DJ97" s="834" t="s">
        <v>912</v>
      </c>
      <c r="DK97" s="837" t="s">
        <v>918</v>
      </c>
      <c r="DL97" s="834" t="s">
        <v>912</v>
      </c>
      <c r="DM97" s="840">
        <v>1.8</v>
      </c>
      <c r="DN97" s="843" t="s">
        <v>921</v>
      </c>
      <c r="DO97" s="844" t="s">
        <v>854</v>
      </c>
      <c r="DP97" s="846" t="s">
        <v>854</v>
      </c>
      <c r="DQ97" s="846" t="s">
        <v>854</v>
      </c>
      <c r="DR97" s="848" t="s">
        <v>854</v>
      </c>
      <c r="DS97" s="843" t="s">
        <v>921</v>
      </c>
      <c r="DT97" s="967"/>
      <c r="DU97" s="969"/>
      <c r="DV97" s="961"/>
      <c r="DW97" s="195"/>
      <c r="DX97" s="961"/>
    </row>
    <row r="98" spans="1:128" s="18" customFormat="1" ht="18.600000000000001" customHeight="1">
      <c r="A98" s="18" t="s">
        <v>417</v>
      </c>
      <c r="B98" s="921"/>
      <c r="C98" s="957"/>
      <c r="D98" s="868"/>
      <c r="E98" s="94" t="s">
        <v>52</v>
      </c>
      <c r="F98" s="56"/>
      <c r="G98" s="95">
        <v>133180</v>
      </c>
      <c r="H98" s="96">
        <v>207480</v>
      </c>
      <c r="I98" s="95">
        <v>108290</v>
      </c>
      <c r="J98" s="96">
        <v>182590</v>
      </c>
      <c r="K98" s="33" t="s">
        <v>912</v>
      </c>
      <c r="L98" s="97">
        <v>1300</v>
      </c>
      <c r="M98" s="98">
        <v>1980</v>
      </c>
      <c r="N98" s="99" t="s">
        <v>913</v>
      </c>
      <c r="O98" s="100" t="s">
        <v>914</v>
      </c>
      <c r="P98" s="100" t="s">
        <v>852</v>
      </c>
      <c r="Q98" s="100" t="s">
        <v>915</v>
      </c>
      <c r="R98" s="100" t="s">
        <v>912</v>
      </c>
      <c r="S98" s="101">
        <v>2.6</v>
      </c>
      <c r="T98" s="102">
        <v>2.6</v>
      </c>
      <c r="U98" s="97">
        <v>1050</v>
      </c>
      <c r="V98" s="98">
        <v>1730</v>
      </c>
      <c r="W98" s="103" t="s">
        <v>913</v>
      </c>
      <c r="X98" s="100" t="s">
        <v>914</v>
      </c>
      <c r="Y98" s="103" t="s">
        <v>852</v>
      </c>
      <c r="Z98" s="100" t="s">
        <v>915</v>
      </c>
      <c r="AA98" s="103" t="s">
        <v>912</v>
      </c>
      <c r="AB98" s="101">
        <v>2.6</v>
      </c>
      <c r="AC98" s="104">
        <v>2.5</v>
      </c>
      <c r="AD98" s="33" t="s">
        <v>912</v>
      </c>
      <c r="AE98" s="105">
        <v>9300</v>
      </c>
      <c r="AF98" s="33" t="s">
        <v>912</v>
      </c>
      <c r="AG98" s="106">
        <v>90</v>
      </c>
      <c r="AH98" s="107" t="s">
        <v>913</v>
      </c>
      <c r="AI98" s="49" t="s">
        <v>914</v>
      </c>
      <c r="AJ98" s="50" t="s">
        <v>912</v>
      </c>
      <c r="AK98" s="108" t="s">
        <v>915</v>
      </c>
      <c r="AL98" s="109" t="s">
        <v>912</v>
      </c>
      <c r="AM98" s="110">
        <v>2.5</v>
      </c>
      <c r="AN98" s="111"/>
      <c r="AO98" s="7"/>
      <c r="AP98" s="112"/>
      <c r="AQ98" s="7"/>
      <c r="AR98" s="113"/>
      <c r="AS98" s="114"/>
      <c r="AT98" s="112"/>
      <c r="AU98" s="114"/>
      <c r="AV98" s="112"/>
      <c r="AW98" s="114"/>
      <c r="AX98" s="112"/>
      <c r="AY98" s="7"/>
      <c r="BB98" s="81"/>
      <c r="BC98" s="22"/>
      <c r="BE98" s="22"/>
      <c r="BG98" s="22"/>
      <c r="BI98" s="870"/>
      <c r="BJ98" s="7"/>
      <c r="BK98" s="115"/>
      <c r="BL98" s="869"/>
      <c r="BM98" s="93"/>
      <c r="BN98" s="86"/>
      <c r="BO98" s="86"/>
      <c r="BP98" s="86"/>
      <c r="BQ98" s="86"/>
      <c r="BR98" s="86"/>
      <c r="BS98" s="116"/>
      <c r="BT98" s="86"/>
      <c r="BU98" s="958"/>
      <c r="BV98" s="117"/>
      <c r="BW98" s="859"/>
      <c r="BX98" s="887"/>
      <c r="BY98" s="118">
        <v>27220</v>
      </c>
      <c r="BZ98" s="859"/>
      <c r="CA98" s="861"/>
      <c r="CB98" s="884"/>
      <c r="CC98" s="835"/>
      <c r="CD98" s="884"/>
      <c r="CE98" s="838"/>
      <c r="CF98" s="884"/>
      <c r="CG98" s="841"/>
      <c r="CH98" s="877"/>
      <c r="CI98" s="872"/>
      <c r="CJ98" s="875"/>
      <c r="CK98" s="877"/>
      <c r="CL98" s="15" t="s">
        <v>923</v>
      </c>
      <c r="CM98" s="119">
        <v>7100</v>
      </c>
      <c r="CN98" s="120">
        <v>7900</v>
      </c>
      <c r="CO98" s="859"/>
      <c r="CP98" s="879"/>
      <c r="CQ98" s="859"/>
      <c r="CR98" s="861"/>
      <c r="CS98" s="884"/>
      <c r="CT98" s="835"/>
      <c r="CU98" s="835"/>
      <c r="CV98" s="838"/>
      <c r="CW98" s="884"/>
      <c r="CX98" s="851"/>
      <c r="CY98" s="881"/>
      <c r="CZ98" s="877"/>
      <c r="DA98" s="854"/>
      <c r="DB98" s="855"/>
      <c r="DC98" s="121"/>
      <c r="DD98" s="855"/>
      <c r="DE98" s="857"/>
      <c r="DF98" s="859"/>
      <c r="DG98" s="861"/>
      <c r="DH98" s="835"/>
      <c r="DI98" s="835"/>
      <c r="DJ98" s="835"/>
      <c r="DK98" s="838"/>
      <c r="DL98" s="835"/>
      <c r="DM98" s="841"/>
      <c r="DN98" s="843"/>
      <c r="DO98" s="845"/>
      <c r="DP98" s="847"/>
      <c r="DQ98" s="847"/>
      <c r="DR98" s="849"/>
      <c r="DS98" s="843"/>
      <c r="DT98" s="967"/>
      <c r="DU98" s="969"/>
      <c r="DV98" s="961"/>
      <c r="DW98" s="195"/>
      <c r="DX98" s="961"/>
    </row>
    <row r="99" spans="1:128" s="18" customFormat="1" ht="18.600000000000001" customHeight="1">
      <c r="A99" s="18" t="s">
        <v>418</v>
      </c>
      <c r="B99" s="921"/>
      <c r="C99" s="957"/>
      <c r="D99" s="863" t="s">
        <v>924</v>
      </c>
      <c r="E99" s="94" t="s">
        <v>53</v>
      </c>
      <c r="F99" s="56"/>
      <c r="G99" s="95">
        <v>207480</v>
      </c>
      <c r="H99" s="96">
        <v>300570</v>
      </c>
      <c r="I99" s="95">
        <v>182590</v>
      </c>
      <c r="J99" s="96">
        <v>275680</v>
      </c>
      <c r="K99" s="33" t="s">
        <v>912</v>
      </c>
      <c r="L99" s="97">
        <v>1980</v>
      </c>
      <c r="M99" s="98">
        <v>2910</v>
      </c>
      <c r="N99" s="99" t="s">
        <v>913</v>
      </c>
      <c r="O99" s="100" t="s">
        <v>914</v>
      </c>
      <c r="P99" s="100" t="s">
        <v>852</v>
      </c>
      <c r="Q99" s="100" t="s">
        <v>915</v>
      </c>
      <c r="R99" s="100" t="s">
        <v>912</v>
      </c>
      <c r="S99" s="101">
        <v>2.6</v>
      </c>
      <c r="T99" s="102">
        <v>2.6</v>
      </c>
      <c r="U99" s="97">
        <v>1730</v>
      </c>
      <c r="V99" s="98">
        <v>2660</v>
      </c>
      <c r="W99" s="103" t="s">
        <v>913</v>
      </c>
      <c r="X99" s="100" t="s">
        <v>914</v>
      </c>
      <c r="Y99" s="103" t="s">
        <v>852</v>
      </c>
      <c r="Z99" s="100" t="s">
        <v>915</v>
      </c>
      <c r="AA99" s="103" t="s">
        <v>912</v>
      </c>
      <c r="AB99" s="101">
        <v>2.5</v>
      </c>
      <c r="AC99" s="104">
        <v>2.5</v>
      </c>
      <c r="AD99" s="122"/>
      <c r="AE99" s="123"/>
      <c r="AF99" s="124"/>
      <c r="AG99" s="125"/>
      <c r="AH99" s="126"/>
      <c r="AI99" s="86"/>
      <c r="AJ99" s="126"/>
      <c r="AK99" s="86"/>
      <c r="AL99" s="126"/>
      <c r="AM99" s="86"/>
      <c r="AN99" s="86"/>
      <c r="AO99" s="122"/>
      <c r="AP99" s="123"/>
      <c r="AQ99" s="124"/>
      <c r="AR99" s="125"/>
      <c r="AS99" s="126"/>
      <c r="AT99" s="86"/>
      <c r="AU99" s="126"/>
      <c r="AV99" s="86"/>
      <c r="AW99" s="126"/>
      <c r="AX99" s="86"/>
      <c r="AY99" s="33" t="s">
        <v>912</v>
      </c>
      <c r="AZ99" s="127">
        <v>18610</v>
      </c>
      <c r="BA99" s="33" t="s">
        <v>912</v>
      </c>
      <c r="BB99" s="75">
        <v>180</v>
      </c>
      <c r="BC99" s="76" t="s">
        <v>913</v>
      </c>
      <c r="BD99" s="77" t="s">
        <v>914</v>
      </c>
      <c r="BE99" s="78" t="s">
        <v>912</v>
      </c>
      <c r="BF99" s="79" t="s">
        <v>915</v>
      </c>
      <c r="BG99" s="76" t="s">
        <v>912</v>
      </c>
      <c r="BH99" s="80">
        <v>2.5</v>
      </c>
      <c r="BI99" s="870"/>
      <c r="BJ99" s="7"/>
      <c r="BK99" s="115"/>
      <c r="BL99" s="869"/>
      <c r="BM99" s="93"/>
      <c r="BN99" s="86"/>
      <c r="BO99" s="86"/>
      <c r="BP99" s="86"/>
      <c r="BQ99" s="86"/>
      <c r="BR99" s="86"/>
      <c r="BS99" s="116"/>
      <c r="BT99" s="86"/>
      <c r="BU99" s="958"/>
      <c r="BV99" s="117"/>
      <c r="BW99" s="859" t="s">
        <v>912</v>
      </c>
      <c r="BX99" s="963">
        <v>27220</v>
      </c>
      <c r="BY99" s="128"/>
      <c r="BZ99" s="859"/>
      <c r="CA99" s="861"/>
      <c r="CB99" s="884"/>
      <c r="CC99" s="835"/>
      <c r="CD99" s="884"/>
      <c r="CE99" s="838"/>
      <c r="CF99" s="884"/>
      <c r="CG99" s="841"/>
      <c r="CH99" s="877"/>
      <c r="CI99" s="872"/>
      <c r="CJ99" s="875"/>
      <c r="CK99" s="877"/>
      <c r="CL99" s="15" t="s">
        <v>925</v>
      </c>
      <c r="CM99" s="119">
        <v>6200</v>
      </c>
      <c r="CN99" s="120">
        <v>6900</v>
      </c>
      <c r="CO99" s="859"/>
      <c r="CP99" s="879"/>
      <c r="CQ99" s="859"/>
      <c r="CR99" s="861"/>
      <c r="CS99" s="884"/>
      <c r="CT99" s="835"/>
      <c r="CU99" s="835"/>
      <c r="CV99" s="838"/>
      <c r="CW99" s="884"/>
      <c r="CX99" s="851"/>
      <c r="CY99" s="881"/>
      <c r="CZ99" s="93"/>
      <c r="DA99" s="19"/>
      <c r="DB99" s="855"/>
      <c r="DC99" s="121"/>
      <c r="DD99" s="855"/>
      <c r="DE99" s="857"/>
      <c r="DF99" s="859"/>
      <c r="DG99" s="861"/>
      <c r="DH99" s="835"/>
      <c r="DI99" s="835"/>
      <c r="DJ99" s="835"/>
      <c r="DK99" s="838"/>
      <c r="DL99" s="835"/>
      <c r="DM99" s="841"/>
      <c r="DN99" s="843"/>
      <c r="DO99" s="888">
        <v>0.01</v>
      </c>
      <c r="DP99" s="890">
        <v>0.03</v>
      </c>
      <c r="DQ99" s="890">
        <v>0.04</v>
      </c>
      <c r="DR99" s="892">
        <v>0.05</v>
      </c>
      <c r="DS99" s="843"/>
      <c r="DT99" s="967"/>
      <c r="DU99" s="969"/>
      <c r="DV99" s="961"/>
      <c r="DW99" s="195"/>
      <c r="DX99" s="961"/>
    </row>
    <row r="100" spans="1:128" s="18" customFormat="1" ht="18.600000000000001" customHeight="1">
      <c r="A100" s="18" t="s">
        <v>419</v>
      </c>
      <c r="B100" s="921"/>
      <c r="C100" s="957"/>
      <c r="D100" s="864"/>
      <c r="E100" s="129" t="s">
        <v>54</v>
      </c>
      <c r="F100" s="56"/>
      <c r="G100" s="130">
        <v>300570</v>
      </c>
      <c r="H100" s="131"/>
      <c r="I100" s="130">
        <v>275680</v>
      </c>
      <c r="J100" s="131"/>
      <c r="K100" s="33" t="s">
        <v>912</v>
      </c>
      <c r="L100" s="132">
        <v>2910</v>
      </c>
      <c r="M100" s="133"/>
      <c r="N100" s="134" t="s">
        <v>913</v>
      </c>
      <c r="O100" s="135" t="s">
        <v>914</v>
      </c>
      <c r="P100" s="135" t="s">
        <v>852</v>
      </c>
      <c r="Q100" s="135" t="s">
        <v>915</v>
      </c>
      <c r="R100" s="135" t="s">
        <v>912</v>
      </c>
      <c r="S100" s="136">
        <v>2.6</v>
      </c>
      <c r="T100" s="137"/>
      <c r="U100" s="132">
        <v>2660</v>
      </c>
      <c r="V100" s="133"/>
      <c r="W100" s="138" t="s">
        <v>913</v>
      </c>
      <c r="X100" s="135" t="s">
        <v>914</v>
      </c>
      <c r="Y100" s="139" t="s">
        <v>852</v>
      </c>
      <c r="Z100" s="135" t="s">
        <v>915</v>
      </c>
      <c r="AA100" s="139" t="s">
        <v>912</v>
      </c>
      <c r="AB100" s="136">
        <v>2.5</v>
      </c>
      <c r="AC100" s="140"/>
      <c r="AD100" s="122"/>
      <c r="AE100" s="123"/>
      <c r="AF100" s="124"/>
      <c r="AG100" s="141"/>
      <c r="AH100" s="126"/>
      <c r="AI100" s="86"/>
      <c r="AJ100" s="126"/>
      <c r="AK100" s="86"/>
      <c r="AL100" s="126"/>
      <c r="AM100" s="86"/>
      <c r="AN100" s="86"/>
      <c r="AO100" s="122"/>
      <c r="AP100" s="123"/>
      <c r="AQ100" s="124"/>
      <c r="AR100" s="141"/>
      <c r="AS100" s="126"/>
      <c r="AT100" s="86"/>
      <c r="AU100" s="126"/>
      <c r="AV100" s="86"/>
      <c r="AW100" s="126"/>
      <c r="AX100" s="86"/>
      <c r="AY100" s="122"/>
      <c r="AZ100" s="123"/>
      <c r="BA100" s="123"/>
      <c r="BB100" s="125"/>
      <c r="BC100" s="126"/>
      <c r="BD100" s="86"/>
      <c r="BE100" s="126"/>
      <c r="BF100" s="86"/>
      <c r="BG100" s="126"/>
      <c r="BH100" s="86"/>
      <c r="BI100" s="870"/>
      <c r="BJ100" s="7"/>
      <c r="BK100" s="115"/>
      <c r="BL100" s="869"/>
      <c r="BM100" s="93"/>
      <c r="BN100" s="86"/>
      <c r="BO100" s="86"/>
      <c r="BP100" s="86"/>
      <c r="BQ100" s="86"/>
      <c r="BR100" s="86"/>
      <c r="BS100" s="116"/>
      <c r="BT100" s="86"/>
      <c r="BU100" s="958"/>
      <c r="BV100" s="117"/>
      <c r="BW100" s="859"/>
      <c r="BX100" s="964"/>
      <c r="BY100" s="142"/>
      <c r="BZ100" s="859"/>
      <c r="CA100" s="862"/>
      <c r="CB100" s="885"/>
      <c r="CC100" s="836"/>
      <c r="CD100" s="885"/>
      <c r="CE100" s="839"/>
      <c r="CF100" s="885"/>
      <c r="CG100" s="842"/>
      <c r="CH100" s="877"/>
      <c r="CI100" s="873"/>
      <c r="CJ100" s="876"/>
      <c r="CK100" s="877"/>
      <c r="CL100" s="143" t="s">
        <v>926</v>
      </c>
      <c r="CM100" s="144">
        <v>5500</v>
      </c>
      <c r="CN100" s="145">
        <v>6200</v>
      </c>
      <c r="CO100" s="859"/>
      <c r="CP100" s="880"/>
      <c r="CQ100" s="859"/>
      <c r="CR100" s="862"/>
      <c r="CS100" s="885"/>
      <c r="CT100" s="836"/>
      <c r="CU100" s="836"/>
      <c r="CV100" s="839"/>
      <c r="CW100" s="885"/>
      <c r="CX100" s="852"/>
      <c r="CY100" s="882"/>
      <c r="CZ100" s="93"/>
      <c r="DA100" s="19"/>
      <c r="DB100" s="855"/>
      <c r="DC100" s="121"/>
      <c r="DD100" s="855"/>
      <c r="DE100" s="858"/>
      <c r="DF100" s="859"/>
      <c r="DG100" s="862"/>
      <c r="DH100" s="836"/>
      <c r="DI100" s="836"/>
      <c r="DJ100" s="836"/>
      <c r="DK100" s="839"/>
      <c r="DL100" s="836"/>
      <c r="DM100" s="842"/>
      <c r="DN100" s="843"/>
      <c r="DO100" s="889"/>
      <c r="DP100" s="891"/>
      <c r="DQ100" s="891"/>
      <c r="DR100" s="893"/>
      <c r="DS100" s="843"/>
      <c r="DT100" s="967"/>
      <c r="DU100" s="969"/>
      <c r="DV100" s="961"/>
      <c r="DW100" s="195"/>
      <c r="DX100" s="961"/>
    </row>
    <row r="101" spans="1:128" s="18" customFormat="1" ht="18.600000000000001" customHeight="1">
      <c r="A101" s="18" t="s">
        <v>420</v>
      </c>
      <c r="B101" s="921"/>
      <c r="C101" s="959" t="s">
        <v>928</v>
      </c>
      <c r="D101" s="867" t="s">
        <v>911</v>
      </c>
      <c r="E101" s="55" t="s">
        <v>51</v>
      </c>
      <c r="F101" s="56"/>
      <c r="G101" s="57">
        <v>107240</v>
      </c>
      <c r="H101" s="58">
        <v>116540</v>
      </c>
      <c r="I101" s="57">
        <v>86500</v>
      </c>
      <c r="J101" s="58">
        <v>95800</v>
      </c>
      <c r="K101" s="33" t="s">
        <v>912</v>
      </c>
      <c r="L101" s="59">
        <v>1050</v>
      </c>
      <c r="M101" s="60">
        <v>1140</v>
      </c>
      <c r="N101" s="61" t="s">
        <v>913</v>
      </c>
      <c r="O101" s="62" t="s">
        <v>914</v>
      </c>
      <c r="P101" s="63" t="s">
        <v>912</v>
      </c>
      <c r="Q101" s="64" t="s">
        <v>915</v>
      </c>
      <c r="R101" s="63" t="s">
        <v>912</v>
      </c>
      <c r="S101" s="65">
        <v>2.6</v>
      </c>
      <c r="T101" s="66">
        <v>2.6</v>
      </c>
      <c r="U101" s="59">
        <v>840</v>
      </c>
      <c r="V101" s="60">
        <v>930</v>
      </c>
      <c r="W101" s="67" t="s">
        <v>913</v>
      </c>
      <c r="X101" s="62" t="s">
        <v>914</v>
      </c>
      <c r="Y101" s="67" t="s">
        <v>912</v>
      </c>
      <c r="Z101" s="64" t="s">
        <v>915</v>
      </c>
      <c r="AA101" s="67" t="s">
        <v>912</v>
      </c>
      <c r="AB101" s="65">
        <v>2.5</v>
      </c>
      <c r="AC101" s="68">
        <v>2.5</v>
      </c>
      <c r="AD101" s="33" t="s">
        <v>912</v>
      </c>
      <c r="AE101" s="69">
        <v>9300</v>
      </c>
      <c r="AF101" s="33" t="s">
        <v>912</v>
      </c>
      <c r="AG101" s="70">
        <v>90</v>
      </c>
      <c r="AH101" s="71" t="s">
        <v>913</v>
      </c>
      <c r="AI101" s="62" t="s">
        <v>914</v>
      </c>
      <c r="AJ101" s="67" t="s">
        <v>912</v>
      </c>
      <c r="AK101" s="64" t="s">
        <v>915</v>
      </c>
      <c r="AL101" s="67" t="s">
        <v>912</v>
      </c>
      <c r="AM101" s="72">
        <v>2.5</v>
      </c>
      <c r="AN101" s="73" t="s">
        <v>916</v>
      </c>
      <c r="AO101" s="33" t="s">
        <v>912</v>
      </c>
      <c r="AP101" s="74">
        <v>3720</v>
      </c>
      <c r="AQ101" s="33" t="s">
        <v>912</v>
      </c>
      <c r="AR101" s="75">
        <v>30</v>
      </c>
      <c r="AS101" s="76" t="s">
        <v>913</v>
      </c>
      <c r="AT101" s="77" t="s">
        <v>914</v>
      </c>
      <c r="AU101" s="78" t="s">
        <v>912</v>
      </c>
      <c r="AV101" s="79" t="s">
        <v>915</v>
      </c>
      <c r="AW101" s="78" t="s">
        <v>912</v>
      </c>
      <c r="AX101" s="80">
        <v>3.7</v>
      </c>
      <c r="AY101" s="7"/>
      <c r="BB101" s="81"/>
      <c r="BC101" s="22"/>
      <c r="BE101" s="22"/>
      <c r="BG101" s="22"/>
      <c r="BI101" s="870"/>
      <c r="BJ101" s="7"/>
      <c r="BK101" s="115"/>
      <c r="BL101" s="869"/>
      <c r="BM101" s="93"/>
      <c r="BN101" s="86"/>
      <c r="BO101" s="86"/>
      <c r="BP101" s="86"/>
      <c r="BQ101" s="86"/>
      <c r="BR101" s="86"/>
      <c r="BS101" s="116"/>
      <c r="BT101" s="86"/>
      <c r="BU101" s="958"/>
      <c r="BV101" s="117"/>
      <c r="BW101" s="859" t="s">
        <v>912</v>
      </c>
      <c r="BX101" s="886">
        <v>25590</v>
      </c>
      <c r="BY101" s="88"/>
      <c r="BZ101" s="859" t="s">
        <v>912</v>
      </c>
      <c r="CA101" s="860">
        <v>170</v>
      </c>
      <c r="CB101" s="883" t="s">
        <v>913</v>
      </c>
      <c r="CC101" s="834" t="s">
        <v>914</v>
      </c>
      <c r="CD101" s="883" t="s">
        <v>912</v>
      </c>
      <c r="CE101" s="837" t="s">
        <v>918</v>
      </c>
      <c r="CF101" s="883" t="s">
        <v>912</v>
      </c>
      <c r="CG101" s="840">
        <v>5.8</v>
      </c>
      <c r="CH101" s="877" t="s">
        <v>912</v>
      </c>
      <c r="CI101" s="871">
        <v>6700</v>
      </c>
      <c r="CJ101" s="874">
        <v>7400</v>
      </c>
      <c r="CK101" s="877" t="s">
        <v>912</v>
      </c>
      <c r="CL101" s="89" t="s">
        <v>919</v>
      </c>
      <c r="CM101" s="90">
        <v>10900</v>
      </c>
      <c r="CN101" s="91">
        <v>12200</v>
      </c>
      <c r="CO101" s="859" t="s">
        <v>912</v>
      </c>
      <c r="CP101" s="878">
        <v>18610</v>
      </c>
      <c r="CQ101" s="859" t="s">
        <v>912</v>
      </c>
      <c r="CR101" s="860">
        <v>180</v>
      </c>
      <c r="CS101" s="883" t="s">
        <v>913</v>
      </c>
      <c r="CT101" s="834" t="s">
        <v>914</v>
      </c>
      <c r="CU101" s="834" t="s">
        <v>912</v>
      </c>
      <c r="CV101" s="837" t="s">
        <v>918</v>
      </c>
      <c r="CW101" s="883" t="s">
        <v>912</v>
      </c>
      <c r="CX101" s="850">
        <v>2.7</v>
      </c>
      <c r="CY101" s="881" t="s">
        <v>920</v>
      </c>
      <c r="CZ101" s="877" t="s">
        <v>912</v>
      </c>
      <c r="DA101" s="853">
        <v>5100</v>
      </c>
      <c r="DB101" s="855"/>
      <c r="DC101" s="121"/>
      <c r="DD101" s="855" t="s">
        <v>921</v>
      </c>
      <c r="DE101" s="856">
        <v>20190</v>
      </c>
      <c r="DF101" s="859" t="s">
        <v>912</v>
      </c>
      <c r="DG101" s="860">
        <v>200</v>
      </c>
      <c r="DH101" s="834" t="s">
        <v>913</v>
      </c>
      <c r="DI101" s="834" t="s">
        <v>914</v>
      </c>
      <c r="DJ101" s="834" t="s">
        <v>912</v>
      </c>
      <c r="DK101" s="837" t="s">
        <v>918</v>
      </c>
      <c r="DL101" s="834" t="s">
        <v>912</v>
      </c>
      <c r="DM101" s="840">
        <v>1.8</v>
      </c>
      <c r="DN101" s="843" t="s">
        <v>921</v>
      </c>
      <c r="DO101" s="844" t="s">
        <v>854</v>
      </c>
      <c r="DP101" s="846" t="s">
        <v>854</v>
      </c>
      <c r="DQ101" s="846" t="s">
        <v>854</v>
      </c>
      <c r="DR101" s="848" t="s">
        <v>854</v>
      </c>
      <c r="DS101" s="843" t="s">
        <v>921</v>
      </c>
      <c r="DT101" s="967"/>
      <c r="DU101" s="969"/>
      <c r="DV101" s="961"/>
      <c r="DW101" s="195"/>
      <c r="DX101" s="961"/>
    </row>
    <row r="102" spans="1:128" s="18" customFormat="1" ht="18.600000000000001" customHeight="1">
      <c r="A102" s="18" t="s">
        <v>421</v>
      </c>
      <c r="B102" s="921"/>
      <c r="C102" s="957"/>
      <c r="D102" s="868"/>
      <c r="E102" s="94" t="s">
        <v>52</v>
      </c>
      <c r="F102" s="56"/>
      <c r="G102" s="95">
        <v>116540</v>
      </c>
      <c r="H102" s="96">
        <v>190840</v>
      </c>
      <c r="I102" s="95">
        <v>95800</v>
      </c>
      <c r="J102" s="96">
        <v>170100</v>
      </c>
      <c r="K102" s="33" t="s">
        <v>912</v>
      </c>
      <c r="L102" s="97">
        <v>1140</v>
      </c>
      <c r="M102" s="98">
        <v>1810</v>
      </c>
      <c r="N102" s="99" t="s">
        <v>913</v>
      </c>
      <c r="O102" s="100" t="s">
        <v>914</v>
      </c>
      <c r="P102" s="100" t="s">
        <v>852</v>
      </c>
      <c r="Q102" s="100" t="s">
        <v>915</v>
      </c>
      <c r="R102" s="100" t="s">
        <v>912</v>
      </c>
      <c r="S102" s="101">
        <v>2.6</v>
      </c>
      <c r="T102" s="102">
        <v>2.6</v>
      </c>
      <c r="U102" s="97">
        <v>930</v>
      </c>
      <c r="V102" s="98">
        <v>1600</v>
      </c>
      <c r="W102" s="103" t="s">
        <v>913</v>
      </c>
      <c r="X102" s="100" t="s">
        <v>914</v>
      </c>
      <c r="Y102" s="103" t="s">
        <v>852</v>
      </c>
      <c r="Z102" s="100" t="s">
        <v>915</v>
      </c>
      <c r="AA102" s="103" t="s">
        <v>912</v>
      </c>
      <c r="AB102" s="101">
        <v>2.5</v>
      </c>
      <c r="AC102" s="104">
        <v>2.5</v>
      </c>
      <c r="AD102" s="33" t="s">
        <v>912</v>
      </c>
      <c r="AE102" s="105">
        <v>9300</v>
      </c>
      <c r="AF102" s="33" t="s">
        <v>912</v>
      </c>
      <c r="AG102" s="106">
        <v>90</v>
      </c>
      <c r="AH102" s="107" t="s">
        <v>913</v>
      </c>
      <c r="AI102" s="49" t="s">
        <v>914</v>
      </c>
      <c r="AJ102" s="50" t="s">
        <v>912</v>
      </c>
      <c r="AK102" s="108" t="s">
        <v>915</v>
      </c>
      <c r="AL102" s="109" t="s">
        <v>912</v>
      </c>
      <c r="AM102" s="110">
        <v>2.5</v>
      </c>
      <c r="AN102" s="111"/>
      <c r="AO102" s="7"/>
      <c r="AP102" s="112"/>
      <c r="AQ102" s="7"/>
      <c r="AR102" s="113"/>
      <c r="AS102" s="114"/>
      <c r="AT102" s="112"/>
      <c r="AU102" s="114"/>
      <c r="AV102" s="112"/>
      <c r="AW102" s="114"/>
      <c r="AX102" s="112"/>
      <c r="AY102" s="7"/>
      <c r="BB102" s="81"/>
      <c r="BC102" s="22"/>
      <c r="BE102" s="22"/>
      <c r="BG102" s="22"/>
      <c r="BI102" s="870"/>
      <c r="BJ102" s="7"/>
      <c r="BK102" s="115"/>
      <c r="BL102" s="869"/>
      <c r="BM102" s="93"/>
      <c r="BN102" s="86"/>
      <c r="BO102" s="86"/>
      <c r="BP102" s="86"/>
      <c r="BQ102" s="86"/>
      <c r="BR102" s="86"/>
      <c r="BS102" s="116"/>
      <c r="BT102" s="86"/>
      <c r="BU102" s="958"/>
      <c r="BV102" s="117"/>
      <c r="BW102" s="859"/>
      <c r="BX102" s="887"/>
      <c r="BY102" s="118">
        <v>23650</v>
      </c>
      <c r="BZ102" s="859"/>
      <c r="CA102" s="861"/>
      <c r="CB102" s="884"/>
      <c r="CC102" s="835"/>
      <c r="CD102" s="884"/>
      <c r="CE102" s="838"/>
      <c r="CF102" s="884"/>
      <c r="CG102" s="841"/>
      <c r="CH102" s="877"/>
      <c r="CI102" s="872"/>
      <c r="CJ102" s="875"/>
      <c r="CK102" s="877"/>
      <c r="CL102" s="15" t="s">
        <v>923</v>
      </c>
      <c r="CM102" s="119">
        <v>6000</v>
      </c>
      <c r="CN102" s="120">
        <v>6700</v>
      </c>
      <c r="CO102" s="859"/>
      <c r="CP102" s="879"/>
      <c r="CQ102" s="859"/>
      <c r="CR102" s="861"/>
      <c r="CS102" s="884"/>
      <c r="CT102" s="835"/>
      <c r="CU102" s="835"/>
      <c r="CV102" s="838"/>
      <c r="CW102" s="884"/>
      <c r="CX102" s="851"/>
      <c r="CY102" s="881"/>
      <c r="CZ102" s="877"/>
      <c r="DA102" s="854"/>
      <c r="DB102" s="855"/>
      <c r="DC102" s="121"/>
      <c r="DD102" s="855"/>
      <c r="DE102" s="857"/>
      <c r="DF102" s="859"/>
      <c r="DG102" s="861"/>
      <c r="DH102" s="835"/>
      <c r="DI102" s="835"/>
      <c r="DJ102" s="835"/>
      <c r="DK102" s="838"/>
      <c r="DL102" s="835"/>
      <c r="DM102" s="841"/>
      <c r="DN102" s="843"/>
      <c r="DO102" s="845"/>
      <c r="DP102" s="847"/>
      <c r="DQ102" s="847"/>
      <c r="DR102" s="849"/>
      <c r="DS102" s="843"/>
      <c r="DT102" s="967"/>
      <c r="DU102" s="969"/>
      <c r="DV102" s="961"/>
      <c r="DW102" s="195"/>
      <c r="DX102" s="961"/>
    </row>
    <row r="103" spans="1:128" s="18" customFormat="1" ht="18.600000000000001" customHeight="1">
      <c r="A103" s="18" t="s">
        <v>422</v>
      </c>
      <c r="B103" s="921"/>
      <c r="C103" s="957"/>
      <c r="D103" s="863" t="s">
        <v>924</v>
      </c>
      <c r="E103" s="94" t="s">
        <v>53</v>
      </c>
      <c r="F103" s="56"/>
      <c r="G103" s="95">
        <v>190840</v>
      </c>
      <c r="H103" s="96">
        <v>283930</v>
      </c>
      <c r="I103" s="95">
        <v>170100</v>
      </c>
      <c r="J103" s="96">
        <v>263190</v>
      </c>
      <c r="K103" s="33" t="s">
        <v>912</v>
      </c>
      <c r="L103" s="97">
        <v>1810</v>
      </c>
      <c r="M103" s="98">
        <v>2740</v>
      </c>
      <c r="N103" s="99" t="s">
        <v>913</v>
      </c>
      <c r="O103" s="100" t="s">
        <v>914</v>
      </c>
      <c r="P103" s="100" t="s">
        <v>852</v>
      </c>
      <c r="Q103" s="100" t="s">
        <v>915</v>
      </c>
      <c r="R103" s="100" t="s">
        <v>912</v>
      </c>
      <c r="S103" s="101">
        <v>2.6</v>
      </c>
      <c r="T103" s="102">
        <v>2.6</v>
      </c>
      <c r="U103" s="97">
        <v>1600</v>
      </c>
      <c r="V103" s="98">
        <v>2530</v>
      </c>
      <c r="W103" s="103" t="s">
        <v>913</v>
      </c>
      <c r="X103" s="100" t="s">
        <v>914</v>
      </c>
      <c r="Y103" s="103" t="s">
        <v>852</v>
      </c>
      <c r="Z103" s="100" t="s">
        <v>915</v>
      </c>
      <c r="AA103" s="103" t="s">
        <v>912</v>
      </c>
      <c r="AB103" s="101">
        <v>2.5</v>
      </c>
      <c r="AC103" s="104">
        <v>2.5</v>
      </c>
      <c r="AD103" s="122"/>
      <c r="AE103" s="123"/>
      <c r="AF103" s="124"/>
      <c r="AG103" s="125"/>
      <c r="AH103" s="126"/>
      <c r="AI103" s="86"/>
      <c r="AJ103" s="126"/>
      <c r="AK103" s="86"/>
      <c r="AL103" s="126"/>
      <c r="AM103" s="86"/>
      <c r="AN103" s="86"/>
      <c r="AO103" s="122"/>
      <c r="AP103" s="123"/>
      <c r="AQ103" s="124"/>
      <c r="AR103" s="125"/>
      <c r="AS103" s="126"/>
      <c r="AT103" s="86"/>
      <c r="AU103" s="126"/>
      <c r="AV103" s="86"/>
      <c r="AW103" s="126"/>
      <c r="AX103" s="86"/>
      <c r="AY103" s="33" t="s">
        <v>912</v>
      </c>
      <c r="AZ103" s="127">
        <v>18610</v>
      </c>
      <c r="BA103" s="33" t="s">
        <v>912</v>
      </c>
      <c r="BB103" s="75">
        <v>180</v>
      </c>
      <c r="BC103" s="76" t="s">
        <v>913</v>
      </c>
      <c r="BD103" s="77" t="s">
        <v>914</v>
      </c>
      <c r="BE103" s="78" t="s">
        <v>912</v>
      </c>
      <c r="BF103" s="79" t="s">
        <v>915</v>
      </c>
      <c r="BG103" s="76" t="s">
        <v>912</v>
      </c>
      <c r="BH103" s="80">
        <v>2.5</v>
      </c>
      <c r="BI103" s="870"/>
      <c r="BJ103" s="7"/>
      <c r="BK103" s="146"/>
      <c r="BL103" s="869"/>
      <c r="BM103" s="93"/>
      <c r="BN103" s="86"/>
      <c r="BO103" s="86"/>
      <c r="BP103" s="86"/>
      <c r="BQ103" s="86"/>
      <c r="BR103" s="86"/>
      <c r="BS103" s="116"/>
      <c r="BT103" s="86"/>
      <c r="BU103" s="958"/>
      <c r="BV103" s="117"/>
      <c r="BW103" s="859" t="s">
        <v>912</v>
      </c>
      <c r="BX103" s="963">
        <v>23650</v>
      </c>
      <c r="BY103" s="128"/>
      <c r="BZ103" s="859"/>
      <c r="CA103" s="861">
        <v>0</v>
      </c>
      <c r="CB103" s="884"/>
      <c r="CC103" s="835"/>
      <c r="CD103" s="884"/>
      <c r="CE103" s="838"/>
      <c r="CF103" s="884"/>
      <c r="CG103" s="841"/>
      <c r="CH103" s="877"/>
      <c r="CI103" s="872"/>
      <c r="CJ103" s="875"/>
      <c r="CK103" s="877"/>
      <c r="CL103" s="15" t="s">
        <v>925</v>
      </c>
      <c r="CM103" s="119">
        <v>5200</v>
      </c>
      <c r="CN103" s="120">
        <v>5800</v>
      </c>
      <c r="CO103" s="859"/>
      <c r="CP103" s="879"/>
      <c r="CQ103" s="859"/>
      <c r="CR103" s="861"/>
      <c r="CS103" s="884"/>
      <c r="CT103" s="835"/>
      <c r="CU103" s="835"/>
      <c r="CV103" s="838"/>
      <c r="CW103" s="884"/>
      <c r="CX103" s="851"/>
      <c r="CY103" s="881"/>
      <c r="CZ103" s="93"/>
      <c r="DA103" s="19"/>
      <c r="DB103" s="855"/>
      <c r="DC103" s="121"/>
      <c r="DD103" s="855"/>
      <c r="DE103" s="857"/>
      <c r="DF103" s="859"/>
      <c r="DG103" s="861"/>
      <c r="DH103" s="835"/>
      <c r="DI103" s="835"/>
      <c r="DJ103" s="835"/>
      <c r="DK103" s="838"/>
      <c r="DL103" s="835"/>
      <c r="DM103" s="841"/>
      <c r="DN103" s="843"/>
      <c r="DO103" s="888">
        <v>0.01</v>
      </c>
      <c r="DP103" s="890">
        <v>0.03</v>
      </c>
      <c r="DQ103" s="890">
        <v>0.04</v>
      </c>
      <c r="DR103" s="892">
        <v>0.05</v>
      </c>
      <c r="DS103" s="843"/>
      <c r="DT103" s="967"/>
      <c r="DU103" s="969"/>
      <c r="DV103" s="961"/>
      <c r="DW103" s="195"/>
      <c r="DX103" s="961"/>
    </row>
    <row r="104" spans="1:128" s="18" customFormat="1" ht="18.600000000000001" customHeight="1">
      <c r="A104" s="18" t="s">
        <v>423</v>
      </c>
      <c r="B104" s="921"/>
      <c r="C104" s="957"/>
      <c r="D104" s="864"/>
      <c r="E104" s="129" t="s">
        <v>54</v>
      </c>
      <c r="F104" s="56"/>
      <c r="G104" s="130">
        <v>283930</v>
      </c>
      <c r="H104" s="131"/>
      <c r="I104" s="130">
        <v>263190</v>
      </c>
      <c r="J104" s="131"/>
      <c r="K104" s="33" t="s">
        <v>912</v>
      </c>
      <c r="L104" s="132">
        <v>2740</v>
      </c>
      <c r="M104" s="133"/>
      <c r="N104" s="134" t="s">
        <v>913</v>
      </c>
      <c r="O104" s="135" t="s">
        <v>914</v>
      </c>
      <c r="P104" s="135" t="s">
        <v>852</v>
      </c>
      <c r="Q104" s="135" t="s">
        <v>915</v>
      </c>
      <c r="R104" s="135" t="s">
        <v>912</v>
      </c>
      <c r="S104" s="136">
        <v>2.6</v>
      </c>
      <c r="T104" s="137"/>
      <c r="U104" s="132">
        <v>2530</v>
      </c>
      <c r="V104" s="133"/>
      <c r="W104" s="138" t="s">
        <v>913</v>
      </c>
      <c r="X104" s="135" t="s">
        <v>914</v>
      </c>
      <c r="Y104" s="139" t="s">
        <v>852</v>
      </c>
      <c r="Z104" s="135" t="s">
        <v>915</v>
      </c>
      <c r="AA104" s="139" t="s">
        <v>912</v>
      </c>
      <c r="AB104" s="136">
        <v>2.5</v>
      </c>
      <c r="AC104" s="140"/>
      <c r="AD104" s="122"/>
      <c r="AE104" s="123"/>
      <c r="AF104" s="124"/>
      <c r="AG104" s="141"/>
      <c r="AH104" s="126"/>
      <c r="AI104" s="86"/>
      <c r="AJ104" s="126"/>
      <c r="AK104" s="86"/>
      <c r="AL104" s="126"/>
      <c r="AM104" s="86"/>
      <c r="AN104" s="86"/>
      <c r="AO104" s="122"/>
      <c r="AP104" s="123"/>
      <c r="AQ104" s="124"/>
      <c r="AR104" s="141"/>
      <c r="AS104" s="126"/>
      <c r="AT104" s="86"/>
      <c r="AU104" s="126"/>
      <c r="AV104" s="86"/>
      <c r="AW104" s="126"/>
      <c r="AX104" s="86"/>
      <c r="AY104" s="122"/>
      <c r="AZ104" s="123"/>
      <c r="BA104" s="123"/>
      <c r="BB104" s="125"/>
      <c r="BC104" s="126"/>
      <c r="BD104" s="86"/>
      <c r="BE104" s="126"/>
      <c r="BF104" s="86"/>
      <c r="BG104" s="126"/>
      <c r="BH104" s="86"/>
      <c r="BI104" s="870"/>
      <c r="BJ104" s="7"/>
      <c r="BK104" s="146"/>
      <c r="BL104" s="869"/>
      <c r="BM104" s="93"/>
      <c r="BN104" s="86"/>
      <c r="BO104" s="86"/>
      <c r="BP104" s="86"/>
      <c r="BQ104" s="86"/>
      <c r="BR104" s="86"/>
      <c r="BS104" s="116"/>
      <c r="BT104" s="86"/>
      <c r="BU104" s="958"/>
      <c r="BV104" s="117"/>
      <c r="BW104" s="859"/>
      <c r="BX104" s="964"/>
      <c r="BY104" s="142"/>
      <c r="BZ104" s="859"/>
      <c r="CA104" s="862"/>
      <c r="CB104" s="885"/>
      <c r="CC104" s="836"/>
      <c r="CD104" s="885"/>
      <c r="CE104" s="839"/>
      <c r="CF104" s="885"/>
      <c r="CG104" s="842"/>
      <c r="CH104" s="877"/>
      <c r="CI104" s="873"/>
      <c r="CJ104" s="876"/>
      <c r="CK104" s="877"/>
      <c r="CL104" s="143" t="s">
        <v>926</v>
      </c>
      <c r="CM104" s="144">
        <v>4700</v>
      </c>
      <c r="CN104" s="145">
        <v>5200</v>
      </c>
      <c r="CO104" s="859"/>
      <c r="CP104" s="880"/>
      <c r="CQ104" s="859"/>
      <c r="CR104" s="862"/>
      <c r="CS104" s="885"/>
      <c r="CT104" s="836"/>
      <c r="CU104" s="836"/>
      <c r="CV104" s="839"/>
      <c r="CW104" s="885"/>
      <c r="CX104" s="852"/>
      <c r="CY104" s="882"/>
      <c r="CZ104" s="93"/>
      <c r="DA104" s="19"/>
      <c r="DB104" s="855"/>
      <c r="DC104" s="121"/>
      <c r="DD104" s="855"/>
      <c r="DE104" s="858"/>
      <c r="DF104" s="859"/>
      <c r="DG104" s="862"/>
      <c r="DH104" s="836"/>
      <c r="DI104" s="836"/>
      <c r="DJ104" s="836"/>
      <c r="DK104" s="839"/>
      <c r="DL104" s="836"/>
      <c r="DM104" s="842"/>
      <c r="DN104" s="843"/>
      <c r="DO104" s="889"/>
      <c r="DP104" s="891"/>
      <c r="DQ104" s="891"/>
      <c r="DR104" s="893"/>
      <c r="DS104" s="843"/>
      <c r="DT104" s="967"/>
      <c r="DU104" s="969"/>
      <c r="DV104" s="961"/>
      <c r="DW104" s="195"/>
      <c r="DX104" s="961"/>
    </row>
    <row r="105" spans="1:128" s="18" customFormat="1" ht="18.600000000000001" customHeight="1">
      <c r="A105" s="18" t="s">
        <v>424</v>
      </c>
      <c r="B105" s="921"/>
      <c r="C105" s="959" t="s">
        <v>929</v>
      </c>
      <c r="D105" s="867" t="s">
        <v>911</v>
      </c>
      <c r="E105" s="55" t="s">
        <v>51</v>
      </c>
      <c r="F105" s="56"/>
      <c r="G105" s="57">
        <v>94810</v>
      </c>
      <c r="H105" s="58">
        <v>104110</v>
      </c>
      <c r="I105" s="57">
        <v>77030</v>
      </c>
      <c r="J105" s="58">
        <v>86330</v>
      </c>
      <c r="K105" s="33" t="s">
        <v>912</v>
      </c>
      <c r="L105" s="59">
        <v>920</v>
      </c>
      <c r="M105" s="60">
        <v>1010</v>
      </c>
      <c r="N105" s="61" t="s">
        <v>913</v>
      </c>
      <c r="O105" s="62" t="s">
        <v>914</v>
      </c>
      <c r="P105" s="63" t="s">
        <v>912</v>
      </c>
      <c r="Q105" s="64" t="s">
        <v>915</v>
      </c>
      <c r="R105" s="63" t="s">
        <v>912</v>
      </c>
      <c r="S105" s="65">
        <v>2.6</v>
      </c>
      <c r="T105" s="66">
        <v>2.6</v>
      </c>
      <c r="U105" s="59">
        <v>740</v>
      </c>
      <c r="V105" s="60">
        <v>830</v>
      </c>
      <c r="W105" s="67" t="s">
        <v>913</v>
      </c>
      <c r="X105" s="62" t="s">
        <v>914</v>
      </c>
      <c r="Y105" s="67" t="s">
        <v>912</v>
      </c>
      <c r="Z105" s="64" t="s">
        <v>915</v>
      </c>
      <c r="AA105" s="67" t="s">
        <v>912</v>
      </c>
      <c r="AB105" s="65">
        <v>2.5</v>
      </c>
      <c r="AC105" s="68">
        <v>2.5</v>
      </c>
      <c r="AD105" s="33" t="s">
        <v>912</v>
      </c>
      <c r="AE105" s="69">
        <v>9300</v>
      </c>
      <c r="AF105" s="33" t="s">
        <v>912</v>
      </c>
      <c r="AG105" s="70">
        <v>90</v>
      </c>
      <c r="AH105" s="71" t="s">
        <v>913</v>
      </c>
      <c r="AI105" s="62" t="s">
        <v>914</v>
      </c>
      <c r="AJ105" s="67" t="s">
        <v>912</v>
      </c>
      <c r="AK105" s="64" t="s">
        <v>915</v>
      </c>
      <c r="AL105" s="67" t="s">
        <v>912</v>
      </c>
      <c r="AM105" s="72">
        <v>2.5</v>
      </c>
      <c r="AN105" s="73" t="s">
        <v>916</v>
      </c>
      <c r="AO105" s="33" t="s">
        <v>912</v>
      </c>
      <c r="AP105" s="74">
        <v>3720</v>
      </c>
      <c r="AQ105" s="33" t="s">
        <v>912</v>
      </c>
      <c r="AR105" s="75">
        <v>30</v>
      </c>
      <c r="AS105" s="76" t="s">
        <v>913</v>
      </c>
      <c r="AT105" s="77" t="s">
        <v>914</v>
      </c>
      <c r="AU105" s="78" t="s">
        <v>912</v>
      </c>
      <c r="AV105" s="79" t="s">
        <v>915</v>
      </c>
      <c r="AW105" s="78" t="s">
        <v>912</v>
      </c>
      <c r="AX105" s="80">
        <v>3.7</v>
      </c>
      <c r="AY105" s="7"/>
      <c r="BB105" s="81"/>
      <c r="BC105" s="22"/>
      <c r="BE105" s="22"/>
      <c r="BG105" s="22"/>
      <c r="BI105" s="870"/>
      <c r="BJ105" s="7"/>
      <c r="BK105" s="146"/>
      <c r="BL105" s="869"/>
      <c r="BM105" s="93"/>
      <c r="BN105" s="86"/>
      <c r="BO105" s="86"/>
      <c r="BP105" s="86"/>
      <c r="BQ105" s="86"/>
      <c r="BR105" s="86"/>
      <c r="BS105" s="116"/>
      <c r="BT105" s="86"/>
      <c r="BU105" s="958"/>
      <c r="BV105" s="117"/>
      <c r="BW105" s="859" t="s">
        <v>912</v>
      </c>
      <c r="BX105" s="886">
        <v>23040</v>
      </c>
      <c r="BY105" s="88"/>
      <c r="BZ105" s="859" t="s">
        <v>912</v>
      </c>
      <c r="CA105" s="860">
        <v>150</v>
      </c>
      <c r="CB105" s="883" t="s">
        <v>913</v>
      </c>
      <c r="CC105" s="834" t="s">
        <v>914</v>
      </c>
      <c r="CD105" s="883" t="s">
        <v>912</v>
      </c>
      <c r="CE105" s="837" t="s">
        <v>918</v>
      </c>
      <c r="CF105" s="883" t="s">
        <v>912</v>
      </c>
      <c r="CG105" s="840">
        <v>5.7</v>
      </c>
      <c r="CH105" s="877" t="s">
        <v>912</v>
      </c>
      <c r="CI105" s="871">
        <v>6700</v>
      </c>
      <c r="CJ105" s="874">
        <v>7300</v>
      </c>
      <c r="CK105" s="877" t="s">
        <v>912</v>
      </c>
      <c r="CL105" s="89" t="s">
        <v>919</v>
      </c>
      <c r="CM105" s="90">
        <v>10200</v>
      </c>
      <c r="CN105" s="91">
        <v>11400</v>
      </c>
      <c r="CO105" s="859" t="s">
        <v>912</v>
      </c>
      <c r="CP105" s="878">
        <v>15950</v>
      </c>
      <c r="CQ105" s="859" t="s">
        <v>912</v>
      </c>
      <c r="CR105" s="860">
        <v>150</v>
      </c>
      <c r="CS105" s="883" t="s">
        <v>913</v>
      </c>
      <c r="CT105" s="834" t="s">
        <v>914</v>
      </c>
      <c r="CU105" s="834" t="s">
        <v>912</v>
      </c>
      <c r="CV105" s="837" t="s">
        <v>918</v>
      </c>
      <c r="CW105" s="883" t="s">
        <v>912</v>
      </c>
      <c r="CX105" s="850">
        <v>2.7</v>
      </c>
      <c r="CY105" s="881" t="s">
        <v>920</v>
      </c>
      <c r="CZ105" s="877" t="s">
        <v>912</v>
      </c>
      <c r="DA105" s="853">
        <v>5100</v>
      </c>
      <c r="DB105" s="855"/>
      <c r="DC105" s="121"/>
      <c r="DD105" s="855" t="s">
        <v>921</v>
      </c>
      <c r="DE105" s="856">
        <v>17310</v>
      </c>
      <c r="DF105" s="859" t="s">
        <v>912</v>
      </c>
      <c r="DG105" s="860">
        <v>170</v>
      </c>
      <c r="DH105" s="834" t="s">
        <v>913</v>
      </c>
      <c r="DI105" s="834" t="s">
        <v>914</v>
      </c>
      <c r="DJ105" s="834" t="s">
        <v>912</v>
      </c>
      <c r="DK105" s="837" t="s">
        <v>918</v>
      </c>
      <c r="DL105" s="834" t="s">
        <v>912</v>
      </c>
      <c r="DM105" s="840">
        <v>1.9</v>
      </c>
      <c r="DN105" s="843" t="s">
        <v>921</v>
      </c>
      <c r="DO105" s="844" t="s">
        <v>854</v>
      </c>
      <c r="DP105" s="846" t="s">
        <v>854</v>
      </c>
      <c r="DQ105" s="846" t="s">
        <v>854</v>
      </c>
      <c r="DR105" s="848" t="s">
        <v>854</v>
      </c>
      <c r="DS105" s="843" t="s">
        <v>921</v>
      </c>
      <c r="DT105" s="967"/>
      <c r="DU105" s="969"/>
      <c r="DV105" s="961"/>
      <c r="DW105" s="195"/>
      <c r="DX105" s="961"/>
    </row>
    <row r="106" spans="1:128" s="18" customFormat="1" ht="18.600000000000001" customHeight="1">
      <c r="A106" s="18" t="s">
        <v>425</v>
      </c>
      <c r="B106" s="921"/>
      <c r="C106" s="957"/>
      <c r="D106" s="868"/>
      <c r="E106" s="94" t="s">
        <v>52</v>
      </c>
      <c r="F106" s="56"/>
      <c r="G106" s="95">
        <v>104110</v>
      </c>
      <c r="H106" s="96">
        <v>178410</v>
      </c>
      <c r="I106" s="95">
        <v>86330</v>
      </c>
      <c r="J106" s="96">
        <v>160630</v>
      </c>
      <c r="K106" s="33" t="s">
        <v>912</v>
      </c>
      <c r="L106" s="97">
        <v>1010</v>
      </c>
      <c r="M106" s="98">
        <v>1680</v>
      </c>
      <c r="N106" s="99" t="s">
        <v>913</v>
      </c>
      <c r="O106" s="100" t="s">
        <v>914</v>
      </c>
      <c r="P106" s="100" t="s">
        <v>852</v>
      </c>
      <c r="Q106" s="100" t="s">
        <v>915</v>
      </c>
      <c r="R106" s="100" t="s">
        <v>912</v>
      </c>
      <c r="S106" s="101">
        <v>2.6</v>
      </c>
      <c r="T106" s="102">
        <v>2.5</v>
      </c>
      <c r="U106" s="97">
        <v>830</v>
      </c>
      <c r="V106" s="98">
        <v>1500</v>
      </c>
      <c r="W106" s="103" t="s">
        <v>913</v>
      </c>
      <c r="X106" s="100" t="s">
        <v>914</v>
      </c>
      <c r="Y106" s="103" t="s">
        <v>852</v>
      </c>
      <c r="Z106" s="100" t="s">
        <v>915</v>
      </c>
      <c r="AA106" s="103" t="s">
        <v>912</v>
      </c>
      <c r="AB106" s="101">
        <v>2.5</v>
      </c>
      <c r="AC106" s="104">
        <v>2.5</v>
      </c>
      <c r="AD106" s="33" t="s">
        <v>912</v>
      </c>
      <c r="AE106" s="105">
        <v>9300</v>
      </c>
      <c r="AF106" s="33" t="s">
        <v>912</v>
      </c>
      <c r="AG106" s="106">
        <v>90</v>
      </c>
      <c r="AH106" s="107" t="s">
        <v>913</v>
      </c>
      <c r="AI106" s="49" t="s">
        <v>914</v>
      </c>
      <c r="AJ106" s="50" t="s">
        <v>912</v>
      </c>
      <c r="AK106" s="108" t="s">
        <v>915</v>
      </c>
      <c r="AL106" s="109" t="s">
        <v>912</v>
      </c>
      <c r="AM106" s="110">
        <v>2.5</v>
      </c>
      <c r="AN106" s="111"/>
      <c r="AO106" s="7"/>
      <c r="AP106" s="112"/>
      <c r="AQ106" s="7"/>
      <c r="AR106" s="113"/>
      <c r="AS106" s="114"/>
      <c r="AT106" s="112"/>
      <c r="AU106" s="114"/>
      <c r="AV106" s="112"/>
      <c r="AW106" s="114"/>
      <c r="AX106" s="112"/>
      <c r="AY106" s="7"/>
      <c r="BB106" s="81"/>
      <c r="BC106" s="22"/>
      <c r="BE106" s="22"/>
      <c r="BG106" s="22"/>
      <c r="BI106" s="870"/>
      <c r="BJ106" s="7"/>
      <c r="BK106" s="146"/>
      <c r="BL106" s="869"/>
      <c r="BM106" s="93"/>
      <c r="BN106" s="86"/>
      <c r="BO106" s="86"/>
      <c r="BP106" s="86"/>
      <c r="BQ106" s="86"/>
      <c r="BR106" s="86"/>
      <c r="BS106" s="116"/>
      <c r="BT106" s="86"/>
      <c r="BU106" s="958"/>
      <c r="BV106" s="117"/>
      <c r="BW106" s="859"/>
      <c r="BX106" s="887"/>
      <c r="BY106" s="118">
        <v>21100</v>
      </c>
      <c r="BZ106" s="859"/>
      <c r="CA106" s="861"/>
      <c r="CB106" s="884"/>
      <c r="CC106" s="835"/>
      <c r="CD106" s="884"/>
      <c r="CE106" s="838"/>
      <c r="CF106" s="884"/>
      <c r="CG106" s="841"/>
      <c r="CH106" s="877"/>
      <c r="CI106" s="872"/>
      <c r="CJ106" s="875"/>
      <c r="CK106" s="877"/>
      <c r="CL106" s="15" t="s">
        <v>923</v>
      </c>
      <c r="CM106" s="119">
        <v>5600</v>
      </c>
      <c r="CN106" s="120">
        <v>6200</v>
      </c>
      <c r="CO106" s="859"/>
      <c r="CP106" s="879"/>
      <c r="CQ106" s="859"/>
      <c r="CR106" s="861"/>
      <c r="CS106" s="884"/>
      <c r="CT106" s="835"/>
      <c r="CU106" s="835"/>
      <c r="CV106" s="838"/>
      <c r="CW106" s="884"/>
      <c r="CX106" s="851"/>
      <c r="CY106" s="881"/>
      <c r="CZ106" s="877"/>
      <c r="DA106" s="854"/>
      <c r="DB106" s="855"/>
      <c r="DC106" s="121"/>
      <c r="DD106" s="855"/>
      <c r="DE106" s="857"/>
      <c r="DF106" s="859"/>
      <c r="DG106" s="861"/>
      <c r="DH106" s="835"/>
      <c r="DI106" s="835"/>
      <c r="DJ106" s="835"/>
      <c r="DK106" s="838"/>
      <c r="DL106" s="835"/>
      <c r="DM106" s="841"/>
      <c r="DN106" s="843"/>
      <c r="DO106" s="845"/>
      <c r="DP106" s="847"/>
      <c r="DQ106" s="847"/>
      <c r="DR106" s="849"/>
      <c r="DS106" s="843"/>
      <c r="DT106" s="967"/>
      <c r="DU106" s="969"/>
      <c r="DV106" s="961"/>
      <c r="DW106" s="195"/>
      <c r="DX106" s="961"/>
    </row>
    <row r="107" spans="1:128" s="18" customFormat="1" ht="18.600000000000001" customHeight="1">
      <c r="A107" s="18" t="s">
        <v>426</v>
      </c>
      <c r="B107" s="921"/>
      <c r="C107" s="957"/>
      <c r="D107" s="863" t="s">
        <v>924</v>
      </c>
      <c r="E107" s="94" t="s">
        <v>53</v>
      </c>
      <c r="F107" s="56"/>
      <c r="G107" s="95">
        <v>178410</v>
      </c>
      <c r="H107" s="96">
        <v>271500</v>
      </c>
      <c r="I107" s="95">
        <v>160630</v>
      </c>
      <c r="J107" s="96">
        <v>253720</v>
      </c>
      <c r="K107" s="33" t="s">
        <v>912</v>
      </c>
      <c r="L107" s="97">
        <v>1680</v>
      </c>
      <c r="M107" s="98">
        <v>2610</v>
      </c>
      <c r="N107" s="99" t="s">
        <v>913</v>
      </c>
      <c r="O107" s="100" t="s">
        <v>914</v>
      </c>
      <c r="P107" s="100" t="s">
        <v>852</v>
      </c>
      <c r="Q107" s="100" t="s">
        <v>915</v>
      </c>
      <c r="R107" s="100" t="s">
        <v>912</v>
      </c>
      <c r="S107" s="101">
        <v>2.5</v>
      </c>
      <c r="T107" s="102">
        <v>2.6</v>
      </c>
      <c r="U107" s="97">
        <v>1500</v>
      </c>
      <c r="V107" s="98">
        <v>2430</v>
      </c>
      <c r="W107" s="103" t="s">
        <v>913</v>
      </c>
      <c r="X107" s="100" t="s">
        <v>914</v>
      </c>
      <c r="Y107" s="103" t="s">
        <v>852</v>
      </c>
      <c r="Z107" s="100" t="s">
        <v>915</v>
      </c>
      <c r="AA107" s="103" t="s">
        <v>912</v>
      </c>
      <c r="AB107" s="101">
        <v>2.5</v>
      </c>
      <c r="AC107" s="104">
        <v>2.5</v>
      </c>
      <c r="AD107" s="122"/>
      <c r="AE107" s="123"/>
      <c r="AF107" s="124"/>
      <c r="AG107" s="125"/>
      <c r="AH107" s="126"/>
      <c r="AI107" s="86"/>
      <c r="AJ107" s="126"/>
      <c r="AK107" s="86"/>
      <c r="AL107" s="126"/>
      <c r="AM107" s="86"/>
      <c r="AN107" s="86"/>
      <c r="AO107" s="122"/>
      <c r="AP107" s="123"/>
      <c r="AQ107" s="124"/>
      <c r="AR107" s="125"/>
      <c r="AS107" s="126"/>
      <c r="AT107" s="86"/>
      <c r="AU107" s="126"/>
      <c r="AV107" s="86"/>
      <c r="AW107" s="126"/>
      <c r="AX107" s="86"/>
      <c r="AY107" s="33" t="s">
        <v>912</v>
      </c>
      <c r="AZ107" s="127">
        <v>18610</v>
      </c>
      <c r="BA107" s="33" t="s">
        <v>912</v>
      </c>
      <c r="BB107" s="75">
        <v>180</v>
      </c>
      <c r="BC107" s="76" t="s">
        <v>913</v>
      </c>
      <c r="BD107" s="77" t="s">
        <v>914</v>
      </c>
      <c r="BE107" s="78" t="s">
        <v>912</v>
      </c>
      <c r="BF107" s="79" t="s">
        <v>915</v>
      </c>
      <c r="BG107" s="76" t="s">
        <v>912</v>
      </c>
      <c r="BH107" s="80">
        <v>2.5</v>
      </c>
      <c r="BI107" s="870"/>
      <c r="BJ107" s="7"/>
      <c r="BK107" s="146"/>
      <c r="BL107" s="869"/>
      <c r="BM107" s="93"/>
      <c r="BN107" s="86"/>
      <c r="BO107" s="86"/>
      <c r="BP107" s="86"/>
      <c r="BQ107" s="86"/>
      <c r="BR107" s="86"/>
      <c r="BS107" s="116"/>
      <c r="BT107" s="86"/>
      <c r="BU107" s="958"/>
      <c r="BV107" s="117"/>
      <c r="BW107" s="859" t="s">
        <v>912</v>
      </c>
      <c r="BX107" s="963">
        <v>21100</v>
      </c>
      <c r="BY107" s="128"/>
      <c r="BZ107" s="859"/>
      <c r="CA107" s="861"/>
      <c r="CB107" s="884"/>
      <c r="CC107" s="835"/>
      <c r="CD107" s="884"/>
      <c r="CE107" s="838"/>
      <c r="CF107" s="884"/>
      <c r="CG107" s="841"/>
      <c r="CH107" s="877"/>
      <c r="CI107" s="872"/>
      <c r="CJ107" s="875"/>
      <c r="CK107" s="877"/>
      <c r="CL107" s="15" t="s">
        <v>925</v>
      </c>
      <c r="CM107" s="119">
        <v>4900</v>
      </c>
      <c r="CN107" s="120">
        <v>5400</v>
      </c>
      <c r="CO107" s="859"/>
      <c r="CP107" s="879"/>
      <c r="CQ107" s="859"/>
      <c r="CR107" s="861"/>
      <c r="CS107" s="884"/>
      <c r="CT107" s="835"/>
      <c r="CU107" s="835"/>
      <c r="CV107" s="838"/>
      <c r="CW107" s="884"/>
      <c r="CX107" s="851"/>
      <c r="CY107" s="881"/>
      <c r="CZ107" s="93"/>
      <c r="DA107" s="19"/>
      <c r="DB107" s="855"/>
      <c r="DC107" s="121"/>
      <c r="DD107" s="855"/>
      <c r="DE107" s="857"/>
      <c r="DF107" s="859"/>
      <c r="DG107" s="861"/>
      <c r="DH107" s="835"/>
      <c r="DI107" s="835"/>
      <c r="DJ107" s="835"/>
      <c r="DK107" s="838"/>
      <c r="DL107" s="835"/>
      <c r="DM107" s="841"/>
      <c r="DN107" s="843"/>
      <c r="DO107" s="888">
        <v>0.01</v>
      </c>
      <c r="DP107" s="890">
        <v>0.03</v>
      </c>
      <c r="DQ107" s="890">
        <v>0.04</v>
      </c>
      <c r="DR107" s="892">
        <v>0.05</v>
      </c>
      <c r="DS107" s="843"/>
      <c r="DT107" s="967"/>
      <c r="DU107" s="969"/>
      <c r="DV107" s="961"/>
      <c r="DW107" s="195"/>
      <c r="DX107" s="961"/>
    </row>
    <row r="108" spans="1:128" s="18" customFormat="1" ht="18.600000000000001" customHeight="1">
      <c r="A108" s="18" t="s">
        <v>427</v>
      </c>
      <c r="B108" s="921"/>
      <c r="C108" s="957"/>
      <c r="D108" s="864"/>
      <c r="E108" s="129" t="s">
        <v>54</v>
      </c>
      <c r="F108" s="56"/>
      <c r="G108" s="130">
        <v>271500</v>
      </c>
      <c r="H108" s="131"/>
      <c r="I108" s="130">
        <v>253720</v>
      </c>
      <c r="J108" s="131"/>
      <c r="K108" s="33" t="s">
        <v>912</v>
      </c>
      <c r="L108" s="132">
        <v>2610</v>
      </c>
      <c r="M108" s="133"/>
      <c r="N108" s="134" t="s">
        <v>913</v>
      </c>
      <c r="O108" s="135" t="s">
        <v>914</v>
      </c>
      <c r="P108" s="135" t="s">
        <v>852</v>
      </c>
      <c r="Q108" s="135" t="s">
        <v>915</v>
      </c>
      <c r="R108" s="135" t="s">
        <v>912</v>
      </c>
      <c r="S108" s="136">
        <v>2.6</v>
      </c>
      <c r="T108" s="137"/>
      <c r="U108" s="132">
        <v>2430</v>
      </c>
      <c r="V108" s="133"/>
      <c r="W108" s="138" t="s">
        <v>913</v>
      </c>
      <c r="X108" s="135" t="s">
        <v>914</v>
      </c>
      <c r="Y108" s="139" t="s">
        <v>852</v>
      </c>
      <c r="Z108" s="135" t="s">
        <v>915</v>
      </c>
      <c r="AA108" s="139" t="s">
        <v>912</v>
      </c>
      <c r="AB108" s="136">
        <v>2.5</v>
      </c>
      <c r="AC108" s="140"/>
      <c r="AD108" s="122"/>
      <c r="AE108" s="123"/>
      <c r="AF108" s="124"/>
      <c r="AG108" s="141"/>
      <c r="AH108" s="126"/>
      <c r="AI108" s="86"/>
      <c r="AJ108" s="126"/>
      <c r="AK108" s="86"/>
      <c r="AL108" s="126"/>
      <c r="AM108" s="86"/>
      <c r="AN108" s="86"/>
      <c r="AO108" s="122"/>
      <c r="AP108" s="123"/>
      <c r="AQ108" s="124"/>
      <c r="AR108" s="141"/>
      <c r="AS108" s="126"/>
      <c r="AT108" s="86"/>
      <c r="AU108" s="126"/>
      <c r="AV108" s="86"/>
      <c r="AW108" s="126"/>
      <c r="AX108" s="86"/>
      <c r="AY108" s="122"/>
      <c r="AZ108" s="123"/>
      <c r="BA108" s="123"/>
      <c r="BB108" s="125"/>
      <c r="BC108" s="126"/>
      <c r="BD108" s="86"/>
      <c r="BE108" s="126"/>
      <c r="BF108" s="86"/>
      <c r="BG108" s="126"/>
      <c r="BH108" s="86"/>
      <c r="BI108" s="870"/>
      <c r="BJ108" s="7"/>
      <c r="BK108" s="146"/>
      <c r="BL108" s="869"/>
      <c r="BM108" s="93"/>
      <c r="BN108" s="86"/>
      <c r="BO108" s="86"/>
      <c r="BP108" s="86"/>
      <c r="BQ108" s="86"/>
      <c r="BR108" s="86"/>
      <c r="BS108" s="116"/>
      <c r="BT108" s="86"/>
      <c r="BU108" s="958"/>
      <c r="BV108" s="117"/>
      <c r="BW108" s="859"/>
      <c r="BX108" s="964"/>
      <c r="BY108" s="142"/>
      <c r="BZ108" s="859"/>
      <c r="CA108" s="862"/>
      <c r="CB108" s="885"/>
      <c r="CC108" s="836"/>
      <c r="CD108" s="885"/>
      <c r="CE108" s="839"/>
      <c r="CF108" s="885"/>
      <c r="CG108" s="842"/>
      <c r="CH108" s="877"/>
      <c r="CI108" s="873"/>
      <c r="CJ108" s="876"/>
      <c r="CK108" s="877"/>
      <c r="CL108" s="143" t="s">
        <v>926</v>
      </c>
      <c r="CM108" s="144">
        <v>4400</v>
      </c>
      <c r="CN108" s="145">
        <v>4900</v>
      </c>
      <c r="CO108" s="859"/>
      <c r="CP108" s="880"/>
      <c r="CQ108" s="859"/>
      <c r="CR108" s="862"/>
      <c r="CS108" s="885"/>
      <c r="CT108" s="836"/>
      <c r="CU108" s="836"/>
      <c r="CV108" s="839"/>
      <c r="CW108" s="885"/>
      <c r="CX108" s="852"/>
      <c r="CY108" s="882"/>
      <c r="CZ108" s="93"/>
      <c r="DA108" s="19"/>
      <c r="DB108" s="855"/>
      <c r="DC108" s="121"/>
      <c r="DD108" s="855"/>
      <c r="DE108" s="858"/>
      <c r="DF108" s="859"/>
      <c r="DG108" s="862"/>
      <c r="DH108" s="836"/>
      <c r="DI108" s="836"/>
      <c r="DJ108" s="836"/>
      <c r="DK108" s="839"/>
      <c r="DL108" s="836"/>
      <c r="DM108" s="842"/>
      <c r="DN108" s="843"/>
      <c r="DO108" s="889"/>
      <c r="DP108" s="891"/>
      <c r="DQ108" s="891"/>
      <c r="DR108" s="893"/>
      <c r="DS108" s="843"/>
      <c r="DT108" s="967"/>
      <c r="DU108" s="969"/>
      <c r="DV108" s="961"/>
      <c r="DW108" s="195"/>
      <c r="DX108" s="961"/>
    </row>
    <row r="109" spans="1:128" ht="18.600000000000001" customHeight="1">
      <c r="A109" s="302" t="s">
        <v>428</v>
      </c>
      <c r="B109" s="921"/>
      <c r="C109" s="959" t="s">
        <v>930</v>
      </c>
      <c r="D109" s="867" t="s">
        <v>911</v>
      </c>
      <c r="E109" s="55" t="s">
        <v>51</v>
      </c>
      <c r="F109" s="56"/>
      <c r="G109" s="57">
        <v>86870</v>
      </c>
      <c r="H109" s="58">
        <v>96170</v>
      </c>
      <c r="I109" s="57">
        <v>71320</v>
      </c>
      <c r="J109" s="58">
        <v>80620</v>
      </c>
      <c r="K109" s="33" t="s">
        <v>912</v>
      </c>
      <c r="L109" s="59">
        <v>840</v>
      </c>
      <c r="M109" s="60">
        <v>930</v>
      </c>
      <c r="N109" s="61" t="s">
        <v>913</v>
      </c>
      <c r="O109" s="62" t="s">
        <v>914</v>
      </c>
      <c r="P109" s="63" t="s">
        <v>912</v>
      </c>
      <c r="Q109" s="64" t="s">
        <v>915</v>
      </c>
      <c r="R109" s="63" t="s">
        <v>912</v>
      </c>
      <c r="S109" s="65">
        <v>2.6</v>
      </c>
      <c r="T109" s="66">
        <v>2.6</v>
      </c>
      <c r="U109" s="59">
        <v>690</v>
      </c>
      <c r="V109" s="60">
        <v>780</v>
      </c>
      <c r="W109" s="67" t="s">
        <v>913</v>
      </c>
      <c r="X109" s="62" t="s">
        <v>914</v>
      </c>
      <c r="Y109" s="67" t="s">
        <v>912</v>
      </c>
      <c r="Z109" s="64" t="s">
        <v>915</v>
      </c>
      <c r="AA109" s="67" t="s">
        <v>912</v>
      </c>
      <c r="AB109" s="65">
        <v>2.5</v>
      </c>
      <c r="AC109" s="68">
        <v>2.5</v>
      </c>
      <c r="AD109" s="33" t="s">
        <v>912</v>
      </c>
      <c r="AE109" s="69">
        <v>9300</v>
      </c>
      <c r="AF109" s="33" t="s">
        <v>912</v>
      </c>
      <c r="AG109" s="70">
        <v>90</v>
      </c>
      <c r="AH109" s="71" t="s">
        <v>913</v>
      </c>
      <c r="AI109" s="62" t="s">
        <v>914</v>
      </c>
      <c r="AJ109" s="67" t="s">
        <v>912</v>
      </c>
      <c r="AK109" s="64" t="s">
        <v>915</v>
      </c>
      <c r="AL109" s="67" t="s">
        <v>912</v>
      </c>
      <c r="AM109" s="72">
        <v>2.5</v>
      </c>
      <c r="AN109" s="73" t="s">
        <v>916</v>
      </c>
      <c r="AO109" s="33" t="s">
        <v>912</v>
      </c>
      <c r="AP109" s="74">
        <v>3720</v>
      </c>
      <c r="AQ109" s="33" t="s">
        <v>912</v>
      </c>
      <c r="AR109" s="75">
        <v>30</v>
      </c>
      <c r="AS109" s="76" t="s">
        <v>913</v>
      </c>
      <c r="AT109" s="77" t="s">
        <v>914</v>
      </c>
      <c r="AU109" s="78" t="s">
        <v>912</v>
      </c>
      <c r="AV109" s="79" t="s">
        <v>915</v>
      </c>
      <c r="AW109" s="78" t="s">
        <v>912</v>
      </c>
      <c r="AX109" s="80">
        <v>3.7</v>
      </c>
      <c r="AZ109" s="18"/>
      <c r="BA109" s="18"/>
      <c r="BB109" s="81"/>
      <c r="BC109" s="22"/>
      <c r="BD109" s="18"/>
      <c r="BE109" s="22"/>
      <c r="BF109" s="18"/>
      <c r="BG109" s="22"/>
      <c r="BH109" s="18"/>
      <c r="BI109" s="870"/>
      <c r="BK109" s="146"/>
      <c r="BL109" s="869"/>
      <c r="BM109" s="93"/>
      <c r="BS109" s="116"/>
      <c r="BU109" s="958"/>
      <c r="BV109" s="117"/>
      <c r="BW109" s="859" t="s">
        <v>912</v>
      </c>
      <c r="BX109" s="886">
        <v>21130</v>
      </c>
      <c r="BY109" s="88"/>
      <c r="BZ109" s="859" t="s">
        <v>912</v>
      </c>
      <c r="CA109" s="860">
        <v>130</v>
      </c>
      <c r="CB109" s="883" t="s">
        <v>913</v>
      </c>
      <c r="CC109" s="834" t="s">
        <v>914</v>
      </c>
      <c r="CD109" s="883" t="s">
        <v>912</v>
      </c>
      <c r="CE109" s="837" t="s">
        <v>918</v>
      </c>
      <c r="CF109" s="883" t="s">
        <v>912</v>
      </c>
      <c r="CG109" s="840">
        <v>5.7</v>
      </c>
      <c r="CH109" s="877" t="s">
        <v>912</v>
      </c>
      <c r="CI109" s="871">
        <v>5800</v>
      </c>
      <c r="CJ109" s="874">
        <v>6400</v>
      </c>
      <c r="CK109" s="877" t="s">
        <v>912</v>
      </c>
      <c r="CL109" s="89" t="s">
        <v>919</v>
      </c>
      <c r="CM109" s="90">
        <v>9800</v>
      </c>
      <c r="CN109" s="91">
        <v>10900</v>
      </c>
      <c r="CO109" s="859" t="s">
        <v>912</v>
      </c>
      <c r="CP109" s="878">
        <v>13960</v>
      </c>
      <c r="CQ109" s="859" t="s">
        <v>912</v>
      </c>
      <c r="CR109" s="860">
        <v>130</v>
      </c>
      <c r="CS109" s="883" t="s">
        <v>913</v>
      </c>
      <c r="CT109" s="834" t="s">
        <v>914</v>
      </c>
      <c r="CU109" s="834" t="s">
        <v>912</v>
      </c>
      <c r="CV109" s="837" t="s">
        <v>918</v>
      </c>
      <c r="CW109" s="883" t="s">
        <v>912</v>
      </c>
      <c r="CX109" s="850">
        <v>2.8</v>
      </c>
      <c r="CY109" s="881" t="s">
        <v>920</v>
      </c>
      <c r="CZ109" s="877" t="s">
        <v>912</v>
      </c>
      <c r="DA109" s="853">
        <v>5100</v>
      </c>
      <c r="DB109" s="855"/>
      <c r="DC109" s="121"/>
      <c r="DD109" s="855" t="s">
        <v>921</v>
      </c>
      <c r="DE109" s="856">
        <v>15140</v>
      </c>
      <c r="DF109" s="859" t="s">
        <v>912</v>
      </c>
      <c r="DG109" s="860">
        <v>150</v>
      </c>
      <c r="DH109" s="834" t="s">
        <v>913</v>
      </c>
      <c r="DI109" s="834" t="s">
        <v>914</v>
      </c>
      <c r="DJ109" s="834" t="s">
        <v>912</v>
      </c>
      <c r="DK109" s="837" t="s">
        <v>918</v>
      </c>
      <c r="DL109" s="834" t="s">
        <v>912</v>
      </c>
      <c r="DM109" s="840">
        <v>1.8</v>
      </c>
      <c r="DN109" s="843" t="s">
        <v>921</v>
      </c>
      <c r="DO109" s="844" t="s">
        <v>854</v>
      </c>
      <c r="DP109" s="846" t="s">
        <v>854</v>
      </c>
      <c r="DQ109" s="846" t="s">
        <v>854</v>
      </c>
      <c r="DR109" s="848" t="s">
        <v>854</v>
      </c>
      <c r="DS109" s="843" t="s">
        <v>921</v>
      </c>
      <c r="DT109" s="967"/>
      <c r="DU109" s="969"/>
      <c r="DV109" s="961"/>
      <c r="DW109" s="195"/>
      <c r="DX109" s="961"/>
    </row>
    <row r="110" spans="1:128" ht="18.600000000000001" customHeight="1">
      <c r="A110" s="302" t="s">
        <v>429</v>
      </c>
      <c r="B110" s="921"/>
      <c r="C110" s="957"/>
      <c r="D110" s="868"/>
      <c r="E110" s="94" t="s">
        <v>52</v>
      </c>
      <c r="F110" s="56"/>
      <c r="G110" s="95">
        <v>96170</v>
      </c>
      <c r="H110" s="96">
        <v>170470</v>
      </c>
      <c r="I110" s="95">
        <v>80620</v>
      </c>
      <c r="J110" s="96">
        <v>154920</v>
      </c>
      <c r="K110" s="33" t="s">
        <v>912</v>
      </c>
      <c r="L110" s="97">
        <v>930</v>
      </c>
      <c r="M110" s="98">
        <v>1600</v>
      </c>
      <c r="N110" s="99" t="s">
        <v>913</v>
      </c>
      <c r="O110" s="100" t="s">
        <v>914</v>
      </c>
      <c r="P110" s="100" t="s">
        <v>852</v>
      </c>
      <c r="Q110" s="100" t="s">
        <v>915</v>
      </c>
      <c r="R110" s="100" t="s">
        <v>912</v>
      </c>
      <c r="S110" s="101">
        <v>2.6</v>
      </c>
      <c r="T110" s="102">
        <v>2.5</v>
      </c>
      <c r="U110" s="97">
        <v>780</v>
      </c>
      <c r="V110" s="98">
        <v>1440</v>
      </c>
      <c r="W110" s="103" t="s">
        <v>913</v>
      </c>
      <c r="X110" s="100" t="s">
        <v>914</v>
      </c>
      <c r="Y110" s="103" t="s">
        <v>852</v>
      </c>
      <c r="Z110" s="100" t="s">
        <v>915</v>
      </c>
      <c r="AA110" s="103" t="s">
        <v>912</v>
      </c>
      <c r="AB110" s="101">
        <v>2.5</v>
      </c>
      <c r="AC110" s="104">
        <v>2.5</v>
      </c>
      <c r="AD110" s="33" t="s">
        <v>912</v>
      </c>
      <c r="AE110" s="105">
        <v>9300</v>
      </c>
      <c r="AF110" s="33" t="s">
        <v>912</v>
      </c>
      <c r="AG110" s="106">
        <v>90</v>
      </c>
      <c r="AH110" s="107" t="s">
        <v>913</v>
      </c>
      <c r="AI110" s="49" t="s">
        <v>914</v>
      </c>
      <c r="AJ110" s="50" t="s">
        <v>912</v>
      </c>
      <c r="AK110" s="108" t="s">
        <v>915</v>
      </c>
      <c r="AL110" s="109" t="s">
        <v>912</v>
      </c>
      <c r="AM110" s="110">
        <v>2.5</v>
      </c>
      <c r="AN110" s="111"/>
      <c r="AP110" s="112"/>
      <c r="AQ110" s="7"/>
      <c r="AR110" s="113"/>
      <c r="AS110" s="114"/>
      <c r="AT110" s="112"/>
      <c r="AU110" s="114"/>
      <c r="AV110" s="112"/>
      <c r="AW110" s="114"/>
      <c r="AX110" s="112"/>
      <c r="AZ110" s="18"/>
      <c r="BA110" s="18"/>
      <c r="BB110" s="81"/>
      <c r="BC110" s="22"/>
      <c r="BD110" s="18"/>
      <c r="BE110" s="22"/>
      <c r="BF110" s="18"/>
      <c r="BG110" s="22"/>
      <c r="BH110" s="18"/>
      <c r="BI110" s="870"/>
      <c r="BK110" s="146"/>
      <c r="BL110" s="869"/>
      <c r="BM110" s="93"/>
      <c r="BS110" s="116"/>
      <c r="BU110" s="958"/>
      <c r="BV110" s="117"/>
      <c r="BW110" s="859"/>
      <c r="BX110" s="887"/>
      <c r="BY110" s="118">
        <v>19190</v>
      </c>
      <c r="BZ110" s="859"/>
      <c r="CA110" s="861"/>
      <c r="CB110" s="884"/>
      <c r="CC110" s="835"/>
      <c r="CD110" s="884"/>
      <c r="CE110" s="838"/>
      <c r="CF110" s="884"/>
      <c r="CG110" s="841"/>
      <c r="CH110" s="877"/>
      <c r="CI110" s="872"/>
      <c r="CJ110" s="875"/>
      <c r="CK110" s="877"/>
      <c r="CL110" s="15" t="s">
        <v>923</v>
      </c>
      <c r="CM110" s="119">
        <v>5400</v>
      </c>
      <c r="CN110" s="120">
        <v>6000</v>
      </c>
      <c r="CO110" s="859"/>
      <c r="CP110" s="879"/>
      <c r="CQ110" s="859"/>
      <c r="CR110" s="861"/>
      <c r="CS110" s="884"/>
      <c r="CT110" s="835"/>
      <c r="CU110" s="835"/>
      <c r="CV110" s="838"/>
      <c r="CW110" s="884"/>
      <c r="CX110" s="851"/>
      <c r="CY110" s="881"/>
      <c r="CZ110" s="877"/>
      <c r="DA110" s="854"/>
      <c r="DB110" s="855"/>
      <c r="DC110" s="121"/>
      <c r="DD110" s="855"/>
      <c r="DE110" s="857"/>
      <c r="DF110" s="859"/>
      <c r="DG110" s="861"/>
      <c r="DH110" s="835"/>
      <c r="DI110" s="835"/>
      <c r="DJ110" s="835"/>
      <c r="DK110" s="838"/>
      <c r="DL110" s="835"/>
      <c r="DM110" s="841"/>
      <c r="DN110" s="843"/>
      <c r="DO110" s="845"/>
      <c r="DP110" s="847"/>
      <c r="DQ110" s="847"/>
      <c r="DR110" s="849"/>
      <c r="DS110" s="843"/>
      <c r="DT110" s="967"/>
      <c r="DU110" s="969"/>
      <c r="DV110" s="961"/>
      <c r="DW110" s="195"/>
      <c r="DX110" s="961"/>
    </row>
    <row r="111" spans="1:128" ht="18.600000000000001" customHeight="1">
      <c r="A111" s="302" t="s">
        <v>430</v>
      </c>
      <c r="B111" s="921"/>
      <c r="C111" s="957"/>
      <c r="D111" s="863" t="s">
        <v>924</v>
      </c>
      <c r="E111" s="94" t="s">
        <v>53</v>
      </c>
      <c r="F111" s="56"/>
      <c r="G111" s="95">
        <v>170470</v>
      </c>
      <c r="H111" s="96">
        <v>263560</v>
      </c>
      <c r="I111" s="95">
        <v>154920</v>
      </c>
      <c r="J111" s="96">
        <v>248010</v>
      </c>
      <c r="K111" s="33" t="s">
        <v>912</v>
      </c>
      <c r="L111" s="97">
        <v>1600</v>
      </c>
      <c r="M111" s="98">
        <v>2530</v>
      </c>
      <c r="N111" s="99" t="s">
        <v>913</v>
      </c>
      <c r="O111" s="100" t="s">
        <v>914</v>
      </c>
      <c r="P111" s="100" t="s">
        <v>852</v>
      </c>
      <c r="Q111" s="100" t="s">
        <v>915</v>
      </c>
      <c r="R111" s="100" t="s">
        <v>912</v>
      </c>
      <c r="S111" s="101">
        <v>2.5</v>
      </c>
      <c r="T111" s="102">
        <v>2.6</v>
      </c>
      <c r="U111" s="97">
        <v>1440</v>
      </c>
      <c r="V111" s="98">
        <v>2370</v>
      </c>
      <c r="W111" s="103" t="s">
        <v>913</v>
      </c>
      <c r="X111" s="100" t="s">
        <v>914</v>
      </c>
      <c r="Y111" s="103" t="s">
        <v>852</v>
      </c>
      <c r="Z111" s="100" t="s">
        <v>915</v>
      </c>
      <c r="AA111" s="103" t="s">
        <v>912</v>
      </c>
      <c r="AB111" s="101">
        <v>2.5</v>
      </c>
      <c r="AC111" s="104">
        <v>2.5</v>
      </c>
      <c r="AD111" s="122"/>
      <c r="AF111" s="124"/>
      <c r="AO111" s="122"/>
      <c r="AQ111" s="124"/>
      <c r="AY111" s="33" t="s">
        <v>912</v>
      </c>
      <c r="AZ111" s="127">
        <v>18610</v>
      </c>
      <c r="BA111" s="33" t="s">
        <v>912</v>
      </c>
      <c r="BB111" s="75">
        <v>180</v>
      </c>
      <c r="BC111" s="76" t="s">
        <v>913</v>
      </c>
      <c r="BD111" s="77" t="s">
        <v>914</v>
      </c>
      <c r="BE111" s="78" t="s">
        <v>912</v>
      </c>
      <c r="BF111" s="79" t="s">
        <v>915</v>
      </c>
      <c r="BG111" s="76" t="s">
        <v>912</v>
      </c>
      <c r="BH111" s="80">
        <v>2.5</v>
      </c>
      <c r="BI111" s="870"/>
      <c r="BK111" s="970" t="s">
        <v>931</v>
      </c>
      <c r="BL111" s="869"/>
      <c r="BM111" s="971" t="s">
        <v>931</v>
      </c>
      <c r="BN111" s="972"/>
      <c r="BO111" s="972"/>
      <c r="BP111" s="972"/>
      <c r="BQ111" s="972"/>
      <c r="BR111" s="972"/>
      <c r="BS111" s="919"/>
      <c r="BU111" s="958"/>
      <c r="BV111" s="117"/>
      <c r="BW111" s="859" t="s">
        <v>912</v>
      </c>
      <c r="BX111" s="963">
        <v>19190</v>
      </c>
      <c r="BY111" s="128"/>
      <c r="BZ111" s="859"/>
      <c r="CA111" s="861">
        <v>0</v>
      </c>
      <c r="CB111" s="884"/>
      <c r="CC111" s="835"/>
      <c r="CD111" s="884"/>
      <c r="CE111" s="838"/>
      <c r="CF111" s="884"/>
      <c r="CG111" s="841"/>
      <c r="CH111" s="877"/>
      <c r="CI111" s="872"/>
      <c r="CJ111" s="875"/>
      <c r="CK111" s="877"/>
      <c r="CL111" s="15" t="s">
        <v>925</v>
      </c>
      <c r="CM111" s="119">
        <v>4700</v>
      </c>
      <c r="CN111" s="120">
        <v>5200</v>
      </c>
      <c r="CO111" s="859"/>
      <c r="CP111" s="879"/>
      <c r="CQ111" s="859"/>
      <c r="CR111" s="861"/>
      <c r="CS111" s="884"/>
      <c r="CT111" s="835"/>
      <c r="CU111" s="835"/>
      <c r="CV111" s="838"/>
      <c r="CW111" s="884"/>
      <c r="CX111" s="851"/>
      <c r="CY111" s="881"/>
      <c r="CZ111" s="93"/>
      <c r="DA111" s="19"/>
      <c r="DB111" s="855"/>
      <c r="DC111" s="121"/>
      <c r="DD111" s="855"/>
      <c r="DE111" s="857"/>
      <c r="DF111" s="859"/>
      <c r="DG111" s="861"/>
      <c r="DH111" s="835"/>
      <c r="DI111" s="835"/>
      <c r="DJ111" s="835"/>
      <c r="DK111" s="838"/>
      <c r="DL111" s="835"/>
      <c r="DM111" s="841"/>
      <c r="DN111" s="843"/>
      <c r="DO111" s="888">
        <v>0.01</v>
      </c>
      <c r="DP111" s="890">
        <v>0.03</v>
      </c>
      <c r="DQ111" s="890">
        <v>0.04</v>
      </c>
      <c r="DR111" s="892">
        <v>0.05</v>
      </c>
      <c r="DS111" s="843"/>
      <c r="DT111" s="967"/>
      <c r="DU111" s="969"/>
      <c r="DV111" s="961"/>
      <c r="DW111" s="195"/>
      <c r="DX111" s="961"/>
    </row>
    <row r="112" spans="1:128" ht="18.600000000000001" customHeight="1">
      <c r="A112" s="302" t="s">
        <v>431</v>
      </c>
      <c r="B112" s="921"/>
      <c r="C112" s="957"/>
      <c r="D112" s="864"/>
      <c r="E112" s="129" t="s">
        <v>54</v>
      </c>
      <c r="F112" s="56"/>
      <c r="G112" s="130">
        <v>263560</v>
      </c>
      <c r="H112" s="131"/>
      <c r="I112" s="130">
        <v>248010</v>
      </c>
      <c r="J112" s="131"/>
      <c r="K112" s="33" t="s">
        <v>912</v>
      </c>
      <c r="L112" s="132">
        <v>2530</v>
      </c>
      <c r="M112" s="133"/>
      <c r="N112" s="134" t="s">
        <v>913</v>
      </c>
      <c r="O112" s="135" t="s">
        <v>914</v>
      </c>
      <c r="P112" s="135" t="s">
        <v>852</v>
      </c>
      <c r="Q112" s="135" t="s">
        <v>915</v>
      </c>
      <c r="R112" s="135" t="s">
        <v>912</v>
      </c>
      <c r="S112" s="136">
        <v>2.6</v>
      </c>
      <c r="T112" s="137"/>
      <c r="U112" s="132">
        <v>2370</v>
      </c>
      <c r="V112" s="133"/>
      <c r="W112" s="138" t="s">
        <v>913</v>
      </c>
      <c r="X112" s="135" t="s">
        <v>914</v>
      </c>
      <c r="Y112" s="139" t="s">
        <v>852</v>
      </c>
      <c r="Z112" s="135" t="s">
        <v>915</v>
      </c>
      <c r="AA112" s="139" t="s">
        <v>912</v>
      </c>
      <c r="AB112" s="136">
        <v>2.5</v>
      </c>
      <c r="AC112" s="140"/>
      <c r="AD112" s="122"/>
      <c r="AF112" s="124"/>
      <c r="AG112" s="141"/>
      <c r="AO112" s="122"/>
      <c r="AQ112" s="124"/>
      <c r="AR112" s="141"/>
      <c r="AY112" s="122"/>
      <c r="BI112" s="870"/>
      <c r="BK112" s="970"/>
      <c r="BL112" s="869"/>
      <c r="BM112" s="971"/>
      <c r="BN112" s="972"/>
      <c r="BO112" s="972"/>
      <c r="BP112" s="972"/>
      <c r="BQ112" s="972"/>
      <c r="BR112" s="972"/>
      <c r="BS112" s="919"/>
      <c r="BU112" s="958"/>
      <c r="BV112" s="117"/>
      <c r="BW112" s="859"/>
      <c r="BX112" s="964"/>
      <c r="BY112" s="142"/>
      <c r="BZ112" s="859"/>
      <c r="CA112" s="862"/>
      <c r="CB112" s="885"/>
      <c r="CC112" s="836"/>
      <c r="CD112" s="885"/>
      <c r="CE112" s="839"/>
      <c r="CF112" s="885"/>
      <c r="CG112" s="842"/>
      <c r="CH112" s="877"/>
      <c r="CI112" s="873"/>
      <c r="CJ112" s="876"/>
      <c r="CK112" s="877"/>
      <c r="CL112" s="143" t="s">
        <v>926</v>
      </c>
      <c r="CM112" s="144">
        <v>4200</v>
      </c>
      <c r="CN112" s="145">
        <v>4600</v>
      </c>
      <c r="CO112" s="859"/>
      <c r="CP112" s="880"/>
      <c r="CQ112" s="859"/>
      <c r="CR112" s="862"/>
      <c r="CS112" s="885"/>
      <c r="CT112" s="836"/>
      <c r="CU112" s="836"/>
      <c r="CV112" s="839"/>
      <c r="CW112" s="885"/>
      <c r="CX112" s="852"/>
      <c r="CY112" s="882"/>
      <c r="CZ112" s="93"/>
      <c r="DA112" s="19"/>
      <c r="DB112" s="855"/>
      <c r="DC112" s="121"/>
      <c r="DD112" s="855"/>
      <c r="DE112" s="858"/>
      <c r="DF112" s="859"/>
      <c r="DG112" s="862"/>
      <c r="DH112" s="836"/>
      <c r="DI112" s="836"/>
      <c r="DJ112" s="836"/>
      <c r="DK112" s="839"/>
      <c r="DL112" s="836"/>
      <c r="DM112" s="842"/>
      <c r="DN112" s="843"/>
      <c r="DO112" s="889"/>
      <c r="DP112" s="891"/>
      <c r="DQ112" s="891"/>
      <c r="DR112" s="893"/>
      <c r="DS112" s="843"/>
      <c r="DT112" s="967"/>
      <c r="DU112" s="969"/>
      <c r="DV112" s="961"/>
      <c r="DW112" s="195"/>
      <c r="DX112" s="961"/>
    </row>
    <row r="113" spans="1:128" ht="18.600000000000001" customHeight="1">
      <c r="A113" s="302" t="s">
        <v>432</v>
      </c>
      <c r="B113" s="921"/>
      <c r="C113" s="959" t="s">
        <v>932</v>
      </c>
      <c r="D113" s="867" t="s">
        <v>911</v>
      </c>
      <c r="E113" s="55" t="s">
        <v>51</v>
      </c>
      <c r="F113" s="56"/>
      <c r="G113" s="57">
        <v>88170</v>
      </c>
      <c r="H113" s="58">
        <v>97470</v>
      </c>
      <c r="I113" s="57">
        <v>74340</v>
      </c>
      <c r="J113" s="58">
        <v>83640</v>
      </c>
      <c r="K113" s="33" t="s">
        <v>912</v>
      </c>
      <c r="L113" s="59">
        <v>860</v>
      </c>
      <c r="M113" s="60">
        <v>950</v>
      </c>
      <c r="N113" s="61" t="s">
        <v>913</v>
      </c>
      <c r="O113" s="62" t="s">
        <v>914</v>
      </c>
      <c r="P113" s="63" t="s">
        <v>912</v>
      </c>
      <c r="Q113" s="64" t="s">
        <v>915</v>
      </c>
      <c r="R113" s="63" t="s">
        <v>912</v>
      </c>
      <c r="S113" s="65">
        <v>2.6</v>
      </c>
      <c r="T113" s="66">
        <v>2.6</v>
      </c>
      <c r="U113" s="59">
        <v>720</v>
      </c>
      <c r="V113" s="60">
        <v>810</v>
      </c>
      <c r="W113" s="67" t="s">
        <v>913</v>
      </c>
      <c r="X113" s="62" t="s">
        <v>914</v>
      </c>
      <c r="Y113" s="67" t="s">
        <v>912</v>
      </c>
      <c r="Z113" s="64" t="s">
        <v>915</v>
      </c>
      <c r="AA113" s="67" t="s">
        <v>912</v>
      </c>
      <c r="AB113" s="65">
        <v>2.5</v>
      </c>
      <c r="AC113" s="68">
        <v>2.5</v>
      </c>
      <c r="AD113" s="33" t="s">
        <v>912</v>
      </c>
      <c r="AE113" s="69">
        <v>9300</v>
      </c>
      <c r="AF113" s="33" t="s">
        <v>912</v>
      </c>
      <c r="AG113" s="70">
        <v>90</v>
      </c>
      <c r="AH113" s="71" t="s">
        <v>913</v>
      </c>
      <c r="AI113" s="62" t="s">
        <v>914</v>
      </c>
      <c r="AJ113" s="67" t="s">
        <v>912</v>
      </c>
      <c r="AK113" s="64" t="s">
        <v>915</v>
      </c>
      <c r="AL113" s="67" t="s">
        <v>912</v>
      </c>
      <c r="AM113" s="72">
        <v>2.5</v>
      </c>
      <c r="AN113" s="73" t="s">
        <v>916</v>
      </c>
      <c r="AO113" s="33" t="s">
        <v>912</v>
      </c>
      <c r="AP113" s="74">
        <v>3720</v>
      </c>
      <c r="AQ113" s="33" t="s">
        <v>912</v>
      </c>
      <c r="AR113" s="75">
        <v>30</v>
      </c>
      <c r="AS113" s="76" t="s">
        <v>913</v>
      </c>
      <c r="AT113" s="77" t="s">
        <v>914</v>
      </c>
      <c r="AU113" s="78" t="s">
        <v>912</v>
      </c>
      <c r="AV113" s="79" t="s">
        <v>915</v>
      </c>
      <c r="AW113" s="78" t="s">
        <v>912</v>
      </c>
      <c r="AX113" s="80">
        <v>3.7</v>
      </c>
      <c r="AZ113" s="18"/>
      <c r="BA113" s="18"/>
      <c r="BB113" s="81"/>
      <c r="BC113" s="22"/>
      <c r="BD113" s="18"/>
      <c r="BE113" s="22"/>
      <c r="BF113" s="18"/>
      <c r="BG113" s="22"/>
      <c r="BH113" s="18"/>
      <c r="BI113" s="870"/>
      <c r="BK113" s="970"/>
      <c r="BL113" s="869"/>
      <c r="BM113" s="971"/>
      <c r="BN113" s="972"/>
      <c r="BO113" s="972"/>
      <c r="BP113" s="972"/>
      <c r="BQ113" s="972"/>
      <c r="BR113" s="972"/>
      <c r="BS113" s="919"/>
      <c r="BU113" s="958"/>
      <c r="BV113" s="117"/>
      <c r="BW113" s="859" t="s">
        <v>912</v>
      </c>
      <c r="BX113" s="886">
        <v>19640</v>
      </c>
      <c r="BY113" s="88"/>
      <c r="BZ113" s="859" t="s">
        <v>912</v>
      </c>
      <c r="CA113" s="860">
        <v>110</v>
      </c>
      <c r="CB113" s="883" t="s">
        <v>913</v>
      </c>
      <c r="CC113" s="834" t="s">
        <v>914</v>
      </c>
      <c r="CD113" s="883" t="s">
        <v>912</v>
      </c>
      <c r="CE113" s="837" t="s">
        <v>918</v>
      </c>
      <c r="CF113" s="883" t="s">
        <v>912</v>
      </c>
      <c r="CG113" s="840">
        <v>6</v>
      </c>
      <c r="CH113" s="877" t="s">
        <v>912</v>
      </c>
      <c r="CI113" s="871">
        <v>5900</v>
      </c>
      <c r="CJ113" s="874">
        <v>6500</v>
      </c>
      <c r="CK113" s="877" t="s">
        <v>912</v>
      </c>
      <c r="CL113" s="89" t="s">
        <v>919</v>
      </c>
      <c r="CM113" s="90">
        <v>9200</v>
      </c>
      <c r="CN113" s="91">
        <v>10300</v>
      </c>
      <c r="CO113" s="859" t="s">
        <v>912</v>
      </c>
      <c r="CP113" s="878">
        <v>12410</v>
      </c>
      <c r="CQ113" s="859" t="s">
        <v>912</v>
      </c>
      <c r="CR113" s="860">
        <v>120</v>
      </c>
      <c r="CS113" s="883" t="s">
        <v>913</v>
      </c>
      <c r="CT113" s="834" t="s">
        <v>914</v>
      </c>
      <c r="CU113" s="834" t="s">
        <v>912</v>
      </c>
      <c r="CV113" s="837" t="s">
        <v>918</v>
      </c>
      <c r="CW113" s="883" t="s">
        <v>912</v>
      </c>
      <c r="CX113" s="850">
        <v>2.7</v>
      </c>
      <c r="CY113" s="881" t="s">
        <v>920</v>
      </c>
      <c r="CZ113" s="877" t="s">
        <v>912</v>
      </c>
      <c r="DA113" s="853">
        <v>5100</v>
      </c>
      <c r="DB113" s="855"/>
      <c r="DC113" s="121"/>
      <c r="DD113" s="855" t="s">
        <v>921</v>
      </c>
      <c r="DE113" s="856">
        <v>13460</v>
      </c>
      <c r="DF113" s="859" t="s">
        <v>912</v>
      </c>
      <c r="DG113" s="860">
        <v>130</v>
      </c>
      <c r="DH113" s="834" t="s">
        <v>913</v>
      </c>
      <c r="DI113" s="834" t="s">
        <v>914</v>
      </c>
      <c r="DJ113" s="834" t="s">
        <v>912</v>
      </c>
      <c r="DK113" s="837" t="s">
        <v>918</v>
      </c>
      <c r="DL113" s="834" t="s">
        <v>912</v>
      </c>
      <c r="DM113" s="840">
        <v>1.9</v>
      </c>
      <c r="DN113" s="843" t="s">
        <v>921</v>
      </c>
      <c r="DO113" s="844" t="s">
        <v>854</v>
      </c>
      <c r="DP113" s="846" t="s">
        <v>854</v>
      </c>
      <c r="DQ113" s="846" t="s">
        <v>854</v>
      </c>
      <c r="DR113" s="848" t="s">
        <v>854</v>
      </c>
      <c r="DS113" s="843" t="s">
        <v>921</v>
      </c>
      <c r="DT113" s="967"/>
      <c r="DU113" s="969"/>
      <c r="DV113" s="961"/>
      <c r="DW113" s="195"/>
      <c r="DX113" s="961"/>
    </row>
    <row r="114" spans="1:128" ht="18.600000000000001" customHeight="1">
      <c r="A114" s="302" t="s">
        <v>433</v>
      </c>
      <c r="B114" s="921"/>
      <c r="C114" s="957"/>
      <c r="D114" s="868"/>
      <c r="E114" s="94" t="s">
        <v>52</v>
      </c>
      <c r="F114" s="56"/>
      <c r="G114" s="95">
        <v>97470</v>
      </c>
      <c r="H114" s="96">
        <v>171770</v>
      </c>
      <c r="I114" s="95">
        <v>83640</v>
      </c>
      <c r="J114" s="96">
        <v>157940</v>
      </c>
      <c r="K114" s="33" t="s">
        <v>912</v>
      </c>
      <c r="L114" s="97">
        <v>950</v>
      </c>
      <c r="M114" s="98">
        <v>1620</v>
      </c>
      <c r="N114" s="99" t="s">
        <v>913</v>
      </c>
      <c r="O114" s="100" t="s">
        <v>914</v>
      </c>
      <c r="P114" s="100" t="s">
        <v>852</v>
      </c>
      <c r="Q114" s="100" t="s">
        <v>915</v>
      </c>
      <c r="R114" s="100" t="s">
        <v>912</v>
      </c>
      <c r="S114" s="101">
        <v>2.6</v>
      </c>
      <c r="T114" s="102">
        <v>2.5</v>
      </c>
      <c r="U114" s="97">
        <v>810</v>
      </c>
      <c r="V114" s="98">
        <v>1470</v>
      </c>
      <c r="W114" s="103" t="s">
        <v>913</v>
      </c>
      <c r="X114" s="100" t="s">
        <v>914</v>
      </c>
      <c r="Y114" s="103" t="s">
        <v>852</v>
      </c>
      <c r="Z114" s="100" t="s">
        <v>915</v>
      </c>
      <c r="AA114" s="103" t="s">
        <v>912</v>
      </c>
      <c r="AB114" s="101">
        <v>2.5</v>
      </c>
      <c r="AC114" s="104">
        <v>2.5</v>
      </c>
      <c r="AD114" s="33" t="s">
        <v>912</v>
      </c>
      <c r="AE114" s="105">
        <v>9300</v>
      </c>
      <c r="AF114" s="33" t="s">
        <v>912</v>
      </c>
      <c r="AG114" s="106">
        <v>90</v>
      </c>
      <c r="AH114" s="107" t="s">
        <v>913</v>
      </c>
      <c r="AI114" s="49" t="s">
        <v>914</v>
      </c>
      <c r="AJ114" s="50" t="s">
        <v>912</v>
      </c>
      <c r="AK114" s="108" t="s">
        <v>915</v>
      </c>
      <c r="AL114" s="109" t="s">
        <v>912</v>
      </c>
      <c r="AM114" s="110">
        <v>2.5</v>
      </c>
      <c r="AN114" s="111"/>
      <c r="AP114" s="112"/>
      <c r="AQ114" s="7"/>
      <c r="AR114" s="113"/>
      <c r="AS114" s="114"/>
      <c r="AT114" s="112"/>
      <c r="AU114" s="114"/>
      <c r="AV114" s="112"/>
      <c r="AW114" s="114"/>
      <c r="AX114" s="112"/>
      <c r="AZ114" s="18"/>
      <c r="BA114" s="18"/>
      <c r="BB114" s="81"/>
      <c r="BC114" s="22"/>
      <c r="BD114" s="18"/>
      <c r="BE114" s="22"/>
      <c r="BF114" s="18"/>
      <c r="BG114" s="22"/>
      <c r="BH114" s="18"/>
      <c r="BI114" s="870"/>
      <c r="BK114" s="115" t="s">
        <v>933</v>
      </c>
      <c r="BL114" s="869"/>
      <c r="BM114" s="93" t="s">
        <v>933</v>
      </c>
      <c r="BS114" s="116"/>
      <c r="BU114" s="958"/>
      <c r="BV114" s="117"/>
      <c r="BW114" s="859"/>
      <c r="BX114" s="887"/>
      <c r="BY114" s="118">
        <v>17700</v>
      </c>
      <c r="BZ114" s="859"/>
      <c r="CA114" s="861"/>
      <c r="CB114" s="884"/>
      <c r="CC114" s="835"/>
      <c r="CD114" s="884"/>
      <c r="CE114" s="838"/>
      <c r="CF114" s="884"/>
      <c r="CG114" s="841"/>
      <c r="CH114" s="877"/>
      <c r="CI114" s="872"/>
      <c r="CJ114" s="875"/>
      <c r="CK114" s="877"/>
      <c r="CL114" s="15" t="s">
        <v>923</v>
      </c>
      <c r="CM114" s="119">
        <v>5100</v>
      </c>
      <c r="CN114" s="120">
        <v>5600</v>
      </c>
      <c r="CO114" s="859"/>
      <c r="CP114" s="879"/>
      <c r="CQ114" s="859"/>
      <c r="CR114" s="861"/>
      <c r="CS114" s="884"/>
      <c r="CT114" s="835"/>
      <c r="CU114" s="835"/>
      <c r="CV114" s="838"/>
      <c r="CW114" s="884"/>
      <c r="CX114" s="851"/>
      <c r="CY114" s="881"/>
      <c r="CZ114" s="877"/>
      <c r="DA114" s="854"/>
      <c r="DB114" s="855"/>
      <c r="DC114" s="121"/>
      <c r="DD114" s="855"/>
      <c r="DE114" s="857"/>
      <c r="DF114" s="859"/>
      <c r="DG114" s="861"/>
      <c r="DH114" s="835"/>
      <c r="DI114" s="835"/>
      <c r="DJ114" s="835"/>
      <c r="DK114" s="838"/>
      <c r="DL114" s="835"/>
      <c r="DM114" s="841"/>
      <c r="DN114" s="843"/>
      <c r="DO114" s="845"/>
      <c r="DP114" s="847"/>
      <c r="DQ114" s="847"/>
      <c r="DR114" s="849"/>
      <c r="DS114" s="843"/>
      <c r="DT114" s="967"/>
      <c r="DU114" s="969"/>
      <c r="DV114" s="961"/>
      <c r="DW114" s="195"/>
      <c r="DX114" s="961"/>
    </row>
    <row r="115" spans="1:128" ht="18.600000000000001" customHeight="1">
      <c r="A115" s="302" t="s">
        <v>434</v>
      </c>
      <c r="B115" s="921"/>
      <c r="C115" s="957"/>
      <c r="D115" s="863" t="s">
        <v>924</v>
      </c>
      <c r="E115" s="94" t="s">
        <v>53</v>
      </c>
      <c r="F115" s="56"/>
      <c r="G115" s="95">
        <v>171770</v>
      </c>
      <c r="H115" s="96">
        <v>264860</v>
      </c>
      <c r="I115" s="95">
        <v>157940</v>
      </c>
      <c r="J115" s="96">
        <v>251030</v>
      </c>
      <c r="K115" s="33" t="s">
        <v>912</v>
      </c>
      <c r="L115" s="97">
        <v>1620</v>
      </c>
      <c r="M115" s="98">
        <v>2550</v>
      </c>
      <c r="N115" s="99" t="s">
        <v>913</v>
      </c>
      <c r="O115" s="100" t="s">
        <v>914</v>
      </c>
      <c r="P115" s="100" t="s">
        <v>852</v>
      </c>
      <c r="Q115" s="100" t="s">
        <v>915</v>
      </c>
      <c r="R115" s="100" t="s">
        <v>912</v>
      </c>
      <c r="S115" s="101">
        <v>2.5</v>
      </c>
      <c r="T115" s="102">
        <v>2.6</v>
      </c>
      <c r="U115" s="97">
        <v>1470</v>
      </c>
      <c r="V115" s="98">
        <v>2400</v>
      </c>
      <c r="W115" s="103" t="s">
        <v>913</v>
      </c>
      <c r="X115" s="100" t="s">
        <v>914</v>
      </c>
      <c r="Y115" s="103" t="s">
        <v>852</v>
      </c>
      <c r="Z115" s="100" t="s">
        <v>915</v>
      </c>
      <c r="AA115" s="103" t="s">
        <v>912</v>
      </c>
      <c r="AB115" s="101">
        <v>2.5</v>
      </c>
      <c r="AC115" s="104">
        <v>2.6</v>
      </c>
      <c r="AD115" s="122"/>
      <c r="AF115" s="124"/>
      <c r="AO115" s="122"/>
      <c r="AQ115" s="124"/>
      <c r="AY115" s="33" t="s">
        <v>912</v>
      </c>
      <c r="AZ115" s="127">
        <v>18610</v>
      </c>
      <c r="BA115" s="33" t="s">
        <v>912</v>
      </c>
      <c r="BB115" s="75">
        <v>180</v>
      </c>
      <c r="BC115" s="76" t="s">
        <v>913</v>
      </c>
      <c r="BD115" s="77" t="s">
        <v>914</v>
      </c>
      <c r="BE115" s="78" t="s">
        <v>912</v>
      </c>
      <c r="BF115" s="79" t="s">
        <v>915</v>
      </c>
      <c r="BG115" s="76" t="s">
        <v>912</v>
      </c>
      <c r="BH115" s="80">
        <v>2.5</v>
      </c>
      <c r="BI115" s="870"/>
      <c r="BK115" s="115">
        <v>308100</v>
      </c>
      <c r="BL115" s="869"/>
      <c r="BM115" s="147">
        <v>3080</v>
      </c>
      <c r="BN115" s="86" t="s">
        <v>853</v>
      </c>
      <c r="BO115" s="14" t="s">
        <v>914</v>
      </c>
      <c r="BP115" s="21" t="s">
        <v>912</v>
      </c>
      <c r="BQ115" s="148" t="s">
        <v>915</v>
      </c>
      <c r="BR115" s="35" t="s">
        <v>912</v>
      </c>
      <c r="BS115" s="149">
        <v>1.8</v>
      </c>
      <c r="BU115" s="958"/>
      <c r="BV115" s="117"/>
      <c r="BW115" s="859" t="s">
        <v>912</v>
      </c>
      <c r="BX115" s="963">
        <v>17700</v>
      </c>
      <c r="BY115" s="128"/>
      <c r="BZ115" s="859"/>
      <c r="CA115" s="861"/>
      <c r="CB115" s="884"/>
      <c r="CC115" s="835"/>
      <c r="CD115" s="884"/>
      <c r="CE115" s="838"/>
      <c r="CF115" s="884"/>
      <c r="CG115" s="841"/>
      <c r="CH115" s="877"/>
      <c r="CI115" s="872"/>
      <c r="CJ115" s="875"/>
      <c r="CK115" s="877"/>
      <c r="CL115" s="15" t="s">
        <v>925</v>
      </c>
      <c r="CM115" s="119">
        <v>4400</v>
      </c>
      <c r="CN115" s="120">
        <v>4900</v>
      </c>
      <c r="CO115" s="859"/>
      <c r="CP115" s="879"/>
      <c r="CQ115" s="859"/>
      <c r="CR115" s="861"/>
      <c r="CS115" s="884"/>
      <c r="CT115" s="835"/>
      <c r="CU115" s="835"/>
      <c r="CV115" s="838"/>
      <c r="CW115" s="884"/>
      <c r="CX115" s="851"/>
      <c r="CY115" s="881"/>
      <c r="CZ115" s="93"/>
      <c r="DA115" s="19"/>
      <c r="DB115" s="855"/>
      <c r="DC115" s="121"/>
      <c r="DD115" s="855"/>
      <c r="DE115" s="857"/>
      <c r="DF115" s="859"/>
      <c r="DG115" s="861"/>
      <c r="DH115" s="835"/>
      <c r="DI115" s="835"/>
      <c r="DJ115" s="835"/>
      <c r="DK115" s="838"/>
      <c r="DL115" s="835"/>
      <c r="DM115" s="841"/>
      <c r="DN115" s="843"/>
      <c r="DO115" s="888">
        <v>0.01</v>
      </c>
      <c r="DP115" s="890">
        <v>0.03</v>
      </c>
      <c r="DQ115" s="890">
        <v>0.04</v>
      </c>
      <c r="DR115" s="892">
        <v>0.05</v>
      </c>
      <c r="DS115" s="843"/>
      <c r="DT115" s="967"/>
      <c r="DU115" s="969"/>
      <c r="DV115" s="961"/>
      <c r="DW115" s="195"/>
      <c r="DX115" s="961"/>
    </row>
    <row r="116" spans="1:128" ht="18.600000000000001" customHeight="1">
      <c r="A116" s="302" t="s">
        <v>435</v>
      </c>
      <c r="B116" s="921"/>
      <c r="C116" s="957"/>
      <c r="D116" s="864"/>
      <c r="E116" s="129" t="s">
        <v>54</v>
      </c>
      <c r="F116" s="56"/>
      <c r="G116" s="130">
        <v>264860</v>
      </c>
      <c r="H116" s="131"/>
      <c r="I116" s="130">
        <v>251030</v>
      </c>
      <c r="J116" s="131"/>
      <c r="K116" s="33" t="s">
        <v>912</v>
      </c>
      <c r="L116" s="132">
        <v>2550</v>
      </c>
      <c r="M116" s="133"/>
      <c r="N116" s="134" t="s">
        <v>913</v>
      </c>
      <c r="O116" s="135" t="s">
        <v>914</v>
      </c>
      <c r="P116" s="135" t="s">
        <v>852</v>
      </c>
      <c r="Q116" s="135" t="s">
        <v>915</v>
      </c>
      <c r="R116" s="135" t="s">
        <v>912</v>
      </c>
      <c r="S116" s="136">
        <v>2.6</v>
      </c>
      <c r="T116" s="137"/>
      <c r="U116" s="132">
        <v>2400</v>
      </c>
      <c r="V116" s="133"/>
      <c r="W116" s="138" t="s">
        <v>913</v>
      </c>
      <c r="X116" s="135" t="s">
        <v>914</v>
      </c>
      <c r="Y116" s="139" t="s">
        <v>852</v>
      </c>
      <c r="Z116" s="135" t="s">
        <v>915</v>
      </c>
      <c r="AA116" s="139" t="s">
        <v>912</v>
      </c>
      <c r="AB116" s="136">
        <v>2.6</v>
      </c>
      <c r="AC116" s="140"/>
      <c r="AD116" s="122"/>
      <c r="AF116" s="124"/>
      <c r="AG116" s="141"/>
      <c r="AO116" s="122"/>
      <c r="AQ116" s="124"/>
      <c r="AR116" s="141"/>
      <c r="AY116" s="122"/>
      <c r="BI116" s="870"/>
      <c r="BK116" s="150"/>
      <c r="BL116" s="869"/>
      <c r="BM116" s="151"/>
      <c r="BN116" s="54"/>
      <c r="BO116" s="54"/>
      <c r="BP116" s="54"/>
      <c r="BQ116" s="54"/>
      <c r="BR116" s="54"/>
      <c r="BS116" s="152"/>
      <c r="BU116" s="958"/>
      <c r="BV116" s="117"/>
      <c r="BW116" s="859"/>
      <c r="BX116" s="964"/>
      <c r="BY116" s="142"/>
      <c r="BZ116" s="859"/>
      <c r="CA116" s="862"/>
      <c r="CB116" s="885"/>
      <c r="CC116" s="836"/>
      <c r="CD116" s="885"/>
      <c r="CE116" s="839"/>
      <c r="CF116" s="885"/>
      <c r="CG116" s="842"/>
      <c r="CH116" s="877"/>
      <c r="CI116" s="873"/>
      <c r="CJ116" s="876"/>
      <c r="CK116" s="877"/>
      <c r="CL116" s="143" t="s">
        <v>926</v>
      </c>
      <c r="CM116" s="144">
        <v>3900</v>
      </c>
      <c r="CN116" s="145">
        <v>4400</v>
      </c>
      <c r="CO116" s="859"/>
      <c r="CP116" s="880"/>
      <c r="CQ116" s="859"/>
      <c r="CR116" s="862"/>
      <c r="CS116" s="885"/>
      <c r="CT116" s="836"/>
      <c r="CU116" s="836"/>
      <c r="CV116" s="839"/>
      <c r="CW116" s="885"/>
      <c r="CX116" s="852"/>
      <c r="CY116" s="882"/>
      <c r="CZ116" s="93"/>
      <c r="DA116" s="19"/>
      <c r="DB116" s="855"/>
      <c r="DC116" s="121"/>
      <c r="DD116" s="855"/>
      <c r="DE116" s="858"/>
      <c r="DF116" s="859"/>
      <c r="DG116" s="862"/>
      <c r="DH116" s="836"/>
      <c r="DI116" s="836"/>
      <c r="DJ116" s="836"/>
      <c r="DK116" s="839"/>
      <c r="DL116" s="836"/>
      <c r="DM116" s="842"/>
      <c r="DN116" s="843"/>
      <c r="DO116" s="889"/>
      <c r="DP116" s="891"/>
      <c r="DQ116" s="891"/>
      <c r="DR116" s="893"/>
      <c r="DS116" s="843"/>
      <c r="DT116" s="967"/>
      <c r="DU116" s="969"/>
      <c r="DV116" s="961"/>
      <c r="DW116" s="195"/>
      <c r="DX116" s="961"/>
    </row>
    <row r="117" spans="1:128" ht="18.600000000000001" customHeight="1">
      <c r="A117" s="302" t="s">
        <v>436</v>
      </c>
      <c r="B117" s="921"/>
      <c r="C117" s="959" t="s">
        <v>934</v>
      </c>
      <c r="D117" s="867" t="s">
        <v>911</v>
      </c>
      <c r="E117" s="55" t="s">
        <v>51</v>
      </c>
      <c r="F117" s="56"/>
      <c r="G117" s="57">
        <v>80530</v>
      </c>
      <c r="H117" s="58">
        <v>89830</v>
      </c>
      <c r="I117" s="57">
        <v>68080</v>
      </c>
      <c r="J117" s="58">
        <v>77380</v>
      </c>
      <c r="K117" s="33" t="s">
        <v>912</v>
      </c>
      <c r="L117" s="59">
        <v>780</v>
      </c>
      <c r="M117" s="60">
        <v>870</v>
      </c>
      <c r="N117" s="61" t="s">
        <v>913</v>
      </c>
      <c r="O117" s="62" t="s">
        <v>914</v>
      </c>
      <c r="P117" s="63" t="s">
        <v>912</v>
      </c>
      <c r="Q117" s="64" t="s">
        <v>915</v>
      </c>
      <c r="R117" s="63" t="s">
        <v>912</v>
      </c>
      <c r="S117" s="65">
        <v>2.6</v>
      </c>
      <c r="T117" s="66">
        <v>2.6</v>
      </c>
      <c r="U117" s="59">
        <v>660</v>
      </c>
      <c r="V117" s="60">
        <v>750</v>
      </c>
      <c r="W117" s="67" t="s">
        <v>913</v>
      </c>
      <c r="X117" s="62" t="s">
        <v>914</v>
      </c>
      <c r="Y117" s="67" t="s">
        <v>912</v>
      </c>
      <c r="Z117" s="64" t="s">
        <v>915</v>
      </c>
      <c r="AA117" s="67" t="s">
        <v>912</v>
      </c>
      <c r="AB117" s="65">
        <v>2.5</v>
      </c>
      <c r="AC117" s="68">
        <v>2.5</v>
      </c>
      <c r="AD117" s="33" t="s">
        <v>912</v>
      </c>
      <c r="AE117" s="69">
        <v>9300</v>
      </c>
      <c r="AF117" s="33" t="s">
        <v>912</v>
      </c>
      <c r="AG117" s="70">
        <v>90</v>
      </c>
      <c r="AH117" s="71" t="s">
        <v>913</v>
      </c>
      <c r="AI117" s="62" t="s">
        <v>914</v>
      </c>
      <c r="AJ117" s="67" t="s">
        <v>912</v>
      </c>
      <c r="AK117" s="64" t="s">
        <v>915</v>
      </c>
      <c r="AL117" s="67" t="s">
        <v>912</v>
      </c>
      <c r="AM117" s="72">
        <v>2.5</v>
      </c>
      <c r="AN117" s="73" t="s">
        <v>916</v>
      </c>
      <c r="AO117" s="33" t="s">
        <v>912</v>
      </c>
      <c r="AP117" s="74">
        <v>3720</v>
      </c>
      <c r="AQ117" s="33" t="s">
        <v>912</v>
      </c>
      <c r="AR117" s="75">
        <v>30</v>
      </c>
      <c r="AS117" s="76" t="s">
        <v>913</v>
      </c>
      <c r="AT117" s="77" t="s">
        <v>914</v>
      </c>
      <c r="AU117" s="78" t="s">
        <v>912</v>
      </c>
      <c r="AV117" s="79" t="s">
        <v>915</v>
      </c>
      <c r="AW117" s="78" t="s">
        <v>912</v>
      </c>
      <c r="AX117" s="80">
        <v>3.7</v>
      </c>
      <c r="AZ117" s="18"/>
      <c r="BA117" s="18"/>
      <c r="BB117" s="81"/>
      <c r="BC117" s="22"/>
      <c r="BD117" s="18"/>
      <c r="BE117" s="22"/>
      <c r="BF117" s="18"/>
      <c r="BG117" s="22"/>
      <c r="BH117" s="18"/>
      <c r="BI117" s="870"/>
      <c r="BK117" s="115" t="s">
        <v>935</v>
      </c>
      <c r="BL117" s="869"/>
      <c r="BM117" s="93" t="s">
        <v>935</v>
      </c>
      <c r="BS117" s="116"/>
      <c r="BT117" s="19"/>
      <c r="BU117" s="958"/>
      <c r="BV117" s="153"/>
      <c r="BW117" s="859" t="s">
        <v>912</v>
      </c>
      <c r="BX117" s="886">
        <v>18460</v>
      </c>
      <c r="BY117" s="88"/>
      <c r="BZ117" s="859" t="s">
        <v>912</v>
      </c>
      <c r="CA117" s="860">
        <v>100</v>
      </c>
      <c r="CB117" s="883" t="s">
        <v>913</v>
      </c>
      <c r="CC117" s="834" t="s">
        <v>914</v>
      </c>
      <c r="CD117" s="883" t="s">
        <v>912</v>
      </c>
      <c r="CE117" s="837" t="s">
        <v>918</v>
      </c>
      <c r="CF117" s="883" t="s">
        <v>912</v>
      </c>
      <c r="CG117" s="840">
        <v>6</v>
      </c>
      <c r="CH117" s="877" t="s">
        <v>912</v>
      </c>
      <c r="CI117" s="871">
        <v>5300</v>
      </c>
      <c r="CJ117" s="874">
        <v>5900</v>
      </c>
      <c r="CK117" s="877" t="s">
        <v>912</v>
      </c>
      <c r="CL117" s="89" t="s">
        <v>919</v>
      </c>
      <c r="CM117" s="90">
        <v>8800</v>
      </c>
      <c r="CN117" s="91">
        <v>9800</v>
      </c>
      <c r="CO117" s="859" t="s">
        <v>912</v>
      </c>
      <c r="CP117" s="878">
        <v>11170</v>
      </c>
      <c r="CQ117" s="859" t="s">
        <v>912</v>
      </c>
      <c r="CR117" s="860">
        <v>110</v>
      </c>
      <c r="CS117" s="883" t="s">
        <v>913</v>
      </c>
      <c r="CT117" s="834" t="s">
        <v>914</v>
      </c>
      <c r="CU117" s="834" t="s">
        <v>912</v>
      </c>
      <c r="CV117" s="837" t="s">
        <v>918</v>
      </c>
      <c r="CW117" s="883" t="s">
        <v>912</v>
      </c>
      <c r="CX117" s="850">
        <v>2.6</v>
      </c>
      <c r="CY117" s="881" t="s">
        <v>920</v>
      </c>
      <c r="CZ117" s="877" t="s">
        <v>912</v>
      </c>
      <c r="DA117" s="853">
        <v>5100</v>
      </c>
      <c r="DB117" s="855"/>
      <c r="DC117" s="121"/>
      <c r="DD117" s="855" t="s">
        <v>921</v>
      </c>
      <c r="DE117" s="856">
        <v>12110</v>
      </c>
      <c r="DF117" s="859" t="s">
        <v>912</v>
      </c>
      <c r="DG117" s="860">
        <v>120</v>
      </c>
      <c r="DH117" s="834" t="s">
        <v>913</v>
      </c>
      <c r="DI117" s="834" t="s">
        <v>914</v>
      </c>
      <c r="DJ117" s="834" t="s">
        <v>912</v>
      </c>
      <c r="DK117" s="837" t="s">
        <v>918</v>
      </c>
      <c r="DL117" s="834" t="s">
        <v>912</v>
      </c>
      <c r="DM117" s="840">
        <v>1.8</v>
      </c>
      <c r="DN117" s="843" t="s">
        <v>921</v>
      </c>
      <c r="DO117" s="844" t="s">
        <v>854</v>
      </c>
      <c r="DP117" s="846" t="s">
        <v>854</v>
      </c>
      <c r="DQ117" s="846" t="s">
        <v>854</v>
      </c>
      <c r="DR117" s="848" t="s">
        <v>854</v>
      </c>
      <c r="DS117" s="843" t="s">
        <v>921</v>
      </c>
      <c r="DT117" s="967"/>
      <c r="DU117" s="969"/>
      <c r="DV117" s="961"/>
      <c r="DW117" s="195"/>
      <c r="DX117" s="961"/>
    </row>
    <row r="118" spans="1:128" ht="18.600000000000001" customHeight="1">
      <c r="A118" s="302" t="s">
        <v>437</v>
      </c>
      <c r="B118" s="921"/>
      <c r="C118" s="957"/>
      <c r="D118" s="868"/>
      <c r="E118" s="94" t="s">
        <v>52</v>
      </c>
      <c r="F118" s="56"/>
      <c r="G118" s="95">
        <v>89830</v>
      </c>
      <c r="H118" s="96">
        <v>164130</v>
      </c>
      <c r="I118" s="95">
        <v>77380</v>
      </c>
      <c r="J118" s="96">
        <v>151680</v>
      </c>
      <c r="K118" s="33" t="s">
        <v>912</v>
      </c>
      <c r="L118" s="97">
        <v>870</v>
      </c>
      <c r="M118" s="98">
        <v>1540</v>
      </c>
      <c r="N118" s="99" t="s">
        <v>913</v>
      </c>
      <c r="O118" s="100" t="s">
        <v>914</v>
      </c>
      <c r="P118" s="100" t="s">
        <v>852</v>
      </c>
      <c r="Q118" s="100" t="s">
        <v>915</v>
      </c>
      <c r="R118" s="100" t="s">
        <v>912</v>
      </c>
      <c r="S118" s="101">
        <v>2.6</v>
      </c>
      <c r="T118" s="102">
        <v>2.5</v>
      </c>
      <c r="U118" s="97">
        <v>750</v>
      </c>
      <c r="V118" s="98">
        <v>1410</v>
      </c>
      <c r="W118" s="103" t="s">
        <v>913</v>
      </c>
      <c r="X118" s="100" t="s">
        <v>914</v>
      </c>
      <c r="Y118" s="103" t="s">
        <v>852</v>
      </c>
      <c r="Z118" s="100" t="s">
        <v>915</v>
      </c>
      <c r="AA118" s="103" t="s">
        <v>912</v>
      </c>
      <c r="AB118" s="101">
        <v>2.5</v>
      </c>
      <c r="AC118" s="104">
        <v>2.5</v>
      </c>
      <c r="AD118" s="33" t="s">
        <v>912</v>
      </c>
      <c r="AE118" s="105">
        <v>9300</v>
      </c>
      <c r="AF118" s="33" t="s">
        <v>912</v>
      </c>
      <c r="AG118" s="106">
        <v>90</v>
      </c>
      <c r="AH118" s="107" t="s">
        <v>913</v>
      </c>
      <c r="AI118" s="49" t="s">
        <v>914</v>
      </c>
      <c r="AJ118" s="50" t="s">
        <v>912</v>
      </c>
      <c r="AK118" s="108" t="s">
        <v>915</v>
      </c>
      <c r="AL118" s="109" t="s">
        <v>912</v>
      </c>
      <c r="AM118" s="110">
        <v>2.5</v>
      </c>
      <c r="AN118" s="111"/>
      <c r="AP118" s="112"/>
      <c r="AQ118" s="7"/>
      <c r="AR118" s="113"/>
      <c r="AS118" s="114"/>
      <c r="AT118" s="112"/>
      <c r="AU118" s="114"/>
      <c r="AV118" s="112"/>
      <c r="AW118" s="114"/>
      <c r="AX118" s="112"/>
      <c r="AZ118" s="18"/>
      <c r="BA118" s="18"/>
      <c r="BB118" s="81"/>
      <c r="BC118" s="22"/>
      <c r="BD118" s="18"/>
      <c r="BE118" s="22"/>
      <c r="BF118" s="18"/>
      <c r="BG118" s="22"/>
      <c r="BH118" s="18"/>
      <c r="BI118" s="870"/>
      <c r="BK118" s="115">
        <v>330500</v>
      </c>
      <c r="BL118" s="869"/>
      <c r="BM118" s="147">
        <v>3300</v>
      </c>
      <c r="BN118" s="86" t="s">
        <v>853</v>
      </c>
      <c r="BO118" s="14" t="s">
        <v>914</v>
      </c>
      <c r="BP118" s="21" t="s">
        <v>912</v>
      </c>
      <c r="BQ118" s="148" t="s">
        <v>915</v>
      </c>
      <c r="BR118" s="35" t="s">
        <v>912</v>
      </c>
      <c r="BS118" s="149">
        <v>1.7</v>
      </c>
      <c r="BT118" s="19"/>
      <c r="BU118" s="958"/>
      <c r="BV118" s="153"/>
      <c r="BW118" s="859"/>
      <c r="BX118" s="887"/>
      <c r="BY118" s="118">
        <v>16520</v>
      </c>
      <c r="BZ118" s="859"/>
      <c r="CA118" s="861"/>
      <c r="CB118" s="884"/>
      <c r="CC118" s="835"/>
      <c r="CD118" s="884"/>
      <c r="CE118" s="838"/>
      <c r="CF118" s="884"/>
      <c r="CG118" s="841"/>
      <c r="CH118" s="877"/>
      <c r="CI118" s="872"/>
      <c r="CJ118" s="875"/>
      <c r="CK118" s="877"/>
      <c r="CL118" s="15" t="s">
        <v>923</v>
      </c>
      <c r="CM118" s="119">
        <v>4800</v>
      </c>
      <c r="CN118" s="120">
        <v>5400</v>
      </c>
      <c r="CO118" s="859"/>
      <c r="CP118" s="879"/>
      <c r="CQ118" s="859"/>
      <c r="CR118" s="861"/>
      <c r="CS118" s="884"/>
      <c r="CT118" s="835"/>
      <c r="CU118" s="835"/>
      <c r="CV118" s="838"/>
      <c r="CW118" s="884"/>
      <c r="CX118" s="851"/>
      <c r="CY118" s="881"/>
      <c r="CZ118" s="877"/>
      <c r="DA118" s="854"/>
      <c r="DB118" s="855"/>
      <c r="DC118" s="121"/>
      <c r="DD118" s="855"/>
      <c r="DE118" s="857"/>
      <c r="DF118" s="859"/>
      <c r="DG118" s="861"/>
      <c r="DH118" s="835"/>
      <c r="DI118" s="835"/>
      <c r="DJ118" s="835"/>
      <c r="DK118" s="838"/>
      <c r="DL118" s="835"/>
      <c r="DM118" s="841"/>
      <c r="DN118" s="843"/>
      <c r="DO118" s="845"/>
      <c r="DP118" s="847"/>
      <c r="DQ118" s="847"/>
      <c r="DR118" s="849"/>
      <c r="DS118" s="843"/>
      <c r="DT118" s="967"/>
      <c r="DU118" s="969"/>
      <c r="DV118" s="961"/>
      <c r="DW118" s="195"/>
      <c r="DX118" s="961"/>
    </row>
    <row r="119" spans="1:128" ht="18.600000000000001" customHeight="1">
      <c r="A119" s="302" t="s">
        <v>438</v>
      </c>
      <c r="B119" s="921"/>
      <c r="C119" s="957"/>
      <c r="D119" s="863" t="s">
        <v>924</v>
      </c>
      <c r="E119" s="94" t="s">
        <v>53</v>
      </c>
      <c r="F119" s="56"/>
      <c r="G119" s="95">
        <v>164130</v>
      </c>
      <c r="H119" s="96">
        <v>257220</v>
      </c>
      <c r="I119" s="95">
        <v>151680</v>
      </c>
      <c r="J119" s="96">
        <v>244770</v>
      </c>
      <c r="K119" s="33" t="s">
        <v>912</v>
      </c>
      <c r="L119" s="97">
        <v>1540</v>
      </c>
      <c r="M119" s="98">
        <v>2470</v>
      </c>
      <c r="N119" s="99" t="s">
        <v>913</v>
      </c>
      <c r="O119" s="100" t="s">
        <v>914</v>
      </c>
      <c r="P119" s="100" t="s">
        <v>852</v>
      </c>
      <c r="Q119" s="100" t="s">
        <v>915</v>
      </c>
      <c r="R119" s="100" t="s">
        <v>912</v>
      </c>
      <c r="S119" s="101">
        <v>2.5</v>
      </c>
      <c r="T119" s="102">
        <v>2.6</v>
      </c>
      <c r="U119" s="97">
        <v>1410</v>
      </c>
      <c r="V119" s="98">
        <v>2340</v>
      </c>
      <c r="W119" s="103" t="s">
        <v>913</v>
      </c>
      <c r="X119" s="100" t="s">
        <v>914</v>
      </c>
      <c r="Y119" s="103" t="s">
        <v>852</v>
      </c>
      <c r="Z119" s="100" t="s">
        <v>915</v>
      </c>
      <c r="AA119" s="103" t="s">
        <v>912</v>
      </c>
      <c r="AB119" s="101">
        <v>2.5</v>
      </c>
      <c r="AC119" s="104">
        <v>2.6</v>
      </c>
      <c r="AD119" s="122"/>
      <c r="AF119" s="124"/>
      <c r="AO119" s="122"/>
      <c r="AQ119" s="124"/>
      <c r="AY119" s="33" t="s">
        <v>912</v>
      </c>
      <c r="AZ119" s="127">
        <v>18610</v>
      </c>
      <c r="BA119" s="33" t="s">
        <v>912</v>
      </c>
      <c r="BB119" s="75">
        <v>180</v>
      </c>
      <c r="BC119" s="76" t="s">
        <v>913</v>
      </c>
      <c r="BD119" s="77" t="s">
        <v>914</v>
      </c>
      <c r="BE119" s="78" t="s">
        <v>912</v>
      </c>
      <c r="BF119" s="79" t="s">
        <v>915</v>
      </c>
      <c r="BG119" s="76" t="s">
        <v>912</v>
      </c>
      <c r="BH119" s="80">
        <v>2.5</v>
      </c>
      <c r="BI119" s="870"/>
      <c r="BK119" s="150"/>
      <c r="BL119" s="869"/>
      <c r="BM119" s="151"/>
      <c r="BN119" s="54"/>
      <c r="BO119" s="54"/>
      <c r="BP119" s="54"/>
      <c r="BQ119" s="54"/>
      <c r="BR119" s="54"/>
      <c r="BS119" s="152"/>
      <c r="BT119" s="19"/>
      <c r="BU119" s="958"/>
      <c r="BV119" s="153"/>
      <c r="BW119" s="859" t="s">
        <v>912</v>
      </c>
      <c r="BX119" s="963">
        <v>16520</v>
      </c>
      <c r="BY119" s="128"/>
      <c r="BZ119" s="859"/>
      <c r="CA119" s="861">
        <v>0</v>
      </c>
      <c r="CB119" s="884"/>
      <c r="CC119" s="835"/>
      <c r="CD119" s="884"/>
      <c r="CE119" s="838"/>
      <c r="CF119" s="884"/>
      <c r="CG119" s="841"/>
      <c r="CH119" s="877"/>
      <c r="CI119" s="872"/>
      <c r="CJ119" s="875"/>
      <c r="CK119" s="877"/>
      <c r="CL119" s="15" t="s">
        <v>925</v>
      </c>
      <c r="CM119" s="119">
        <v>4200</v>
      </c>
      <c r="CN119" s="120">
        <v>4700</v>
      </c>
      <c r="CO119" s="859"/>
      <c r="CP119" s="879"/>
      <c r="CQ119" s="859"/>
      <c r="CR119" s="861"/>
      <c r="CS119" s="884"/>
      <c r="CT119" s="835"/>
      <c r="CU119" s="835"/>
      <c r="CV119" s="838"/>
      <c r="CW119" s="884"/>
      <c r="CX119" s="851"/>
      <c r="CY119" s="881"/>
      <c r="CZ119" s="93"/>
      <c r="DA119" s="19"/>
      <c r="DB119" s="855"/>
      <c r="DC119" s="121"/>
      <c r="DD119" s="855"/>
      <c r="DE119" s="857"/>
      <c r="DF119" s="859"/>
      <c r="DG119" s="861"/>
      <c r="DH119" s="835"/>
      <c r="DI119" s="835"/>
      <c r="DJ119" s="835"/>
      <c r="DK119" s="838"/>
      <c r="DL119" s="835"/>
      <c r="DM119" s="841"/>
      <c r="DN119" s="843"/>
      <c r="DO119" s="888">
        <v>0.01</v>
      </c>
      <c r="DP119" s="890">
        <v>0.03</v>
      </c>
      <c r="DQ119" s="890">
        <v>0.04</v>
      </c>
      <c r="DR119" s="892">
        <v>0.05</v>
      </c>
      <c r="DS119" s="843"/>
      <c r="DT119" s="967"/>
      <c r="DU119" s="969"/>
      <c r="DV119" s="961"/>
      <c r="DW119" s="195"/>
      <c r="DX119" s="961"/>
    </row>
    <row r="120" spans="1:128" ht="18.600000000000001" customHeight="1">
      <c r="A120" s="302" t="s">
        <v>439</v>
      </c>
      <c r="B120" s="921"/>
      <c r="C120" s="957"/>
      <c r="D120" s="864"/>
      <c r="E120" s="129" t="s">
        <v>54</v>
      </c>
      <c r="F120" s="56"/>
      <c r="G120" s="130">
        <v>257220</v>
      </c>
      <c r="H120" s="131"/>
      <c r="I120" s="130">
        <v>244770</v>
      </c>
      <c r="J120" s="131"/>
      <c r="K120" s="33" t="s">
        <v>912</v>
      </c>
      <c r="L120" s="132">
        <v>2470</v>
      </c>
      <c r="M120" s="133"/>
      <c r="N120" s="134" t="s">
        <v>913</v>
      </c>
      <c r="O120" s="135" t="s">
        <v>914</v>
      </c>
      <c r="P120" s="135" t="s">
        <v>852</v>
      </c>
      <c r="Q120" s="135" t="s">
        <v>915</v>
      </c>
      <c r="R120" s="135" t="s">
        <v>912</v>
      </c>
      <c r="S120" s="136">
        <v>2.6</v>
      </c>
      <c r="T120" s="137"/>
      <c r="U120" s="132">
        <v>2340</v>
      </c>
      <c r="V120" s="133"/>
      <c r="W120" s="138" t="s">
        <v>913</v>
      </c>
      <c r="X120" s="135" t="s">
        <v>914</v>
      </c>
      <c r="Y120" s="139" t="s">
        <v>852</v>
      </c>
      <c r="Z120" s="135" t="s">
        <v>915</v>
      </c>
      <c r="AA120" s="139" t="s">
        <v>912</v>
      </c>
      <c r="AB120" s="136">
        <v>2.6</v>
      </c>
      <c r="AC120" s="140"/>
      <c r="AD120" s="122"/>
      <c r="AF120" s="124"/>
      <c r="AG120" s="141"/>
      <c r="AO120" s="122"/>
      <c r="AQ120" s="124"/>
      <c r="AR120" s="141"/>
      <c r="AY120" s="122"/>
      <c r="BI120" s="870"/>
      <c r="BK120" s="115" t="s">
        <v>936</v>
      </c>
      <c r="BL120" s="869"/>
      <c r="BM120" s="93" t="s">
        <v>936</v>
      </c>
      <c r="BS120" s="116"/>
      <c r="BT120" s="123"/>
      <c r="BU120" s="958"/>
      <c r="BV120" s="115"/>
      <c r="BW120" s="859"/>
      <c r="BX120" s="964"/>
      <c r="BY120" s="142"/>
      <c r="BZ120" s="859"/>
      <c r="CA120" s="862"/>
      <c r="CB120" s="885"/>
      <c r="CC120" s="836"/>
      <c r="CD120" s="885"/>
      <c r="CE120" s="839"/>
      <c r="CF120" s="885"/>
      <c r="CG120" s="842"/>
      <c r="CH120" s="877"/>
      <c r="CI120" s="873"/>
      <c r="CJ120" s="876"/>
      <c r="CK120" s="877"/>
      <c r="CL120" s="143" t="s">
        <v>926</v>
      </c>
      <c r="CM120" s="144">
        <v>3800</v>
      </c>
      <c r="CN120" s="145">
        <v>4200</v>
      </c>
      <c r="CO120" s="859"/>
      <c r="CP120" s="880"/>
      <c r="CQ120" s="859"/>
      <c r="CR120" s="862"/>
      <c r="CS120" s="885"/>
      <c r="CT120" s="836"/>
      <c r="CU120" s="836"/>
      <c r="CV120" s="839"/>
      <c r="CW120" s="885"/>
      <c r="CX120" s="852"/>
      <c r="CY120" s="882"/>
      <c r="CZ120" s="93"/>
      <c r="DA120" s="19"/>
      <c r="DB120" s="855"/>
      <c r="DC120" s="121"/>
      <c r="DD120" s="855"/>
      <c r="DE120" s="858"/>
      <c r="DF120" s="859"/>
      <c r="DG120" s="862"/>
      <c r="DH120" s="836"/>
      <c r="DI120" s="836"/>
      <c r="DJ120" s="836"/>
      <c r="DK120" s="839"/>
      <c r="DL120" s="836"/>
      <c r="DM120" s="842"/>
      <c r="DN120" s="843"/>
      <c r="DO120" s="889"/>
      <c r="DP120" s="891"/>
      <c r="DQ120" s="891"/>
      <c r="DR120" s="893"/>
      <c r="DS120" s="843"/>
      <c r="DT120" s="967"/>
      <c r="DU120" s="969"/>
      <c r="DV120" s="961"/>
      <c r="DW120" s="195"/>
      <c r="DX120" s="961"/>
    </row>
    <row r="121" spans="1:128" ht="18.600000000000001" customHeight="1">
      <c r="A121" s="302" t="s">
        <v>440</v>
      </c>
      <c r="B121" s="921"/>
      <c r="C121" s="959" t="s">
        <v>937</v>
      </c>
      <c r="D121" s="867" t="s">
        <v>911</v>
      </c>
      <c r="E121" s="55" t="s">
        <v>51</v>
      </c>
      <c r="F121" s="56"/>
      <c r="G121" s="57">
        <v>75000</v>
      </c>
      <c r="H121" s="58">
        <v>84300</v>
      </c>
      <c r="I121" s="57">
        <v>63690</v>
      </c>
      <c r="J121" s="58">
        <v>72990</v>
      </c>
      <c r="K121" s="33" t="s">
        <v>912</v>
      </c>
      <c r="L121" s="59">
        <v>720</v>
      </c>
      <c r="M121" s="60">
        <v>810</v>
      </c>
      <c r="N121" s="61" t="s">
        <v>913</v>
      </c>
      <c r="O121" s="62" t="s">
        <v>914</v>
      </c>
      <c r="P121" s="63" t="s">
        <v>912</v>
      </c>
      <c r="Q121" s="64" t="s">
        <v>915</v>
      </c>
      <c r="R121" s="63" t="s">
        <v>912</v>
      </c>
      <c r="S121" s="65">
        <v>2.6</v>
      </c>
      <c r="T121" s="66">
        <v>2.6</v>
      </c>
      <c r="U121" s="59">
        <v>610</v>
      </c>
      <c r="V121" s="60">
        <v>700</v>
      </c>
      <c r="W121" s="67" t="s">
        <v>913</v>
      </c>
      <c r="X121" s="62" t="s">
        <v>914</v>
      </c>
      <c r="Y121" s="67" t="s">
        <v>912</v>
      </c>
      <c r="Z121" s="64" t="s">
        <v>915</v>
      </c>
      <c r="AA121" s="67" t="s">
        <v>912</v>
      </c>
      <c r="AB121" s="65">
        <v>2.6</v>
      </c>
      <c r="AC121" s="68">
        <v>2.5</v>
      </c>
      <c r="AD121" s="33" t="s">
        <v>912</v>
      </c>
      <c r="AE121" s="69">
        <v>9300</v>
      </c>
      <c r="AF121" s="33" t="s">
        <v>912</v>
      </c>
      <c r="AG121" s="70">
        <v>90</v>
      </c>
      <c r="AH121" s="71" t="s">
        <v>913</v>
      </c>
      <c r="AI121" s="62" t="s">
        <v>914</v>
      </c>
      <c r="AJ121" s="67" t="s">
        <v>912</v>
      </c>
      <c r="AK121" s="64" t="s">
        <v>915</v>
      </c>
      <c r="AL121" s="67" t="s">
        <v>912</v>
      </c>
      <c r="AM121" s="72">
        <v>2.5</v>
      </c>
      <c r="AN121" s="73" t="s">
        <v>916</v>
      </c>
      <c r="AO121" s="33" t="s">
        <v>912</v>
      </c>
      <c r="AP121" s="74">
        <v>3720</v>
      </c>
      <c r="AQ121" s="33" t="s">
        <v>912</v>
      </c>
      <c r="AR121" s="75">
        <v>30</v>
      </c>
      <c r="AS121" s="76" t="s">
        <v>913</v>
      </c>
      <c r="AT121" s="77" t="s">
        <v>914</v>
      </c>
      <c r="AU121" s="78" t="s">
        <v>912</v>
      </c>
      <c r="AV121" s="79" t="s">
        <v>915</v>
      </c>
      <c r="AW121" s="78" t="s">
        <v>912</v>
      </c>
      <c r="AX121" s="80">
        <v>3.7</v>
      </c>
      <c r="AZ121" s="18"/>
      <c r="BA121" s="18"/>
      <c r="BB121" s="81"/>
      <c r="BC121" s="22"/>
      <c r="BD121" s="18"/>
      <c r="BE121" s="22"/>
      <c r="BF121" s="18"/>
      <c r="BG121" s="22"/>
      <c r="BH121" s="18"/>
      <c r="BI121" s="870"/>
      <c r="BK121" s="115">
        <v>375400</v>
      </c>
      <c r="BL121" s="869"/>
      <c r="BM121" s="147">
        <v>3750</v>
      </c>
      <c r="BN121" s="86" t="s">
        <v>853</v>
      </c>
      <c r="BO121" s="14" t="s">
        <v>914</v>
      </c>
      <c r="BP121" s="21" t="s">
        <v>912</v>
      </c>
      <c r="BQ121" s="148" t="s">
        <v>915</v>
      </c>
      <c r="BR121" s="35" t="s">
        <v>912</v>
      </c>
      <c r="BS121" s="149">
        <v>1.8</v>
      </c>
      <c r="BT121" s="123"/>
      <c r="BU121" s="958"/>
      <c r="BV121" s="115"/>
      <c r="BW121" s="859" t="s">
        <v>912</v>
      </c>
      <c r="BX121" s="886">
        <v>17480</v>
      </c>
      <c r="BY121" s="88"/>
      <c r="BZ121" s="859" t="s">
        <v>912</v>
      </c>
      <c r="CA121" s="860">
        <v>90</v>
      </c>
      <c r="CB121" s="883" t="s">
        <v>913</v>
      </c>
      <c r="CC121" s="834" t="s">
        <v>914</v>
      </c>
      <c r="CD121" s="883" t="s">
        <v>912</v>
      </c>
      <c r="CE121" s="837" t="s">
        <v>918</v>
      </c>
      <c r="CF121" s="883" t="s">
        <v>912</v>
      </c>
      <c r="CG121" s="840">
        <v>6</v>
      </c>
      <c r="CH121" s="877" t="s">
        <v>912</v>
      </c>
      <c r="CI121" s="871">
        <v>4800</v>
      </c>
      <c r="CJ121" s="874">
        <v>5300</v>
      </c>
      <c r="CK121" s="877" t="s">
        <v>912</v>
      </c>
      <c r="CL121" s="89" t="s">
        <v>919</v>
      </c>
      <c r="CM121" s="90">
        <v>8000</v>
      </c>
      <c r="CN121" s="91">
        <v>8900</v>
      </c>
      <c r="CO121" s="859" t="s">
        <v>912</v>
      </c>
      <c r="CP121" s="878">
        <v>10150</v>
      </c>
      <c r="CQ121" s="859" t="s">
        <v>912</v>
      </c>
      <c r="CR121" s="860">
        <v>100</v>
      </c>
      <c r="CS121" s="883" t="s">
        <v>913</v>
      </c>
      <c r="CT121" s="834" t="s">
        <v>914</v>
      </c>
      <c r="CU121" s="834" t="s">
        <v>912</v>
      </c>
      <c r="CV121" s="837" t="s">
        <v>918</v>
      </c>
      <c r="CW121" s="883" t="s">
        <v>912</v>
      </c>
      <c r="CX121" s="850">
        <v>2.6</v>
      </c>
      <c r="CY121" s="881" t="s">
        <v>920</v>
      </c>
      <c r="CZ121" s="877" t="s">
        <v>912</v>
      </c>
      <c r="DA121" s="853">
        <v>5100</v>
      </c>
      <c r="DB121" s="855"/>
      <c r="DC121" s="121"/>
      <c r="DD121" s="855" t="s">
        <v>921</v>
      </c>
      <c r="DE121" s="856">
        <v>11010</v>
      </c>
      <c r="DF121" s="859" t="s">
        <v>912</v>
      </c>
      <c r="DG121" s="860">
        <v>110</v>
      </c>
      <c r="DH121" s="834" t="s">
        <v>913</v>
      </c>
      <c r="DI121" s="834" t="s">
        <v>914</v>
      </c>
      <c r="DJ121" s="834" t="s">
        <v>912</v>
      </c>
      <c r="DK121" s="837" t="s">
        <v>918</v>
      </c>
      <c r="DL121" s="834" t="s">
        <v>912</v>
      </c>
      <c r="DM121" s="840">
        <v>1.8</v>
      </c>
      <c r="DN121" s="843" t="s">
        <v>921</v>
      </c>
      <c r="DO121" s="844" t="s">
        <v>854</v>
      </c>
      <c r="DP121" s="846" t="s">
        <v>854</v>
      </c>
      <c r="DQ121" s="846" t="s">
        <v>854</v>
      </c>
      <c r="DR121" s="848" t="s">
        <v>854</v>
      </c>
      <c r="DS121" s="843" t="s">
        <v>921</v>
      </c>
      <c r="DT121" s="967"/>
      <c r="DU121" s="969"/>
      <c r="DV121" s="961"/>
      <c r="DW121" s="195"/>
      <c r="DX121" s="961"/>
    </row>
    <row r="122" spans="1:128" ht="18.600000000000001" customHeight="1">
      <c r="A122" s="302" t="s">
        <v>441</v>
      </c>
      <c r="B122" s="921"/>
      <c r="C122" s="957"/>
      <c r="D122" s="868"/>
      <c r="E122" s="94" t="s">
        <v>52</v>
      </c>
      <c r="F122" s="56"/>
      <c r="G122" s="95">
        <v>84300</v>
      </c>
      <c r="H122" s="96">
        <v>158600</v>
      </c>
      <c r="I122" s="95">
        <v>72990</v>
      </c>
      <c r="J122" s="96">
        <v>147290</v>
      </c>
      <c r="K122" s="33" t="s">
        <v>912</v>
      </c>
      <c r="L122" s="97">
        <v>810</v>
      </c>
      <c r="M122" s="98">
        <v>1480</v>
      </c>
      <c r="N122" s="99" t="s">
        <v>913</v>
      </c>
      <c r="O122" s="100" t="s">
        <v>914</v>
      </c>
      <c r="P122" s="100" t="s">
        <v>852</v>
      </c>
      <c r="Q122" s="100" t="s">
        <v>915</v>
      </c>
      <c r="R122" s="100" t="s">
        <v>912</v>
      </c>
      <c r="S122" s="101">
        <v>2.6</v>
      </c>
      <c r="T122" s="102">
        <v>2.6</v>
      </c>
      <c r="U122" s="97">
        <v>700</v>
      </c>
      <c r="V122" s="98">
        <v>1360</v>
      </c>
      <c r="W122" s="103" t="s">
        <v>913</v>
      </c>
      <c r="X122" s="100" t="s">
        <v>914</v>
      </c>
      <c r="Y122" s="103" t="s">
        <v>852</v>
      </c>
      <c r="Z122" s="100" t="s">
        <v>915</v>
      </c>
      <c r="AA122" s="103" t="s">
        <v>912</v>
      </c>
      <c r="AB122" s="101">
        <v>2.5</v>
      </c>
      <c r="AC122" s="104">
        <v>2.5</v>
      </c>
      <c r="AD122" s="33" t="s">
        <v>912</v>
      </c>
      <c r="AE122" s="105">
        <v>9300</v>
      </c>
      <c r="AF122" s="33" t="s">
        <v>912</v>
      </c>
      <c r="AG122" s="106">
        <v>90</v>
      </c>
      <c r="AH122" s="107" t="s">
        <v>913</v>
      </c>
      <c r="AI122" s="49" t="s">
        <v>914</v>
      </c>
      <c r="AJ122" s="50" t="s">
        <v>912</v>
      </c>
      <c r="AK122" s="108" t="s">
        <v>915</v>
      </c>
      <c r="AL122" s="109" t="s">
        <v>912</v>
      </c>
      <c r="AM122" s="110">
        <v>2.5</v>
      </c>
      <c r="AN122" s="111"/>
      <c r="AP122" s="112"/>
      <c r="AQ122" s="7"/>
      <c r="AR122" s="113"/>
      <c r="AS122" s="114"/>
      <c r="AT122" s="112"/>
      <c r="AU122" s="114"/>
      <c r="AV122" s="112"/>
      <c r="AW122" s="114"/>
      <c r="AX122" s="112"/>
      <c r="AZ122" s="18"/>
      <c r="BA122" s="18"/>
      <c r="BB122" s="81"/>
      <c r="BC122" s="22"/>
      <c r="BD122" s="18"/>
      <c r="BE122" s="22"/>
      <c r="BF122" s="18"/>
      <c r="BG122" s="22"/>
      <c r="BH122" s="18"/>
      <c r="BI122" s="870"/>
      <c r="BK122" s="150"/>
      <c r="BL122" s="869"/>
      <c r="BM122" s="151"/>
      <c r="BN122" s="54"/>
      <c r="BO122" s="54"/>
      <c r="BP122" s="54"/>
      <c r="BQ122" s="54"/>
      <c r="BR122" s="54"/>
      <c r="BS122" s="152"/>
      <c r="BT122" s="123"/>
      <c r="BU122" s="958"/>
      <c r="BV122" s="115"/>
      <c r="BW122" s="859"/>
      <c r="BX122" s="887"/>
      <c r="BY122" s="118">
        <v>15540</v>
      </c>
      <c r="BZ122" s="859"/>
      <c r="CA122" s="861"/>
      <c r="CB122" s="884"/>
      <c r="CC122" s="835"/>
      <c r="CD122" s="884"/>
      <c r="CE122" s="838"/>
      <c r="CF122" s="884"/>
      <c r="CG122" s="841"/>
      <c r="CH122" s="877"/>
      <c r="CI122" s="872"/>
      <c r="CJ122" s="875"/>
      <c r="CK122" s="877"/>
      <c r="CL122" s="15" t="s">
        <v>923</v>
      </c>
      <c r="CM122" s="119">
        <v>4400</v>
      </c>
      <c r="CN122" s="120">
        <v>4900</v>
      </c>
      <c r="CO122" s="859"/>
      <c r="CP122" s="879"/>
      <c r="CQ122" s="859"/>
      <c r="CR122" s="861"/>
      <c r="CS122" s="884"/>
      <c r="CT122" s="835"/>
      <c r="CU122" s="835"/>
      <c r="CV122" s="838"/>
      <c r="CW122" s="884"/>
      <c r="CX122" s="851"/>
      <c r="CY122" s="881"/>
      <c r="CZ122" s="877"/>
      <c r="DA122" s="854"/>
      <c r="DB122" s="855"/>
      <c r="DC122" s="121"/>
      <c r="DD122" s="855"/>
      <c r="DE122" s="857"/>
      <c r="DF122" s="859"/>
      <c r="DG122" s="861"/>
      <c r="DH122" s="835"/>
      <c r="DI122" s="835"/>
      <c r="DJ122" s="835"/>
      <c r="DK122" s="838"/>
      <c r="DL122" s="835"/>
      <c r="DM122" s="841"/>
      <c r="DN122" s="843"/>
      <c r="DO122" s="845"/>
      <c r="DP122" s="847"/>
      <c r="DQ122" s="847"/>
      <c r="DR122" s="849"/>
      <c r="DS122" s="843"/>
      <c r="DT122" s="967"/>
      <c r="DU122" s="969"/>
      <c r="DV122" s="961"/>
      <c r="DW122" s="195"/>
      <c r="DX122" s="961"/>
    </row>
    <row r="123" spans="1:128" ht="18.600000000000001" customHeight="1">
      <c r="A123" s="302" t="s">
        <v>442</v>
      </c>
      <c r="B123" s="921"/>
      <c r="C123" s="957"/>
      <c r="D123" s="863" t="s">
        <v>924</v>
      </c>
      <c r="E123" s="94" t="s">
        <v>53</v>
      </c>
      <c r="F123" s="56"/>
      <c r="G123" s="95">
        <v>158600</v>
      </c>
      <c r="H123" s="96">
        <v>251690</v>
      </c>
      <c r="I123" s="95">
        <v>147290</v>
      </c>
      <c r="J123" s="96">
        <v>240380</v>
      </c>
      <c r="K123" s="33" t="s">
        <v>912</v>
      </c>
      <c r="L123" s="97">
        <v>1480</v>
      </c>
      <c r="M123" s="98">
        <v>2410</v>
      </c>
      <c r="N123" s="99" t="s">
        <v>913</v>
      </c>
      <c r="O123" s="100" t="s">
        <v>914</v>
      </c>
      <c r="P123" s="100" t="s">
        <v>852</v>
      </c>
      <c r="Q123" s="100" t="s">
        <v>915</v>
      </c>
      <c r="R123" s="100" t="s">
        <v>912</v>
      </c>
      <c r="S123" s="101">
        <v>2.6</v>
      </c>
      <c r="T123" s="102">
        <v>2.6</v>
      </c>
      <c r="U123" s="97">
        <v>1360</v>
      </c>
      <c r="V123" s="98">
        <v>2290</v>
      </c>
      <c r="W123" s="103" t="s">
        <v>913</v>
      </c>
      <c r="X123" s="100" t="s">
        <v>914</v>
      </c>
      <c r="Y123" s="103" t="s">
        <v>852</v>
      </c>
      <c r="Z123" s="100" t="s">
        <v>915</v>
      </c>
      <c r="AA123" s="103" t="s">
        <v>912</v>
      </c>
      <c r="AB123" s="101">
        <v>2.5</v>
      </c>
      <c r="AC123" s="104">
        <v>2.6</v>
      </c>
      <c r="AD123" s="122"/>
      <c r="AF123" s="124"/>
      <c r="AO123" s="122"/>
      <c r="AQ123" s="124"/>
      <c r="AY123" s="33" t="s">
        <v>912</v>
      </c>
      <c r="AZ123" s="127">
        <v>18610</v>
      </c>
      <c r="BA123" s="33" t="s">
        <v>912</v>
      </c>
      <c r="BB123" s="75">
        <v>180</v>
      </c>
      <c r="BC123" s="76" t="s">
        <v>913</v>
      </c>
      <c r="BD123" s="77" t="s">
        <v>914</v>
      </c>
      <c r="BE123" s="78" t="s">
        <v>912</v>
      </c>
      <c r="BF123" s="79" t="s">
        <v>915</v>
      </c>
      <c r="BG123" s="76" t="s">
        <v>912</v>
      </c>
      <c r="BH123" s="80">
        <v>2.5</v>
      </c>
      <c r="BI123" s="870"/>
      <c r="BK123" s="115" t="s">
        <v>938</v>
      </c>
      <c r="BL123" s="869"/>
      <c r="BM123" s="93" t="s">
        <v>938</v>
      </c>
      <c r="BS123" s="116"/>
      <c r="BT123" s="123"/>
      <c r="BU123" s="958"/>
      <c r="BV123" s="115"/>
      <c r="BW123" s="859" t="s">
        <v>912</v>
      </c>
      <c r="BX123" s="963">
        <v>15540</v>
      </c>
      <c r="BY123" s="128"/>
      <c r="BZ123" s="859"/>
      <c r="CA123" s="861"/>
      <c r="CB123" s="884"/>
      <c r="CC123" s="835"/>
      <c r="CD123" s="884"/>
      <c r="CE123" s="838"/>
      <c r="CF123" s="884"/>
      <c r="CG123" s="841"/>
      <c r="CH123" s="877"/>
      <c r="CI123" s="872"/>
      <c r="CJ123" s="875"/>
      <c r="CK123" s="877"/>
      <c r="CL123" s="15" t="s">
        <v>925</v>
      </c>
      <c r="CM123" s="119">
        <v>3800</v>
      </c>
      <c r="CN123" s="120">
        <v>4200</v>
      </c>
      <c r="CO123" s="859"/>
      <c r="CP123" s="879"/>
      <c r="CQ123" s="859"/>
      <c r="CR123" s="861"/>
      <c r="CS123" s="884"/>
      <c r="CT123" s="835"/>
      <c r="CU123" s="835"/>
      <c r="CV123" s="838"/>
      <c r="CW123" s="884"/>
      <c r="CX123" s="851"/>
      <c r="CY123" s="881"/>
      <c r="CZ123" s="93"/>
      <c r="DA123" s="19"/>
      <c r="DB123" s="855"/>
      <c r="DC123" s="121"/>
      <c r="DD123" s="855"/>
      <c r="DE123" s="857"/>
      <c r="DF123" s="859"/>
      <c r="DG123" s="861"/>
      <c r="DH123" s="835"/>
      <c r="DI123" s="835"/>
      <c r="DJ123" s="835"/>
      <c r="DK123" s="838"/>
      <c r="DL123" s="835"/>
      <c r="DM123" s="841"/>
      <c r="DN123" s="843"/>
      <c r="DO123" s="888">
        <v>0.01</v>
      </c>
      <c r="DP123" s="890">
        <v>0.03</v>
      </c>
      <c r="DQ123" s="890">
        <v>0.04</v>
      </c>
      <c r="DR123" s="892">
        <v>0.05</v>
      </c>
      <c r="DS123" s="843"/>
      <c r="DT123" s="967"/>
      <c r="DU123" s="969"/>
      <c r="DV123" s="961"/>
      <c r="DW123" s="195"/>
      <c r="DX123" s="961"/>
    </row>
    <row r="124" spans="1:128" ht="18.600000000000001" customHeight="1">
      <c r="A124" s="302" t="s">
        <v>443</v>
      </c>
      <c r="B124" s="921"/>
      <c r="C124" s="957"/>
      <c r="D124" s="864"/>
      <c r="E124" s="129" t="s">
        <v>54</v>
      </c>
      <c r="F124" s="56"/>
      <c r="G124" s="130">
        <v>251690</v>
      </c>
      <c r="H124" s="131"/>
      <c r="I124" s="130">
        <v>240380</v>
      </c>
      <c r="J124" s="131"/>
      <c r="K124" s="33" t="s">
        <v>912</v>
      </c>
      <c r="L124" s="132">
        <v>2410</v>
      </c>
      <c r="M124" s="133"/>
      <c r="N124" s="134" t="s">
        <v>913</v>
      </c>
      <c r="O124" s="135" t="s">
        <v>914</v>
      </c>
      <c r="P124" s="135" t="s">
        <v>852</v>
      </c>
      <c r="Q124" s="135" t="s">
        <v>915</v>
      </c>
      <c r="R124" s="135" t="s">
        <v>912</v>
      </c>
      <c r="S124" s="136">
        <v>2.6</v>
      </c>
      <c r="T124" s="137"/>
      <c r="U124" s="132">
        <v>2290</v>
      </c>
      <c r="V124" s="133"/>
      <c r="W124" s="138" t="s">
        <v>913</v>
      </c>
      <c r="X124" s="135" t="s">
        <v>914</v>
      </c>
      <c r="Y124" s="139" t="s">
        <v>852</v>
      </c>
      <c r="Z124" s="135" t="s">
        <v>915</v>
      </c>
      <c r="AA124" s="139" t="s">
        <v>912</v>
      </c>
      <c r="AB124" s="136">
        <v>2.6</v>
      </c>
      <c r="AC124" s="140"/>
      <c r="AD124" s="122"/>
      <c r="AF124" s="124"/>
      <c r="AG124" s="141"/>
      <c r="AO124" s="122"/>
      <c r="AQ124" s="124"/>
      <c r="AR124" s="141"/>
      <c r="AY124" s="122"/>
      <c r="BI124" s="870"/>
      <c r="BK124" s="115">
        <v>420300</v>
      </c>
      <c r="BL124" s="869"/>
      <c r="BM124" s="147">
        <v>4200</v>
      </c>
      <c r="BN124" s="86" t="s">
        <v>853</v>
      </c>
      <c r="BO124" s="14" t="s">
        <v>914</v>
      </c>
      <c r="BP124" s="21" t="s">
        <v>912</v>
      </c>
      <c r="BQ124" s="148" t="s">
        <v>915</v>
      </c>
      <c r="BR124" s="35" t="s">
        <v>912</v>
      </c>
      <c r="BS124" s="149">
        <v>1.8</v>
      </c>
      <c r="BT124" s="123"/>
      <c r="BU124" s="958"/>
      <c r="BV124" s="115"/>
      <c r="BW124" s="859"/>
      <c r="BX124" s="964"/>
      <c r="BY124" s="142"/>
      <c r="BZ124" s="859"/>
      <c r="CA124" s="862"/>
      <c r="CB124" s="885"/>
      <c r="CC124" s="836"/>
      <c r="CD124" s="885"/>
      <c r="CE124" s="839"/>
      <c r="CF124" s="885"/>
      <c r="CG124" s="842"/>
      <c r="CH124" s="877"/>
      <c r="CI124" s="873"/>
      <c r="CJ124" s="876"/>
      <c r="CK124" s="877"/>
      <c r="CL124" s="143" t="s">
        <v>926</v>
      </c>
      <c r="CM124" s="144">
        <v>3400</v>
      </c>
      <c r="CN124" s="145">
        <v>3800</v>
      </c>
      <c r="CO124" s="859"/>
      <c r="CP124" s="880"/>
      <c r="CQ124" s="859"/>
      <c r="CR124" s="862"/>
      <c r="CS124" s="885"/>
      <c r="CT124" s="836"/>
      <c r="CU124" s="836"/>
      <c r="CV124" s="839"/>
      <c r="CW124" s="885"/>
      <c r="CX124" s="852"/>
      <c r="CY124" s="882"/>
      <c r="CZ124" s="93"/>
      <c r="DA124" s="19"/>
      <c r="DB124" s="855"/>
      <c r="DC124" s="121"/>
      <c r="DD124" s="855"/>
      <c r="DE124" s="858"/>
      <c r="DF124" s="859"/>
      <c r="DG124" s="862"/>
      <c r="DH124" s="836"/>
      <c r="DI124" s="836"/>
      <c r="DJ124" s="836"/>
      <c r="DK124" s="839"/>
      <c r="DL124" s="836"/>
      <c r="DM124" s="842"/>
      <c r="DN124" s="843"/>
      <c r="DO124" s="889"/>
      <c r="DP124" s="891"/>
      <c r="DQ124" s="891"/>
      <c r="DR124" s="893"/>
      <c r="DS124" s="843"/>
      <c r="DT124" s="967"/>
      <c r="DU124" s="969"/>
      <c r="DV124" s="961"/>
      <c r="DW124" s="195"/>
      <c r="DX124" s="961"/>
    </row>
    <row r="125" spans="1:128" ht="18.600000000000001" customHeight="1">
      <c r="A125" s="302" t="s">
        <v>444</v>
      </c>
      <c r="B125" s="921"/>
      <c r="C125" s="865" t="s">
        <v>939</v>
      </c>
      <c r="D125" s="867" t="s">
        <v>911</v>
      </c>
      <c r="E125" s="55" t="s">
        <v>51</v>
      </c>
      <c r="F125" s="56"/>
      <c r="G125" s="57">
        <v>70570</v>
      </c>
      <c r="H125" s="58">
        <v>79870</v>
      </c>
      <c r="I125" s="57">
        <v>60200</v>
      </c>
      <c r="J125" s="58">
        <v>69500</v>
      </c>
      <c r="K125" s="33" t="s">
        <v>912</v>
      </c>
      <c r="L125" s="59">
        <v>680</v>
      </c>
      <c r="M125" s="60">
        <v>770</v>
      </c>
      <c r="N125" s="61" t="s">
        <v>913</v>
      </c>
      <c r="O125" s="62" t="s">
        <v>914</v>
      </c>
      <c r="P125" s="63" t="s">
        <v>912</v>
      </c>
      <c r="Q125" s="64" t="s">
        <v>915</v>
      </c>
      <c r="R125" s="63" t="s">
        <v>912</v>
      </c>
      <c r="S125" s="65">
        <v>2.6</v>
      </c>
      <c r="T125" s="66">
        <v>2.6</v>
      </c>
      <c r="U125" s="59">
        <v>580</v>
      </c>
      <c r="V125" s="60">
        <v>670</v>
      </c>
      <c r="W125" s="67" t="s">
        <v>913</v>
      </c>
      <c r="X125" s="62" t="s">
        <v>914</v>
      </c>
      <c r="Y125" s="67" t="s">
        <v>912</v>
      </c>
      <c r="Z125" s="64" t="s">
        <v>915</v>
      </c>
      <c r="AA125" s="67" t="s">
        <v>912</v>
      </c>
      <c r="AB125" s="65">
        <v>2.5</v>
      </c>
      <c r="AC125" s="68">
        <v>2.5</v>
      </c>
      <c r="AD125" s="33" t="s">
        <v>912</v>
      </c>
      <c r="AE125" s="69">
        <v>9300</v>
      </c>
      <c r="AF125" s="33" t="s">
        <v>912</v>
      </c>
      <c r="AG125" s="70">
        <v>90</v>
      </c>
      <c r="AH125" s="71" t="s">
        <v>913</v>
      </c>
      <c r="AI125" s="62" t="s">
        <v>914</v>
      </c>
      <c r="AJ125" s="67" t="s">
        <v>912</v>
      </c>
      <c r="AK125" s="64" t="s">
        <v>915</v>
      </c>
      <c r="AL125" s="67" t="s">
        <v>912</v>
      </c>
      <c r="AM125" s="72">
        <v>2.5</v>
      </c>
      <c r="AN125" s="73" t="s">
        <v>916</v>
      </c>
      <c r="AO125" s="33" t="s">
        <v>912</v>
      </c>
      <c r="AP125" s="74">
        <v>3720</v>
      </c>
      <c r="AQ125" s="33" t="s">
        <v>912</v>
      </c>
      <c r="AR125" s="75">
        <v>30</v>
      </c>
      <c r="AS125" s="76" t="s">
        <v>913</v>
      </c>
      <c r="AT125" s="77" t="s">
        <v>914</v>
      </c>
      <c r="AU125" s="78" t="s">
        <v>912</v>
      </c>
      <c r="AV125" s="79" t="s">
        <v>915</v>
      </c>
      <c r="AW125" s="78" t="s">
        <v>912</v>
      </c>
      <c r="AX125" s="80">
        <v>3.7</v>
      </c>
      <c r="AZ125" s="18"/>
      <c r="BA125" s="18"/>
      <c r="BB125" s="81"/>
      <c r="BC125" s="22"/>
      <c r="BD125" s="18"/>
      <c r="BE125" s="22"/>
      <c r="BF125" s="18"/>
      <c r="BG125" s="22"/>
      <c r="BH125" s="18"/>
      <c r="BI125" s="870"/>
      <c r="BK125" s="150"/>
      <c r="BL125" s="869"/>
      <c r="BM125" s="151"/>
      <c r="BN125" s="54"/>
      <c r="BO125" s="54"/>
      <c r="BP125" s="54"/>
      <c r="BQ125" s="54"/>
      <c r="BR125" s="54"/>
      <c r="BS125" s="152"/>
      <c r="BU125" s="958"/>
      <c r="BV125" s="117"/>
      <c r="BW125" s="859" t="s">
        <v>912</v>
      </c>
      <c r="BX125" s="886">
        <v>16670</v>
      </c>
      <c r="BY125" s="88"/>
      <c r="BZ125" s="859" t="s">
        <v>912</v>
      </c>
      <c r="CA125" s="860">
        <v>80</v>
      </c>
      <c r="CB125" s="883" t="s">
        <v>913</v>
      </c>
      <c r="CC125" s="834" t="s">
        <v>914</v>
      </c>
      <c r="CD125" s="883" t="s">
        <v>912</v>
      </c>
      <c r="CE125" s="837" t="s">
        <v>918</v>
      </c>
      <c r="CF125" s="883" t="s">
        <v>912</v>
      </c>
      <c r="CG125" s="840">
        <v>6.2</v>
      </c>
      <c r="CH125" s="877" t="s">
        <v>912</v>
      </c>
      <c r="CI125" s="871">
        <v>4400</v>
      </c>
      <c r="CJ125" s="874">
        <v>4900</v>
      </c>
      <c r="CK125" s="877" t="s">
        <v>912</v>
      </c>
      <c r="CL125" s="89" t="s">
        <v>919</v>
      </c>
      <c r="CM125" s="90">
        <v>7200</v>
      </c>
      <c r="CN125" s="91">
        <v>8100</v>
      </c>
      <c r="CO125" s="859" t="s">
        <v>912</v>
      </c>
      <c r="CP125" s="878">
        <v>9300</v>
      </c>
      <c r="CQ125" s="859" t="s">
        <v>912</v>
      </c>
      <c r="CR125" s="860">
        <v>90</v>
      </c>
      <c r="CS125" s="883" t="s">
        <v>913</v>
      </c>
      <c r="CT125" s="834" t="s">
        <v>914</v>
      </c>
      <c r="CU125" s="834" t="s">
        <v>912</v>
      </c>
      <c r="CV125" s="837" t="s">
        <v>918</v>
      </c>
      <c r="CW125" s="883" t="s">
        <v>912</v>
      </c>
      <c r="CX125" s="850">
        <v>2.7</v>
      </c>
      <c r="CY125" s="881" t="s">
        <v>920</v>
      </c>
      <c r="CZ125" s="877" t="s">
        <v>912</v>
      </c>
      <c r="DA125" s="853">
        <v>5100</v>
      </c>
      <c r="DB125" s="855"/>
      <c r="DC125" s="121"/>
      <c r="DD125" s="855" t="s">
        <v>921</v>
      </c>
      <c r="DE125" s="856">
        <v>10090</v>
      </c>
      <c r="DF125" s="859" t="s">
        <v>912</v>
      </c>
      <c r="DG125" s="860">
        <v>100</v>
      </c>
      <c r="DH125" s="834" t="s">
        <v>913</v>
      </c>
      <c r="DI125" s="834" t="s">
        <v>914</v>
      </c>
      <c r="DJ125" s="834" t="s">
        <v>912</v>
      </c>
      <c r="DK125" s="837" t="s">
        <v>918</v>
      </c>
      <c r="DL125" s="834" t="s">
        <v>912</v>
      </c>
      <c r="DM125" s="840">
        <v>1.8</v>
      </c>
      <c r="DN125" s="843" t="s">
        <v>921</v>
      </c>
      <c r="DO125" s="844" t="s">
        <v>854</v>
      </c>
      <c r="DP125" s="846" t="s">
        <v>854</v>
      </c>
      <c r="DQ125" s="846" t="s">
        <v>854</v>
      </c>
      <c r="DR125" s="848" t="s">
        <v>854</v>
      </c>
      <c r="DS125" s="843" t="s">
        <v>921</v>
      </c>
      <c r="DT125" s="967"/>
      <c r="DU125" s="969"/>
      <c r="DV125" s="961"/>
      <c r="DW125" s="195"/>
      <c r="DX125" s="961"/>
    </row>
    <row r="126" spans="1:128" ht="18.600000000000001" customHeight="1">
      <c r="A126" s="302" t="s">
        <v>445</v>
      </c>
      <c r="B126" s="921"/>
      <c r="C126" s="973"/>
      <c r="D126" s="868"/>
      <c r="E126" s="94" t="s">
        <v>52</v>
      </c>
      <c r="F126" s="56"/>
      <c r="G126" s="95">
        <v>79870</v>
      </c>
      <c r="H126" s="96">
        <v>154170</v>
      </c>
      <c r="I126" s="95">
        <v>69500</v>
      </c>
      <c r="J126" s="96">
        <v>143800</v>
      </c>
      <c r="K126" s="33" t="s">
        <v>912</v>
      </c>
      <c r="L126" s="97">
        <v>770</v>
      </c>
      <c r="M126" s="98">
        <v>1410</v>
      </c>
      <c r="N126" s="99" t="s">
        <v>913</v>
      </c>
      <c r="O126" s="100" t="s">
        <v>914</v>
      </c>
      <c r="P126" s="100" t="s">
        <v>852</v>
      </c>
      <c r="Q126" s="100" t="s">
        <v>915</v>
      </c>
      <c r="R126" s="100" t="s">
        <v>912</v>
      </c>
      <c r="S126" s="101">
        <v>2.6</v>
      </c>
      <c r="T126" s="102">
        <v>2.6</v>
      </c>
      <c r="U126" s="97">
        <v>670</v>
      </c>
      <c r="V126" s="98">
        <v>1310</v>
      </c>
      <c r="W126" s="103" t="s">
        <v>913</v>
      </c>
      <c r="X126" s="100" t="s">
        <v>914</v>
      </c>
      <c r="Y126" s="103" t="s">
        <v>852</v>
      </c>
      <c r="Z126" s="100" t="s">
        <v>915</v>
      </c>
      <c r="AA126" s="103" t="s">
        <v>912</v>
      </c>
      <c r="AB126" s="101">
        <v>2.5</v>
      </c>
      <c r="AC126" s="104">
        <v>2.6</v>
      </c>
      <c r="AD126" s="33" t="s">
        <v>912</v>
      </c>
      <c r="AE126" s="105">
        <v>9300</v>
      </c>
      <c r="AF126" s="33" t="s">
        <v>912</v>
      </c>
      <c r="AG126" s="106">
        <v>90</v>
      </c>
      <c r="AH126" s="107" t="s">
        <v>913</v>
      </c>
      <c r="AI126" s="49" t="s">
        <v>914</v>
      </c>
      <c r="AJ126" s="50" t="s">
        <v>912</v>
      </c>
      <c r="AK126" s="108" t="s">
        <v>915</v>
      </c>
      <c r="AL126" s="109" t="s">
        <v>912</v>
      </c>
      <c r="AM126" s="110">
        <v>2.5</v>
      </c>
      <c r="AN126" s="111"/>
      <c r="AP126" s="112"/>
      <c r="AQ126" s="7"/>
      <c r="AR126" s="113"/>
      <c r="AS126" s="114"/>
      <c r="AT126" s="112"/>
      <c r="AU126" s="114"/>
      <c r="AV126" s="112"/>
      <c r="AW126" s="114"/>
      <c r="AX126" s="112"/>
      <c r="AZ126" s="18"/>
      <c r="BA126" s="18"/>
      <c r="BB126" s="81"/>
      <c r="BC126" s="22"/>
      <c r="BD126" s="18"/>
      <c r="BE126" s="22"/>
      <c r="BF126" s="18"/>
      <c r="BG126" s="22"/>
      <c r="BH126" s="18"/>
      <c r="BI126" s="870"/>
      <c r="BK126" s="115" t="s">
        <v>940</v>
      </c>
      <c r="BL126" s="869"/>
      <c r="BM126" s="93" t="s">
        <v>940</v>
      </c>
      <c r="BS126" s="116"/>
      <c r="BT126" s="154"/>
      <c r="BU126" s="958"/>
      <c r="BV126" s="150"/>
      <c r="BW126" s="859"/>
      <c r="BX126" s="887"/>
      <c r="BY126" s="118">
        <v>14730</v>
      </c>
      <c r="BZ126" s="859"/>
      <c r="CA126" s="861"/>
      <c r="CB126" s="884"/>
      <c r="CC126" s="835"/>
      <c r="CD126" s="884"/>
      <c r="CE126" s="838"/>
      <c r="CF126" s="884"/>
      <c r="CG126" s="841"/>
      <c r="CH126" s="877"/>
      <c r="CI126" s="872" t="e">
        <v>#REF!</v>
      </c>
      <c r="CJ126" s="875" t="e">
        <v>#REF!</v>
      </c>
      <c r="CK126" s="877"/>
      <c r="CL126" s="15" t="s">
        <v>923</v>
      </c>
      <c r="CM126" s="119">
        <v>4000</v>
      </c>
      <c r="CN126" s="120">
        <v>4400</v>
      </c>
      <c r="CO126" s="859"/>
      <c r="CP126" s="879"/>
      <c r="CQ126" s="859"/>
      <c r="CR126" s="861"/>
      <c r="CS126" s="884"/>
      <c r="CT126" s="835"/>
      <c r="CU126" s="835"/>
      <c r="CV126" s="838"/>
      <c r="CW126" s="884"/>
      <c r="CX126" s="851"/>
      <c r="CY126" s="881"/>
      <c r="CZ126" s="877"/>
      <c r="DA126" s="854"/>
      <c r="DB126" s="855"/>
      <c r="DC126" s="121"/>
      <c r="DD126" s="855"/>
      <c r="DE126" s="857"/>
      <c r="DF126" s="859"/>
      <c r="DG126" s="861"/>
      <c r="DH126" s="835"/>
      <c r="DI126" s="835"/>
      <c r="DJ126" s="835"/>
      <c r="DK126" s="838"/>
      <c r="DL126" s="835"/>
      <c r="DM126" s="841"/>
      <c r="DN126" s="843"/>
      <c r="DO126" s="845"/>
      <c r="DP126" s="847"/>
      <c r="DQ126" s="847"/>
      <c r="DR126" s="849"/>
      <c r="DS126" s="843"/>
      <c r="DT126" s="967"/>
      <c r="DU126" s="969"/>
      <c r="DV126" s="961"/>
      <c r="DW126" s="195"/>
      <c r="DX126" s="961"/>
    </row>
    <row r="127" spans="1:128" ht="18.600000000000001" customHeight="1">
      <c r="A127" s="302" t="s">
        <v>446</v>
      </c>
      <c r="B127" s="921"/>
      <c r="C127" s="973"/>
      <c r="D127" s="863" t="s">
        <v>924</v>
      </c>
      <c r="E127" s="94" t="s">
        <v>53</v>
      </c>
      <c r="F127" s="56"/>
      <c r="G127" s="95">
        <v>154170</v>
      </c>
      <c r="H127" s="96">
        <v>247260</v>
      </c>
      <c r="I127" s="95">
        <v>143800</v>
      </c>
      <c r="J127" s="96">
        <v>236890</v>
      </c>
      <c r="K127" s="33" t="s">
        <v>912</v>
      </c>
      <c r="L127" s="97">
        <v>1410</v>
      </c>
      <c r="M127" s="98">
        <v>2340</v>
      </c>
      <c r="N127" s="99" t="s">
        <v>913</v>
      </c>
      <c r="O127" s="100" t="s">
        <v>914</v>
      </c>
      <c r="P127" s="100" t="s">
        <v>852</v>
      </c>
      <c r="Q127" s="100" t="s">
        <v>915</v>
      </c>
      <c r="R127" s="100" t="s">
        <v>912</v>
      </c>
      <c r="S127" s="101">
        <v>2.6</v>
      </c>
      <c r="T127" s="102">
        <v>2.6</v>
      </c>
      <c r="U127" s="97">
        <v>1310</v>
      </c>
      <c r="V127" s="98">
        <v>2240</v>
      </c>
      <c r="W127" s="103" t="s">
        <v>913</v>
      </c>
      <c r="X127" s="100" t="s">
        <v>914</v>
      </c>
      <c r="Y127" s="103" t="s">
        <v>852</v>
      </c>
      <c r="Z127" s="100" t="s">
        <v>915</v>
      </c>
      <c r="AA127" s="103" t="s">
        <v>912</v>
      </c>
      <c r="AB127" s="101">
        <v>2.6</v>
      </c>
      <c r="AC127" s="104">
        <v>2.6</v>
      </c>
      <c r="AD127" s="122"/>
      <c r="AF127" s="124"/>
      <c r="AO127" s="122"/>
      <c r="AQ127" s="124"/>
      <c r="AY127" s="33" t="s">
        <v>912</v>
      </c>
      <c r="AZ127" s="127">
        <v>18610</v>
      </c>
      <c r="BA127" s="33" t="s">
        <v>912</v>
      </c>
      <c r="BB127" s="75">
        <v>180</v>
      </c>
      <c r="BC127" s="76" t="s">
        <v>913</v>
      </c>
      <c r="BD127" s="77" t="s">
        <v>914</v>
      </c>
      <c r="BE127" s="78" t="s">
        <v>912</v>
      </c>
      <c r="BF127" s="79" t="s">
        <v>915</v>
      </c>
      <c r="BG127" s="76" t="s">
        <v>912</v>
      </c>
      <c r="BH127" s="80">
        <v>2.5</v>
      </c>
      <c r="BI127" s="870"/>
      <c r="BK127" s="115">
        <v>465300</v>
      </c>
      <c r="BL127" s="869"/>
      <c r="BM127" s="147">
        <v>4650</v>
      </c>
      <c r="BN127" s="86" t="s">
        <v>853</v>
      </c>
      <c r="BO127" s="14" t="s">
        <v>914</v>
      </c>
      <c r="BP127" s="21" t="s">
        <v>912</v>
      </c>
      <c r="BQ127" s="148" t="s">
        <v>915</v>
      </c>
      <c r="BR127" s="35" t="s">
        <v>912</v>
      </c>
      <c r="BS127" s="149">
        <v>1.9</v>
      </c>
      <c r="BT127" s="123"/>
      <c r="BU127" s="958"/>
      <c r="BV127" s="115"/>
      <c r="BW127" s="859" t="s">
        <v>912</v>
      </c>
      <c r="BX127" s="963">
        <v>14730</v>
      </c>
      <c r="BY127" s="128"/>
      <c r="BZ127" s="859"/>
      <c r="CA127" s="861">
        <v>0</v>
      </c>
      <c r="CB127" s="884"/>
      <c r="CC127" s="835"/>
      <c r="CD127" s="884"/>
      <c r="CE127" s="838"/>
      <c r="CF127" s="884"/>
      <c r="CG127" s="841"/>
      <c r="CH127" s="877"/>
      <c r="CI127" s="872" t="e">
        <v>#REF!</v>
      </c>
      <c r="CJ127" s="875" t="e">
        <v>#REF!</v>
      </c>
      <c r="CK127" s="877"/>
      <c r="CL127" s="15" t="s">
        <v>925</v>
      </c>
      <c r="CM127" s="119">
        <v>3500</v>
      </c>
      <c r="CN127" s="120">
        <v>3800</v>
      </c>
      <c r="CO127" s="859"/>
      <c r="CP127" s="879"/>
      <c r="CQ127" s="859"/>
      <c r="CR127" s="861"/>
      <c r="CS127" s="884"/>
      <c r="CT127" s="835"/>
      <c r="CU127" s="835"/>
      <c r="CV127" s="838"/>
      <c r="CW127" s="884"/>
      <c r="CX127" s="851"/>
      <c r="CY127" s="881"/>
      <c r="CZ127" s="93"/>
      <c r="DA127" s="19"/>
      <c r="DB127" s="855"/>
      <c r="DC127" s="121"/>
      <c r="DD127" s="855"/>
      <c r="DE127" s="857"/>
      <c r="DF127" s="859"/>
      <c r="DG127" s="861"/>
      <c r="DH127" s="835"/>
      <c r="DI127" s="835"/>
      <c r="DJ127" s="835"/>
      <c r="DK127" s="838"/>
      <c r="DL127" s="835"/>
      <c r="DM127" s="841"/>
      <c r="DN127" s="843"/>
      <c r="DO127" s="888">
        <v>0.01</v>
      </c>
      <c r="DP127" s="890">
        <v>0.03</v>
      </c>
      <c r="DQ127" s="890">
        <v>0.04</v>
      </c>
      <c r="DR127" s="892">
        <v>0.05</v>
      </c>
      <c r="DS127" s="843"/>
      <c r="DT127" s="967"/>
      <c r="DU127" s="969"/>
      <c r="DV127" s="961"/>
      <c r="DW127" s="195"/>
      <c r="DX127" s="961"/>
    </row>
    <row r="128" spans="1:128" ht="18.600000000000001" customHeight="1">
      <c r="A128" s="302" t="s">
        <v>447</v>
      </c>
      <c r="B128" s="921"/>
      <c r="C128" s="973"/>
      <c r="D128" s="864"/>
      <c r="E128" s="129" t="s">
        <v>54</v>
      </c>
      <c r="F128" s="56"/>
      <c r="G128" s="130">
        <v>247260</v>
      </c>
      <c r="H128" s="131"/>
      <c r="I128" s="130">
        <v>236890</v>
      </c>
      <c r="J128" s="131"/>
      <c r="K128" s="33" t="s">
        <v>912</v>
      </c>
      <c r="L128" s="132">
        <v>2340</v>
      </c>
      <c r="M128" s="133"/>
      <c r="N128" s="134" t="s">
        <v>913</v>
      </c>
      <c r="O128" s="135" t="s">
        <v>914</v>
      </c>
      <c r="P128" s="135" t="s">
        <v>852</v>
      </c>
      <c r="Q128" s="135" t="s">
        <v>915</v>
      </c>
      <c r="R128" s="135" t="s">
        <v>912</v>
      </c>
      <c r="S128" s="136">
        <v>2.6</v>
      </c>
      <c r="T128" s="137"/>
      <c r="U128" s="132">
        <v>2240</v>
      </c>
      <c r="V128" s="133"/>
      <c r="W128" s="138" t="s">
        <v>913</v>
      </c>
      <c r="X128" s="135" t="s">
        <v>914</v>
      </c>
      <c r="Y128" s="139" t="s">
        <v>852</v>
      </c>
      <c r="Z128" s="135" t="s">
        <v>915</v>
      </c>
      <c r="AA128" s="139" t="s">
        <v>912</v>
      </c>
      <c r="AB128" s="136">
        <v>2.6</v>
      </c>
      <c r="AC128" s="140"/>
      <c r="AD128" s="122"/>
      <c r="AF128" s="124"/>
      <c r="AG128" s="141"/>
      <c r="AO128" s="122"/>
      <c r="AQ128" s="124"/>
      <c r="AR128" s="141"/>
      <c r="AY128" s="122"/>
      <c r="BI128" s="870"/>
      <c r="BK128" s="150"/>
      <c r="BL128" s="869"/>
      <c r="BM128" s="151"/>
      <c r="BN128" s="54"/>
      <c r="BO128" s="54"/>
      <c r="BP128" s="54"/>
      <c r="BQ128" s="54"/>
      <c r="BR128" s="54"/>
      <c r="BS128" s="152"/>
      <c r="BU128" s="958"/>
      <c r="BV128" s="117"/>
      <c r="BW128" s="859"/>
      <c r="BX128" s="964"/>
      <c r="BY128" s="142"/>
      <c r="BZ128" s="859"/>
      <c r="CA128" s="862"/>
      <c r="CB128" s="885"/>
      <c r="CC128" s="836"/>
      <c r="CD128" s="885"/>
      <c r="CE128" s="839"/>
      <c r="CF128" s="885"/>
      <c r="CG128" s="842"/>
      <c r="CH128" s="877"/>
      <c r="CI128" s="873" t="e">
        <v>#REF!</v>
      </c>
      <c r="CJ128" s="876" t="e">
        <v>#REF!</v>
      </c>
      <c r="CK128" s="877"/>
      <c r="CL128" s="143" t="s">
        <v>926</v>
      </c>
      <c r="CM128" s="144">
        <v>3100</v>
      </c>
      <c r="CN128" s="145">
        <v>3400</v>
      </c>
      <c r="CO128" s="859"/>
      <c r="CP128" s="880"/>
      <c r="CQ128" s="859"/>
      <c r="CR128" s="862"/>
      <c r="CS128" s="885"/>
      <c r="CT128" s="836"/>
      <c r="CU128" s="836"/>
      <c r="CV128" s="839"/>
      <c r="CW128" s="885"/>
      <c r="CX128" s="852"/>
      <c r="CY128" s="882"/>
      <c r="CZ128" s="93"/>
      <c r="DA128" s="19"/>
      <c r="DB128" s="855"/>
      <c r="DC128" s="121"/>
      <c r="DD128" s="855"/>
      <c r="DE128" s="858"/>
      <c r="DF128" s="859"/>
      <c r="DG128" s="862"/>
      <c r="DH128" s="836"/>
      <c r="DI128" s="836"/>
      <c r="DJ128" s="836"/>
      <c r="DK128" s="839"/>
      <c r="DL128" s="836"/>
      <c r="DM128" s="842"/>
      <c r="DN128" s="843"/>
      <c r="DO128" s="889"/>
      <c r="DP128" s="891"/>
      <c r="DQ128" s="891"/>
      <c r="DR128" s="893"/>
      <c r="DS128" s="843"/>
      <c r="DT128" s="967"/>
      <c r="DU128" s="969"/>
      <c r="DV128" s="961"/>
      <c r="DW128" s="195"/>
      <c r="DX128" s="961"/>
    </row>
    <row r="129" spans="1:128" ht="18.600000000000001" customHeight="1">
      <c r="A129" s="302" t="s">
        <v>448</v>
      </c>
      <c r="B129" s="921"/>
      <c r="C129" s="956" t="s">
        <v>941</v>
      </c>
      <c r="D129" s="867" t="s">
        <v>911</v>
      </c>
      <c r="E129" s="55" t="s">
        <v>51</v>
      </c>
      <c r="F129" s="56"/>
      <c r="G129" s="57">
        <v>63540</v>
      </c>
      <c r="H129" s="58">
        <v>72840</v>
      </c>
      <c r="I129" s="57">
        <v>54650</v>
      </c>
      <c r="J129" s="58">
        <v>63950</v>
      </c>
      <c r="K129" s="33" t="s">
        <v>912</v>
      </c>
      <c r="L129" s="59">
        <v>610</v>
      </c>
      <c r="M129" s="60">
        <v>700</v>
      </c>
      <c r="N129" s="61" t="s">
        <v>913</v>
      </c>
      <c r="O129" s="62" t="s">
        <v>914</v>
      </c>
      <c r="P129" s="63" t="s">
        <v>912</v>
      </c>
      <c r="Q129" s="64" t="s">
        <v>915</v>
      </c>
      <c r="R129" s="63" t="s">
        <v>912</v>
      </c>
      <c r="S129" s="65">
        <v>2.6</v>
      </c>
      <c r="T129" s="66">
        <v>2.6</v>
      </c>
      <c r="U129" s="59">
        <v>520</v>
      </c>
      <c r="V129" s="60">
        <v>610</v>
      </c>
      <c r="W129" s="67" t="s">
        <v>913</v>
      </c>
      <c r="X129" s="62" t="s">
        <v>914</v>
      </c>
      <c r="Y129" s="67" t="s">
        <v>912</v>
      </c>
      <c r="Z129" s="64" t="s">
        <v>915</v>
      </c>
      <c r="AA129" s="67" t="s">
        <v>912</v>
      </c>
      <c r="AB129" s="65">
        <v>2.6</v>
      </c>
      <c r="AC129" s="68">
        <v>2.5</v>
      </c>
      <c r="AD129" s="33" t="s">
        <v>912</v>
      </c>
      <c r="AE129" s="69">
        <v>9300</v>
      </c>
      <c r="AF129" s="33" t="s">
        <v>912</v>
      </c>
      <c r="AG129" s="70">
        <v>90</v>
      </c>
      <c r="AH129" s="71" t="s">
        <v>913</v>
      </c>
      <c r="AI129" s="62" t="s">
        <v>914</v>
      </c>
      <c r="AJ129" s="67" t="s">
        <v>912</v>
      </c>
      <c r="AK129" s="64" t="s">
        <v>915</v>
      </c>
      <c r="AL129" s="67" t="s">
        <v>912</v>
      </c>
      <c r="AM129" s="72">
        <v>2.5</v>
      </c>
      <c r="AN129" s="73" t="s">
        <v>916</v>
      </c>
      <c r="AO129" s="33" t="s">
        <v>912</v>
      </c>
      <c r="AP129" s="74">
        <v>3720</v>
      </c>
      <c r="AQ129" s="33" t="s">
        <v>912</v>
      </c>
      <c r="AR129" s="75">
        <v>30</v>
      </c>
      <c r="AS129" s="76" t="s">
        <v>913</v>
      </c>
      <c r="AT129" s="77" t="s">
        <v>914</v>
      </c>
      <c r="AU129" s="78" t="s">
        <v>912</v>
      </c>
      <c r="AV129" s="79" t="s">
        <v>915</v>
      </c>
      <c r="AW129" s="78" t="s">
        <v>912</v>
      </c>
      <c r="AX129" s="80">
        <v>3.7</v>
      </c>
      <c r="AZ129" s="18"/>
      <c r="BA129" s="18"/>
      <c r="BB129" s="81"/>
      <c r="BC129" s="22"/>
      <c r="BD129" s="18"/>
      <c r="BE129" s="22"/>
      <c r="BF129" s="18"/>
      <c r="BG129" s="22"/>
      <c r="BH129" s="18"/>
      <c r="BI129" s="870"/>
      <c r="BK129" s="115" t="s">
        <v>942</v>
      </c>
      <c r="BL129" s="869"/>
      <c r="BM129" s="93" t="s">
        <v>942</v>
      </c>
      <c r="BS129" s="116"/>
      <c r="BT129" s="154"/>
      <c r="BU129" s="958"/>
      <c r="BV129" s="150"/>
      <c r="BW129" s="859" t="s">
        <v>912</v>
      </c>
      <c r="BX129" s="886">
        <v>15400</v>
      </c>
      <c r="BY129" s="88"/>
      <c r="BZ129" s="859" t="s">
        <v>912</v>
      </c>
      <c r="CA129" s="860">
        <v>70</v>
      </c>
      <c r="CB129" s="883" t="s">
        <v>913</v>
      </c>
      <c r="CC129" s="834" t="s">
        <v>914</v>
      </c>
      <c r="CD129" s="883" t="s">
        <v>912</v>
      </c>
      <c r="CE129" s="837" t="s">
        <v>918</v>
      </c>
      <c r="CF129" s="883" t="s">
        <v>912</v>
      </c>
      <c r="CG129" s="840">
        <v>6.1</v>
      </c>
      <c r="CH129" s="877" t="s">
        <v>912</v>
      </c>
      <c r="CI129" s="871">
        <v>3800</v>
      </c>
      <c r="CJ129" s="874">
        <v>4200</v>
      </c>
      <c r="CK129" s="877" t="s">
        <v>912</v>
      </c>
      <c r="CL129" s="89" t="s">
        <v>919</v>
      </c>
      <c r="CM129" s="90">
        <v>6300</v>
      </c>
      <c r="CN129" s="91">
        <v>7100</v>
      </c>
      <c r="CO129" s="859" t="s">
        <v>912</v>
      </c>
      <c r="CP129" s="878">
        <v>7970</v>
      </c>
      <c r="CQ129" s="859" t="s">
        <v>912</v>
      </c>
      <c r="CR129" s="860">
        <v>70</v>
      </c>
      <c r="CS129" s="883" t="s">
        <v>913</v>
      </c>
      <c r="CT129" s="834" t="s">
        <v>914</v>
      </c>
      <c r="CU129" s="834" t="s">
        <v>912</v>
      </c>
      <c r="CV129" s="837" t="s">
        <v>918</v>
      </c>
      <c r="CW129" s="883" t="s">
        <v>912</v>
      </c>
      <c r="CX129" s="850">
        <v>2.9</v>
      </c>
      <c r="CY129" s="881" t="s">
        <v>920</v>
      </c>
      <c r="CZ129" s="877" t="s">
        <v>912</v>
      </c>
      <c r="DA129" s="853">
        <v>5100</v>
      </c>
      <c r="DB129" s="855"/>
      <c r="DC129" s="121"/>
      <c r="DD129" s="855" t="s">
        <v>921</v>
      </c>
      <c r="DE129" s="856">
        <v>8650</v>
      </c>
      <c r="DF129" s="859" t="s">
        <v>912</v>
      </c>
      <c r="DG129" s="860">
        <v>80</v>
      </c>
      <c r="DH129" s="834" t="s">
        <v>913</v>
      </c>
      <c r="DI129" s="834" t="s">
        <v>914</v>
      </c>
      <c r="DJ129" s="834" t="s">
        <v>912</v>
      </c>
      <c r="DK129" s="837" t="s">
        <v>918</v>
      </c>
      <c r="DL129" s="834" t="s">
        <v>912</v>
      </c>
      <c r="DM129" s="840">
        <v>2</v>
      </c>
      <c r="DN129" s="843" t="s">
        <v>921</v>
      </c>
      <c r="DO129" s="844" t="s">
        <v>854</v>
      </c>
      <c r="DP129" s="846" t="s">
        <v>854</v>
      </c>
      <c r="DQ129" s="846" t="s">
        <v>854</v>
      </c>
      <c r="DR129" s="848" t="s">
        <v>854</v>
      </c>
      <c r="DS129" s="843" t="s">
        <v>921</v>
      </c>
      <c r="DT129" s="967"/>
      <c r="DU129" s="969"/>
      <c r="DV129" s="961"/>
      <c r="DW129" s="195"/>
      <c r="DX129" s="961"/>
    </row>
    <row r="130" spans="1:128" ht="18.600000000000001" customHeight="1">
      <c r="A130" s="302" t="s">
        <v>449</v>
      </c>
      <c r="B130" s="921"/>
      <c r="C130" s="957"/>
      <c r="D130" s="868"/>
      <c r="E130" s="94" t="s">
        <v>52</v>
      </c>
      <c r="F130" s="56"/>
      <c r="G130" s="95">
        <v>72840</v>
      </c>
      <c r="H130" s="96">
        <v>147140</v>
      </c>
      <c r="I130" s="95">
        <v>63950</v>
      </c>
      <c r="J130" s="96">
        <v>138250</v>
      </c>
      <c r="K130" s="33" t="s">
        <v>912</v>
      </c>
      <c r="L130" s="97">
        <v>700</v>
      </c>
      <c r="M130" s="98">
        <v>1340</v>
      </c>
      <c r="N130" s="99" t="s">
        <v>913</v>
      </c>
      <c r="O130" s="100" t="s">
        <v>914</v>
      </c>
      <c r="P130" s="100" t="s">
        <v>852</v>
      </c>
      <c r="Q130" s="100" t="s">
        <v>915</v>
      </c>
      <c r="R130" s="100" t="s">
        <v>912</v>
      </c>
      <c r="S130" s="101">
        <v>2.6</v>
      </c>
      <c r="T130" s="102">
        <v>2.6</v>
      </c>
      <c r="U130" s="97">
        <v>610</v>
      </c>
      <c r="V130" s="98">
        <v>1250</v>
      </c>
      <c r="W130" s="103" t="s">
        <v>913</v>
      </c>
      <c r="X130" s="100" t="s">
        <v>914</v>
      </c>
      <c r="Y130" s="103" t="s">
        <v>852</v>
      </c>
      <c r="Z130" s="100" t="s">
        <v>915</v>
      </c>
      <c r="AA130" s="103" t="s">
        <v>912</v>
      </c>
      <c r="AB130" s="101">
        <v>2.5</v>
      </c>
      <c r="AC130" s="104">
        <v>2.6</v>
      </c>
      <c r="AD130" s="33" t="s">
        <v>912</v>
      </c>
      <c r="AE130" s="105">
        <v>9300</v>
      </c>
      <c r="AF130" s="33" t="s">
        <v>912</v>
      </c>
      <c r="AG130" s="106">
        <v>90</v>
      </c>
      <c r="AH130" s="107" t="s">
        <v>913</v>
      </c>
      <c r="AI130" s="49" t="s">
        <v>914</v>
      </c>
      <c r="AJ130" s="50" t="s">
        <v>912</v>
      </c>
      <c r="AK130" s="108" t="s">
        <v>915</v>
      </c>
      <c r="AL130" s="109" t="s">
        <v>912</v>
      </c>
      <c r="AM130" s="110">
        <v>2.5</v>
      </c>
      <c r="AN130" s="111"/>
      <c r="AP130" s="112"/>
      <c r="AQ130" s="7"/>
      <c r="AR130" s="113"/>
      <c r="AS130" s="114"/>
      <c r="AT130" s="112"/>
      <c r="AU130" s="114"/>
      <c r="AV130" s="112"/>
      <c r="AW130" s="114"/>
      <c r="AX130" s="112"/>
      <c r="AZ130" s="18"/>
      <c r="BA130" s="18"/>
      <c r="BB130" s="81"/>
      <c r="BC130" s="22"/>
      <c r="BD130" s="18"/>
      <c r="BE130" s="22"/>
      <c r="BF130" s="18"/>
      <c r="BG130" s="22"/>
      <c r="BH130" s="18"/>
      <c r="BI130" s="870"/>
      <c r="BK130" s="115">
        <v>510200</v>
      </c>
      <c r="BL130" s="869"/>
      <c r="BM130" s="147">
        <v>5100</v>
      </c>
      <c r="BN130" s="86" t="s">
        <v>853</v>
      </c>
      <c r="BO130" s="14" t="s">
        <v>914</v>
      </c>
      <c r="BP130" s="21" t="s">
        <v>912</v>
      </c>
      <c r="BQ130" s="148" t="s">
        <v>915</v>
      </c>
      <c r="BR130" s="35" t="s">
        <v>912</v>
      </c>
      <c r="BS130" s="149">
        <v>1.7</v>
      </c>
      <c r="BT130" s="123"/>
      <c r="BU130" s="958"/>
      <c r="BV130" s="115"/>
      <c r="BW130" s="859"/>
      <c r="BX130" s="887"/>
      <c r="BY130" s="118">
        <v>13460</v>
      </c>
      <c r="BZ130" s="859"/>
      <c r="CA130" s="861"/>
      <c r="CB130" s="884"/>
      <c r="CC130" s="835"/>
      <c r="CD130" s="884"/>
      <c r="CE130" s="838"/>
      <c r="CF130" s="884"/>
      <c r="CG130" s="841"/>
      <c r="CH130" s="877"/>
      <c r="CI130" s="872" t="e">
        <v>#REF!</v>
      </c>
      <c r="CJ130" s="875" t="e">
        <v>#REF!</v>
      </c>
      <c r="CK130" s="877"/>
      <c r="CL130" s="15" t="s">
        <v>923</v>
      </c>
      <c r="CM130" s="119">
        <v>3500</v>
      </c>
      <c r="CN130" s="120">
        <v>3900</v>
      </c>
      <c r="CO130" s="859"/>
      <c r="CP130" s="879"/>
      <c r="CQ130" s="859"/>
      <c r="CR130" s="861"/>
      <c r="CS130" s="884"/>
      <c r="CT130" s="835"/>
      <c r="CU130" s="835"/>
      <c r="CV130" s="838"/>
      <c r="CW130" s="884"/>
      <c r="CX130" s="851"/>
      <c r="CY130" s="881"/>
      <c r="CZ130" s="877"/>
      <c r="DA130" s="854"/>
      <c r="DB130" s="855"/>
      <c r="DC130" s="121"/>
      <c r="DD130" s="855"/>
      <c r="DE130" s="857"/>
      <c r="DF130" s="859"/>
      <c r="DG130" s="861"/>
      <c r="DH130" s="835"/>
      <c r="DI130" s="835"/>
      <c r="DJ130" s="835"/>
      <c r="DK130" s="838"/>
      <c r="DL130" s="835"/>
      <c r="DM130" s="841"/>
      <c r="DN130" s="843"/>
      <c r="DO130" s="845"/>
      <c r="DP130" s="847"/>
      <c r="DQ130" s="847"/>
      <c r="DR130" s="849"/>
      <c r="DS130" s="843"/>
      <c r="DT130" s="967"/>
      <c r="DU130" s="969"/>
      <c r="DV130" s="961"/>
      <c r="DW130" s="195"/>
      <c r="DX130" s="961"/>
    </row>
    <row r="131" spans="1:128" ht="18.600000000000001" customHeight="1">
      <c r="A131" s="302" t="s">
        <v>450</v>
      </c>
      <c r="B131" s="921"/>
      <c r="C131" s="957"/>
      <c r="D131" s="863" t="s">
        <v>924</v>
      </c>
      <c r="E131" s="94" t="s">
        <v>53</v>
      </c>
      <c r="F131" s="56"/>
      <c r="G131" s="95">
        <v>147140</v>
      </c>
      <c r="H131" s="96">
        <v>240230</v>
      </c>
      <c r="I131" s="95">
        <v>138250</v>
      </c>
      <c r="J131" s="96">
        <v>231340</v>
      </c>
      <c r="K131" s="33" t="s">
        <v>912</v>
      </c>
      <c r="L131" s="97">
        <v>1340</v>
      </c>
      <c r="M131" s="98">
        <v>2270</v>
      </c>
      <c r="N131" s="99" t="s">
        <v>913</v>
      </c>
      <c r="O131" s="100" t="s">
        <v>914</v>
      </c>
      <c r="P131" s="100" t="s">
        <v>852</v>
      </c>
      <c r="Q131" s="100" t="s">
        <v>915</v>
      </c>
      <c r="R131" s="100" t="s">
        <v>912</v>
      </c>
      <c r="S131" s="101">
        <v>2.6</v>
      </c>
      <c r="T131" s="102">
        <v>2.6</v>
      </c>
      <c r="U131" s="97">
        <v>1250</v>
      </c>
      <c r="V131" s="98">
        <v>2180</v>
      </c>
      <c r="W131" s="103" t="s">
        <v>913</v>
      </c>
      <c r="X131" s="100" t="s">
        <v>914</v>
      </c>
      <c r="Y131" s="103" t="s">
        <v>852</v>
      </c>
      <c r="Z131" s="100" t="s">
        <v>915</v>
      </c>
      <c r="AA131" s="103" t="s">
        <v>912</v>
      </c>
      <c r="AB131" s="101">
        <v>2.6</v>
      </c>
      <c r="AC131" s="104">
        <v>2.6</v>
      </c>
      <c r="AD131" s="122"/>
      <c r="AF131" s="124"/>
      <c r="AO131" s="122"/>
      <c r="AQ131" s="124"/>
      <c r="AY131" s="33" t="s">
        <v>912</v>
      </c>
      <c r="AZ131" s="127">
        <v>18610</v>
      </c>
      <c r="BA131" s="33" t="s">
        <v>912</v>
      </c>
      <c r="BB131" s="75">
        <v>180</v>
      </c>
      <c r="BC131" s="76" t="s">
        <v>913</v>
      </c>
      <c r="BD131" s="77" t="s">
        <v>914</v>
      </c>
      <c r="BE131" s="78" t="s">
        <v>912</v>
      </c>
      <c r="BF131" s="79" t="s">
        <v>915</v>
      </c>
      <c r="BG131" s="76" t="s">
        <v>912</v>
      </c>
      <c r="BH131" s="80">
        <v>2.5</v>
      </c>
      <c r="BI131" s="870"/>
      <c r="BK131" s="150"/>
      <c r="BL131" s="869"/>
      <c r="BM131" s="151"/>
      <c r="BN131" s="54"/>
      <c r="BO131" s="54"/>
      <c r="BP131" s="54"/>
      <c r="BQ131" s="54"/>
      <c r="BR131" s="54"/>
      <c r="BS131" s="152"/>
      <c r="BU131" s="958"/>
      <c r="BV131" s="117"/>
      <c r="BW131" s="859" t="s">
        <v>912</v>
      </c>
      <c r="BX131" s="963">
        <v>13460</v>
      </c>
      <c r="BY131" s="128"/>
      <c r="BZ131" s="859"/>
      <c r="CA131" s="861">
        <v>0</v>
      </c>
      <c r="CB131" s="884"/>
      <c r="CC131" s="835"/>
      <c r="CD131" s="884"/>
      <c r="CE131" s="838"/>
      <c r="CF131" s="884"/>
      <c r="CG131" s="841"/>
      <c r="CH131" s="877"/>
      <c r="CI131" s="872" t="e">
        <v>#REF!</v>
      </c>
      <c r="CJ131" s="875" t="e">
        <v>#REF!</v>
      </c>
      <c r="CK131" s="877"/>
      <c r="CL131" s="15" t="s">
        <v>925</v>
      </c>
      <c r="CM131" s="119">
        <v>3000</v>
      </c>
      <c r="CN131" s="120">
        <v>3400</v>
      </c>
      <c r="CO131" s="859"/>
      <c r="CP131" s="879"/>
      <c r="CQ131" s="859"/>
      <c r="CR131" s="861"/>
      <c r="CS131" s="884"/>
      <c r="CT131" s="835"/>
      <c r="CU131" s="835"/>
      <c r="CV131" s="838"/>
      <c r="CW131" s="884"/>
      <c r="CX131" s="851"/>
      <c r="CY131" s="881"/>
      <c r="CZ131" s="93"/>
      <c r="DA131" s="19"/>
      <c r="DB131" s="855"/>
      <c r="DC131" s="121"/>
      <c r="DD131" s="855"/>
      <c r="DE131" s="857"/>
      <c r="DF131" s="859"/>
      <c r="DG131" s="861"/>
      <c r="DH131" s="835"/>
      <c r="DI131" s="835"/>
      <c r="DJ131" s="835"/>
      <c r="DK131" s="838"/>
      <c r="DL131" s="835"/>
      <c r="DM131" s="841"/>
      <c r="DN131" s="843"/>
      <c r="DO131" s="888">
        <v>0.01</v>
      </c>
      <c r="DP131" s="890">
        <v>0.03</v>
      </c>
      <c r="DQ131" s="890">
        <v>0.04</v>
      </c>
      <c r="DR131" s="892">
        <v>0.05</v>
      </c>
      <c r="DS131" s="843"/>
      <c r="DT131" s="967"/>
      <c r="DU131" s="969"/>
      <c r="DV131" s="961"/>
      <c r="DW131" s="195"/>
      <c r="DX131" s="961"/>
    </row>
    <row r="132" spans="1:128" ht="18.600000000000001" customHeight="1">
      <c r="A132" s="302" t="s">
        <v>451</v>
      </c>
      <c r="B132" s="921"/>
      <c r="C132" s="957"/>
      <c r="D132" s="864"/>
      <c r="E132" s="129" t="s">
        <v>54</v>
      </c>
      <c r="F132" s="56"/>
      <c r="G132" s="130">
        <v>240230</v>
      </c>
      <c r="H132" s="131"/>
      <c r="I132" s="130">
        <v>231340</v>
      </c>
      <c r="J132" s="131"/>
      <c r="K132" s="33" t="s">
        <v>912</v>
      </c>
      <c r="L132" s="132">
        <v>2270</v>
      </c>
      <c r="M132" s="133"/>
      <c r="N132" s="134" t="s">
        <v>913</v>
      </c>
      <c r="O132" s="135" t="s">
        <v>914</v>
      </c>
      <c r="P132" s="135" t="s">
        <v>852</v>
      </c>
      <c r="Q132" s="135" t="s">
        <v>915</v>
      </c>
      <c r="R132" s="135" t="s">
        <v>912</v>
      </c>
      <c r="S132" s="136">
        <v>2.6</v>
      </c>
      <c r="T132" s="137"/>
      <c r="U132" s="132">
        <v>2180</v>
      </c>
      <c r="V132" s="133"/>
      <c r="W132" s="138" t="s">
        <v>913</v>
      </c>
      <c r="X132" s="135" t="s">
        <v>914</v>
      </c>
      <c r="Y132" s="139" t="s">
        <v>852</v>
      </c>
      <c r="Z132" s="135" t="s">
        <v>915</v>
      </c>
      <c r="AA132" s="139" t="s">
        <v>912</v>
      </c>
      <c r="AB132" s="136">
        <v>2.6</v>
      </c>
      <c r="AC132" s="140"/>
      <c r="AD132" s="122"/>
      <c r="AF132" s="124"/>
      <c r="AG132" s="141"/>
      <c r="AO132" s="122"/>
      <c r="AQ132" s="124"/>
      <c r="AR132" s="141"/>
      <c r="AY132" s="122"/>
      <c r="BI132" s="870"/>
      <c r="BK132" s="115" t="s">
        <v>943</v>
      </c>
      <c r="BL132" s="869"/>
      <c r="BM132" s="93" t="s">
        <v>943</v>
      </c>
      <c r="BS132" s="116"/>
      <c r="BT132" s="154"/>
      <c r="BU132" s="958"/>
      <c r="BV132" s="150"/>
      <c r="BW132" s="859"/>
      <c r="BX132" s="964"/>
      <c r="BY132" s="142"/>
      <c r="BZ132" s="859"/>
      <c r="CA132" s="862"/>
      <c r="CB132" s="885"/>
      <c r="CC132" s="836"/>
      <c r="CD132" s="885"/>
      <c r="CE132" s="839"/>
      <c r="CF132" s="885"/>
      <c r="CG132" s="842"/>
      <c r="CH132" s="877"/>
      <c r="CI132" s="873" t="e">
        <v>#REF!</v>
      </c>
      <c r="CJ132" s="876" t="e">
        <v>#REF!</v>
      </c>
      <c r="CK132" s="877"/>
      <c r="CL132" s="143" t="s">
        <v>926</v>
      </c>
      <c r="CM132" s="144">
        <v>2700</v>
      </c>
      <c r="CN132" s="145">
        <v>3000</v>
      </c>
      <c r="CO132" s="859"/>
      <c r="CP132" s="880"/>
      <c r="CQ132" s="859"/>
      <c r="CR132" s="862"/>
      <c r="CS132" s="885"/>
      <c r="CT132" s="836"/>
      <c r="CU132" s="836"/>
      <c r="CV132" s="839"/>
      <c r="CW132" s="885"/>
      <c r="CX132" s="852"/>
      <c r="CY132" s="882"/>
      <c r="CZ132" s="93"/>
      <c r="DA132" s="19"/>
      <c r="DB132" s="855"/>
      <c r="DC132" s="121"/>
      <c r="DD132" s="855"/>
      <c r="DE132" s="858"/>
      <c r="DF132" s="859"/>
      <c r="DG132" s="862"/>
      <c r="DH132" s="836"/>
      <c r="DI132" s="836"/>
      <c r="DJ132" s="836"/>
      <c r="DK132" s="839"/>
      <c r="DL132" s="836"/>
      <c r="DM132" s="842"/>
      <c r="DN132" s="843"/>
      <c r="DO132" s="889"/>
      <c r="DP132" s="891"/>
      <c r="DQ132" s="891"/>
      <c r="DR132" s="893"/>
      <c r="DS132" s="843"/>
      <c r="DT132" s="967"/>
      <c r="DU132" s="969"/>
      <c r="DV132" s="961"/>
      <c r="DW132" s="195"/>
      <c r="DX132" s="961"/>
    </row>
    <row r="133" spans="1:128" ht="18.600000000000001" customHeight="1">
      <c r="A133" s="302" t="s">
        <v>452</v>
      </c>
      <c r="B133" s="921"/>
      <c r="C133" s="865" t="s">
        <v>944</v>
      </c>
      <c r="D133" s="867" t="s">
        <v>911</v>
      </c>
      <c r="E133" s="55" t="s">
        <v>51</v>
      </c>
      <c r="F133" s="56"/>
      <c r="G133" s="57">
        <v>58330</v>
      </c>
      <c r="H133" s="58">
        <v>67630</v>
      </c>
      <c r="I133" s="57">
        <v>50550</v>
      </c>
      <c r="J133" s="58">
        <v>59850</v>
      </c>
      <c r="K133" s="33" t="s">
        <v>912</v>
      </c>
      <c r="L133" s="59">
        <v>560</v>
      </c>
      <c r="M133" s="60">
        <v>650</v>
      </c>
      <c r="N133" s="61" t="s">
        <v>913</v>
      </c>
      <c r="O133" s="62" t="s">
        <v>914</v>
      </c>
      <c r="P133" s="63" t="s">
        <v>912</v>
      </c>
      <c r="Q133" s="64" t="s">
        <v>915</v>
      </c>
      <c r="R133" s="63" t="s">
        <v>912</v>
      </c>
      <c r="S133" s="65">
        <v>2.6</v>
      </c>
      <c r="T133" s="66">
        <v>2.6</v>
      </c>
      <c r="U133" s="59">
        <v>480</v>
      </c>
      <c r="V133" s="60">
        <v>570</v>
      </c>
      <c r="W133" s="67" t="s">
        <v>913</v>
      </c>
      <c r="X133" s="62" t="s">
        <v>914</v>
      </c>
      <c r="Y133" s="67" t="s">
        <v>912</v>
      </c>
      <c r="Z133" s="64" t="s">
        <v>915</v>
      </c>
      <c r="AA133" s="67" t="s">
        <v>912</v>
      </c>
      <c r="AB133" s="65">
        <v>2.6</v>
      </c>
      <c r="AC133" s="68">
        <v>2.5</v>
      </c>
      <c r="AD133" s="33" t="s">
        <v>912</v>
      </c>
      <c r="AE133" s="69">
        <v>9300</v>
      </c>
      <c r="AF133" s="33" t="s">
        <v>912</v>
      </c>
      <c r="AG133" s="70">
        <v>90</v>
      </c>
      <c r="AH133" s="71" t="s">
        <v>913</v>
      </c>
      <c r="AI133" s="62" t="s">
        <v>914</v>
      </c>
      <c r="AJ133" s="67" t="s">
        <v>912</v>
      </c>
      <c r="AK133" s="64" t="s">
        <v>915</v>
      </c>
      <c r="AL133" s="67" t="s">
        <v>912</v>
      </c>
      <c r="AM133" s="72">
        <v>2.5</v>
      </c>
      <c r="AN133" s="73" t="s">
        <v>916</v>
      </c>
      <c r="AO133" s="33" t="s">
        <v>912</v>
      </c>
      <c r="AP133" s="74">
        <v>3720</v>
      </c>
      <c r="AQ133" s="33" t="s">
        <v>912</v>
      </c>
      <c r="AR133" s="75">
        <v>30</v>
      </c>
      <c r="AS133" s="76" t="s">
        <v>913</v>
      </c>
      <c r="AT133" s="77" t="s">
        <v>914</v>
      </c>
      <c r="AU133" s="78" t="s">
        <v>912</v>
      </c>
      <c r="AV133" s="79" t="s">
        <v>915</v>
      </c>
      <c r="AW133" s="78" t="s">
        <v>912</v>
      </c>
      <c r="AX133" s="80">
        <v>3.7</v>
      </c>
      <c r="AZ133" s="18"/>
      <c r="BA133" s="18"/>
      <c r="BB133" s="81"/>
      <c r="BC133" s="22"/>
      <c r="BD133" s="18"/>
      <c r="BE133" s="22"/>
      <c r="BF133" s="18"/>
      <c r="BG133" s="22"/>
      <c r="BH133" s="18"/>
      <c r="BI133" s="870"/>
      <c r="BK133" s="115">
        <v>555100</v>
      </c>
      <c r="BL133" s="869"/>
      <c r="BM133" s="147">
        <v>5550</v>
      </c>
      <c r="BN133" s="86" t="s">
        <v>853</v>
      </c>
      <c r="BO133" s="14" t="s">
        <v>914</v>
      </c>
      <c r="BP133" s="21" t="s">
        <v>912</v>
      </c>
      <c r="BQ133" s="148" t="s">
        <v>915</v>
      </c>
      <c r="BR133" s="35" t="s">
        <v>912</v>
      </c>
      <c r="BS133" s="149">
        <v>1.8</v>
      </c>
      <c r="BT133" s="123"/>
      <c r="BU133" s="958"/>
      <c r="BV133" s="115"/>
      <c r="BW133" s="859" t="s">
        <v>912</v>
      </c>
      <c r="BX133" s="886">
        <v>14440</v>
      </c>
      <c r="BY133" s="88"/>
      <c r="BZ133" s="859" t="s">
        <v>912</v>
      </c>
      <c r="CA133" s="860">
        <v>60</v>
      </c>
      <c r="CB133" s="883" t="s">
        <v>913</v>
      </c>
      <c r="CC133" s="834" t="s">
        <v>914</v>
      </c>
      <c r="CD133" s="883" t="s">
        <v>912</v>
      </c>
      <c r="CE133" s="837" t="s">
        <v>918</v>
      </c>
      <c r="CF133" s="883" t="s">
        <v>912</v>
      </c>
      <c r="CG133" s="840">
        <v>6.2</v>
      </c>
      <c r="CH133" s="877" t="s">
        <v>912</v>
      </c>
      <c r="CI133" s="871">
        <v>4300</v>
      </c>
      <c r="CJ133" s="874">
        <v>4700</v>
      </c>
      <c r="CK133" s="877" t="s">
        <v>912</v>
      </c>
      <c r="CL133" s="89" t="s">
        <v>919</v>
      </c>
      <c r="CM133" s="90">
        <v>7100</v>
      </c>
      <c r="CN133" s="91">
        <v>7900</v>
      </c>
      <c r="CO133" s="859" t="s">
        <v>912</v>
      </c>
      <c r="CP133" s="878">
        <v>6980</v>
      </c>
      <c r="CQ133" s="859" t="s">
        <v>912</v>
      </c>
      <c r="CR133" s="860">
        <v>60</v>
      </c>
      <c r="CS133" s="883" t="s">
        <v>913</v>
      </c>
      <c r="CT133" s="834" t="s">
        <v>914</v>
      </c>
      <c r="CU133" s="834" t="s">
        <v>912</v>
      </c>
      <c r="CV133" s="837" t="s">
        <v>918</v>
      </c>
      <c r="CW133" s="883" t="s">
        <v>912</v>
      </c>
      <c r="CX133" s="850">
        <v>3</v>
      </c>
      <c r="CY133" s="881" t="s">
        <v>920</v>
      </c>
      <c r="CZ133" s="877" t="s">
        <v>912</v>
      </c>
      <c r="DA133" s="853">
        <v>5100</v>
      </c>
      <c r="DB133" s="855"/>
      <c r="DC133" s="974" t="s">
        <v>855</v>
      </c>
      <c r="DD133" s="855" t="s">
        <v>921</v>
      </c>
      <c r="DE133" s="856">
        <v>7570</v>
      </c>
      <c r="DF133" s="859" t="s">
        <v>912</v>
      </c>
      <c r="DG133" s="860">
        <v>70</v>
      </c>
      <c r="DH133" s="834" t="s">
        <v>913</v>
      </c>
      <c r="DI133" s="834" t="s">
        <v>914</v>
      </c>
      <c r="DJ133" s="834" t="s">
        <v>912</v>
      </c>
      <c r="DK133" s="837" t="s">
        <v>918</v>
      </c>
      <c r="DL133" s="834" t="s">
        <v>912</v>
      </c>
      <c r="DM133" s="840">
        <v>2</v>
      </c>
      <c r="DN133" s="843" t="s">
        <v>921</v>
      </c>
      <c r="DO133" s="844" t="s">
        <v>854</v>
      </c>
      <c r="DP133" s="846" t="s">
        <v>854</v>
      </c>
      <c r="DQ133" s="846" t="s">
        <v>854</v>
      </c>
      <c r="DR133" s="848" t="s">
        <v>854</v>
      </c>
      <c r="DS133" s="843" t="s">
        <v>921</v>
      </c>
      <c r="DT133" s="967"/>
      <c r="DU133" s="969"/>
      <c r="DV133" s="961"/>
      <c r="DW133" s="195"/>
      <c r="DX133" s="961"/>
    </row>
    <row r="134" spans="1:128" ht="18.600000000000001" customHeight="1">
      <c r="A134" s="302" t="s">
        <v>453</v>
      </c>
      <c r="B134" s="921"/>
      <c r="C134" s="866"/>
      <c r="D134" s="868"/>
      <c r="E134" s="94" t="s">
        <v>52</v>
      </c>
      <c r="F134" s="56"/>
      <c r="G134" s="95">
        <v>67630</v>
      </c>
      <c r="H134" s="96">
        <v>141930</v>
      </c>
      <c r="I134" s="95">
        <v>59850</v>
      </c>
      <c r="J134" s="96">
        <v>134150</v>
      </c>
      <c r="K134" s="33" t="s">
        <v>912</v>
      </c>
      <c r="L134" s="97">
        <v>650</v>
      </c>
      <c r="M134" s="98">
        <v>1290</v>
      </c>
      <c r="N134" s="99" t="s">
        <v>913</v>
      </c>
      <c r="O134" s="100" t="s">
        <v>914</v>
      </c>
      <c r="P134" s="100" t="s">
        <v>852</v>
      </c>
      <c r="Q134" s="100" t="s">
        <v>915</v>
      </c>
      <c r="R134" s="100" t="s">
        <v>912</v>
      </c>
      <c r="S134" s="101">
        <v>2.6</v>
      </c>
      <c r="T134" s="102">
        <v>2.6</v>
      </c>
      <c r="U134" s="97">
        <v>570</v>
      </c>
      <c r="V134" s="98">
        <v>1210</v>
      </c>
      <c r="W134" s="103" t="s">
        <v>913</v>
      </c>
      <c r="X134" s="100" t="s">
        <v>914</v>
      </c>
      <c r="Y134" s="103" t="s">
        <v>852</v>
      </c>
      <c r="Z134" s="100" t="s">
        <v>915</v>
      </c>
      <c r="AA134" s="103" t="s">
        <v>912</v>
      </c>
      <c r="AB134" s="101">
        <v>2.5</v>
      </c>
      <c r="AC134" s="104">
        <v>2.6</v>
      </c>
      <c r="AD134" s="33" t="s">
        <v>912</v>
      </c>
      <c r="AE134" s="105">
        <v>9300</v>
      </c>
      <c r="AF134" s="33" t="s">
        <v>912</v>
      </c>
      <c r="AG134" s="106">
        <v>90</v>
      </c>
      <c r="AH134" s="107" t="s">
        <v>913</v>
      </c>
      <c r="AI134" s="49" t="s">
        <v>914</v>
      </c>
      <c r="AJ134" s="50" t="s">
        <v>912</v>
      </c>
      <c r="AK134" s="108" t="s">
        <v>915</v>
      </c>
      <c r="AL134" s="109" t="s">
        <v>912</v>
      </c>
      <c r="AM134" s="110">
        <v>2.5</v>
      </c>
      <c r="AN134" s="111"/>
      <c r="AP134" s="112"/>
      <c r="AQ134" s="7"/>
      <c r="AR134" s="113"/>
      <c r="AS134" s="114"/>
      <c r="AT134" s="112"/>
      <c r="AU134" s="114"/>
      <c r="AV134" s="112"/>
      <c r="AW134" s="114"/>
      <c r="AX134" s="112"/>
      <c r="AZ134" s="18"/>
      <c r="BA134" s="18"/>
      <c r="BB134" s="81"/>
      <c r="BC134" s="22"/>
      <c r="BD134" s="18"/>
      <c r="BE134" s="22"/>
      <c r="BF134" s="18"/>
      <c r="BG134" s="22"/>
      <c r="BH134" s="18"/>
      <c r="BI134" s="870"/>
      <c r="BK134" s="150"/>
      <c r="BL134" s="869"/>
      <c r="BM134" s="151"/>
      <c r="BN134" s="54"/>
      <c r="BO134" s="54"/>
      <c r="BP134" s="54"/>
      <c r="BQ134" s="54"/>
      <c r="BR134" s="54"/>
      <c r="BS134" s="152"/>
      <c r="BU134" s="958"/>
      <c r="BV134" s="115" t="s">
        <v>946</v>
      </c>
      <c r="BW134" s="859"/>
      <c r="BX134" s="887"/>
      <c r="BY134" s="118">
        <v>12500</v>
      </c>
      <c r="BZ134" s="859"/>
      <c r="CA134" s="861"/>
      <c r="CB134" s="884"/>
      <c r="CC134" s="835"/>
      <c r="CD134" s="884"/>
      <c r="CE134" s="838"/>
      <c r="CF134" s="884"/>
      <c r="CG134" s="841"/>
      <c r="CH134" s="877"/>
      <c r="CI134" s="872" t="e">
        <v>#REF!</v>
      </c>
      <c r="CJ134" s="875" t="e">
        <v>#REF!</v>
      </c>
      <c r="CK134" s="877"/>
      <c r="CL134" s="15" t="s">
        <v>923</v>
      </c>
      <c r="CM134" s="119">
        <v>3900</v>
      </c>
      <c r="CN134" s="120">
        <v>4300</v>
      </c>
      <c r="CO134" s="859"/>
      <c r="CP134" s="879"/>
      <c r="CQ134" s="859"/>
      <c r="CR134" s="861"/>
      <c r="CS134" s="884"/>
      <c r="CT134" s="835"/>
      <c r="CU134" s="835"/>
      <c r="CV134" s="838"/>
      <c r="CW134" s="884"/>
      <c r="CX134" s="851"/>
      <c r="CY134" s="881"/>
      <c r="CZ134" s="877"/>
      <c r="DA134" s="854"/>
      <c r="DB134" s="855"/>
      <c r="DC134" s="974"/>
      <c r="DD134" s="855"/>
      <c r="DE134" s="857"/>
      <c r="DF134" s="859"/>
      <c r="DG134" s="861"/>
      <c r="DH134" s="835"/>
      <c r="DI134" s="835"/>
      <c r="DJ134" s="835"/>
      <c r="DK134" s="838"/>
      <c r="DL134" s="835"/>
      <c r="DM134" s="841"/>
      <c r="DN134" s="843"/>
      <c r="DO134" s="845"/>
      <c r="DP134" s="847"/>
      <c r="DQ134" s="847"/>
      <c r="DR134" s="849"/>
      <c r="DS134" s="843"/>
      <c r="DT134" s="967"/>
      <c r="DU134" s="969"/>
      <c r="DV134" s="961"/>
      <c r="DW134" s="195"/>
      <c r="DX134" s="961"/>
    </row>
    <row r="135" spans="1:128" ht="18.600000000000001" customHeight="1">
      <c r="A135" s="302" t="s">
        <v>454</v>
      </c>
      <c r="B135" s="921"/>
      <c r="C135" s="866"/>
      <c r="D135" s="863" t="s">
        <v>924</v>
      </c>
      <c r="E135" s="94" t="s">
        <v>53</v>
      </c>
      <c r="F135" s="56"/>
      <c r="G135" s="95">
        <v>141930</v>
      </c>
      <c r="H135" s="96">
        <v>235020</v>
      </c>
      <c r="I135" s="95">
        <v>134150</v>
      </c>
      <c r="J135" s="96">
        <v>227240</v>
      </c>
      <c r="K135" s="33" t="s">
        <v>912</v>
      </c>
      <c r="L135" s="97">
        <v>1290</v>
      </c>
      <c r="M135" s="98">
        <v>2220</v>
      </c>
      <c r="N135" s="99" t="s">
        <v>913</v>
      </c>
      <c r="O135" s="100" t="s">
        <v>914</v>
      </c>
      <c r="P135" s="100" t="s">
        <v>852</v>
      </c>
      <c r="Q135" s="100" t="s">
        <v>915</v>
      </c>
      <c r="R135" s="100" t="s">
        <v>912</v>
      </c>
      <c r="S135" s="101">
        <v>2.6</v>
      </c>
      <c r="T135" s="102">
        <v>2.6</v>
      </c>
      <c r="U135" s="97">
        <v>1210</v>
      </c>
      <c r="V135" s="98">
        <v>2140</v>
      </c>
      <c r="W135" s="103" t="s">
        <v>913</v>
      </c>
      <c r="X135" s="100" t="s">
        <v>914</v>
      </c>
      <c r="Y135" s="103" t="s">
        <v>852</v>
      </c>
      <c r="Z135" s="100" t="s">
        <v>915</v>
      </c>
      <c r="AA135" s="103" t="s">
        <v>912</v>
      </c>
      <c r="AB135" s="101">
        <v>2.6</v>
      </c>
      <c r="AC135" s="104">
        <v>2.6</v>
      </c>
      <c r="AD135" s="122"/>
      <c r="AF135" s="124"/>
      <c r="AO135" s="122"/>
      <c r="AQ135" s="124"/>
      <c r="AY135" s="33" t="s">
        <v>912</v>
      </c>
      <c r="AZ135" s="127">
        <v>18610</v>
      </c>
      <c r="BA135" s="33" t="s">
        <v>912</v>
      </c>
      <c r="BB135" s="75">
        <v>180</v>
      </c>
      <c r="BC135" s="76" t="s">
        <v>913</v>
      </c>
      <c r="BD135" s="77" t="s">
        <v>914</v>
      </c>
      <c r="BE135" s="78" t="s">
        <v>912</v>
      </c>
      <c r="BF135" s="79" t="s">
        <v>915</v>
      </c>
      <c r="BG135" s="76" t="s">
        <v>912</v>
      </c>
      <c r="BH135" s="80">
        <v>2.5</v>
      </c>
      <c r="BI135" s="870"/>
      <c r="BK135" s="115" t="s">
        <v>947</v>
      </c>
      <c r="BL135" s="869"/>
      <c r="BM135" s="93" t="s">
        <v>947</v>
      </c>
      <c r="BS135" s="116"/>
      <c r="BT135" s="154"/>
      <c r="BU135" s="958"/>
      <c r="BV135" s="155" t="s">
        <v>948</v>
      </c>
      <c r="BW135" s="859" t="s">
        <v>912</v>
      </c>
      <c r="BX135" s="963">
        <v>12500</v>
      </c>
      <c r="BY135" s="128"/>
      <c r="BZ135" s="859"/>
      <c r="CA135" s="861">
        <v>0</v>
      </c>
      <c r="CB135" s="884"/>
      <c r="CC135" s="835"/>
      <c r="CD135" s="884"/>
      <c r="CE135" s="838"/>
      <c r="CF135" s="884"/>
      <c r="CG135" s="841"/>
      <c r="CH135" s="877"/>
      <c r="CI135" s="872" t="e">
        <v>#REF!</v>
      </c>
      <c r="CJ135" s="875" t="e">
        <v>#REF!</v>
      </c>
      <c r="CK135" s="877"/>
      <c r="CL135" s="15" t="s">
        <v>925</v>
      </c>
      <c r="CM135" s="119">
        <v>3400</v>
      </c>
      <c r="CN135" s="120">
        <v>3800</v>
      </c>
      <c r="CO135" s="859"/>
      <c r="CP135" s="879"/>
      <c r="CQ135" s="859"/>
      <c r="CR135" s="861"/>
      <c r="CS135" s="884"/>
      <c r="CT135" s="835"/>
      <c r="CU135" s="835"/>
      <c r="CV135" s="838"/>
      <c r="CW135" s="884"/>
      <c r="CX135" s="851"/>
      <c r="CY135" s="881"/>
      <c r="CZ135" s="93"/>
      <c r="DA135" s="19"/>
      <c r="DB135" s="855"/>
      <c r="DC135" s="975">
        <v>0.1</v>
      </c>
      <c r="DD135" s="855"/>
      <c r="DE135" s="857"/>
      <c r="DF135" s="859"/>
      <c r="DG135" s="861"/>
      <c r="DH135" s="835"/>
      <c r="DI135" s="835"/>
      <c r="DJ135" s="835"/>
      <c r="DK135" s="838"/>
      <c r="DL135" s="835"/>
      <c r="DM135" s="841"/>
      <c r="DN135" s="843"/>
      <c r="DO135" s="888">
        <v>0.01</v>
      </c>
      <c r="DP135" s="890">
        <v>0.03</v>
      </c>
      <c r="DQ135" s="890">
        <v>0.04</v>
      </c>
      <c r="DR135" s="892">
        <v>0.05</v>
      </c>
      <c r="DS135" s="843"/>
      <c r="DT135" s="967"/>
      <c r="DU135" s="969"/>
      <c r="DV135" s="961"/>
      <c r="DW135" s="195"/>
      <c r="DX135" s="961"/>
    </row>
    <row r="136" spans="1:128" ht="18.600000000000001" customHeight="1">
      <c r="A136" s="302" t="s">
        <v>455</v>
      </c>
      <c r="B136" s="921"/>
      <c r="C136" s="866"/>
      <c r="D136" s="864"/>
      <c r="E136" s="129" t="s">
        <v>54</v>
      </c>
      <c r="F136" s="56"/>
      <c r="G136" s="130">
        <v>235020</v>
      </c>
      <c r="H136" s="131"/>
      <c r="I136" s="130">
        <v>227240</v>
      </c>
      <c r="J136" s="131"/>
      <c r="K136" s="33" t="s">
        <v>912</v>
      </c>
      <c r="L136" s="132">
        <v>2220</v>
      </c>
      <c r="M136" s="133"/>
      <c r="N136" s="134" t="s">
        <v>913</v>
      </c>
      <c r="O136" s="135" t="s">
        <v>914</v>
      </c>
      <c r="P136" s="135" t="s">
        <v>852</v>
      </c>
      <c r="Q136" s="135" t="s">
        <v>915</v>
      </c>
      <c r="R136" s="135" t="s">
        <v>912</v>
      </c>
      <c r="S136" s="136">
        <v>2.6</v>
      </c>
      <c r="T136" s="137"/>
      <c r="U136" s="132">
        <v>2140</v>
      </c>
      <c r="V136" s="133"/>
      <c r="W136" s="138" t="s">
        <v>913</v>
      </c>
      <c r="X136" s="135" t="s">
        <v>914</v>
      </c>
      <c r="Y136" s="139" t="s">
        <v>852</v>
      </c>
      <c r="Z136" s="135" t="s">
        <v>915</v>
      </c>
      <c r="AA136" s="139" t="s">
        <v>912</v>
      </c>
      <c r="AB136" s="136">
        <v>2.6</v>
      </c>
      <c r="AC136" s="140"/>
      <c r="AD136" s="122"/>
      <c r="AF136" s="124"/>
      <c r="AG136" s="141"/>
      <c r="AO136" s="122"/>
      <c r="AQ136" s="124"/>
      <c r="AR136" s="141"/>
      <c r="AY136" s="122"/>
      <c r="BI136" s="870"/>
      <c r="BK136" s="115">
        <v>600000</v>
      </c>
      <c r="BL136" s="869"/>
      <c r="BM136" s="147">
        <v>6000</v>
      </c>
      <c r="BN136" s="86" t="s">
        <v>853</v>
      </c>
      <c r="BO136" s="14" t="s">
        <v>914</v>
      </c>
      <c r="BP136" s="21" t="s">
        <v>912</v>
      </c>
      <c r="BQ136" s="148" t="s">
        <v>915</v>
      </c>
      <c r="BR136" s="35" t="s">
        <v>912</v>
      </c>
      <c r="BS136" s="149">
        <v>1.8</v>
      </c>
      <c r="BT136" s="123"/>
      <c r="BU136" s="958"/>
      <c r="BV136" s="115"/>
      <c r="BW136" s="859"/>
      <c r="BX136" s="964"/>
      <c r="BY136" s="142"/>
      <c r="BZ136" s="859"/>
      <c r="CA136" s="862"/>
      <c r="CB136" s="885"/>
      <c r="CC136" s="836"/>
      <c r="CD136" s="885"/>
      <c r="CE136" s="839"/>
      <c r="CF136" s="885"/>
      <c r="CG136" s="842"/>
      <c r="CH136" s="877"/>
      <c r="CI136" s="873" t="e">
        <v>#REF!</v>
      </c>
      <c r="CJ136" s="876" t="e">
        <v>#REF!</v>
      </c>
      <c r="CK136" s="877"/>
      <c r="CL136" s="143" t="s">
        <v>926</v>
      </c>
      <c r="CM136" s="144">
        <v>3000</v>
      </c>
      <c r="CN136" s="145">
        <v>3400</v>
      </c>
      <c r="CO136" s="859"/>
      <c r="CP136" s="880"/>
      <c r="CQ136" s="859"/>
      <c r="CR136" s="862"/>
      <c r="CS136" s="885"/>
      <c r="CT136" s="836"/>
      <c r="CU136" s="836"/>
      <c r="CV136" s="839"/>
      <c r="CW136" s="885"/>
      <c r="CX136" s="852"/>
      <c r="CY136" s="882"/>
      <c r="CZ136" s="93"/>
      <c r="DA136" s="19"/>
      <c r="DB136" s="855"/>
      <c r="DC136" s="975"/>
      <c r="DD136" s="855"/>
      <c r="DE136" s="858"/>
      <c r="DF136" s="859"/>
      <c r="DG136" s="862"/>
      <c r="DH136" s="836"/>
      <c r="DI136" s="836"/>
      <c r="DJ136" s="836"/>
      <c r="DK136" s="839"/>
      <c r="DL136" s="836"/>
      <c r="DM136" s="842"/>
      <c r="DN136" s="843"/>
      <c r="DO136" s="889"/>
      <c r="DP136" s="891"/>
      <c r="DQ136" s="891"/>
      <c r="DR136" s="893"/>
      <c r="DS136" s="843"/>
      <c r="DT136" s="967"/>
      <c r="DU136" s="969"/>
      <c r="DV136" s="961"/>
      <c r="DW136" s="195"/>
      <c r="DX136" s="961"/>
    </row>
    <row r="137" spans="1:128" ht="18.600000000000001" customHeight="1">
      <c r="A137" s="302" t="s">
        <v>456</v>
      </c>
      <c r="B137" s="921"/>
      <c r="C137" s="865" t="s">
        <v>949</v>
      </c>
      <c r="D137" s="867" t="s">
        <v>911</v>
      </c>
      <c r="E137" s="55" t="s">
        <v>51</v>
      </c>
      <c r="F137" s="56"/>
      <c r="G137" s="57">
        <v>54220</v>
      </c>
      <c r="H137" s="58">
        <v>63520</v>
      </c>
      <c r="I137" s="57">
        <v>47310</v>
      </c>
      <c r="J137" s="58">
        <v>56610</v>
      </c>
      <c r="K137" s="33" t="s">
        <v>912</v>
      </c>
      <c r="L137" s="59">
        <v>520</v>
      </c>
      <c r="M137" s="60">
        <v>610</v>
      </c>
      <c r="N137" s="61" t="s">
        <v>913</v>
      </c>
      <c r="O137" s="62" t="s">
        <v>914</v>
      </c>
      <c r="P137" s="63" t="s">
        <v>912</v>
      </c>
      <c r="Q137" s="64" t="s">
        <v>915</v>
      </c>
      <c r="R137" s="63" t="s">
        <v>912</v>
      </c>
      <c r="S137" s="65">
        <v>2.6</v>
      </c>
      <c r="T137" s="66">
        <v>2.6</v>
      </c>
      <c r="U137" s="59">
        <v>450</v>
      </c>
      <c r="V137" s="60">
        <v>540</v>
      </c>
      <c r="W137" s="67" t="s">
        <v>913</v>
      </c>
      <c r="X137" s="62" t="s">
        <v>914</v>
      </c>
      <c r="Y137" s="67" t="s">
        <v>912</v>
      </c>
      <c r="Z137" s="64" t="s">
        <v>915</v>
      </c>
      <c r="AA137" s="67" t="s">
        <v>912</v>
      </c>
      <c r="AB137" s="65">
        <v>2.5</v>
      </c>
      <c r="AC137" s="68">
        <v>2.5</v>
      </c>
      <c r="AD137" s="33" t="s">
        <v>912</v>
      </c>
      <c r="AE137" s="69">
        <v>9300</v>
      </c>
      <c r="AF137" s="33" t="s">
        <v>912</v>
      </c>
      <c r="AG137" s="70">
        <v>90</v>
      </c>
      <c r="AH137" s="71" t="s">
        <v>913</v>
      </c>
      <c r="AI137" s="62" t="s">
        <v>914</v>
      </c>
      <c r="AJ137" s="67" t="s">
        <v>912</v>
      </c>
      <c r="AK137" s="64" t="s">
        <v>915</v>
      </c>
      <c r="AL137" s="67" t="s">
        <v>912</v>
      </c>
      <c r="AM137" s="72">
        <v>2.5</v>
      </c>
      <c r="AN137" s="73" t="s">
        <v>916</v>
      </c>
      <c r="AO137" s="33" t="s">
        <v>912</v>
      </c>
      <c r="AP137" s="74">
        <v>3720</v>
      </c>
      <c r="AQ137" s="33" t="s">
        <v>912</v>
      </c>
      <c r="AR137" s="75">
        <v>30</v>
      </c>
      <c r="AS137" s="76" t="s">
        <v>913</v>
      </c>
      <c r="AT137" s="77" t="s">
        <v>914</v>
      </c>
      <c r="AU137" s="78" t="s">
        <v>912</v>
      </c>
      <c r="AV137" s="79" t="s">
        <v>915</v>
      </c>
      <c r="AW137" s="78" t="s">
        <v>912</v>
      </c>
      <c r="AX137" s="80">
        <v>3.7</v>
      </c>
      <c r="AZ137" s="18"/>
      <c r="BA137" s="18"/>
      <c r="BB137" s="81"/>
      <c r="BC137" s="22"/>
      <c r="BD137" s="18"/>
      <c r="BE137" s="22"/>
      <c r="BF137" s="18"/>
      <c r="BG137" s="22"/>
      <c r="BH137" s="18"/>
      <c r="BI137" s="870"/>
      <c r="BK137" s="150"/>
      <c r="BL137" s="869"/>
      <c r="BM137" s="151"/>
      <c r="BN137" s="54"/>
      <c r="BO137" s="54"/>
      <c r="BP137" s="54"/>
      <c r="BQ137" s="54"/>
      <c r="BR137" s="54"/>
      <c r="BS137" s="152"/>
      <c r="BU137" s="958"/>
      <c r="BV137" s="117"/>
      <c r="BW137" s="859" t="s">
        <v>912</v>
      </c>
      <c r="BX137" s="886">
        <v>13700</v>
      </c>
      <c r="BY137" s="88"/>
      <c r="BZ137" s="859" t="s">
        <v>912</v>
      </c>
      <c r="CA137" s="860">
        <v>50</v>
      </c>
      <c r="CB137" s="883" t="s">
        <v>913</v>
      </c>
      <c r="CC137" s="834" t="s">
        <v>914</v>
      </c>
      <c r="CD137" s="883" t="s">
        <v>912</v>
      </c>
      <c r="CE137" s="837" t="s">
        <v>918</v>
      </c>
      <c r="CF137" s="883" t="s">
        <v>912</v>
      </c>
      <c r="CG137" s="840">
        <v>6.6</v>
      </c>
      <c r="CH137" s="877" t="s">
        <v>912</v>
      </c>
      <c r="CI137" s="871">
        <v>3800</v>
      </c>
      <c r="CJ137" s="874">
        <v>4200</v>
      </c>
      <c r="CK137" s="877" t="s">
        <v>912</v>
      </c>
      <c r="CL137" s="89" t="s">
        <v>919</v>
      </c>
      <c r="CM137" s="90">
        <v>6300</v>
      </c>
      <c r="CN137" s="91">
        <v>7100</v>
      </c>
      <c r="CO137" s="859" t="s">
        <v>912</v>
      </c>
      <c r="CP137" s="878">
        <v>6200</v>
      </c>
      <c r="CQ137" s="859" t="s">
        <v>912</v>
      </c>
      <c r="CR137" s="860">
        <v>60</v>
      </c>
      <c r="CS137" s="883" t="s">
        <v>913</v>
      </c>
      <c r="CT137" s="834" t="s">
        <v>914</v>
      </c>
      <c r="CU137" s="834" t="s">
        <v>912</v>
      </c>
      <c r="CV137" s="837" t="s">
        <v>918</v>
      </c>
      <c r="CW137" s="883" t="s">
        <v>912</v>
      </c>
      <c r="CX137" s="850">
        <v>2.7</v>
      </c>
      <c r="CY137" s="881" t="s">
        <v>920</v>
      </c>
      <c r="CZ137" s="877" t="s">
        <v>912</v>
      </c>
      <c r="DA137" s="853">
        <v>5100</v>
      </c>
      <c r="DB137" s="855"/>
      <c r="DC137" s="156"/>
      <c r="DD137" s="855" t="s">
        <v>921</v>
      </c>
      <c r="DE137" s="856">
        <v>6730</v>
      </c>
      <c r="DF137" s="859" t="s">
        <v>912</v>
      </c>
      <c r="DG137" s="860">
        <v>60</v>
      </c>
      <c r="DH137" s="834" t="s">
        <v>913</v>
      </c>
      <c r="DI137" s="834" t="s">
        <v>914</v>
      </c>
      <c r="DJ137" s="834" t="s">
        <v>912</v>
      </c>
      <c r="DK137" s="837" t="s">
        <v>918</v>
      </c>
      <c r="DL137" s="834" t="s">
        <v>912</v>
      </c>
      <c r="DM137" s="840">
        <v>2</v>
      </c>
      <c r="DN137" s="843" t="s">
        <v>921</v>
      </c>
      <c r="DO137" s="844" t="s">
        <v>854</v>
      </c>
      <c r="DP137" s="846" t="s">
        <v>854</v>
      </c>
      <c r="DQ137" s="846" t="s">
        <v>854</v>
      </c>
      <c r="DR137" s="848" t="s">
        <v>854</v>
      </c>
      <c r="DS137" s="843" t="s">
        <v>921</v>
      </c>
      <c r="DT137" s="967"/>
      <c r="DU137" s="969"/>
      <c r="DV137" s="961"/>
      <c r="DW137" s="195"/>
      <c r="DX137" s="961"/>
    </row>
    <row r="138" spans="1:128" ht="18.600000000000001" customHeight="1">
      <c r="A138" s="302" t="s">
        <v>457</v>
      </c>
      <c r="B138" s="921"/>
      <c r="C138" s="866"/>
      <c r="D138" s="868"/>
      <c r="E138" s="94" t="s">
        <v>52</v>
      </c>
      <c r="F138" s="56"/>
      <c r="G138" s="95">
        <v>63520</v>
      </c>
      <c r="H138" s="96">
        <v>137820</v>
      </c>
      <c r="I138" s="95">
        <v>56610</v>
      </c>
      <c r="J138" s="96">
        <v>130910</v>
      </c>
      <c r="K138" s="33" t="s">
        <v>912</v>
      </c>
      <c r="L138" s="97">
        <v>610</v>
      </c>
      <c r="M138" s="98">
        <v>1250</v>
      </c>
      <c r="N138" s="99" t="s">
        <v>913</v>
      </c>
      <c r="O138" s="100" t="s">
        <v>914</v>
      </c>
      <c r="P138" s="100" t="s">
        <v>852</v>
      </c>
      <c r="Q138" s="100" t="s">
        <v>915</v>
      </c>
      <c r="R138" s="100" t="s">
        <v>912</v>
      </c>
      <c r="S138" s="101">
        <v>2.6</v>
      </c>
      <c r="T138" s="102">
        <v>2.6</v>
      </c>
      <c r="U138" s="97">
        <v>540</v>
      </c>
      <c r="V138" s="98">
        <v>1180</v>
      </c>
      <c r="W138" s="103" t="s">
        <v>913</v>
      </c>
      <c r="X138" s="100" t="s">
        <v>914</v>
      </c>
      <c r="Y138" s="103" t="s">
        <v>852</v>
      </c>
      <c r="Z138" s="100" t="s">
        <v>915</v>
      </c>
      <c r="AA138" s="103" t="s">
        <v>912</v>
      </c>
      <c r="AB138" s="101">
        <v>2.5</v>
      </c>
      <c r="AC138" s="104">
        <v>2.6</v>
      </c>
      <c r="AD138" s="33" t="s">
        <v>912</v>
      </c>
      <c r="AE138" s="105">
        <v>9300</v>
      </c>
      <c r="AF138" s="33" t="s">
        <v>912</v>
      </c>
      <c r="AG138" s="106">
        <v>90</v>
      </c>
      <c r="AH138" s="107" t="s">
        <v>913</v>
      </c>
      <c r="AI138" s="49" t="s">
        <v>914</v>
      </c>
      <c r="AJ138" s="50" t="s">
        <v>912</v>
      </c>
      <c r="AK138" s="108" t="s">
        <v>915</v>
      </c>
      <c r="AL138" s="109" t="s">
        <v>912</v>
      </c>
      <c r="AM138" s="110">
        <v>2.5</v>
      </c>
      <c r="AN138" s="111"/>
      <c r="AP138" s="112"/>
      <c r="AQ138" s="7"/>
      <c r="AR138" s="113"/>
      <c r="AS138" s="114"/>
      <c r="AT138" s="112"/>
      <c r="AU138" s="114"/>
      <c r="AV138" s="112"/>
      <c r="AW138" s="114"/>
      <c r="AX138" s="112"/>
      <c r="AZ138" s="18"/>
      <c r="BA138" s="18"/>
      <c r="BB138" s="81"/>
      <c r="BC138" s="22"/>
      <c r="BD138" s="18"/>
      <c r="BE138" s="22"/>
      <c r="BF138" s="18"/>
      <c r="BG138" s="22"/>
      <c r="BH138" s="18"/>
      <c r="BI138" s="870"/>
      <c r="BK138" s="115" t="s">
        <v>950</v>
      </c>
      <c r="BL138" s="869"/>
      <c r="BM138" s="93" t="s">
        <v>950</v>
      </c>
      <c r="BS138" s="116"/>
      <c r="BT138" s="154"/>
      <c r="BU138" s="958"/>
      <c r="BV138" s="150"/>
      <c r="BW138" s="859"/>
      <c r="BX138" s="887"/>
      <c r="BY138" s="118">
        <v>11760</v>
      </c>
      <c r="BZ138" s="859"/>
      <c r="CA138" s="861"/>
      <c r="CB138" s="884"/>
      <c r="CC138" s="835"/>
      <c r="CD138" s="884"/>
      <c r="CE138" s="838"/>
      <c r="CF138" s="884"/>
      <c r="CG138" s="841"/>
      <c r="CH138" s="877"/>
      <c r="CI138" s="872" t="e">
        <v>#REF!</v>
      </c>
      <c r="CJ138" s="875" t="e">
        <v>#REF!</v>
      </c>
      <c r="CK138" s="877"/>
      <c r="CL138" s="15" t="s">
        <v>923</v>
      </c>
      <c r="CM138" s="119">
        <v>3500</v>
      </c>
      <c r="CN138" s="120">
        <v>3900</v>
      </c>
      <c r="CO138" s="859"/>
      <c r="CP138" s="879"/>
      <c r="CQ138" s="859"/>
      <c r="CR138" s="861"/>
      <c r="CS138" s="884"/>
      <c r="CT138" s="835"/>
      <c r="CU138" s="835"/>
      <c r="CV138" s="838"/>
      <c r="CW138" s="884"/>
      <c r="CX138" s="851"/>
      <c r="CY138" s="881"/>
      <c r="CZ138" s="877"/>
      <c r="DA138" s="854"/>
      <c r="DB138" s="855"/>
      <c r="DC138" s="156"/>
      <c r="DD138" s="855"/>
      <c r="DE138" s="857"/>
      <c r="DF138" s="859"/>
      <c r="DG138" s="861"/>
      <c r="DH138" s="835"/>
      <c r="DI138" s="835"/>
      <c r="DJ138" s="835"/>
      <c r="DK138" s="838"/>
      <c r="DL138" s="835"/>
      <c r="DM138" s="841"/>
      <c r="DN138" s="843"/>
      <c r="DO138" s="845"/>
      <c r="DP138" s="847"/>
      <c r="DQ138" s="847"/>
      <c r="DR138" s="849"/>
      <c r="DS138" s="843"/>
      <c r="DT138" s="967"/>
      <c r="DU138" s="969"/>
      <c r="DV138" s="961"/>
      <c r="DW138" s="195"/>
      <c r="DX138" s="961"/>
    </row>
    <row r="139" spans="1:128" ht="18.600000000000001" customHeight="1">
      <c r="A139" s="302" t="s">
        <v>458</v>
      </c>
      <c r="B139" s="921"/>
      <c r="C139" s="866"/>
      <c r="D139" s="863" t="s">
        <v>924</v>
      </c>
      <c r="E139" s="94" t="s">
        <v>53</v>
      </c>
      <c r="F139" s="56"/>
      <c r="G139" s="95">
        <v>137820</v>
      </c>
      <c r="H139" s="96">
        <v>230910</v>
      </c>
      <c r="I139" s="95">
        <v>130910</v>
      </c>
      <c r="J139" s="96">
        <v>224000</v>
      </c>
      <c r="K139" s="33" t="s">
        <v>912</v>
      </c>
      <c r="L139" s="97">
        <v>1250</v>
      </c>
      <c r="M139" s="98">
        <v>2180</v>
      </c>
      <c r="N139" s="99" t="s">
        <v>913</v>
      </c>
      <c r="O139" s="100" t="s">
        <v>914</v>
      </c>
      <c r="P139" s="100" t="s">
        <v>852</v>
      </c>
      <c r="Q139" s="100" t="s">
        <v>915</v>
      </c>
      <c r="R139" s="100" t="s">
        <v>912</v>
      </c>
      <c r="S139" s="101">
        <v>2.6</v>
      </c>
      <c r="T139" s="102">
        <v>2.6</v>
      </c>
      <c r="U139" s="97">
        <v>1180</v>
      </c>
      <c r="V139" s="98">
        <v>2110</v>
      </c>
      <c r="W139" s="103" t="s">
        <v>913</v>
      </c>
      <c r="X139" s="100" t="s">
        <v>914</v>
      </c>
      <c r="Y139" s="103" t="s">
        <v>852</v>
      </c>
      <c r="Z139" s="100" t="s">
        <v>915</v>
      </c>
      <c r="AA139" s="103" t="s">
        <v>912</v>
      </c>
      <c r="AB139" s="101">
        <v>2.6</v>
      </c>
      <c r="AC139" s="104">
        <v>2.6</v>
      </c>
      <c r="AD139" s="122"/>
      <c r="AF139" s="124"/>
      <c r="AO139" s="122"/>
      <c r="AQ139" s="124"/>
      <c r="AY139" s="33" t="s">
        <v>912</v>
      </c>
      <c r="AZ139" s="127">
        <v>18610</v>
      </c>
      <c r="BA139" s="33" t="s">
        <v>912</v>
      </c>
      <c r="BB139" s="75">
        <v>180</v>
      </c>
      <c r="BC139" s="76" t="s">
        <v>913</v>
      </c>
      <c r="BD139" s="77" t="s">
        <v>914</v>
      </c>
      <c r="BE139" s="78" t="s">
        <v>912</v>
      </c>
      <c r="BF139" s="79" t="s">
        <v>915</v>
      </c>
      <c r="BG139" s="76" t="s">
        <v>912</v>
      </c>
      <c r="BH139" s="80">
        <v>2.5</v>
      </c>
      <c r="BI139" s="870"/>
      <c r="BK139" s="115">
        <v>644900</v>
      </c>
      <c r="BL139" s="869"/>
      <c r="BM139" s="147">
        <v>6440</v>
      </c>
      <c r="BN139" s="86" t="s">
        <v>853</v>
      </c>
      <c r="BO139" s="14" t="s">
        <v>914</v>
      </c>
      <c r="BP139" s="21" t="s">
        <v>912</v>
      </c>
      <c r="BQ139" s="148" t="s">
        <v>915</v>
      </c>
      <c r="BR139" s="35" t="s">
        <v>912</v>
      </c>
      <c r="BS139" s="149">
        <v>1.9</v>
      </c>
      <c r="BT139" s="123"/>
      <c r="BU139" s="958"/>
      <c r="BV139" s="115"/>
      <c r="BW139" s="859" t="s">
        <v>912</v>
      </c>
      <c r="BX139" s="963">
        <v>11760</v>
      </c>
      <c r="BY139" s="128"/>
      <c r="BZ139" s="859"/>
      <c r="CA139" s="861">
        <v>0</v>
      </c>
      <c r="CB139" s="884"/>
      <c r="CC139" s="835"/>
      <c r="CD139" s="884"/>
      <c r="CE139" s="838"/>
      <c r="CF139" s="884"/>
      <c r="CG139" s="841"/>
      <c r="CH139" s="877"/>
      <c r="CI139" s="872" t="e">
        <v>#REF!</v>
      </c>
      <c r="CJ139" s="875" t="e">
        <v>#REF!</v>
      </c>
      <c r="CK139" s="877"/>
      <c r="CL139" s="15" t="s">
        <v>925</v>
      </c>
      <c r="CM139" s="119">
        <v>3000</v>
      </c>
      <c r="CN139" s="120">
        <v>3400</v>
      </c>
      <c r="CO139" s="859"/>
      <c r="CP139" s="879"/>
      <c r="CQ139" s="859"/>
      <c r="CR139" s="861"/>
      <c r="CS139" s="884"/>
      <c r="CT139" s="835"/>
      <c r="CU139" s="835"/>
      <c r="CV139" s="838"/>
      <c r="CW139" s="884"/>
      <c r="CX139" s="851"/>
      <c r="CY139" s="881"/>
      <c r="CZ139" s="93"/>
      <c r="DA139" s="19"/>
      <c r="DB139" s="855"/>
      <c r="DC139" s="157"/>
      <c r="DD139" s="855"/>
      <c r="DE139" s="857"/>
      <c r="DF139" s="859"/>
      <c r="DG139" s="861"/>
      <c r="DH139" s="835"/>
      <c r="DI139" s="835"/>
      <c r="DJ139" s="835"/>
      <c r="DK139" s="838"/>
      <c r="DL139" s="835"/>
      <c r="DM139" s="841"/>
      <c r="DN139" s="843"/>
      <c r="DO139" s="888">
        <v>0.01</v>
      </c>
      <c r="DP139" s="890">
        <v>0.03</v>
      </c>
      <c r="DQ139" s="890">
        <v>0.04</v>
      </c>
      <c r="DR139" s="892">
        <v>0.06</v>
      </c>
      <c r="DS139" s="843"/>
      <c r="DT139" s="967"/>
      <c r="DU139" s="969"/>
      <c r="DV139" s="961"/>
      <c r="DW139" s="195"/>
      <c r="DX139" s="961"/>
    </row>
    <row r="140" spans="1:128" ht="18.600000000000001" customHeight="1">
      <c r="A140" s="302" t="s">
        <v>459</v>
      </c>
      <c r="B140" s="921"/>
      <c r="C140" s="866"/>
      <c r="D140" s="864"/>
      <c r="E140" s="129" t="s">
        <v>54</v>
      </c>
      <c r="F140" s="56"/>
      <c r="G140" s="130">
        <v>230910</v>
      </c>
      <c r="H140" s="131"/>
      <c r="I140" s="130">
        <v>224000</v>
      </c>
      <c r="J140" s="131"/>
      <c r="K140" s="33" t="s">
        <v>912</v>
      </c>
      <c r="L140" s="132">
        <v>2180</v>
      </c>
      <c r="M140" s="133"/>
      <c r="N140" s="134" t="s">
        <v>913</v>
      </c>
      <c r="O140" s="135" t="s">
        <v>914</v>
      </c>
      <c r="P140" s="135" t="s">
        <v>852</v>
      </c>
      <c r="Q140" s="135" t="s">
        <v>915</v>
      </c>
      <c r="R140" s="135" t="s">
        <v>912</v>
      </c>
      <c r="S140" s="136">
        <v>2.6</v>
      </c>
      <c r="T140" s="137"/>
      <c r="U140" s="132">
        <v>2110</v>
      </c>
      <c r="V140" s="133"/>
      <c r="W140" s="138" t="s">
        <v>913</v>
      </c>
      <c r="X140" s="135" t="s">
        <v>914</v>
      </c>
      <c r="Y140" s="139" t="s">
        <v>852</v>
      </c>
      <c r="Z140" s="135" t="s">
        <v>915</v>
      </c>
      <c r="AA140" s="139" t="s">
        <v>912</v>
      </c>
      <c r="AB140" s="136">
        <v>2.6</v>
      </c>
      <c r="AC140" s="140"/>
      <c r="AD140" s="122"/>
      <c r="AF140" s="124"/>
      <c r="AG140" s="141"/>
      <c r="AO140" s="122"/>
      <c r="AQ140" s="124"/>
      <c r="AR140" s="141"/>
      <c r="AY140" s="122"/>
      <c r="BI140" s="870"/>
      <c r="BK140" s="150"/>
      <c r="BL140" s="869"/>
      <c r="BM140" s="151"/>
      <c r="BN140" s="54"/>
      <c r="BO140" s="54"/>
      <c r="BP140" s="54"/>
      <c r="BQ140" s="54"/>
      <c r="BR140" s="54"/>
      <c r="BS140" s="152"/>
      <c r="BU140" s="958"/>
      <c r="BV140" s="117"/>
      <c r="BW140" s="859"/>
      <c r="BX140" s="964"/>
      <c r="BY140" s="142"/>
      <c r="BZ140" s="859"/>
      <c r="CA140" s="862"/>
      <c r="CB140" s="885"/>
      <c r="CC140" s="836"/>
      <c r="CD140" s="885"/>
      <c r="CE140" s="839"/>
      <c r="CF140" s="885"/>
      <c r="CG140" s="842"/>
      <c r="CH140" s="877"/>
      <c r="CI140" s="873" t="e">
        <v>#REF!</v>
      </c>
      <c r="CJ140" s="876" t="e">
        <v>#REF!</v>
      </c>
      <c r="CK140" s="877"/>
      <c r="CL140" s="143" t="s">
        <v>926</v>
      </c>
      <c r="CM140" s="144">
        <v>2700</v>
      </c>
      <c r="CN140" s="145">
        <v>3000</v>
      </c>
      <c r="CO140" s="859"/>
      <c r="CP140" s="880"/>
      <c r="CQ140" s="859"/>
      <c r="CR140" s="862"/>
      <c r="CS140" s="885"/>
      <c r="CT140" s="836"/>
      <c r="CU140" s="836"/>
      <c r="CV140" s="839"/>
      <c r="CW140" s="885"/>
      <c r="CX140" s="852"/>
      <c r="CY140" s="882"/>
      <c r="CZ140" s="93"/>
      <c r="DA140" s="19"/>
      <c r="DB140" s="855"/>
      <c r="DC140" s="157"/>
      <c r="DD140" s="855"/>
      <c r="DE140" s="858"/>
      <c r="DF140" s="859"/>
      <c r="DG140" s="862"/>
      <c r="DH140" s="836"/>
      <c r="DI140" s="836"/>
      <c r="DJ140" s="836"/>
      <c r="DK140" s="839"/>
      <c r="DL140" s="836"/>
      <c r="DM140" s="842"/>
      <c r="DN140" s="843"/>
      <c r="DO140" s="889"/>
      <c r="DP140" s="891"/>
      <c r="DQ140" s="891"/>
      <c r="DR140" s="893"/>
      <c r="DS140" s="843"/>
      <c r="DT140" s="967"/>
      <c r="DU140" s="969"/>
      <c r="DV140" s="961"/>
      <c r="DW140" s="195"/>
      <c r="DX140" s="961"/>
    </row>
    <row r="141" spans="1:128" ht="18.600000000000001" customHeight="1">
      <c r="A141" s="302" t="s">
        <v>460</v>
      </c>
      <c r="B141" s="921"/>
      <c r="C141" s="865" t="s">
        <v>951</v>
      </c>
      <c r="D141" s="867" t="s">
        <v>911</v>
      </c>
      <c r="E141" s="55" t="s">
        <v>51</v>
      </c>
      <c r="F141" s="56"/>
      <c r="G141" s="57">
        <v>46700</v>
      </c>
      <c r="H141" s="58">
        <v>56000</v>
      </c>
      <c r="I141" s="57">
        <v>40480</v>
      </c>
      <c r="J141" s="58">
        <v>49780</v>
      </c>
      <c r="K141" s="33" t="s">
        <v>912</v>
      </c>
      <c r="L141" s="59">
        <v>440</v>
      </c>
      <c r="M141" s="60">
        <v>530</v>
      </c>
      <c r="N141" s="61" t="s">
        <v>913</v>
      </c>
      <c r="O141" s="62" t="s">
        <v>914</v>
      </c>
      <c r="P141" s="63" t="s">
        <v>912</v>
      </c>
      <c r="Q141" s="64" t="s">
        <v>915</v>
      </c>
      <c r="R141" s="63" t="s">
        <v>912</v>
      </c>
      <c r="S141" s="65">
        <v>2.8</v>
      </c>
      <c r="T141" s="66">
        <v>2.7</v>
      </c>
      <c r="U141" s="59">
        <v>380</v>
      </c>
      <c r="V141" s="60">
        <v>470</v>
      </c>
      <c r="W141" s="67" t="s">
        <v>913</v>
      </c>
      <c r="X141" s="62" t="s">
        <v>914</v>
      </c>
      <c r="Y141" s="67" t="s">
        <v>912</v>
      </c>
      <c r="Z141" s="64" t="s">
        <v>915</v>
      </c>
      <c r="AA141" s="67" t="s">
        <v>912</v>
      </c>
      <c r="AB141" s="65">
        <v>2.7</v>
      </c>
      <c r="AC141" s="68">
        <v>2.7</v>
      </c>
      <c r="AD141" s="33" t="s">
        <v>912</v>
      </c>
      <c r="AE141" s="69">
        <v>9300</v>
      </c>
      <c r="AF141" s="33" t="s">
        <v>912</v>
      </c>
      <c r="AG141" s="70">
        <v>90</v>
      </c>
      <c r="AH141" s="71" t="s">
        <v>913</v>
      </c>
      <c r="AI141" s="62" t="s">
        <v>914</v>
      </c>
      <c r="AJ141" s="67" t="s">
        <v>912</v>
      </c>
      <c r="AK141" s="64" t="s">
        <v>915</v>
      </c>
      <c r="AL141" s="67" t="s">
        <v>912</v>
      </c>
      <c r="AM141" s="72">
        <v>2.5</v>
      </c>
      <c r="AN141" s="73" t="s">
        <v>916</v>
      </c>
      <c r="AO141" s="33" t="s">
        <v>912</v>
      </c>
      <c r="AP141" s="74">
        <v>3720</v>
      </c>
      <c r="AQ141" s="33" t="s">
        <v>912</v>
      </c>
      <c r="AR141" s="75">
        <v>30</v>
      </c>
      <c r="AS141" s="76" t="s">
        <v>913</v>
      </c>
      <c r="AT141" s="77" t="s">
        <v>914</v>
      </c>
      <c r="AU141" s="78" t="s">
        <v>912</v>
      </c>
      <c r="AV141" s="79" t="s">
        <v>915</v>
      </c>
      <c r="AW141" s="78" t="s">
        <v>912</v>
      </c>
      <c r="AX141" s="80">
        <v>3.7</v>
      </c>
      <c r="AZ141" s="18"/>
      <c r="BA141" s="18"/>
      <c r="BB141" s="81"/>
      <c r="BC141" s="22"/>
      <c r="BD141" s="18"/>
      <c r="BE141" s="22"/>
      <c r="BF141" s="18"/>
      <c r="BG141" s="22"/>
      <c r="BH141" s="18"/>
      <c r="BI141" s="870"/>
      <c r="BK141" s="115" t="s">
        <v>952</v>
      </c>
      <c r="BL141" s="869"/>
      <c r="BM141" s="93" t="s">
        <v>952</v>
      </c>
      <c r="BS141" s="116"/>
      <c r="BT141" s="154"/>
      <c r="BU141" s="958"/>
      <c r="BV141" s="150"/>
      <c r="BW141" s="869"/>
      <c r="BX141" s="123"/>
      <c r="BY141" s="123"/>
      <c r="BZ141" s="870"/>
      <c r="CA141" s="158"/>
      <c r="CB141" s="159"/>
      <c r="CC141" s="160"/>
      <c r="CD141" s="159"/>
      <c r="CE141" s="160"/>
      <c r="CF141" s="159"/>
      <c r="CG141" s="160"/>
      <c r="CH141" s="855" t="s">
        <v>912</v>
      </c>
      <c r="CI141" s="871">
        <v>3400</v>
      </c>
      <c r="CJ141" s="874">
        <v>3800</v>
      </c>
      <c r="CK141" s="877" t="s">
        <v>912</v>
      </c>
      <c r="CL141" s="89" t="s">
        <v>919</v>
      </c>
      <c r="CM141" s="90">
        <v>5500</v>
      </c>
      <c r="CN141" s="91">
        <v>6200</v>
      </c>
      <c r="CO141" s="859" t="s">
        <v>912</v>
      </c>
      <c r="CP141" s="878">
        <v>5580</v>
      </c>
      <c r="CQ141" s="859" t="s">
        <v>912</v>
      </c>
      <c r="CR141" s="860">
        <v>50</v>
      </c>
      <c r="CS141" s="883" t="s">
        <v>913</v>
      </c>
      <c r="CT141" s="834" t="s">
        <v>914</v>
      </c>
      <c r="CU141" s="834" t="s">
        <v>912</v>
      </c>
      <c r="CV141" s="837" t="s">
        <v>918</v>
      </c>
      <c r="CW141" s="883" t="s">
        <v>912</v>
      </c>
      <c r="CX141" s="850">
        <v>2.9</v>
      </c>
      <c r="CY141" s="881" t="s">
        <v>920</v>
      </c>
      <c r="CZ141" s="877" t="s">
        <v>912</v>
      </c>
      <c r="DA141" s="853">
        <v>5100</v>
      </c>
      <c r="DB141" s="855"/>
      <c r="DC141" s="161"/>
      <c r="DD141" s="855" t="s">
        <v>921</v>
      </c>
      <c r="DE141" s="856">
        <v>6050</v>
      </c>
      <c r="DF141" s="859" t="s">
        <v>912</v>
      </c>
      <c r="DG141" s="860">
        <v>60</v>
      </c>
      <c r="DH141" s="834" t="s">
        <v>913</v>
      </c>
      <c r="DI141" s="834" t="s">
        <v>914</v>
      </c>
      <c r="DJ141" s="834" t="s">
        <v>912</v>
      </c>
      <c r="DK141" s="837" t="s">
        <v>918</v>
      </c>
      <c r="DL141" s="834" t="s">
        <v>912</v>
      </c>
      <c r="DM141" s="840">
        <v>1.8</v>
      </c>
      <c r="DN141" s="843" t="s">
        <v>921</v>
      </c>
      <c r="DO141" s="844" t="s">
        <v>854</v>
      </c>
      <c r="DP141" s="846" t="s">
        <v>854</v>
      </c>
      <c r="DQ141" s="846" t="s">
        <v>854</v>
      </c>
      <c r="DR141" s="848" t="s">
        <v>854</v>
      </c>
      <c r="DS141" s="843" t="s">
        <v>921</v>
      </c>
      <c r="DT141" s="967"/>
      <c r="DU141" s="969"/>
      <c r="DV141" s="961"/>
      <c r="DW141" s="195"/>
      <c r="DX141" s="961"/>
    </row>
    <row r="142" spans="1:128" ht="18.600000000000001" customHeight="1">
      <c r="A142" s="302" t="s">
        <v>461</v>
      </c>
      <c r="B142" s="921"/>
      <c r="C142" s="866"/>
      <c r="D142" s="868"/>
      <c r="E142" s="94" t="s">
        <v>52</v>
      </c>
      <c r="F142" s="56"/>
      <c r="G142" s="95">
        <v>56000</v>
      </c>
      <c r="H142" s="96">
        <v>130300</v>
      </c>
      <c r="I142" s="95">
        <v>49780</v>
      </c>
      <c r="J142" s="96">
        <v>124080</v>
      </c>
      <c r="K142" s="33" t="s">
        <v>912</v>
      </c>
      <c r="L142" s="97">
        <v>530</v>
      </c>
      <c r="M142" s="98">
        <v>1170</v>
      </c>
      <c r="N142" s="99" t="s">
        <v>913</v>
      </c>
      <c r="O142" s="100" t="s">
        <v>914</v>
      </c>
      <c r="P142" s="100" t="s">
        <v>852</v>
      </c>
      <c r="Q142" s="100" t="s">
        <v>915</v>
      </c>
      <c r="R142" s="100" t="s">
        <v>912</v>
      </c>
      <c r="S142" s="101">
        <v>2.7</v>
      </c>
      <c r="T142" s="102">
        <v>2.7</v>
      </c>
      <c r="U142" s="97">
        <v>470</v>
      </c>
      <c r="V142" s="98">
        <v>1110</v>
      </c>
      <c r="W142" s="103" t="s">
        <v>913</v>
      </c>
      <c r="X142" s="100" t="s">
        <v>914</v>
      </c>
      <c r="Y142" s="103" t="s">
        <v>852</v>
      </c>
      <c r="Z142" s="100" t="s">
        <v>915</v>
      </c>
      <c r="AA142" s="103" t="s">
        <v>912</v>
      </c>
      <c r="AB142" s="101">
        <v>2.7</v>
      </c>
      <c r="AC142" s="104">
        <v>2.6</v>
      </c>
      <c r="AD142" s="33" t="s">
        <v>912</v>
      </c>
      <c r="AE142" s="105">
        <v>9300</v>
      </c>
      <c r="AF142" s="33" t="s">
        <v>912</v>
      </c>
      <c r="AG142" s="106">
        <v>90</v>
      </c>
      <c r="AH142" s="107" t="s">
        <v>913</v>
      </c>
      <c r="AI142" s="49" t="s">
        <v>914</v>
      </c>
      <c r="AJ142" s="50" t="s">
        <v>912</v>
      </c>
      <c r="AK142" s="108" t="s">
        <v>915</v>
      </c>
      <c r="AL142" s="109" t="s">
        <v>912</v>
      </c>
      <c r="AM142" s="110">
        <v>2.5</v>
      </c>
      <c r="AN142" s="111"/>
      <c r="AP142" s="112"/>
      <c r="AQ142" s="7"/>
      <c r="AR142" s="113"/>
      <c r="AS142" s="114"/>
      <c r="AT142" s="112"/>
      <c r="AU142" s="114"/>
      <c r="AV142" s="112"/>
      <c r="AW142" s="114"/>
      <c r="AX142" s="112"/>
      <c r="AZ142" s="18"/>
      <c r="BA142" s="18"/>
      <c r="BB142" s="81"/>
      <c r="BC142" s="22"/>
      <c r="BD142" s="18"/>
      <c r="BE142" s="22"/>
      <c r="BF142" s="18"/>
      <c r="BG142" s="22"/>
      <c r="BH142" s="18"/>
      <c r="BI142" s="870"/>
      <c r="BK142" s="115">
        <v>689800</v>
      </c>
      <c r="BL142" s="869"/>
      <c r="BM142" s="147">
        <v>6890</v>
      </c>
      <c r="BN142" s="86" t="s">
        <v>853</v>
      </c>
      <c r="BO142" s="14" t="s">
        <v>914</v>
      </c>
      <c r="BP142" s="21" t="s">
        <v>912</v>
      </c>
      <c r="BQ142" s="148" t="s">
        <v>915</v>
      </c>
      <c r="BR142" s="35" t="s">
        <v>912</v>
      </c>
      <c r="BS142" s="149">
        <v>1.8</v>
      </c>
      <c r="BT142" s="123"/>
      <c r="BU142" s="958"/>
      <c r="BW142" s="869"/>
      <c r="BX142" s="123"/>
      <c r="BY142" s="123"/>
      <c r="BZ142" s="870"/>
      <c r="CA142" s="162"/>
      <c r="CB142" s="159"/>
      <c r="CC142" s="160"/>
      <c r="CD142" s="159"/>
      <c r="CE142" s="160"/>
      <c r="CF142" s="159"/>
      <c r="CG142" s="160"/>
      <c r="CH142" s="855"/>
      <c r="CI142" s="872" t="e">
        <v>#REF!</v>
      </c>
      <c r="CJ142" s="875" t="e">
        <v>#REF!</v>
      </c>
      <c r="CK142" s="877"/>
      <c r="CL142" s="15" t="s">
        <v>923</v>
      </c>
      <c r="CM142" s="119">
        <v>3000</v>
      </c>
      <c r="CN142" s="120">
        <v>3400</v>
      </c>
      <c r="CO142" s="859"/>
      <c r="CP142" s="879"/>
      <c r="CQ142" s="859"/>
      <c r="CR142" s="861"/>
      <c r="CS142" s="884"/>
      <c r="CT142" s="835"/>
      <c r="CU142" s="835"/>
      <c r="CV142" s="838"/>
      <c r="CW142" s="884"/>
      <c r="CX142" s="851"/>
      <c r="CY142" s="881"/>
      <c r="CZ142" s="877"/>
      <c r="DA142" s="854"/>
      <c r="DB142" s="855"/>
      <c r="DC142" s="161"/>
      <c r="DD142" s="855"/>
      <c r="DE142" s="857"/>
      <c r="DF142" s="859"/>
      <c r="DG142" s="861"/>
      <c r="DH142" s="835"/>
      <c r="DI142" s="835"/>
      <c r="DJ142" s="835"/>
      <c r="DK142" s="838"/>
      <c r="DL142" s="835"/>
      <c r="DM142" s="841"/>
      <c r="DN142" s="843"/>
      <c r="DO142" s="845"/>
      <c r="DP142" s="847"/>
      <c r="DQ142" s="847"/>
      <c r="DR142" s="849"/>
      <c r="DS142" s="843"/>
      <c r="DT142" s="967"/>
      <c r="DU142" s="969"/>
      <c r="DV142" s="961"/>
      <c r="DW142" s="195"/>
      <c r="DX142" s="961"/>
    </row>
    <row r="143" spans="1:128" ht="18.600000000000001" customHeight="1">
      <c r="A143" s="302" t="s">
        <v>462</v>
      </c>
      <c r="B143" s="921"/>
      <c r="C143" s="866"/>
      <c r="D143" s="863" t="s">
        <v>924</v>
      </c>
      <c r="E143" s="94" t="s">
        <v>53</v>
      </c>
      <c r="F143" s="56"/>
      <c r="G143" s="95">
        <v>130300</v>
      </c>
      <c r="H143" s="96">
        <v>223390</v>
      </c>
      <c r="I143" s="95">
        <v>124080</v>
      </c>
      <c r="J143" s="96">
        <v>217170</v>
      </c>
      <c r="K143" s="33" t="s">
        <v>912</v>
      </c>
      <c r="L143" s="97">
        <v>1170</v>
      </c>
      <c r="M143" s="98">
        <v>2100</v>
      </c>
      <c r="N143" s="99" t="s">
        <v>913</v>
      </c>
      <c r="O143" s="100" t="s">
        <v>914</v>
      </c>
      <c r="P143" s="100" t="s">
        <v>852</v>
      </c>
      <c r="Q143" s="100" t="s">
        <v>915</v>
      </c>
      <c r="R143" s="100" t="s">
        <v>912</v>
      </c>
      <c r="S143" s="101">
        <v>2.7</v>
      </c>
      <c r="T143" s="102">
        <v>2.6</v>
      </c>
      <c r="U143" s="97">
        <v>1110</v>
      </c>
      <c r="V143" s="98">
        <v>2040</v>
      </c>
      <c r="W143" s="103" t="s">
        <v>913</v>
      </c>
      <c r="X143" s="100" t="s">
        <v>914</v>
      </c>
      <c r="Y143" s="103" t="s">
        <v>852</v>
      </c>
      <c r="Z143" s="100" t="s">
        <v>915</v>
      </c>
      <c r="AA143" s="103" t="s">
        <v>912</v>
      </c>
      <c r="AB143" s="101">
        <v>2.6</v>
      </c>
      <c r="AC143" s="104">
        <v>2.6</v>
      </c>
      <c r="AD143" s="122"/>
      <c r="AF143" s="124"/>
      <c r="AO143" s="122"/>
      <c r="AQ143" s="124"/>
      <c r="AY143" s="33" t="s">
        <v>912</v>
      </c>
      <c r="AZ143" s="127">
        <v>18610</v>
      </c>
      <c r="BA143" s="33" t="s">
        <v>912</v>
      </c>
      <c r="BB143" s="75">
        <v>180</v>
      </c>
      <c r="BC143" s="76" t="s">
        <v>913</v>
      </c>
      <c r="BD143" s="77" t="s">
        <v>914</v>
      </c>
      <c r="BE143" s="78" t="s">
        <v>912</v>
      </c>
      <c r="BF143" s="79" t="s">
        <v>915</v>
      </c>
      <c r="BG143" s="76" t="s">
        <v>912</v>
      </c>
      <c r="BH143" s="80">
        <v>2.5</v>
      </c>
      <c r="BI143" s="870"/>
      <c r="BK143" s="150"/>
      <c r="BL143" s="869"/>
      <c r="BM143" s="151"/>
      <c r="BN143" s="54"/>
      <c r="BO143" s="54"/>
      <c r="BP143" s="54"/>
      <c r="BQ143" s="54"/>
      <c r="BR143" s="54"/>
      <c r="BS143" s="152"/>
      <c r="BU143" s="958"/>
      <c r="BW143" s="869"/>
      <c r="BX143" s="123"/>
      <c r="BY143" s="123"/>
      <c r="BZ143" s="870"/>
      <c r="CA143" s="162"/>
      <c r="CB143" s="159"/>
      <c r="CC143" s="160"/>
      <c r="CD143" s="159"/>
      <c r="CE143" s="160"/>
      <c r="CF143" s="159"/>
      <c r="CG143" s="160"/>
      <c r="CH143" s="855"/>
      <c r="CI143" s="872" t="e">
        <v>#REF!</v>
      </c>
      <c r="CJ143" s="875" t="e">
        <v>#REF!</v>
      </c>
      <c r="CK143" s="877"/>
      <c r="CL143" s="15" t="s">
        <v>925</v>
      </c>
      <c r="CM143" s="119">
        <v>2600</v>
      </c>
      <c r="CN143" s="120">
        <v>2900</v>
      </c>
      <c r="CO143" s="859"/>
      <c r="CP143" s="879"/>
      <c r="CQ143" s="859"/>
      <c r="CR143" s="861"/>
      <c r="CS143" s="884"/>
      <c r="CT143" s="835"/>
      <c r="CU143" s="835"/>
      <c r="CV143" s="838"/>
      <c r="CW143" s="884"/>
      <c r="CX143" s="851"/>
      <c r="CY143" s="881"/>
      <c r="CZ143" s="93"/>
      <c r="DA143" s="19"/>
      <c r="DB143" s="855"/>
      <c r="DC143" s="161"/>
      <c r="DD143" s="855"/>
      <c r="DE143" s="857"/>
      <c r="DF143" s="859"/>
      <c r="DG143" s="861"/>
      <c r="DH143" s="835"/>
      <c r="DI143" s="835"/>
      <c r="DJ143" s="835"/>
      <c r="DK143" s="838"/>
      <c r="DL143" s="835"/>
      <c r="DM143" s="841"/>
      <c r="DN143" s="843"/>
      <c r="DO143" s="888">
        <v>0.01</v>
      </c>
      <c r="DP143" s="890">
        <v>0.03</v>
      </c>
      <c r="DQ143" s="890">
        <v>0.04</v>
      </c>
      <c r="DR143" s="892">
        <v>0.06</v>
      </c>
      <c r="DS143" s="843"/>
      <c r="DT143" s="967"/>
      <c r="DU143" s="969"/>
      <c r="DV143" s="961"/>
      <c r="DW143" s="195"/>
      <c r="DX143" s="961"/>
    </row>
    <row r="144" spans="1:128" ht="18.600000000000001" customHeight="1">
      <c r="A144" s="302" t="s">
        <v>463</v>
      </c>
      <c r="B144" s="921"/>
      <c r="C144" s="866"/>
      <c r="D144" s="864"/>
      <c r="E144" s="129" t="s">
        <v>54</v>
      </c>
      <c r="F144" s="56"/>
      <c r="G144" s="130">
        <v>223390</v>
      </c>
      <c r="H144" s="131"/>
      <c r="I144" s="130">
        <v>217170</v>
      </c>
      <c r="J144" s="131"/>
      <c r="K144" s="33" t="s">
        <v>912</v>
      </c>
      <c r="L144" s="132">
        <v>2100</v>
      </c>
      <c r="M144" s="133"/>
      <c r="N144" s="134" t="s">
        <v>913</v>
      </c>
      <c r="O144" s="135" t="s">
        <v>914</v>
      </c>
      <c r="P144" s="135" t="s">
        <v>852</v>
      </c>
      <c r="Q144" s="135" t="s">
        <v>915</v>
      </c>
      <c r="R144" s="135" t="s">
        <v>912</v>
      </c>
      <c r="S144" s="136">
        <v>2.6</v>
      </c>
      <c r="T144" s="137"/>
      <c r="U144" s="132">
        <v>2040</v>
      </c>
      <c r="V144" s="133"/>
      <c r="W144" s="138" t="s">
        <v>913</v>
      </c>
      <c r="X144" s="135" t="s">
        <v>914</v>
      </c>
      <c r="Y144" s="139" t="s">
        <v>852</v>
      </c>
      <c r="Z144" s="135" t="s">
        <v>915</v>
      </c>
      <c r="AA144" s="139" t="s">
        <v>912</v>
      </c>
      <c r="AB144" s="136">
        <v>2.6</v>
      </c>
      <c r="AC144" s="140"/>
      <c r="AD144" s="122"/>
      <c r="AF144" s="124"/>
      <c r="AG144" s="141"/>
      <c r="AO144" s="122"/>
      <c r="AQ144" s="124"/>
      <c r="AR144" s="141"/>
      <c r="AY144" s="122"/>
      <c r="BI144" s="870"/>
      <c r="BK144" s="115" t="s">
        <v>953</v>
      </c>
      <c r="BL144" s="869"/>
      <c r="BM144" s="93" t="s">
        <v>953</v>
      </c>
      <c r="BS144" s="116"/>
      <c r="BT144" s="154"/>
      <c r="BU144" s="958"/>
      <c r="BV144" s="150"/>
      <c r="BW144" s="869"/>
      <c r="BX144" s="123"/>
      <c r="BY144" s="123"/>
      <c r="BZ144" s="870"/>
      <c r="CA144" s="162"/>
      <c r="CB144" s="159"/>
      <c r="CC144" s="160"/>
      <c r="CD144" s="159"/>
      <c r="CE144" s="160"/>
      <c r="CF144" s="159"/>
      <c r="CG144" s="160"/>
      <c r="CH144" s="855"/>
      <c r="CI144" s="873" t="e">
        <v>#REF!</v>
      </c>
      <c r="CJ144" s="876" t="e">
        <v>#REF!</v>
      </c>
      <c r="CK144" s="877"/>
      <c r="CL144" s="143" t="s">
        <v>926</v>
      </c>
      <c r="CM144" s="144">
        <v>2400</v>
      </c>
      <c r="CN144" s="145">
        <v>2600</v>
      </c>
      <c r="CO144" s="859"/>
      <c r="CP144" s="880"/>
      <c r="CQ144" s="859"/>
      <c r="CR144" s="862"/>
      <c r="CS144" s="885"/>
      <c r="CT144" s="836"/>
      <c r="CU144" s="836"/>
      <c r="CV144" s="839"/>
      <c r="CW144" s="885"/>
      <c r="CX144" s="852"/>
      <c r="CY144" s="882"/>
      <c r="CZ144" s="93"/>
      <c r="DA144" s="19"/>
      <c r="DB144" s="855"/>
      <c r="DC144" s="161"/>
      <c r="DD144" s="855"/>
      <c r="DE144" s="858"/>
      <c r="DF144" s="859"/>
      <c r="DG144" s="862"/>
      <c r="DH144" s="836"/>
      <c r="DI144" s="836"/>
      <c r="DJ144" s="836"/>
      <c r="DK144" s="839"/>
      <c r="DL144" s="836"/>
      <c r="DM144" s="842"/>
      <c r="DN144" s="843"/>
      <c r="DO144" s="889"/>
      <c r="DP144" s="891"/>
      <c r="DQ144" s="891"/>
      <c r="DR144" s="893"/>
      <c r="DS144" s="843"/>
      <c r="DT144" s="967"/>
      <c r="DU144" s="969"/>
      <c r="DV144" s="961"/>
      <c r="DW144" s="195"/>
      <c r="DX144" s="961"/>
    </row>
    <row r="145" spans="1:128" ht="18.600000000000001" customHeight="1">
      <c r="A145" s="302" t="s">
        <v>464</v>
      </c>
      <c r="B145" s="921"/>
      <c r="C145" s="865" t="s">
        <v>954</v>
      </c>
      <c r="D145" s="867" t="s">
        <v>911</v>
      </c>
      <c r="E145" s="55" t="s">
        <v>51</v>
      </c>
      <c r="F145" s="56"/>
      <c r="G145" s="57">
        <v>44440</v>
      </c>
      <c r="H145" s="58">
        <v>53740</v>
      </c>
      <c r="I145" s="57">
        <v>38790</v>
      </c>
      <c r="J145" s="58">
        <v>48090</v>
      </c>
      <c r="K145" s="33" t="s">
        <v>912</v>
      </c>
      <c r="L145" s="59">
        <v>420</v>
      </c>
      <c r="M145" s="60">
        <v>510</v>
      </c>
      <c r="N145" s="61" t="s">
        <v>913</v>
      </c>
      <c r="O145" s="62" t="s">
        <v>914</v>
      </c>
      <c r="P145" s="63" t="s">
        <v>912</v>
      </c>
      <c r="Q145" s="64" t="s">
        <v>915</v>
      </c>
      <c r="R145" s="63" t="s">
        <v>912</v>
      </c>
      <c r="S145" s="65">
        <v>2.8</v>
      </c>
      <c r="T145" s="66">
        <v>2.7</v>
      </c>
      <c r="U145" s="59">
        <v>360</v>
      </c>
      <c r="V145" s="60">
        <v>450</v>
      </c>
      <c r="W145" s="67" t="s">
        <v>913</v>
      </c>
      <c r="X145" s="62" t="s">
        <v>914</v>
      </c>
      <c r="Y145" s="67" t="s">
        <v>912</v>
      </c>
      <c r="Z145" s="64" t="s">
        <v>915</v>
      </c>
      <c r="AA145" s="67" t="s">
        <v>912</v>
      </c>
      <c r="AB145" s="65">
        <v>2.8</v>
      </c>
      <c r="AC145" s="68">
        <v>2.7</v>
      </c>
      <c r="AD145" s="33" t="s">
        <v>912</v>
      </c>
      <c r="AE145" s="69">
        <v>9300</v>
      </c>
      <c r="AF145" s="33" t="s">
        <v>912</v>
      </c>
      <c r="AG145" s="70">
        <v>90</v>
      </c>
      <c r="AH145" s="71" t="s">
        <v>913</v>
      </c>
      <c r="AI145" s="62" t="s">
        <v>914</v>
      </c>
      <c r="AJ145" s="67" t="s">
        <v>912</v>
      </c>
      <c r="AK145" s="64" t="s">
        <v>915</v>
      </c>
      <c r="AL145" s="67" t="s">
        <v>912</v>
      </c>
      <c r="AM145" s="72">
        <v>2.5</v>
      </c>
      <c r="AN145" s="73" t="s">
        <v>916</v>
      </c>
      <c r="AO145" s="33" t="s">
        <v>912</v>
      </c>
      <c r="AP145" s="74">
        <v>3720</v>
      </c>
      <c r="AQ145" s="33" t="s">
        <v>912</v>
      </c>
      <c r="AR145" s="75">
        <v>30</v>
      </c>
      <c r="AS145" s="76" t="s">
        <v>913</v>
      </c>
      <c r="AT145" s="77" t="s">
        <v>914</v>
      </c>
      <c r="AU145" s="78" t="s">
        <v>912</v>
      </c>
      <c r="AV145" s="79" t="s">
        <v>915</v>
      </c>
      <c r="AW145" s="78" t="s">
        <v>912</v>
      </c>
      <c r="AX145" s="80">
        <v>3.7</v>
      </c>
      <c r="AZ145" s="18"/>
      <c r="BA145" s="18"/>
      <c r="BB145" s="81"/>
      <c r="BC145" s="22"/>
      <c r="BD145" s="18"/>
      <c r="BE145" s="22"/>
      <c r="BF145" s="18"/>
      <c r="BG145" s="22"/>
      <c r="BH145" s="18"/>
      <c r="BI145" s="870"/>
      <c r="BK145" s="115">
        <v>734800</v>
      </c>
      <c r="BL145" s="869"/>
      <c r="BM145" s="147">
        <v>7340</v>
      </c>
      <c r="BN145" s="86" t="s">
        <v>853</v>
      </c>
      <c r="BO145" s="14" t="s">
        <v>914</v>
      </c>
      <c r="BP145" s="21" t="s">
        <v>912</v>
      </c>
      <c r="BQ145" s="148" t="s">
        <v>915</v>
      </c>
      <c r="BR145" s="35" t="s">
        <v>912</v>
      </c>
      <c r="BS145" s="149">
        <v>1.8</v>
      </c>
      <c r="BT145" s="123"/>
      <c r="BU145" s="958"/>
      <c r="BV145" s="115"/>
      <c r="BW145" s="869"/>
      <c r="BX145" s="123"/>
      <c r="BY145" s="123"/>
      <c r="BZ145" s="870"/>
      <c r="CA145" s="162"/>
      <c r="CB145" s="159"/>
      <c r="CC145" s="160"/>
      <c r="CD145" s="159"/>
      <c r="CE145" s="160"/>
      <c r="CF145" s="159"/>
      <c r="CG145" s="160"/>
      <c r="CH145" s="855" t="s">
        <v>912</v>
      </c>
      <c r="CI145" s="871">
        <v>3800</v>
      </c>
      <c r="CJ145" s="874">
        <v>4100</v>
      </c>
      <c r="CK145" s="877" t="s">
        <v>912</v>
      </c>
      <c r="CL145" s="89" t="s">
        <v>919</v>
      </c>
      <c r="CM145" s="90">
        <v>6100</v>
      </c>
      <c r="CN145" s="91">
        <v>6800</v>
      </c>
      <c r="CO145" s="859" t="s">
        <v>912</v>
      </c>
      <c r="CP145" s="878">
        <v>5070</v>
      </c>
      <c r="CQ145" s="859" t="s">
        <v>912</v>
      </c>
      <c r="CR145" s="860">
        <v>50</v>
      </c>
      <c r="CS145" s="883" t="s">
        <v>913</v>
      </c>
      <c r="CT145" s="834" t="s">
        <v>914</v>
      </c>
      <c r="CU145" s="834" t="s">
        <v>912</v>
      </c>
      <c r="CV145" s="837" t="s">
        <v>918</v>
      </c>
      <c r="CW145" s="883" t="s">
        <v>912</v>
      </c>
      <c r="CX145" s="850">
        <v>2.6</v>
      </c>
      <c r="CY145" s="881" t="s">
        <v>920</v>
      </c>
      <c r="CZ145" s="877" t="s">
        <v>912</v>
      </c>
      <c r="DA145" s="853">
        <v>5100</v>
      </c>
      <c r="DB145" s="855"/>
      <c r="DC145" s="157"/>
      <c r="DD145" s="855" t="s">
        <v>921</v>
      </c>
      <c r="DE145" s="856">
        <v>5500</v>
      </c>
      <c r="DF145" s="859" t="s">
        <v>912</v>
      </c>
      <c r="DG145" s="860">
        <v>50</v>
      </c>
      <c r="DH145" s="834" t="s">
        <v>913</v>
      </c>
      <c r="DI145" s="834" t="s">
        <v>914</v>
      </c>
      <c r="DJ145" s="834" t="s">
        <v>912</v>
      </c>
      <c r="DK145" s="837" t="s">
        <v>918</v>
      </c>
      <c r="DL145" s="834" t="s">
        <v>912</v>
      </c>
      <c r="DM145" s="840">
        <v>2</v>
      </c>
      <c r="DN145" s="843" t="s">
        <v>921</v>
      </c>
      <c r="DO145" s="844" t="s">
        <v>854</v>
      </c>
      <c r="DP145" s="846" t="s">
        <v>854</v>
      </c>
      <c r="DQ145" s="846" t="s">
        <v>854</v>
      </c>
      <c r="DR145" s="848" t="s">
        <v>854</v>
      </c>
      <c r="DS145" s="843" t="s">
        <v>921</v>
      </c>
      <c r="DT145" s="967"/>
      <c r="DU145" s="969"/>
      <c r="DV145" s="961"/>
      <c r="DW145" s="195"/>
      <c r="DX145" s="961"/>
    </row>
    <row r="146" spans="1:128" ht="18.600000000000001" customHeight="1">
      <c r="A146" s="302" t="s">
        <v>465</v>
      </c>
      <c r="B146" s="921"/>
      <c r="C146" s="866"/>
      <c r="D146" s="868"/>
      <c r="E146" s="94" t="s">
        <v>52</v>
      </c>
      <c r="F146" s="56"/>
      <c r="G146" s="95">
        <v>53740</v>
      </c>
      <c r="H146" s="96">
        <v>128040</v>
      </c>
      <c r="I146" s="95">
        <v>48090</v>
      </c>
      <c r="J146" s="96">
        <v>122390</v>
      </c>
      <c r="K146" s="33" t="s">
        <v>912</v>
      </c>
      <c r="L146" s="97">
        <v>510</v>
      </c>
      <c r="M146" s="98">
        <v>1150</v>
      </c>
      <c r="N146" s="99" t="s">
        <v>913</v>
      </c>
      <c r="O146" s="100" t="s">
        <v>914</v>
      </c>
      <c r="P146" s="100" t="s">
        <v>852</v>
      </c>
      <c r="Q146" s="100" t="s">
        <v>915</v>
      </c>
      <c r="R146" s="100" t="s">
        <v>912</v>
      </c>
      <c r="S146" s="101">
        <v>2.7</v>
      </c>
      <c r="T146" s="102">
        <v>2.6</v>
      </c>
      <c r="U146" s="97">
        <v>450</v>
      </c>
      <c r="V146" s="98">
        <v>1100</v>
      </c>
      <c r="W146" s="103" t="s">
        <v>913</v>
      </c>
      <c r="X146" s="100" t="s">
        <v>914</v>
      </c>
      <c r="Y146" s="103" t="s">
        <v>852</v>
      </c>
      <c r="Z146" s="100" t="s">
        <v>915</v>
      </c>
      <c r="AA146" s="103" t="s">
        <v>912</v>
      </c>
      <c r="AB146" s="101">
        <v>2.7</v>
      </c>
      <c r="AC146" s="104">
        <v>2.6</v>
      </c>
      <c r="AD146" s="33" t="s">
        <v>912</v>
      </c>
      <c r="AE146" s="105">
        <v>9300</v>
      </c>
      <c r="AF146" s="33" t="s">
        <v>912</v>
      </c>
      <c r="AG146" s="106">
        <v>90</v>
      </c>
      <c r="AH146" s="107" t="s">
        <v>913</v>
      </c>
      <c r="AI146" s="49" t="s">
        <v>914</v>
      </c>
      <c r="AJ146" s="50" t="s">
        <v>912</v>
      </c>
      <c r="AK146" s="108" t="s">
        <v>915</v>
      </c>
      <c r="AL146" s="109" t="s">
        <v>912</v>
      </c>
      <c r="AM146" s="110">
        <v>2.5</v>
      </c>
      <c r="AN146" s="111"/>
      <c r="AP146" s="112"/>
      <c r="AQ146" s="7"/>
      <c r="AR146" s="113"/>
      <c r="AS146" s="114"/>
      <c r="AT146" s="112"/>
      <c r="AU146" s="114"/>
      <c r="AV146" s="112"/>
      <c r="AW146" s="114"/>
      <c r="AX146" s="112"/>
      <c r="AZ146" s="18"/>
      <c r="BA146" s="18"/>
      <c r="BB146" s="81"/>
      <c r="BC146" s="22"/>
      <c r="BD146" s="18"/>
      <c r="BE146" s="22"/>
      <c r="BF146" s="18"/>
      <c r="BG146" s="22"/>
      <c r="BH146" s="18"/>
      <c r="BI146" s="870"/>
      <c r="BK146" s="150"/>
      <c r="BL146" s="869"/>
      <c r="BM146" s="151"/>
      <c r="BN146" s="54"/>
      <c r="BO146" s="54"/>
      <c r="BP146" s="54"/>
      <c r="BQ146" s="54"/>
      <c r="BR146" s="54"/>
      <c r="BS146" s="152"/>
      <c r="BU146" s="958"/>
      <c r="BV146" s="117"/>
      <c r="BW146" s="869"/>
      <c r="BX146" s="123"/>
      <c r="BY146" s="123"/>
      <c r="BZ146" s="870"/>
      <c r="CA146" s="162"/>
      <c r="CB146" s="159"/>
      <c r="CC146" s="160"/>
      <c r="CD146" s="159"/>
      <c r="CE146" s="160"/>
      <c r="CF146" s="159"/>
      <c r="CG146" s="160"/>
      <c r="CH146" s="855"/>
      <c r="CI146" s="872" t="e">
        <v>#REF!</v>
      </c>
      <c r="CJ146" s="875" t="e">
        <v>#REF!</v>
      </c>
      <c r="CK146" s="877"/>
      <c r="CL146" s="15" t="s">
        <v>923</v>
      </c>
      <c r="CM146" s="119">
        <v>3300</v>
      </c>
      <c r="CN146" s="120">
        <v>3700</v>
      </c>
      <c r="CO146" s="859"/>
      <c r="CP146" s="879"/>
      <c r="CQ146" s="859"/>
      <c r="CR146" s="861"/>
      <c r="CS146" s="884"/>
      <c r="CT146" s="835"/>
      <c r="CU146" s="835"/>
      <c r="CV146" s="838"/>
      <c r="CW146" s="884"/>
      <c r="CX146" s="851"/>
      <c r="CY146" s="881"/>
      <c r="CZ146" s="877"/>
      <c r="DA146" s="854"/>
      <c r="DB146" s="855"/>
      <c r="DC146" s="157"/>
      <c r="DD146" s="855"/>
      <c r="DE146" s="857"/>
      <c r="DF146" s="859"/>
      <c r="DG146" s="861"/>
      <c r="DH146" s="835"/>
      <c r="DI146" s="835"/>
      <c r="DJ146" s="835"/>
      <c r="DK146" s="838"/>
      <c r="DL146" s="835"/>
      <c r="DM146" s="841"/>
      <c r="DN146" s="843"/>
      <c r="DO146" s="845"/>
      <c r="DP146" s="847"/>
      <c r="DQ146" s="847"/>
      <c r="DR146" s="849"/>
      <c r="DS146" s="843"/>
      <c r="DT146" s="967"/>
      <c r="DU146" s="969"/>
      <c r="DV146" s="961"/>
      <c r="DW146" s="195"/>
      <c r="DX146" s="961"/>
    </row>
    <row r="147" spans="1:128" ht="18.600000000000001" customHeight="1">
      <c r="A147" s="302" t="s">
        <v>466</v>
      </c>
      <c r="B147" s="921"/>
      <c r="C147" s="866"/>
      <c r="D147" s="863" t="s">
        <v>924</v>
      </c>
      <c r="E147" s="94" t="s">
        <v>53</v>
      </c>
      <c r="F147" s="56"/>
      <c r="G147" s="95">
        <v>128040</v>
      </c>
      <c r="H147" s="96">
        <v>221130</v>
      </c>
      <c r="I147" s="95">
        <v>122390</v>
      </c>
      <c r="J147" s="96">
        <v>215480</v>
      </c>
      <c r="K147" s="33" t="s">
        <v>912</v>
      </c>
      <c r="L147" s="97">
        <v>1150</v>
      </c>
      <c r="M147" s="98">
        <v>2080</v>
      </c>
      <c r="N147" s="99" t="s">
        <v>913</v>
      </c>
      <c r="O147" s="100" t="s">
        <v>914</v>
      </c>
      <c r="P147" s="100" t="s">
        <v>852</v>
      </c>
      <c r="Q147" s="100" t="s">
        <v>915</v>
      </c>
      <c r="R147" s="100" t="s">
        <v>912</v>
      </c>
      <c r="S147" s="101">
        <v>2.6</v>
      </c>
      <c r="T147" s="102">
        <v>2.6</v>
      </c>
      <c r="U147" s="97">
        <v>1100</v>
      </c>
      <c r="V147" s="98">
        <v>2030</v>
      </c>
      <c r="W147" s="103" t="s">
        <v>913</v>
      </c>
      <c r="X147" s="100" t="s">
        <v>914</v>
      </c>
      <c r="Y147" s="103" t="s">
        <v>852</v>
      </c>
      <c r="Z147" s="100" t="s">
        <v>915</v>
      </c>
      <c r="AA147" s="103" t="s">
        <v>912</v>
      </c>
      <c r="AB147" s="101">
        <v>2.6</v>
      </c>
      <c r="AC147" s="104">
        <v>2.6</v>
      </c>
      <c r="AD147" s="122"/>
      <c r="AF147" s="124"/>
      <c r="AO147" s="122"/>
      <c r="AQ147" s="124"/>
      <c r="AY147" s="33" t="s">
        <v>912</v>
      </c>
      <c r="AZ147" s="127">
        <v>18610</v>
      </c>
      <c r="BA147" s="33" t="s">
        <v>912</v>
      </c>
      <c r="BB147" s="75">
        <v>180</v>
      </c>
      <c r="BC147" s="76" t="s">
        <v>913</v>
      </c>
      <c r="BD147" s="77" t="s">
        <v>914</v>
      </c>
      <c r="BE147" s="78" t="s">
        <v>912</v>
      </c>
      <c r="BF147" s="79" t="s">
        <v>915</v>
      </c>
      <c r="BG147" s="76" t="s">
        <v>912</v>
      </c>
      <c r="BH147" s="80">
        <v>2.5</v>
      </c>
      <c r="BI147" s="870"/>
      <c r="BK147" s="115" t="s">
        <v>955</v>
      </c>
      <c r="BL147" s="869"/>
      <c r="BM147" s="93" t="s">
        <v>955</v>
      </c>
      <c r="BS147" s="116"/>
      <c r="BT147" s="154"/>
      <c r="BU147" s="958"/>
      <c r="BV147" s="150"/>
      <c r="BW147" s="869"/>
      <c r="BX147" s="123"/>
      <c r="BY147" s="123"/>
      <c r="BZ147" s="870"/>
      <c r="CA147" s="162"/>
      <c r="CB147" s="159"/>
      <c r="CC147" s="160"/>
      <c r="CD147" s="159"/>
      <c r="CE147" s="160"/>
      <c r="CF147" s="159"/>
      <c r="CG147" s="160"/>
      <c r="CH147" s="855"/>
      <c r="CI147" s="872" t="e">
        <v>#REF!</v>
      </c>
      <c r="CJ147" s="875" t="e">
        <v>#REF!</v>
      </c>
      <c r="CK147" s="877"/>
      <c r="CL147" s="15" t="s">
        <v>925</v>
      </c>
      <c r="CM147" s="119">
        <v>2900</v>
      </c>
      <c r="CN147" s="120">
        <v>3200</v>
      </c>
      <c r="CO147" s="859"/>
      <c r="CP147" s="879"/>
      <c r="CQ147" s="859"/>
      <c r="CR147" s="861"/>
      <c r="CS147" s="884"/>
      <c r="CT147" s="835"/>
      <c r="CU147" s="835"/>
      <c r="CV147" s="838"/>
      <c r="CW147" s="884"/>
      <c r="CX147" s="851"/>
      <c r="CY147" s="881"/>
      <c r="CZ147" s="93"/>
      <c r="DA147" s="19"/>
      <c r="DB147" s="855"/>
      <c r="DC147" s="157"/>
      <c r="DD147" s="855"/>
      <c r="DE147" s="857"/>
      <c r="DF147" s="859"/>
      <c r="DG147" s="861"/>
      <c r="DH147" s="835"/>
      <c r="DI147" s="835"/>
      <c r="DJ147" s="835"/>
      <c r="DK147" s="838"/>
      <c r="DL147" s="835"/>
      <c r="DM147" s="841"/>
      <c r="DN147" s="843"/>
      <c r="DO147" s="888">
        <v>0.01</v>
      </c>
      <c r="DP147" s="890">
        <v>0.03</v>
      </c>
      <c r="DQ147" s="890">
        <v>0.04</v>
      </c>
      <c r="DR147" s="892">
        <v>0.06</v>
      </c>
      <c r="DS147" s="843"/>
      <c r="DT147" s="967"/>
      <c r="DU147" s="969"/>
      <c r="DV147" s="961"/>
      <c r="DW147" s="195"/>
      <c r="DX147" s="961"/>
    </row>
    <row r="148" spans="1:128" ht="18.600000000000001" customHeight="1">
      <c r="A148" s="302" t="s">
        <v>467</v>
      </c>
      <c r="B148" s="921"/>
      <c r="C148" s="866"/>
      <c r="D148" s="864"/>
      <c r="E148" s="129" t="s">
        <v>54</v>
      </c>
      <c r="F148" s="56"/>
      <c r="G148" s="130">
        <v>221130</v>
      </c>
      <c r="H148" s="131"/>
      <c r="I148" s="130">
        <v>215480</v>
      </c>
      <c r="J148" s="131"/>
      <c r="K148" s="33" t="s">
        <v>912</v>
      </c>
      <c r="L148" s="132">
        <v>2080</v>
      </c>
      <c r="M148" s="133"/>
      <c r="N148" s="134" t="s">
        <v>913</v>
      </c>
      <c r="O148" s="135" t="s">
        <v>914</v>
      </c>
      <c r="P148" s="135" t="s">
        <v>852</v>
      </c>
      <c r="Q148" s="135" t="s">
        <v>915</v>
      </c>
      <c r="R148" s="135" t="s">
        <v>912</v>
      </c>
      <c r="S148" s="136">
        <v>2.6</v>
      </c>
      <c r="T148" s="137"/>
      <c r="U148" s="132">
        <v>2030</v>
      </c>
      <c r="V148" s="133"/>
      <c r="W148" s="138" t="s">
        <v>913</v>
      </c>
      <c r="X148" s="135" t="s">
        <v>914</v>
      </c>
      <c r="Y148" s="139" t="s">
        <v>852</v>
      </c>
      <c r="Z148" s="135" t="s">
        <v>915</v>
      </c>
      <c r="AA148" s="139" t="s">
        <v>912</v>
      </c>
      <c r="AB148" s="136">
        <v>2.6</v>
      </c>
      <c r="AC148" s="140"/>
      <c r="AD148" s="122"/>
      <c r="AF148" s="124"/>
      <c r="AG148" s="141"/>
      <c r="AO148" s="122"/>
      <c r="AQ148" s="124"/>
      <c r="AR148" s="141"/>
      <c r="AY148" s="122"/>
      <c r="BI148" s="870"/>
      <c r="BK148" s="115">
        <v>779700</v>
      </c>
      <c r="BL148" s="869"/>
      <c r="BM148" s="147">
        <v>7790</v>
      </c>
      <c r="BN148" s="86" t="s">
        <v>853</v>
      </c>
      <c r="BO148" s="14" t="s">
        <v>914</v>
      </c>
      <c r="BP148" s="21" t="s">
        <v>912</v>
      </c>
      <c r="BQ148" s="148" t="s">
        <v>915</v>
      </c>
      <c r="BR148" s="35" t="s">
        <v>912</v>
      </c>
      <c r="BS148" s="149">
        <v>1.8</v>
      </c>
      <c r="BT148" s="123"/>
      <c r="BU148" s="958"/>
      <c r="BV148" s="115"/>
      <c r="BW148" s="869"/>
      <c r="BX148" s="123"/>
      <c r="BY148" s="123"/>
      <c r="BZ148" s="870"/>
      <c r="CA148" s="162"/>
      <c r="CB148" s="159"/>
      <c r="CC148" s="160"/>
      <c r="CD148" s="159"/>
      <c r="CE148" s="160"/>
      <c r="CF148" s="159"/>
      <c r="CG148" s="160"/>
      <c r="CH148" s="855"/>
      <c r="CI148" s="873" t="e">
        <v>#REF!</v>
      </c>
      <c r="CJ148" s="876" t="e">
        <v>#REF!</v>
      </c>
      <c r="CK148" s="877"/>
      <c r="CL148" s="143" t="s">
        <v>926</v>
      </c>
      <c r="CM148" s="144">
        <v>2600</v>
      </c>
      <c r="CN148" s="145">
        <v>2900</v>
      </c>
      <c r="CO148" s="859"/>
      <c r="CP148" s="880"/>
      <c r="CQ148" s="859"/>
      <c r="CR148" s="862"/>
      <c r="CS148" s="885"/>
      <c r="CT148" s="836"/>
      <c r="CU148" s="836"/>
      <c r="CV148" s="839"/>
      <c r="CW148" s="885"/>
      <c r="CX148" s="852"/>
      <c r="CY148" s="882"/>
      <c r="CZ148" s="93"/>
      <c r="DA148" s="19"/>
      <c r="DB148" s="855"/>
      <c r="DC148" s="157"/>
      <c r="DD148" s="855"/>
      <c r="DE148" s="858"/>
      <c r="DF148" s="859"/>
      <c r="DG148" s="862"/>
      <c r="DH148" s="836"/>
      <c r="DI148" s="836"/>
      <c r="DJ148" s="836"/>
      <c r="DK148" s="839"/>
      <c r="DL148" s="836"/>
      <c r="DM148" s="842"/>
      <c r="DN148" s="843"/>
      <c r="DO148" s="889"/>
      <c r="DP148" s="891"/>
      <c r="DQ148" s="891"/>
      <c r="DR148" s="893"/>
      <c r="DS148" s="843"/>
      <c r="DT148" s="967"/>
      <c r="DU148" s="969"/>
      <c r="DV148" s="961"/>
      <c r="DW148" s="195"/>
      <c r="DX148" s="961"/>
    </row>
    <row r="149" spans="1:128" ht="18.600000000000001" customHeight="1">
      <c r="A149" s="302" t="s">
        <v>468</v>
      </c>
      <c r="B149" s="921"/>
      <c r="C149" s="976" t="s">
        <v>956</v>
      </c>
      <c r="D149" s="867" t="s">
        <v>911</v>
      </c>
      <c r="E149" s="55" t="s">
        <v>51</v>
      </c>
      <c r="F149" s="56"/>
      <c r="G149" s="57">
        <v>42520</v>
      </c>
      <c r="H149" s="58">
        <v>51820</v>
      </c>
      <c r="I149" s="57">
        <v>37330</v>
      </c>
      <c r="J149" s="58">
        <v>46630</v>
      </c>
      <c r="K149" s="33" t="s">
        <v>912</v>
      </c>
      <c r="L149" s="59">
        <v>400</v>
      </c>
      <c r="M149" s="60">
        <v>490</v>
      </c>
      <c r="N149" s="61" t="s">
        <v>913</v>
      </c>
      <c r="O149" s="62" t="s">
        <v>914</v>
      </c>
      <c r="P149" s="63" t="s">
        <v>912</v>
      </c>
      <c r="Q149" s="64" t="s">
        <v>915</v>
      </c>
      <c r="R149" s="63" t="s">
        <v>912</v>
      </c>
      <c r="S149" s="65">
        <v>2.8</v>
      </c>
      <c r="T149" s="66">
        <v>2.7</v>
      </c>
      <c r="U149" s="59">
        <v>350</v>
      </c>
      <c r="V149" s="60">
        <v>440</v>
      </c>
      <c r="W149" s="67" t="s">
        <v>913</v>
      </c>
      <c r="X149" s="62" t="s">
        <v>914</v>
      </c>
      <c r="Y149" s="67" t="s">
        <v>912</v>
      </c>
      <c r="Z149" s="64" t="s">
        <v>915</v>
      </c>
      <c r="AA149" s="67" t="s">
        <v>912</v>
      </c>
      <c r="AB149" s="65">
        <v>2.7</v>
      </c>
      <c r="AC149" s="68">
        <v>2.7</v>
      </c>
      <c r="AD149" s="33" t="s">
        <v>912</v>
      </c>
      <c r="AE149" s="69">
        <v>9300</v>
      </c>
      <c r="AF149" s="33" t="s">
        <v>912</v>
      </c>
      <c r="AG149" s="70">
        <v>90</v>
      </c>
      <c r="AH149" s="71" t="s">
        <v>913</v>
      </c>
      <c r="AI149" s="62" t="s">
        <v>914</v>
      </c>
      <c r="AJ149" s="67" t="s">
        <v>912</v>
      </c>
      <c r="AK149" s="64" t="s">
        <v>915</v>
      </c>
      <c r="AL149" s="67" t="s">
        <v>912</v>
      </c>
      <c r="AM149" s="72">
        <v>2.5</v>
      </c>
      <c r="AN149" s="73" t="s">
        <v>916</v>
      </c>
      <c r="AO149" s="33" t="s">
        <v>912</v>
      </c>
      <c r="AP149" s="74">
        <v>3720</v>
      </c>
      <c r="AQ149" s="33" t="s">
        <v>912</v>
      </c>
      <c r="AR149" s="75">
        <v>30</v>
      </c>
      <c r="AS149" s="76" t="s">
        <v>913</v>
      </c>
      <c r="AT149" s="77" t="s">
        <v>914</v>
      </c>
      <c r="AU149" s="78" t="s">
        <v>912</v>
      </c>
      <c r="AV149" s="79" t="s">
        <v>915</v>
      </c>
      <c r="AW149" s="78" t="s">
        <v>912</v>
      </c>
      <c r="AX149" s="80">
        <v>3.7</v>
      </c>
      <c r="AZ149" s="18"/>
      <c r="BA149" s="18"/>
      <c r="BB149" s="81"/>
      <c r="BC149" s="22"/>
      <c r="BD149" s="18"/>
      <c r="BE149" s="22"/>
      <c r="BF149" s="18"/>
      <c r="BG149" s="22"/>
      <c r="BH149" s="18"/>
      <c r="BI149" s="870"/>
      <c r="BK149" s="150"/>
      <c r="BL149" s="869"/>
      <c r="BM149" s="151"/>
      <c r="BN149" s="54"/>
      <c r="BO149" s="54"/>
      <c r="BP149" s="54"/>
      <c r="BQ149" s="54"/>
      <c r="BR149" s="54"/>
      <c r="BS149" s="152"/>
      <c r="BU149" s="958"/>
      <c r="BV149" s="117"/>
      <c r="BW149" s="869"/>
      <c r="BX149" s="123"/>
      <c r="BY149" s="123"/>
      <c r="BZ149" s="870"/>
      <c r="CA149" s="162"/>
      <c r="CB149" s="159"/>
      <c r="CC149" s="160"/>
      <c r="CD149" s="159"/>
      <c r="CE149" s="160"/>
      <c r="CF149" s="159"/>
      <c r="CG149" s="160"/>
      <c r="CH149" s="855" t="s">
        <v>912</v>
      </c>
      <c r="CI149" s="871">
        <v>3400</v>
      </c>
      <c r="CJ149" s="874">
        <v>3800</v>
      </c>
      <c r="CK149" s="877" t="s">
        <v>912</v>
      </c>
      <c r="CL149" s="89" t="s">
        <v>919</v>
      </c>
      <c r="CM149" s="90">
        <v>5500</v>
      </c>
      <c r="CN149" s="91">
        <v>6200</v>
      </c>
      <c r="CO149" s="859" t="s">
        <v>912</v>
      </c>
      <c r="CP149" s="878">
        <v>4650</v>
      </c>
      <c r="CQ149" s="859" t="s">
        <v>912</v>
      </c>
      <c r="CR149" s="860">
        <v>40</v>
      </c>
      <c r="CS149" s="883" t="s">
        <v>913</v>
      </c>
      <c r="CT149" s="834" t="s">
        <v>914</v>
      </c>
      <c r="CU149" s="834" t="s">
        <v>912</v>
      </c>
      <c r="CV149" s="837" t="s">
        <v>918</v>
      </c>
      <c r="CW149" s="883" t="s">
        <v>912</v>
      </c>
      <c r="CX149" s="850">
        <v>3</v>
      </c>
      <c r="CY149" s="881" t="s">
        <v>920</v>
      </c>
      <c r="CZ149" s="877" t="s">
        <v>912</v>
      </c>
      <c r="DA149" s="853">
        <v>5100</v>
      </c>
      <c r="DB149" s="855"/>
      <c r="DC149" s="157"/>
      <c r="DD149" s="855" t="s">
        <v>921</v>
      </c>
      <c r="DE149" s="856">
        <v>5040</v>
      </c>
      <c r="DF149" s="859" t="s">
        <v>912</v>
      </c>
      <c r="DG149" s="860">
        <v>50</v>
      </c>
      <c r="DH149" s="834" t="s">
        <v>913</v>
      </c>
      <c r="DI149" s="834" t="s">
        <v>914</v>
      </c>
      <c r="DJ149" s="834" t="s">
        <v>912</v>
      </c>
      <c r="DK149" s="837" t="s">
        <v>918</v>
      </c>
      <c r="DL149" s="834" t="s">
        <v>912</v>
      </c>
      <c r="DM149" s="840">
        <v>1.8</v>
      </c>
      <c r="DN149" s="843" t="s">
        <v>921</v>
      </c>
      <c r="DO149" s="844" t="s">
        <v>854</v>
      </c>
      <c r="DP149" s="846" t="s">
        <v>854</v>
      </c>
      <c r="DQ149" s="846" t="s">
        <v>854</v>
      </c>
      <c r="DR149" s="848" t="s">
        <v>854</v>
      </c>
      <c r="DS149" s="843" t="s">
        <v>921</v>
      </c>
      <c r="DT149" s="967"/>
      <c r="DU149" s="969"/>
      <c r="DV149" s="961"/>
      <c r="DW149" s="195"/>
      <c r="DX149" s="961"/>
    </row>
    <row r="150" spans="1:128" ht="18.600000000000001" customHeight="1">
      <c r="A150" s="302" t="s">
        <v>469</v>
      </c>
      <c r="B150" s="921"/>
      <c r="C150" s="977"/>
      <c r="D150" s="868"/>
      <c r="E150" s="94" t="s">
        <v>52</v>
      </c>
      <c r="F150" s="56"/>
      <c r="G150" s="95">
        <v>51820</v>
      </c>
      <c r="H150" s="96">
        <v>126120</v>
      </c>
      <c r="I150" s="95">
        <v>46630</v>
      </c>
      <c r="J150" s="96">
        <v>120930</v>
      </c>
      <c r="K150" s="33" t="s">
        <v>912</v>
      </c>
      <c r="L150" s="97">
        <v>490</v>
      </c>
      <c r="M150" s="98">
        <v>1130</v>
      </c>
      <c r="N150" s="99" t="s">
        <v>913</v>
      </c>
      <c r="O150" s="100" t="s">
        <v>914</v>
      </c>
      <c r="P150" s="100" t="s">
        <v>852</v>
      </c>
      <c r="Q150" s="100" t="s">
        <v>915</v>
      </c>
      <c r="R150" s="100" t="s">
        <v>912</v>
      </c>
      <c r="S150" s="101">
        <v>2.7</v>
      </c>
      <c r="T150" s="102">
        <v>2.6</v>
      </c>
      <c r="U150" s="97">
        <v>440</v>
      </c>
      <c r="V150" s="98">
        <v>1080</v>
      </c>
      <c r="W150" s="103" t="s">
        <v>913</v>
      </c>
      <c r="X150" s="100" t="s">
        <v>914</v>
      </c>
      <c r="Y150" s="103" t="s">
        <v>852</v>
      </c>
      <c r="Z150" s="100" t="s">
        <v>915</v>
      </c>
      <c r="AA150" s="103" t="s">
        <v>912</v>
      </c>
      <c r="AB150" s="101">
        <v>2.7</v>
      </c>
      <c r="AC150" s="104">
        <v>2.6</v>
      </c>
      <c r="AD150" s="33" t="s">
        <v>912</v>
      </c>
      <c r="AE150" s="105">
        <v>9300</v>
      </c>
      <c r="AF150" s="33" t="s">
        <v>912</v>
      </c>
      <c r="AG150" s="106">
        <v>90</v>
      </c>
      <c r="AH150" s="107" t="s">
        <v>913</v>
      </c>
      <c r="AI150" s="49" t="s">
        <v>914</v>
      </c>
      <c r="AJ150" s="50" t="s">
        <v>912</v>
      </c>
      <c r="AK150" s="108" t="s">
        <v>915</v>
      </c>
      <c r="AL150" s="109" t="s">
        <v>912</v>
      </c>
      <c r="AM150" s="110">
        <v>2.5</v>
      </c>
      <c r="AN150" s="111"/>
      <c r="AP150" s="112"/>
      <c r="AQ150" s="7"/>
      <c r="AR150" s="113"/>
      <c r="AS150" s="114"/>
      <c r="AT150" s="112"/>
      <c r="AU150" s="114"/>
      <c r="AV150" s="112"/>
      <c r="AW150" s="114"/>
      <c r="AX150" s="112"/>
      <c r="AZ150" s="18"/>
      <c r="BA150" s="18"/>
      <c r="BB150" s="81"/>
      <c r="BC150" s="22"/>
      <c r="BD150" s="18"/>
      <c r="BE150" s="22"/>
      <c r="BF150" s="18"/>
      <c r="BG150" s="22"/>
      <c r="BH150" s="18"/>
      <c r="BI150" s="870"/>
      <c r="BK150" s="115" t="s">
        <v>957</v>
      </c>
      <c r="BL150" s="869"/>
      <c r="BM150" s="93" t="s">
        <v>957</v>
      </c>
      <c r="BS150" s="116"/>
      <c r="BT150" s="154"/>
      <c r="BU150" s="958"/>
      <c r="BV150" s="150"/>
      <c r="BW150" s="869"/>
      <c r="BX150" s="123"/>
      <c r="BY150" s="123"/>
      <c r="BZ150" s="870"/>
      <c r="CA150" s="162"/>
      <c r="CB150" s="159"/>
      <c r="CC150" s="160"/>
      <c r="CD150" s="159"/>
      <c r="CE150" s="160"/>
      <c r="CF150" s="159"/>
      <c r="CG150" s="160"/>
      <c r="CH150" s="855"/>
      <c r="CI150" s="872" t="e">
        <v>#REF!</v>
      </c>
      <c r="CJ150" s="875" t="e">
        <v>#REF!</v>
      </c>
      <c r="CK150" s="877"/>
      <c r="CL150" s="15" t="s">
        <v>923</v>
      </c>
      <c r="CM150" s="119">
        <v>3000</v>
      </c>
      <c r="CN150" s="120">
        <v>3400</v>
      </c>
      <c r="CO150" s="859"/>
      <c r="CP150" s="879"/>
      <c r="CQ150" s="859"/>
      <c r="CR150" s="861"/>
      <c r="CS150" s="884"/>
      <c r="CT150" s="835"/>
      <c r="CU150" s="835"/>
      <c r="CV150" s="838"/>
      <c r="CW150" s="884"/>
      <c r="CX150" s="851"/>
      <c r="CY150" s="881"/>
      <c r="CZ150" s="877"/>
      <c r="DA150" s="854"/>
      <c r="DB150" s="855"/>
      <c r="DC150" s="157"/>
      <c r="DD150" s="855"/>
      <c r="DE150" s="857"/>
      <c r="DF150" s="859"/>
      <c r="DG150" s="861"/>
      <c r="DH150" s="835"/>
      <c r="DI150" s="835"/>
      <c r="DJ150" s="835"/>
      <c r="DK150" s="838"/>
      <c r="DL150" s="835"/>
      <c r="DM150" s="841"/>
      <c r="DN150" s="843"/>
      <c r="DO150" s="845"/>
      <c r="DP150" s="847"/>
      <c r="DQ150" s="847"/>
      <c r="DR150" s="849"/>
      <c r="DS150" s="843"/>
      <c r="DT150" s="967"/>
      <c r="DU150" s="969"/>
      <c r="DV150" s="961"/>
      <c r="DW150" s="195"/>
      <c r="DX150" s="961"/>
    </row>
    <row r="151" spans="1:128" ht="18.600000000000001" customHeight="1">
      <c r="A151" s="302" t="s">
        <v>470</v>
      </c>
      <c r="B151" s="921"/>
      <c r="C151" s="977"/>
      <c r="D151" s="863" t="s">
        <v>924</v>
      </c>
      <c r="E151" s="94" t="s">
        <v>53</v>
      </c>
      <c r="F151" s="56"/>
      <c r="G151" s="95">
        <v>126120</v>
      </c>
      <c r="H151" s="96">
        <v>219210</v>
      </c>
      <c r="I151" s="95">
        <v>120930</v>
      </c>
      <c r="J151" s="96">
        <v>214020</v>
      </c>
      <c r="K151" s="33" t="s">
        <v>912</v>
      </c>
      <c r="L151" s="97">
        <v>1130</v>
      </c>
      <c r="M151" s="98">
        <v>2060</v>
      </c>
      <c r="N151" s="99" t="s">
        <v>913</v>
      </c>
      <c r="O151" s="100" t="s">
        <v>914</v>
      </c>
      <c r="P151" s="100" t="s">
        <v>852</v>
      </c>
      <c r="Q151" s="100" t="s">
        <v>915</v>
      </c>
      <c r="R151" s="100" t="s">
        <v>912</v>
      </c>
      <c r="S151" s="101">
        <v>2.6</v>
      </c>
      <c r="T151" s="102">
        <v>2.6</v>
      </c>
      <c r="U151" s="97">
        <v>1080</v>
      </c>
      <c r="V151" s="98">
        <v>2010</v>
      </c>
      <c r="W151" s="103" t="s">
        <v>913</v>
      </c>
      <c r="X151" s="100" t="s">
        <v>914</v>
      </c>
      <c r="Y151" s="103" t="s">
        <v>852</v>
      </c>
      <c r="Z151" s="100" t="s">
        <v>915</v>
      </c>
      <c r="AA151" s="103" t="s">
        <v>912</v>
      </c>
      <c r="AB151" s="101">
        <v>2.6</v>
      </c>
      <c r="AC151" s="104">
        <v>2.6</v>
      </c>
      <c r="AD151" s="122"/>
      <c r="AF151" s="124"/>
      <c r="AO151" s="122"/>
      <c r="AQ151" s="124"/>
      <c r="AY151" s="33" t="s">
        <v>912</v>
      </c>
      <c r="AZ151" s="127">
        <v>18610</v>
      </c>
      <c r="BA151" s="33" t="s">
        <v>912</v>
      </c>
      <c r="BB151" s="75">
        <v>180</v>
      </c>
      <c r="BC151" s="76" t="s">
        <v>913</v>
      </c>
      <c r="BD151" s="77" t="s">
        <v>914</v>
      </c>
      <c r="BE151" s="78" t="s">
        <v>912</v>
      </c>
      <c r="BF151" s="79" t="s">
        <v>915</v>
      </c>
      <c r="BG151" s="76" t="s">
        <v>912</v>
      </c>
      <c r="BH151" s="80">
        <v>2.5</v>
      </c>
      <c r="BI151" s="870"/>
      <c r="BK151" s="115">
        <v>824600</v>
      </c>
      <c r="BL151" s="869"/>
      <c r="BM151" s="147">
        <v>8240</v>
      </c>
      <c r="BN151" s="86" t="s">
        <v>853</v>
      </c>
      <c r="BO151" s="14" t="s">
        <v>914</v>
      </c>
      <c r="BP151" s="21" t="s">
        <v>912</v>
      </c>
      <c r="BQ151" s="148" t="s">
        <v>915</v>
      </c>
      <c r="BR151" s="35" t="s">
        <v>912</v>
      </c>
      <c r="BS151" s="149">
        <v>1.9</v>
      </c>
      <c r="BT151" s="123"/>
      <c r="BU151" s="958"/>
      <c r="BV151" s="115"/>
      <c r="BW151" s="869"/>
      <c r="BX151" s="123"/>
      <c r="BY151" s="123"/>
      <c r="BZ151" s="870"/>
      <c r="CA151" s="162"/>
      <c r="CB151" s="159"/>
      <c r="CC151" s="160"/>
      <c r="CD151" s="159"/>
      <c r="CE151" s="160"/>
      <c r="CF151" s="159"/>
      <c r="CG151" s="160"/>
      <c r="CH151" s="855"/>
      <c r="CI151" s="872" t="e">
        <v>#REF!</v>
      </c>
      <c r="CJ151" s="875" t="e">
        <v>#REF!</v>
      </c>
      <c r="CK151" s="877"/>
      <c r="CL151" s="15" t="s">
        <v>925</v>
      </c>
      <c r="CM151" s="119">
        <v>2600</v>
      </c>
      <c r="CN151" s="120">
        <v>2900</v>
      </c>
      <c r="CO151" s="859"/>
      <c r="CP151" s="879"/>
      <c r="CQ151" s="859"/>
      <c r="CR151" s="861"/>
      <c r="CS151" s="884"/>
      <c r="CT151" s="835"/>
      <c r="CU151" s="835"/>
      <c r="CV151" s="838"/>
      <c r="CW151" s="884"/>
      <c r="CX151" s="851"/>
      <c r="CY151" s="881"/>
      <c r="CZ151" s="93"/>
      <c r="DA151" s="19"/>
      <c r="DB151" s="855"/>
      <c r="DC151" s="157"/>
      <c r="DD151" s="855"/>
      <c r="DE151" s="857"/>
      <c r="DF151" s="859"/>
      <c r="DG151" s="861"/>
      <c r="DH151" s="835"/>
      <c r="DI151" s="835"/>
      <c r="DJ151" s="835"/>
      <c r="DK151" s="838"/>
      <c r="DL151" s="835"/>
      <c r="DM151" s="841"/>
      <c r="DN151" s="843"/>
      <c r="DO151" s="888">
        <v>0.01</v>
      </c>
      <c r="DP151" s="890">
        <v>0.03</v>
      </c>
      <c r="DQ151" s="890">
        <v>0.04</v>
      </c>
      <c r="DR151" s="892">
        <v>0.06</v>
      </c>
      <c r="DS151" s="843"/>
      <c r="DT151" s="967"/>
      <c r="DU151" s="969"/>
      <c r="DV151" s="961"/>
      <c r="DW151" s="195"/>
      <c r="DX151" s="961"/>
    </row>
    <row r="152" spans="1:128" ht="18.600000000000001" customHeight="1">
      <c r="A152" s="302" t="s">
        <v>471</v>
      </c>
      <c r="B152" s="921"/>
      <c r="C152" s="978"/>
      <c r="D152" s="864"/>
      <c r="E152" s="129" t="s">
        <v>54</v>
      </c>
      <c r="F152" s="56"/>
      <c r="G152" s="130">
        <v>219210</v>
      </c>
      <c r="H152" s="131"/>
      <c r="I152" s="130">
        <v>214020</v>
      </c>
      <c r="J152" s="131"/>
      <c r="K152" s="33" t="s">
        <v>912</v>
      </c>
      <c r="L152" s="132">
        <v>2060</v>
      </c>
      <c r="M152" s="133"/>
      <c r="N152" s="134" t="s">
        <v>913</v>
      </c>
      <c r="O152" s="135" t="s">
        <v>914</v>
      </c>
      <c r="P152" s="135" t="s">
        <v>852</v>
      </c>
      <c r="Q152" s="135" t="s">
        <v>915</v>
      </c>
      <c r="R152" s="135" t="s">
        <v>912</v>
      </c>
      <c r="S152" s="136">
        <v>2.6</v>
      </c>
      <c r="T152" s="137"/>
      <c r="U152" s="132">
        <v>2010</v>
      </c>
      <c r="V152" s="133"/>
      <c r="W152" s="138" t="s">
        <v>913</v>
      </c>
      <c r="X152" s="135" t="s">
        <v>914</v>
      </c>
      <c r="Y152" s="139" t="s">
        <v>852</v>
      </c>
      <c r="Z152" s="135" t="s">
        <v>915</v>
      </c>
      <c r="AA152" s="139" t="s">
        <v>912</v>
      </c>
      <c r="AB152" s="136">
        <v>2.6</v>
      </c>
      <c r="AC152" s="140"/>
      <c r="AD152" s="122"/>
      <c r="AF152" s="124"/>
      <c r="AG152" s="141"/>
      <c r="AO152" s="122"/>
      <c r="AQ152" s="124"/>
      <c r="AR152" s="141"/>
      <c r="AY152" s="122"/>
      <c r="BI152" s="870"/>
      <c r="BK152" s="150"/>
      <c r="BL152" s="869"/>
      <c r="BM152" s="151"/>
      <c r="BN152" s="54"/>
      <c r="BO152" s="54"/>
      <c r="BP152" s="54"/>
      <c r="BQ152" s="54"/>
      <c r="BR152" s="54"/>
      <c r="BS152" s="152"/>
      <c r="BU152" s="958"/>
      <c r="BV152" s="117"/>
      <c r="BW152" s="869"/>
      <c r="BX152" s="123"/>
      <c r="BY152" s="123"/>
      <c r="BZ152" s="870"/>
      <c r="CA152" s="162"/>
      <c r="CB152" s="159"/>
      <c r="CC152" s="160"/>
      <c r="CD152" s="159"/>
      <c r="CE152" s="160"/>
      <c r="CF152" s="159"/>
      <c r="CG152" s="160"/>
      <c r="CH152" s="855"/>
      <c r="CI152" s="873" t="e">
        <v>#REF!</v>
      </c>
      <c r="CJ152" s="876" t="e">
        <v>#REF!</v>
      </c>
      <c r="CK152" s="877"/>
      <c r="CL152" s="143" t="s">
        <v>926</v>
      </c>
      <c r="CM152" s="144">
        <v>2400</v>
      </c>
      <c r="CN152" s="145">
        <v>2600</v>
      </c>
      <c r="CO152" s="859"/>
      <c r="CP152" s="880"/>
      <c r="CQ152" s="859"/>
      <c r="CR152" s="862"/>
      <c r="CS152" s="885"/>
      <c r="CT152" s="836"/>
      <c r="CU152" s="836"/>
      <c r="CV152" s="839"/>
      <c r="CW152" s="885"/>
      <c r="CX152" s="852"/>
      <c r="CY152" s="882"/>
      <c r="CZ152" s="93"/>
      <c r="DA152" s="19"/>
      <c r="DB152" s="855"/>
      <c r="DC152" s="157"/>
      <c r="DD152" s="855"/>
      <c r="DE152" s="858"/>
      <c r="DF152" s="859"/>
      <c r="DG152" s="862"/>
      <c r="DH152" s="836"/>
      <c r="DI152" s="836"/>
      <c r="DJ152" s="836"/>
      <c r="DK152" s="839"/>
      <c r="DL152" s="836"/>
      <c r="DM152" s="842"/>
      <c r="DN152" s="843"/>
      <c r="DO152" s="889"/>
      <c r="DP152" s="891"/>
      <c r="DQ152" s="891"/>
      <c r="DR152" s="893"/>
      <c r="DS152" s="843"/>
      <c r="DT152" s="967"/>
      <c r="DU152" s="969"/>
      <c r="DV152" s="961"/>
      <c r="DW152" s="195"/>
      <c r="DX152" s="961"/>
    </row>
    <row r="153" spans="1:128" ht="18.600000000000001" customHeight="1">
      <c r="A153" s="302" t="s">
        <v>472</v>
      </c>
      <c r="B153" s="921"/>
      <c r="C153" s="973" t="s">
        <v>958</v>
      </c>
      <c r="D153" s="867" t="s">
        <v>911</v>
      </c>
      <c r="E153" s="55" t="s">
        <v>51</v>
      </c>
      <c r="F153" s="56"/>
      <c r="G153" s="57">
        <v>40890</v>
      </c>
      <c r="H153" s="58">
        <v>50190</v>
      </c>
      <c r="I153" s="57">
        <v>36100</v>
      </c>
      <c r="J153" s="58">
        <v>45400</v>
      </c>
      <c r="K153" s="33" t="s">
        <v>912</v>
      </c>
      <c r="L153" s="59">
        <v>380</v>
      </c>
      <c r="M153" s="60">
        <v>470</v>
      </c>
      <c r="N153" s="61" t="s">
        <v>913</v>
      </c>
      <c r="O153" s="62" t="s">
        <v>914</v>
      </c>
      <c r="P153" s="63" t="s">
        <v>912</v>
      </c>
      <c r="Q153" s="64" t="s">
        <v>915</v>
      </c>
      <c r="R153" s="63" t="s">
        <v>912</v>
      </c>
      <c r="S153" s="65">
        <v>2.8</v>
      </c>
      <c r="T153" s="66">
        <v>2.7</v>
      </c>
      <c r="U153" s="59">
        <v>340</v>
      </c>
      <c r="V153" s="60">
        <v>430</v>
      </c>
      <c r="W153" s="67" t="s">
        <v>913</v>
      </c>
      <c r="X153" s="62" t="s">
        <v>914</v>
      </c>
      <c r="Y153" s="67" t="s">
        <v>912</v>
      </c>
      <c r="Z153" s="64" t="s">
        <v>915</v>
      </c>
      <c r="AA153" s="67" t="s">
        <v>912</v>
      </c>
      <c r="AB153" s="65">
        <v>2.7</v>
      </c>
      <c r="AC153" s="68">
        <v>2.6</v>
      </c>
      <c r="AD153" s="33" t="s">
        <v>912</v>
      </c>
      <c r="AE153" s="69">
        <v>9300</v>
      </c>
      <c r="AF153" s="33" t="s">
        <v>912</v>
      </c>
      <c r="AG153" s="70">
        <v>90</v>
      </c>
      <c r="AH153" s="71" t="s">
        <v>913</v>
      </c>
      <c r="AI153" s="62" t="s">
        <v>914</v>
      </c>
      <c r="AJ153" s="67" t="s">
        <v>912</v>
      </c>
      <c r="AK153" s="64" t="s">
        <v>915</v>
      </c>
      <c r="AL153" s="67" t="s">
        <v>912</v>
      </c>
      <c r="AM153" s="72">
        <v>2.5</v>
      </c>
      <c r="AN153" s="73" t="s">
        <v>916</v>
      </c>
      <c r="AO153" s="33" t="s">
        <v>912</v>
      </c>
      <c r="AP153" s="74">
        <v>3720</v>
      </c>
      <c r="AQ153" s="33" t="s">
        <v>912</v>
      </c>
      <c r="AR153" s="75">
        <v>30</v>
      </c>
      <c r="AS153" s="76" t="s">
        <v>913</v>
      </c>
      <c r="AT153" s="77" t="s">
        <v>914</v>
      </c>
      <c r="AU153" s="78" t="s">
        <v>912</v>
      </c>
      <c r="AV153" s="79" t="s">
        <v>915</v>
      </c>
      <c r="AW153" s="78" t="s">
        <v>912</v>
      </c>
      <c r="AX153" s="80">
        <v>3.7</v>
      </c>
      <c r="AZ153" s="18"/>
      <c r="BA153" s="18"/>
      <c r="BB153" s="81"/>
      <c r="BC153" s="22"/>
      <c r="BD153" s="18"/>
      <c r="BE153" s="22"/>
      <c r="BF153" s="18"/>
      <c r="BG153" s="22"/>
      <c r="BH153" s="18"/>
      <c r="BI153" s="870"/>
      <c r="BK153" s="115" t="s">
        <v>959</v>
      </c>
      <c r="BL153" s="869"/>
      <c r="BM153" s="93" t="s">
        <v>959</v>
      </c>
      <c r="BS153" s="116"/>
      <c r="BT153" s="154"/>
      <c r="BU153" s="958"/>
      <c r="BV153" s="150"/>
      <c r="BW153" s="869"/>
      <c r="BX153" s="123"/>
      <c r="BY153" s="123"/>
      <c r="BZ153" s="870"/>
      <c r="CA153" s="162"/>
      <c r="CB153" s="159"/>
      <c r="CC153" s="160"/>
      <c r="CD153" s="159"/>
      <c r="CE153" s="160"/>
      <c r="CF153" s="159"/>
      <c r="CG153" s="160"/>
      <c r="CH153" s="855" t="s">
        <v>912</v>
      </c>
      <c r="CI153" s="871">
        <v>3200</v>
      </c>
      <c r="CJ153" s="874">
        <v>3500</v>
      </c>
      <c r="CK153" s="877" t="s">
        <v>912</v>
      </c>
      <c r="CL153" s="89" t="s">
        <v>919</v>
      </c>
      <c r="CM153" s="90">
        <v>5100</v>
      </c>
      <c r="CN153" s="91">
        <v>5700</v>
      </c>
      <c r="CO153" s="859" t="s">
        <v>912</v>
      </c>
      <c r="CP153" s="878">
        <v>4290</v>
      </c>
      <c r="CQ153" s="859" t="s">
        <v>912</v>
      </c>
      <c r="CR153" s="860">
        <v>40</v>
      </c>
      <c r="CS153" s="883" t="s">
        <v>913</v>
      </c>
      <c r="CT153" s="834" t="s">
        <v>914</v>
      </c>
      <c r="CU153" s="834" t="s">
        <v>912</v>
      </c>
      <c r="CV153" s="837" t="s">
        <v>918</v>
      </c>
      <c r="CW153" s="883" t="s">
        <v>912</v>
      </c>
      <c r="CX153" s="850">
        <v>2.8</v>
      </c>
      <c r="CY153" s="881" t="s">
        <v>920</v>
      </c>
      <c r="CZ153" s="877" t="s">
        <v>912</v>
      </c>
      <c r="DA153" s="853">
        <v>5100</v>
      </c>
      <c r="DB153" s="855"/>
      <c r="DC153" s="157"/>
      <c r="DD153" s="855" t="s">
        <v>921</v>
      </c>
      <c r="DE153" s="856">
        <v>4660</v>
      </c>
      <c r="DF153" s="859" t="s">
        <v>912</v>
      </c>
      <c r="DG153" s="860">
        <v>40</v>
      </c>
      <c r="DH153" s="834" t="s">
        <v>913</v>
      </c>
      <c r="DI153" s="834" t="s">
        <v>914</v>
      </c>
      <c r="DJ153" s="834" t="s">
        <v>912</v>
      </c>
      <c r="DK153" s="837" t="s">
        <v>918</v>
      </c>
      <c r="DL153" s="834" t="s">
        <v>912</v>
      </c>
      <c r="DM153" s="840">
        <v>2.1</v>
      </c>
      <c r="DN153" s="843" t="s">
        <v>921</v>
      </c>
      <c r="DO153" s="844" t="s">
        <v>854</v>
      </c>
      <c r="DP153" s="846" t="s">
        <v>854</v>
      </c>
      <c r="DQ153" s="846" t="s">
        <v>854</v>
      </c>
      <c r="DR153" s="848" t="s">
        <v>854</v>
      </c>
      <c r="DS153" s="843" t="s">
        <v>921</v>
      </c>
      <c r="DT153" s="967"/>
      <c r="DU153" s="969"/>
      <c r="DV153" s="961"/>
      <c r="DW153" s="195"/>
      <c r="DX153" s="961"/>
    </row>
    <row r="154" spans="1:128" ht="18.600000000000001" customHeight="1">
      <c r="A154" s="302" t="s">
        <v>473</v>
      </c>
      <c r="B154" s="921"/>
      <c r="C154" s="866"/>
      <c r="D154" s="868"/>
      <c r="E154" s="94" t="s">
        <v>52</v>
      </c>
      <c r="F154" s="56"/>
      <c r="G154" s="95">
        <v>50190</v>
      </c>
      <c r="H154" s="96">
        <v>124490</v>
      </c>
      <c r="I154" s="95">
        <v>45400</v>
      </c>
      <c r="J154" s="96">
        <v>119700</v>
      </c>
      <c r="K154" s="33" t="s">
        <v>912</v>
      </c>
      <c r="L154" s="97">
        <v>470</v>
      </c>
      <c r="M154" s="98">
        <v>1120</v>
      </c>
      <c r="N154" s="99" t="s">
        <v>913</v>
      </c>
      <c r="O154" s="100" t="s">
        <v>914</v>
      </c>
      <c r="P154" s="100" t="s">
        <v>852</v>
      </c>
      <c r="Q154" s="100" t="s">
        <v>915</v>
      </c>
      <c r="R154" s="100" t="s">
        <v>912</v>
      </c>
      <c r="S154" s="101">
        <v>2.7</v>
      </c>
      <c r="T154" s="102">
        <v>2.6</v>
      </c>
      <c r="U154" s="97">
        <v>430</v>
      </c>
      <c r="V154" s="98">
        <v>1070</v>
      </c>
      <c r="W154" s="103" t="s">
        <v>913</v>
      </c>
      <c r="X154" s="100" t="s">
        <v>914</v>
      </c>
      <c r="Y154" s="103" t="s">
        <v>852</v>
      </c>
      <c r="Z154" s="100" t="s">
        <v>915</v>
      </c>
      <c r="AA154" s="103" t="s">
        <v>912</v>
      </c>
      <c r="AB154" s="101">
        <v>2.6</v>
      </c>
      <c r="AC154" s="104">
        <v>2.6</v>
      </c>
      <c r="AD154" s="33" t="s">
        <v>912</v>
      </c>
      <c r="AE154" s="105">
        <v>9300</v>
      </c>
      <c r="AF154" s="33" t="s">
        <v>912</v>
      </c>
      <c r="AG154" s="106">
        <v>90</v>
      </c>
      <c r="AH154" s="107" t="s">
        <v>913</v>
      </c>
      <c r="AI154" s="49" t="s">
        <v>914</v>
      </c>
      <c r="AJ154" s="50" t="s">
        <v>912</v>
      </c>
      <c r="AK154" s="108" t="s">
        <v>915</v>
      </c>
      <c r="AL154" s="109" t="s">
        <v>912</v>
      </c>
      <c r="AM154" s="110">
        <v>2.5</v>
      </c>
      <c r="AN154" s="111"/>
      <c r="AP154" s="112"/>
      <c r="AQ154" s="7"/>
      <c r="AR154" s="113"/>
      <c r="AS154" s="114"/>
      <c r="AT154" s="112"/>
      <c r="AU154" s="114"/>
      <c r="AV154" s="112"/>
      <c r="AW154" s="114"/>
      <c r="AX154" s="112"/>
      <c r="AZ154" s="18"/>
      <c r="BA154" s="18"/>
      <c r="BB154" s="81"/>
      <c r="BC154" s="22"/>
      <c r="BD154" s="18"/>
      <c r="BE154" s="22"/>
      <c r="BF154" s="18"/>
      <c r="BG154" s="22"/>
      <c r="BH154" s="18"/>
      <c r="BI154" s="870"/>
      <c r="BK154" s="115">
        <v>869500</v>
      </c>
      <c r="BL154" s="869"/>
      <c r="BM154" s="147">
        <v>8690</v>
      </c>
      <c r="BN154" s="86" t="s">
        <v>853</v>
      </c>
      <c r="BO154" s="14" t="s">
        <v>914</v>
      </c>
      <c r="BP154" s="21" t="s">
        <v>912</v>
      </c>
      <c r="BQ154" s="148" t="s">
        <v>915</v>
      </c>
      <c r="BR154" s="35" t="s">
        <v>912</v>
      </c>
      <c r="BS154" s="149">
        <v>1.9</v>
      </c>
      <c r="BT154" s="123"/>
      <c r="BU154" s="958"/>
      <c r="BV154" s="115"/>
      <c r="BW154" s="869"/>
      <c r="BX154" s="123"/>
      <c r="BY154" s="123"/>
      <c r="BZ154" s="870"/>
      <c r="CA154" s="162"/>
      <c r="CB154" s="159"/>
      <c r="CC154" s="160"/>
      <c r="CD154" s="159"/>
      <c r="CE154" s="160"/>
      <c r="CF154" s="159"/>
      <c r="CG154" s="160"/>
      <c r="CH154" s="855"/>
      <c r="CI154" s="872" t="e">
        <v>#REF!</v>
      </c>
      <c r="CJ154" s="875" t="e">
        <v>#REF!</v>
      </c>
      <c r="CK154" s="877"/>
      <c r="CL154" s="15" t="s">
        <v>923</v>
      </c>
      <c r="CM154" s="119">
        <v>2800</v>
      </c>
      <c r="CN154" s="120">
        <v>3100</v>
      </c>
      <c r="CO154" s="859"/>
      <c r="CP154" s="879"/>
      <c r="CQ154" s="859"/>
      <c r="CR154" s="861"/>
      <c r="CS154" s="884"/>
      <c r="CT154" s="835"/>
      <c r="CU154" s="835"/>
      <c r="CV154" s="838"/>
      <c r="CW154" s="884"/>
      <c r="CX154" s="851"/>
      <c r="CY154" s="881"/>
      <c r="CZ154" s="877"/>
      <c r="DA154" s="854"/>
      <c r="DB154" s="855"/>
      <c r="DC154" s="157"/>
      <c r="DD154" s="855"/>
      <c r="DE154" s="857"/>
      <c r="DF154" s="859"/>
      <c r="DG154" s="861"/>
      <c r="DH154" s="835"/>
      <c r="DI154" s="835"/>
      <c r="DJ154" s="835"/>
      <c r="DK154" s="838"/>
      <c r="DL154" s="835"/>
      <c r="DM154" s="841"/>
      <c r="DN154" s="843"/>
      <c r="DO154" s="845"/>
      <c r="DP154" s="847"/>
      <c r="DQ154" s="847"/>
      <c r="DR154" s="849"/>
      <c r="DS154" s="843"/>
      <c r="DT154" s="967"/>
      <c r="DU154" s="969"/>
      <c r="DV154" s="961"/>
      <c r="DW154" s="195"/>
      <c r="DX154" s="961"/>
    </row>
    <row r="155" spans="1:128" ht="18.600000000000001" customHeight="1">
      <c r="A155" s="302" t="s">
        <v>474</v>
      </c>
      <c r="B155" s="921"/>
      <c r="C155" s="866"/>
      <c r="D155" s="863" t="s">
        <v>924</v>
      </c>
      <c r="E155" s="94" t="s">
        <v>53</v>
      </c>
      <c r="F155" s="56"/>
      <c r="G155" s="95">
        <v>124490</v>
      </c>
      <c r="H155" s="96">
        <v>217580</v>
      </c>
      <c r="I155" s="95">
        <v>119700</v>
      </c>
      <c r="J155" s="96">
        <v>212790</v>
      </c>
      <c r="K155" s="33" t="s">
        <v>912</v>
      </c>
      <c r="L155" s="97">
        <v>1120</v>
      </c>
      <c r="M155" s="98">
        <v>2050</v>
      </c>
      <c r="N155" s="99" t="s">
        <v>913</v>
      </c>
      <c r="O155" s="100" t="s">
        <v>914</v>
      </c>
      <c r="P155" s="100" t="s">
        <v>852</v>
      </c>
      <c r="Q155" s="100" t="s">
        <v>915</v>
      </c>
      <c r="R155" s="100" t="s">
        <v>912</v>
      </c>
      <c r="S155" s="101">
        <v>2.6</v>
      </c>
      <c r="T155" s="102">
        <v>2.6</v>
      </c>
      <c r="U155" s="97">
        <v>1070</v>
      </c>
      <c r="V155" s="98">
        <v>2000</v>
      </c>
      <c r="W155" s="103" t="s">
        <v>913</v>
      </c>
      <c r="X155" s="100" t="s">
        <v>914</v>
      </c>
      <c r="Y155" s="103" t="s">
        <v>852</v>
      </c>
      <c r="Z155" s="100" t="s">
        <v>915</v>
      </c>
      <c r="AA155" s="103" t="s">
        <v>912</v>
      </c>
      <c r="AB155" s="101">
        <v>2.6</v>
      </c>
      <c r="AC155" s="104">
        <v>2.6</v>
      </c>
      <c r="AD155" s="122"/>
      <c r="AF155" s="124"/>
      <c r="AO155" s="122"/>
      <c r="AQ155" s="124"/>
      <c r="AY155" s="33" t="s">
        <v>912</v>
      </c>
      <c r="AZ155" s="127">
        <v>18610</v>
      </c>
      <c r="BA155" s="33" t="s">
        <v>912</v>
      </c>
      <c r="BB155" s="75">
        <v>180</v>
      </c>
      <c r="BC155" s="76" t="s">
        <v>913</v>
      </c>
      <c r="BD155" s="77" t="s">
        <v>914</v>
      </c>
      <c r="BE155" s="78" t="s">
        <v>912</v>
      </c>
      <c r="BF155" s="79" t="s">
        <v>915</v>
      </c>
      <c r="BG155" s="76" t="s">
        <v>912</v>
      </c>
      <c r="BH155" s="80">
        <v>2.5</v>
      </c>
      <c r="BI155" s="870"/>
      <c r="BK155" s="163"/>
      <c r="BL155" s="869"/>
      <c r="BM155" s="151"/>
      <c r="BN155" s="54"/>
      <c r="BO155" s="54"/>
      <c r="BP155" s="54"/>
      <c r="BQ155" s="54"/>
      <c r="BR155" s="54"/>
      <c r="BS155" s="152"/>
      <c r="BU155" s="958"/>
      <c r="BV155" s="117"/>
      <c r="BW155" s="869"/>
      <c r="BX155" s="123"/>
      <c r="BY155" s="123"/>
      <c r="BZ155" s="870"/>
      <c r="CA155" s="162"/>
      <c r="CB155" s="159"/>
      <c r="CC155" s="160"/>
      <c r="CD155" s="159"/>
      <c r="CE155" s="160"/>
      <c r="CF155" s="159"/>
      <c r="CG155" s="160"/>
      <c r="CH155" s="855"/>
      <c r="CI155" s="872" t="e">
        <v>#REF!</v>
      </c>
      <c r="CJ155" s="875" t="e">
        <v>#REF!</v>
      </c>
      <c r="CK155" s="877"/>
      <c r="CL155" s="15" t="s">
        <v>925</v>
      </c>
      <c r="CM155" s="119">
        <v>2400</v>
      </c>
      <c r="CN155" s="120">
        <v>2700</v>
      </c>
      <c r="CO155" s="859"/>
      <c r="CP155" s="879"/>
      <c r="CQ155" s="859"/>
      <c r="CR155" s="861"/>
      <c r="CS155" s="884"/>
      <c r="CT155" s="835"/>
      <c r="CU155" s="835"/>
      <c r="CV155" s="838"/>
      <c r="CW155" s="884"/>
      <c r="CX155" s="851"/>
      <c r="CY155" s="881"/>
      <c r="CZ155" s="93"/>
      <c r="DA155" s="19"/>
      <c r="DB155" s="855"/>
      <c r="DC155" s="157"/>
      <c r="DD155" s="855"/>
      <c r="DE155" s="857"/>
      <c r="DF155" s="859"/>
      <c r="DG155" s="861"/>
      <c r="DH155" s="835"/>
      <c r="DI155" s="835"/>
      <c r="DJ155" s="835"/>
      <c r="DK155" s="838"/>
      <c r="DL155" s="835"/>
      <c r="DM155" s="841"/>
      <c r="DN155" s="843"/>
      <c r="DO155" s="888">
        <v>0.01</v>
      </c>
      <c r="DP155" s="890">
        <v>0.03</v>
      </c>
      <c r="DQ155" s="890">
        <v>0.04</v>
      </c>
      <c r="DR155" s="892">
        <v>0.06</v>
      </c>
      <c r="DS155" s="843"/>
      <c r="DT155" s="967"/>
      <c r="DU155" s="969"/>
      <c r="DV155" s="961"/>
      <c r="DW155" s="195"/>
      <c r="DX155" s="961"/>
    </row>
    <row r="156" spans="1:128" ht="18.600000000000001" customHeight="1">
      <c r="A156" s="302" t="s">
        <v>475</v>
      </c>
      <c r="B156" s="921"/>
      <c r="C156" s="866"/>
      <c r="D156" s="864"/>
      <c r="E156" s="129" t="s">
        <v>54</v>
      </c>
      <c r="F156" s="56"/>
      <c r="G156" s="130">
        <v>217580</v>
      </c>
      <c r="H156" s="131"/>
      <c r="I156" s="130">
        <v>212790</v>
      </c>
      <c r="J156" s="131"/>
      <c r="K156" s="33" t="s">
        <v>912</v>
      </c>
      <c r="L156" s="132">
        <v>2050</v>
      </c>
      <c r="M156" s="133"/>
      <c r="N156" s="134" t="s">
        <v>913</v>
      </c>
      <c r="O156" s="135" t="s">
        <v>914</v>
      </c>
      <c r="P156" s="135" t="s">
        <v>852</v>
      </c>
      <c r="Q156" s="135" t="s">
        <v>915</v>
      </c>
      <c r="R156" s="135" t="s">
        <v>912</v>
      </c>
      <c r="S156" s="136">
        <v>2.6</v>
      </c>
      <c r="T156" s="137"/>
      <c r="U156" s="132">
        <v>2000</v>
      </c>
      <c r="V156" s="133"/>
      <c r="W156" s="138" t="s">
        <v>913</v>
      </c>
      <c r="X156" s="135" t="s">
        <v>914</v>
      </c>
      <c r="Y156" s="139" t="s">
        <v>852</v>
      </c>
      <c r="Z156" s="135" t="s">
        <v>915</v>
      </c>
      <c r="AA156" s="139" t="s">
        <v>912</v>
      </c>
      <c r="AB156" s="136">
        <v>2.6</v>
      </c>
      <c r="AC156" s="140"/>
      <c r="AD156" s="122"/>
      <c r="AF156" s="124"/>
      <c r="AG156" s="141"/>
      <c r="AO156" s="122"/>
      <c r="AQ156" s="124"/>
      <c r="AR156" s="141"/>
      <c r="AY156" s="122"/>
      <c r="BI156" s="870"/>
      <c r="BK156" s="163"/>
      <c r="BL156" s="869"/>
      <c r="BM156" s="93"/>
      <c r="BS156" s="116"/>
      <c r="BT156" s="154"/>
      <c r="BU156" s="958"/>
      <c r="BV156" s="150"/>
      <c r="BW156" s="869"/>
      <c r="BX156" s="123"/>
      <c r="BY156" s="123"/>
      <c r="BZ156" s="870"/>
      <c r="CA156" s="162"/>
      <c r="CB156" s="159"/>
      <c r="CC156" s="160"/>
      <c r="CD156" s="159"/>
      <c r="CE156" s="160"/>
      <c r="CF156" s="159"/>
      <c r="CG156" s="160"/>
      <c r="CH156" s="855"/>
      <c r="CI156" s="873" t="e">
        <v>#REF!</v>
      </c>
      <c r="CJ156" s="876" t="e">
        <v>#REF!</v>
      </c>
      <c r="CK156" s="877"/>
      <c r="CL156" s="143" t="s">
        <v>926</v>
      </c>
      <c r="CM156" s="144">
        <v>2200</v>
      </c>
      <c r="CN156" s="145">
        <v>2400</v>
      </c>
      <c r="CO156" s="859"/>
      <c r="CP156" s="880"/>
      <c r="CQ156" s="859"/>
      <c r="CR156" s="862"/>
      <c r="CS156" s="885"/>
      <c r="CT156" s="836"/>
      <c r="CU156" s="836"/>
      <c r="CV156" s="839"/>
      <c r="CW156" s="885"/>
      <c r="CX156" s="852"/>
      <c r="CY156" s="882"/>
      <c r="CZ156" s="93"/>
      <c r="DA156" s="19"/>
      <c r="DB156" s="855"/>
      <c r="DC156" s="157"/>
      <c r="DD156" s="855"/>
      <c r="DE156" s="858"/>
      <c r="DF156" s="859"/>
      <c r="DG156" s="862"/>
      <c r="DH156" s="836"/>
      <c r="DI156" s="836"/>
      <c r="DJ156" s="836"/>
      <c r="DK156" s="839"/>
      <c r="DL156" s="836"/>
      <c r="DM156" s="842"/>
      <c r="DN156" s="843"/>
      <c r="DO156" s="889"/>
      <c r="DP156" s="891"/>
      <c r="DQ156" s="891"/>
      <c r="DR156" s="893"/>
      <c r="DS156" s="843"/>
      <c r="DT156" s="967"/>
      <c r="DU156" s="969"/>
      <c r="DV156" s="961"/>
      <c r="DW156" s="195"/>
      <c r="DX156" s="961"/>
    </row>
    <row r="157" spans="1:128" ht="18.600000000000001" customHeight="1">
      <c r="A157" s="302" t="s">
        <v>476</v>
      </c>
      <c r="B157" s="921"/>
      <c r="C157" s="865" t="s">
        <v>960</v>
      </c>
      <c r="D157" s="867" t="s">
        <v>911</v>
      </c>
      <c r="E157" s="55" t="s">
        <v>51</v>
      </c>
      <c r="F157" s="56"/>
      <c r="G157" s="57">
        <v>39530</v>
      </c>
      <c r="H157" s="58">
        <v>48830</v>
      </c>
      <c r="I157" s="57">
        <v>35090</v>
      </c>
      <c r="J157" s="58">
        <v>44390</v>
      </c>
      <c r="K157" s="33" t="s">
        <v>912</v>
      </c>
      <c r="L157" s="59">
        <v>370</v>
      </c>
      <c r="M157" s="60">
        <v>460</v>
      </c>
      <c r="N157" s="61" t="s">
        <v>913</v>
      </c>
      <c r="O157" s="62" t="s">
        <v>914</v>
      </c>
      <c r="P157" s="63" t="s">
        <v>912</v>
      </c>
      <c r="Q157" s="64" t="s">
        <v>915</v>
      </c>
      <c r="R157" s="63" t="s">
        <v>912</v>
      </c>
      <c r="S157" s="65">
        <v>2.7</v>
      </c>
      <c r="T157" s="66">
        <v>2.7</v>
      </c>
      <c r="U157" s="59">
        <v>330</v>
      </c>
      <c r="V157" s="60">
        <v>420</v>
      </c>
      <c r="W157" s="67" t="s">
        <v>913</v>
      </c>
      <c r="X157" s="62" t="s">
        <v>914</v>
      </c>
      <c r="Y157" s="67" t="s">
        <v>912</v>
      </c>
      <c r="Z157" s="64" t="s">
        <v>915</v>
      </c>
      <c r="AA157" s="67" t="s">
        <v>912</v>
      </c>
      <c r="AB157" s="65">
        <v>2.7</v>
      </c>
      <c r="AC157" s="68">
        <v>2.6</v>
      </c>
      <c r="AD157" s="33" t="s">
        <v>912</v>
      </c>
      <c r="AE157" s="69">
        <v>9300</v>
      </c>
      <c r="AF157" s="33" t="s">
        <v>912</v>
      </c>
      <c r="AG157" s="70">
        <v>90</v>
      </c>
      <c r="AH157" s="71" t="s">
        <v>913</v>
      </c>
      <c r="AI157" s="62" t="s">
        <v>914</v>
      </c>
      <c r="AJ157" s="67" t="s">
        <v>912</v>
      </c>
      <c r="AK157" s="64" t="s">
        <v>915</v>
      </c>
      <c r="AL157" s="67" t="s">
        <v>912</v>
      </c>
      <c r="AM157" s="72">
        <v>2.5</v>
      </c>
      <c r="AN157" s="73" t="s">
        <v>916</v>
      </c>
      <c r="AO157" s="33" t="s">
        <v>912</v>
      </c>
      <c r="AP157" s="74">
        <v>3720</v>
      </c>
      <c r="AQ157" s="33" t="s">
        <v>912</v>
      </c>
      <c r="AR157" s="75">
        <v>30</v>
      </c>
      <c r="AS157" s="76" t="s">
        <v>913</v>
      </c>
      <c r="AT157" s="77" t="s">
        <v>914</v>
      </c>
      <c r="AU157" s="78" t="s">
        <v>912</v>
      </c>
      <c r="AV157" s="79" t="s">
        <v>915</v>
      </c>
      <c r="AW157" s="78" t="s">
        <v>912</v>
      </c>
      <c r="AX157" s="80">
        <v>3.7</v>
      </c>
      <c r="AZ157" s="18"/>
      <c r="BA157" s="18"/>
      <c r="BB157" s="81"/>
      <c r="BC157" s="22"/>
      <c r="BD157" s="18"/>
      <c r="BE157" s="22"/>
      <c r="BF157" s="18"/>
      <c r="BG157" s="22"/>
      <c r="BH157" s="18"/>
      <c r="BI157" s="870"/>
      <c r="BK157" s="163"/>
      <c r="BL157" s="869"/>
      <c r="BM157" s="93"/>
      <c r="BS157" s="116"/>
      <c r="BT157" s="123"/>
      <c r="BU157" s="958"/>
      <c r="BV157" s="115"/>
      <c r="BW157" s="869"/>
      <c r="BX157" s="123"/>
      <c r="BY157" s="123"/>
      <c r="BZ157" s="870"/>
      <c r="CA157" s="162"/>
      <c r="CB157" s="159"/>
      <c r="CC157" s="160"/>
      <c r="CD157" s="159"/>
      <c r="CE157" s="160"/>
      <c r="CF157" s="159"/>
      <c r="CG157" s="160"/>
      <c r="CH157" s="855" t="s">
        <v>912</v>
      </c>
      <c r="CI157" s="871">
        <v>3400</v>
      </c>
      <c r="CJ157" s="874">
        <v>3800</v>
      </c>
      <c r="CK157" s="877" t="s">
        <v>912</v>
      </c>
      <c r="CL157" s="89" t="s">
        <v>919</v>
      </c>
      <c r="CM157" s="90">
        <v>5500</v>
      </c>
      <c r="CN157" s="91">
        <v>6200</v>
      </c>
      <c r="CO157" s="859" t="s">
        <v>912</v>
      </c>
      <c r="CP157" s="878">
        <v>3980</v>
      </c>
      <c r="CQ157" s="859" t="s">
        <v>912</v>
      </c>
      <c r="CR157" s="860">
        <v>30</v>
      </c>
      <c r="CS157" s="883" t="s">
        <v>913</v>
      </c>
      <c r="CT157" s="834" t="s">
        <v>914</v>
      </c>
      <c r="CU157" s="834" t="s">
        <v>912</v>
      </c>
      <c r="CV157" s="837" t="s">
        <v>918</v>
      </c>
      <c r="CW157" s="883" t="s">
        <v>912</v>
      </c>
      <c r="CX157" s="850">
        <v>3.4</v>
      </c>
      <c r="CY157" s="881" t="s">
        <v>920</v>
      </c>
      <c r="CZ157" s="877" t="s">
        <v>912</v>
      </c>
      <c r="DA157" s="853">
        <v>5100</v>
      </c>
      <c r="DB157" s="855"/>
      <c r="DC157" s="157"/>
      <c r="DD157" s="855" t="s">
        <v>921</v>
      </c>
      <c r="DE157" s="856">
        <v>4320</v>
      </c>
      <c r="DF157" s="859" t="s">
        <v>912</v>
      </c>
      <c r="DG157" s="860">
        <v>40</v>
      </c>
      <c r="DH157" s="834" t="s">
        <v>913</v>
      </c>
      <c r="DI157" s="834" t="s">
        <v>914</v>
      </c>
      <c r="DJ157" s="834" t="s">
        <v>912</v>
      </c>
      <c r="DK157" s="837" t="s">
        <v>918</v>
      </c>
      <c r="DL157" s="834" t="s">
        <v>912</v>
      </c>
      <c r="DM157" s="840">
        <v>2</v>
      </c>
      <c r="DN157" s="843" t="s">
        <v>921</v>
      </c>
      <c r="DO157" s="844" t="s">
        <v>854</v>
      </c>
      <c r="DP157" s="846" t="s">
        <v>854</v>
      </c>
      <c r="DQ157" s="846" t="s">
        <v>854</v>
      </c>
      <c r="DR157" s="848" t="s">
        <v>854</v>
      </c>
      <c r="DS157" s="843" t="s">
        <v>921</v>
      </c>
      <c r="DT157" s="967"/>
      <c r="DU157" s="969"/>
      <c r="DV157" s="961"/>
      <c r="DW157" s="195"/>
      <c r="DX157" s="961"/>
    </row>
    <row r="158" spans="1:128" ht="18.600000000000001" customHeight="1">
      <c r="A158" s="302" t="s">
        <v>477</v>
      </c>
      <c r="B158" s="921"/>
      <c r="C158" s="866"/>
      <c r="D158" s="868"/>
      <c r="E158" s="94" t="s">
        <v>52</v>
      </c>
      <c r="F158" s="56"/>
      <c r="G158" s="95">
        <v>48830</v>
      </c>
      <c r="H158" s="96">
        <v>123130</v>
      </c>
      <c r="I158" s="95">
        <v>44390</v>
      </c>
      <c r="J158" s="96">
        <v>118690</v>
      </c>
      <c r="K158" s="33" t="s">
        <v>912</v>
      </c>
      <c r="L158" s="97">
        <v>460</v>
      </c>
      <c r="M158" s="98">
        <v>1100</v>
      </c>
      <c r="N158" s="99" t="s">
        <v>913</v>
      </c>
      <c r="O158" s="100" t="s">
        <v>914</v>
      </c>
      <c r="P158" s="100" t="s">
        <v>852</v>
      </c>
      <c r="Q158" s="100" t="s">
        <v>915</v>
      </c>
      <c r="R158" s="100" t="s">
        <v>912</v>
      </c>
      <c r="S158" s="101">
        <v>2.7</v>
      </c>
      <c r="T158" s="102">
        <v>2.6</v>
      </c>
      <c r="U158" s="97">
        <v>420</v>
      </c>
      <c r="V158" s="98">
        <v>1060</v>
      </c>
      <c r="W158" s="103" t="s">
        <v>913</v>
      </c>
      <c r="X158" s="100" t="s">
        <v>914</v>
      </c>
      <c r="Y158" s="103" t="s">
        <v>852</v>
      </c>
      <c r="Z158" s="100" t="s">
        <v>915</v>
      </c>
      <c r="AA158" s="103" t="s">
        <v>912</v>
      </c>
      <c r="AB158" s="101">
        <v>2.6</v>
      </c>
      <c r="AC158" s="104">
        <v>2.6</v>
      </c>
      <c r="AD158" s="33" t="s">
        <v>912</v>
      </c>
      <c r="AE158" s="105">
        <v>9300</v>
      </c>
      <c r="AF158" s="33" t="s">
        <v>912</v>
      </c>
      <c r="AG158" s="106">
        <v>90</v>
      </c>
      <c r="AH158" s="107" t="s">
        <v>913</v>
      </c>
      <c r="AI158" s="49" t="s">
        <v>914</v>
      </c>
      <c r="AJ158" s="50" t="s">
        <v>912</v>
      </c>
      <c r="AK158" s="108" t="s">
        <v>915</v>
      </c>
      <c r="AL158" s="109" t="s">
        <v>912</v>
      </c>
      <c r="AM158" s="110">
        <v>2.5</v>
      </c>
      <c r="AN158" s="111"/>
      <c r="AP158" s="112"/>
      <c r="AQ158" s="7"/>
      <c r="AR158" s="113"/>
      <c r="AS158" s="114"/>
      <c r="AT158" s="112"/>
      <c r="AU158" s="114"/>
      <c r="AV158" s="112"/>
      <c r="AW158" s="114"/>
      <c r="AX158" s="112"/>
      <c r="AZ158" s="18"/>
      <c r="BA158" s="18"/>
      <c r="BB158" s="81"/>
      <c r="BC158" s="22"/>
      <c r="BD158" s="18"/>
      <c r="BE158" s="22"/>
      <c r="BF158" s="18"/>
      <c r="BG158" s="22"/>
      <c r="BH158" s="18"/>
      <c r="BI158" s="870"/>
      <c r="BK158" s="163"/>
      <c r="BL158" s="869"/>
      <c r="BM158" s="93"/>
      <c r="BS158" s="116"/>
      <c r="BU158" s="958"/>
      <c r="BV158" s="117"/>
      <c r="BW158" s="869"/>
      <c r="BX158" s="123"/>
      <c r="BY158" s="123"/>
      <c r="BZ158" s="870"/>
      <c r="CA158" s="162"/>
      <c r="CB158" s="159"/>
      <c r="CC158" s="160"/>
      <c r="CD158" s="159"/>
      <c r="CE158" s="160"/>
      <c r="CF158" s="159"/>
      <c r="CG158" s="160"/>
      <c r="CH158" s="855"/>
      <c r="CI158" s="872" t="e">
        <v>#REF!</v>
      </c>
      <c r="CJ158" s="875" t="e">
        <v>#REF!</v>
      </c>
      <c r="CK158" s="877"/>
      <c r="CL158" s="15" t="s">
        <v>923</v>
      </c>
      <c r="CM158" s="119">
        <v>3000</v>
      </c>
      <c r="CN158" s="120">
        <v>3400</v>
      </c>
      <c r="CO158" s="859"/>
      <c r="CP158" s="879"/>
      <c r="CQ158" s="859"/>
      <c r="CR158" s="861"/>
      <c r="CS158" s="884"/>
      <c r="CT158" s="835"/>
      <c r="CU158" s="835"/>
      <c r="CV158" s="838"/>
      <c r="CW158" s="884"/>
      <c r="CX158" s="851"/>
      <c r="CY158" s="881"/>
      <c r="CZ158" s="877"/>
      <c r="DA158" s="854"/>
      <c r="DB158" s="855"/>
      <c r="DC158" s="157"/>
      <c r="DD158" s="855"/>
      <c r="DE158" s="857"/>
      <c r="DF158" s="859"/>
      <c r="DG158" s="861"/>
      <c r="DH158" s="835"/>
      <c r="DI158" s="835"/>
      <c r="DJ158" s="835"/>
      <c r="DK158" s="838"/>
      <c r="DL158" s="835"/>
      <c r="DM158" s="841"/>
      <c r="DN158" s="843"/>
      <c r="DO158" s="845"/>
      <c r="DP158" s="847"/>
      <c r="DQ158" s="847"/>
      <c r="DR158" s="849"/>
      <c r="DS158" s="843"/>
      <c r="DT158" s="967"/>
      <c r="DU158" s="969"/>
      <c r="DV158" s="961"/>
      <c r="DW158" s="195"/>
      <c r="DX158" s="961"/>
    </row>
    <row r="159" spans="1:128" ht="18.600000000000001" customHeight="1">
      <c r="A159" s="302" t="s">
        <v>478</v>
      </c>
      <c r="B159" s="921"/>
      <c r="C159" s="866"/>
      <c r="D159" s="863" t="s">
        <v>924</v>
      </c>
      <c r="E159" s="94" t="s">
        <v>53</v>
      </c>
      <c r="F159" s="56"/>
      <c r="G159" s="95">
        <v>123130</v>
      </c>
      <c r="H159" s="96">
        <v>216220</v>
      </c>
      <c r="I159" s="95">
        <v>118690</v>
      </c>
      <c r="J159" s="96">
        <v>211780</v>
      </c>
      <c r="K159" s="33" t="s">
        <v>912</v>
      </c>
      <c r="L159" s="97">
        <v>1100</v>
      </c>
      <c r="M159" s="98">
        <v>2030</v>
      </c>
      <c r="N159" s="99" t="s">
        <v>913</v>
      </c>
      <c r="O159" s="100" t="s">
        <v>914</v>
      </c>
      <c r="P159" s="100" t="s">
        <v>852</v>
      </c>
      <c r="Q159" s="100" t="s">
        <v>915</v>
      </c>
      <c r="R159" s="100" t="s">
        <v>912</v>
      </c>
      <c r="S159" s="101">
        <v>2.6</v>
      </c>
      <c r="T159" s="102">
        <v>2.6</v>
      </c>
      <c r="U159" s="97">
        <v>1060</v>
      </c>
      <c r="V159" s="98">
        <v>1990</v>
      </c>
      <c r="W159" s="103" t="s">
        <v>913</v>
      </c>
      <c r="X159" s="100" t="s">
        <v>914</v>
      </c>
      <c r="Y159" s="103" t="s">
        <v>852</v>
      </c>
      <c r="Z159" s="100" t="s">
        <v>915</v>
      </c>
      <c r="AA159" s="103" t="s">
        <v>912</v>
      </c>
      <c r="AB159" s="101">
        <v>2.6</v>
      </c>
      <c r="AC159" s="104">
        <v>2.6</v>
      </c>
      <c r="AD159" s="122"/>
      <c r="AF159" s="124"/>
      <c r="AO159" s="122"/>
      <c r="AQ159" s="124"/>
      <c r="AY159" s="33" t="s">
        <v>912</v>
      </c>
      <c r="AZ159" s="127">
        <v>18610</v>
      </c>
      <c r="BA159" s="33" t="s">
        <v>912</v>
      </c>
      <c r="BB159" s="75">
        <v>180</v>
      </c>
      <c r="BC159" s="76" t="s">
        <v>913</v>
      </c>
      <c r="BD159" s="77" t="s">
        <v>914</v>
      </c>
      <c r="BE159" s="78" t="s">
        <v>912</v>
      </c>
      <c r="BF159" s="79" t="s">
        <v>915</v>
      </c>
      <c r="BG159" s="76" t="s">
        <v>912</v>
      </c>
      <c r="BH159" s="80">
        <v>2.5</v>
      </c>
      <c r="BI159" s="870"/>
      <c r="BK159" s="163"/>
      <c r="BL159" s="869"/>
      <c r="BM159" s="93"/>
      <c r="BS159" s="116"/>
      <c r="BT159" s="154"/>
      <c r="BU159" s="958"/>
      <c r="BV159" s="150"/>
      <c r="BW159" s="869"/>
      <c r="BX159" s="123"/>
      <c r="BY159" s="123"/>
      <c r="BZ159" s="870"/>
      <c r="CA159" s="162"/>
      <c r="CB159" s="159"/>
      <c r="CC159" s="160"/>
      <c r="CD159" s="159"/>
      <c r="CE159" s="160"/>
      <c r="CF159" s="159"/>
      <c r="CG159" s="160"/>
      <c r="CH159" s="855"/>
      <c r="CI159" s="872" t="e">
        <v>#REF!</v>
      </c>
      <c r="CJ159" s="875" t="e">
        <v>#REF!</v>
      </c>
      <c r="CK159" s="877"/>
      <c r="CL159" s="15" t="s">
        <v>925</v>
      </c>
      <c r="CM159" s="119">
        <v>2600</v>
      </c>
      <c r="CN159" s="120">
        <v>2900</v>
      </c>
      <c r="CO159" s="859"/>
      <c r="CP159" s="879"/>
      <c r="CQ159" s="859"/>
      <c r="CR159" s="861"/>
      <c r="CS159" s="884"/>
      <c r="CT159" s="835"/>
      <c r="CU159" s="835"/>
      <c r="CV159" s="838"/>
      <c r="CW159" s="884"/>
      <c r="CX159" s="851"/>
      <c r="CY159" s="881"/>
      <c r="CZ159" s="93"/>
      <c r="DA159" s="19"/>
      <c r="DB159" s="855"/>
      <c r="DC159" s="157"/>
      <c r="DD159" s="855"/>
      <c r="DE159" s="857"/>
      <c r="DF159" s="859"/>
      <c r="DG159" s="861"/>
      <c r="DH159" s="835"/>
      <c r="DI159" s="835"/>
      <c r="DJ159" s="835"/>
      <c r="DK159" s="838"/>
      <c r="DL159" s="835"/>
      <c r="DM159" s="841"/>
      <c r="DN159" s="843"/>
      <c r="DO159" s="888">
        <v>0.01</v>
      </c>
      <c r="DP159" s="890">
        <v>0.03</v>
      </c>
      <c r="DQ159" s="890">
        <v>0.04</v>
      </c>
      <c r="DR159" s="892">
        <v>0.06</v>
      </c>
      <c r="DS159" s="843"/>
      <c r="DT159" s="967"/>
      <c r="DU159" s="969"/>
      <c r="DV159" s="961"/>
      <c r="DW159" s="195"/>
      <c r="DX159" s="961"/>
    </row>
    <row r="160" spans="1:128" ht="18.600000000000001" customHeight="1">
      <c r="A160" s="302" t="s">
        <v>479</v>
      </c>
      <c r="B160" s="921"/>
      <c r="C160" s="866"/>
      <c r="D160" s="864"/>
      <c r="E160" s="129" t="s">
        <v>54</v>
      </c>
      <c r="F160" s="56"/>
      <c r="G160" s="130">
        <v>216220</v>
      </c>
      <c r="H160" s="131"/>
      <c r="I160" s="130">
        <v>211780</v>
      </c>
      <c r="J160" s="131"/>
      <c r="K160" s="33" t="s">
        <v>912</v>
      </c>
      <c r="L160" s="132">
        <v>2030</v>
      </c>
      <c r="M160" s="133"/>
      <c r="N160" s="134" t="s">
        <v>913</v>
      </c>
      <c r="O160" s="135" t="s">
        <v>914</v>
      </c>
      <c r="P160" s="135" t="s">
        <v>852</v>
      </c>
      <c r="Q160" s="135" t="s">
        <v>915</v>
      </c>
      <c r="R160" s="135" t="s">
        <v>912</v>
      </c>
      <c r="S160" s="136">
        <v>2.6</v>
      </c>
      <c r="T160" s="137"/>
      <c r="U160" s="132">
        <v>1990</v>
      </c>
      <c r="V160" s="133"/>
      <c r="W160" s="138" t="s">
        <v>913</v>
      </c>
      <c r="X160" s="135" t="s">
        <v>914</v>
      </c>
      <c r="Y160" s="139" t="s">
        <v>852</v>
      </c>
      <c r="Z160" s="135" t="s">
        <v>915</v>
      </c>
      <c r="AA160" s="139" t="s">
        <v>912</v>
      </c>
      <c r="AB160" s="136">
        <v>2.6</v>
      </c>
      <c r="AC160" s="140"/>
      <c r="AD160" s="122"/>
      <c r="AF160" s="124"/>
      <c r="AG160" s="141"/>
      <c r="AO160" s="122"/>
      <c r="AQ160" s="124"/>
      <c r="AR160" s="141"/>
      <c r="AY160" s="122"/>
      <c r="BI160" s="870"/>
      <c r="BK160" s="163"/>
      <c r="BL160" s="869"/>
      <c r="BM160" s="93"/>
      <c r="BS160" s="116"/>
      <c r="BT160" s="123"/>
      <c r="BU160" s="958"/>
      <c r="BV160" s="115"/>
      <c r="BW160" s="869"/>
      <c r="BX160" s="123"/>
      <c r="BY160" s="123"/>
      <c r="BZ160" s="870"/>
      <c r="CA160" s="162"/>
      <c r="CB160" s="159"/>
      <c r="CC160" s="160"/>
      <c r="CD160" s="159"/>
      <c r="CE160" s="160"/>
      <c r="CF160" s="159"/>
      <c r="CG160" s="160"/>
      <c r="CH160" s="855"/>
      <c r="CI160" s="873" t="e">
        <v>#REF!</v>
      </c>
      <c r="CJ160" s="876" t="e">
        <v>#REF!</v>
      </c>
      <c r="CK160" s="877"/>
      <c r="CL160" s="143" t="s">
        <v>926</v>
      </c>
      <c r="CM160" s="144">
        <v>2400</v>
      </c>
      <c r="CN160" s="145">
        <v>2600</v>
      </c>
      <c r="CO160" s="859"/>
      <c r="CP160" s="880"/>
      <c r="CQ160" s="859"/>
      <c r="CR160" s="862"/>
      <c r="CS160" s="885"/>
      <c r="CT160" s="836"/>
      <c r="CU160" s="836"/>
      <c r="CV160" s="839"/>
      <c r="CW160" s="885"/>
      <c r="CX160" s="852"/>
      <c r="CY160" s="882"/>
      <c r="CZ160" s="93"/>
      <c r="DA160" s="19"/>
      <c r="DB160" s="855"/>
      <c r="DC160" s="157"/>
      <c r="DD160" s="855"/>
      <c r="DE160" s="858"/>
      <c r="DF160" s="859"/>
      <c r="DG160" s="862"/>
      <c r="DH160" s="836"/>
      <c r="DI160" s="836"/>
      <c r="DJ160" s="836"/>
      <c r="DK160" s="839"/>
      <c r="DL160" s="836"/>
      <c r="DM160" s="842"/>
      <c r="DN160" s="843"/>
      <c r="DO160" s="889"/>
      <c r="DP160" s="891"/>
      <c r="DQ160" s="891"/>
      <c r="DR160" s="893"/>
      <c r="DS160" s="843"/>
      <c r="DT160" s="967"/>
      <c r="DU160" s="969"/>
      <c r="DV160" s="961"/>
      <c r="DW160" s="195"/>
      <c r="DX160" s="961"/>
    </row>
    <row r="161" spans="1:128" ht="18.600000000000001" customHeight="1">
      <c r="A161" s="302" t="s">
        <v>480</v>
      </c>
      <c r="B161" s="921"/>
      <c r="C161" s="865" t="s">
        <v>961</v>
      </c>
      <c r="D161" s="867" t="s">
        <v>911</v>
      </c>
      <c r="E161" s="55" t="s">
        <v>51</v>
      </c>
      <c r="F161" s="56"/>
      <c r="G161" s="57">
        <v>38320</v>
      </c>
      <c r="H161" s="58">
        <v>47620</v>
      </c>
      <c r="I161" s="57">
        <v>34170</v>
      </c>
      <c r="J161" s="58">
        <v>43470</v>
      </c>
      <c r="K161" s="33" t="s">
        <v>912</v>
      </c>
      <c r="L161" s="59">
        <v>360</v>
      </c>
      <c r="M161" s="60">
        <v>450</v>
      </c>
      <c r="N161" s="61" t="s">
        <v>913</v>
      </c>
      <c r="O161" s="62" t="s">
        <v>914</v>
      </c>
      <c r="P161" s="63" t="s">
        <v>912</v>
      </c>
      <c r="Q161" s="64" t="s">
        <v>915</v>
      </c>
      <c r="R161" s="63" t="s">
        <v>912</v>
      </c>
      <c r="S161" s="65">
        <v>2.7</v>
      </c>
      <c r="T161" s="66">
        <v>2.7</v>
      </c>
      <c r="U161" s="59">
        <v>320</v>
      </c>
      <c r="V161" s="60">
        <v>410</v>
      </c>
      <c r="W161" s="67" t="s">
        <v>913</v>
      </c>
      <c r="X161" s="62" t="s">
        <v>914</v>
      </c>
      <c r="Y161" s="67" t="s">
        <v>912</v>
      </c>
      <c r="Z161" s="64" t="s">
        <v>915</v>
      </c>
      <c r="AA161" s="67" t="s">
        <v>912</v>
      </c>
      <c r="AB161" s="65">
        <v>2.7</v>
      </c>
      <c r="AC161" s="68">
        <v>2.6</v>
      </c>
      <c r="AD161" s="33" t="s">
        <v>912</v>
      </c>
      <c r="AE161" s="69">
        <v>9300</v>
      </c>
      <c r="AF161" s="33" t="s">
        <v>912</v>
      </c>
      <c r="AG161" s="70">
        <v>90</v>
      </c>
      <c r="AH161" s="71" t="s">
        <v>913</v>
      </c>
      <c r="AI161" s="62" t="s">
        <v>914</v>
      </c>
      <c r="AJ161" s="67" t="s">
        <v>912</v>
      </c>
      <c r="AK161" s="64" t="s">
        <v>915</v>
      </c>
      <c r="AL161" s="67" t="s">
        <v>912</v>
      </c>
      <c r="AM161" s="72">
        <v>2.5</v>
      </c>
      <c r="AN161" s="73" t="s">
        <v>916</v>
      </c>
      <c r="AO161" s="33" t="s">
        <v>912</v>
      </c>
      <c r="AP161" s="74">
        <v>3720</v>
      </c>
      <c r="AQ161" s="33" t="s">
        <v>912</v>
      </c>
      <c r="AR161" s="75">
        <v>30</v>
      </c>
      <c r="AS161" s="76" t="s">
        <v>913</v>
      </c>
      <c r="AT161" s="77" t="s">
        <v>914</v>
      </c>
      <c r="AU161" s="78" t="s">
        <v>912</v>
      </c>
      <c r="AV161" s="79" t="s">
        <v>915</v>
      </c>
      <c r="AW161" s="78" t="s">
        <v>912</v>
      </c>
      <c r="AX161" s="80">
        <v>3.7</v>
      </c>
      <c r="AZ161" s="18"/>
      <c r="BA161" s="18"/>
      <c r="BB161" s="81"/>
      <c r="BC161" s="22"/>
      <c r="BD161" s="18"/>
      <c r="BE161" s="22"/>
      <c r="BF161" s="18"/>
      <c r="BG161" s="22"/>
      <c r="BH161" s="18"/>
      <c r="BI161" s="870"/>
      <c r="BK161" s="163"/>
      <c r="BL161" s="869"/>
      <c r="BM161" s="93"/>
      <c r="BS161" s="116"/>
      <c r="BU161" s="958"/>
      <c r="BV161" s="117"/>
      <c r="BW161" s="869"/>
      <c r="BX161" s="123"/>
      <c r="BY161" s="123"/>
      <c r="BZ161" s="870"/>
      <c r="CA161" s="162"/>
      <c r="CB161" s="159"/>
      <c r="CC161" s="160"/>
      <c r="CD161" s="159"/>
      <c r="CE161" s="160"/>
      <c r="CF161" s="159"/>
      <c r="CG161" s="160"/>
      <c r="CH161" s="855" t="s">
        <v>912</v>
      </c>
      <c r="CI161" s="871">
        <v>3200</v>
      </c>
      <c r="CJ161" s="874">
        <v>3500</v>
      </c>
      <c r="CK161" s="877" t="s">
        <v>912</v>
      </c>
      <c r="CL161" s="89" t="s">
        <v>919</v>
      </c>
      <c r="CM161" s="90">
        <v>5400</v>
      </c>
      <c r="CN161" s="91">
        <v>6000</v>
      </c>
      <c r="CO161" s="859" t="s">
        <v>912</v>
      </c>
      <c r="CP161" s="878">
        <v>3720</v>
      </c>
      <c r="CQ161" s="859" t="s">
        <v>912</v>
      </c>
      <c r="CR161" s="860">
        <v>30</v>
      </c>
      <c r="CS161" s="883" t="s">
        <v>913</v>
      </c>
      <c r="CT161" s="834" t="s">
        <v>914</v>
      </c>
      <c r="CU161" s="834" t="s">
        <v>912</v>
      </c>
      <c r="CV161" s="837" t="s">
        <v>918</v>
      </c>
      <c r="CW161" s="883" t="s">
        <v>912</v>
      </c>
      <c r="CX161" s="850">
        <v>3.2</v>
      </c>
      <c r="CY161" s="881" t="s">
        <v>920</v>
      </c>
      <c r="CZ161" s="877" t="s">
        <v>912</v>
      </c>
      <c r="DA161" s="853">
        <v>5100</v>
      </c>
      <c r="DB161" s="855"/>
      <c r="DC161" s="157"/>
      <c r="DD161" s="855" t="s">
        <v>921</v>
      </c>
      <c r="DE161" s="856">
        <v>4030</v>
      </c>
      <c r="DF161" s="859" t="s">
        <v>912</v>
      </c>
      <c r="DG161" s="860">
        <v>40</v>
      </c>
      <c r="DH161" s="834" t="s">
        <v>913</v>
      </c>
      <c r="DI161" s="834" t="s">
        <v>914</v>
      </c>
      <c r="DJ161" s="834" t="s">
        <v>912</v>
      </c>
      <c r="DK161" s="837" t="s">
        <v>918</v>
      </c>
      <c r="DL161" s="834" t="s">
        <v>912</v>
      </c>
      <c r="DM161" s="840">
        <v>1.8</v>
      </c>
      <c r="DN161" s="843" t="s">
        <v>921</v>
      </c>
      <c r="DO161" s="844" t="s">
        <v>854</v>
      </c>
      <c r="DP161" s="846" t="s">
        <v>854</v>
      </c>
      <c r="DQ161" s="846" t="s">
        <v>854</v>
      </c>
      <c r="DR161" s="848" t="s">
        <v>854</v>
      </c>
      <c r="DS161" s="843" t="s">
        <v>921</v>
      </c>
      <c r="DT161" s="967"/>
      <c r="DU161" s="969"/>
      <c r="DV161" s="961"/>
      <c r="DW161" s="195"/>
      <c r="DX161" s="961"/>
    </row>
    <row r="162" spans="1:128" ht="18.600000000000001" customHeight="1">
      <c r="A162" s="302" t="s">
        <v>481</v>
      </c>
      <c r="B162" s="921"/>
      <c r="C162" s="866"/>
      <c r="D162" s="868"/>
      <c r="E162" s="94" t="s">
        <v>52</v>
      </c>
      <c r="F162" s="56"/>
      <c r="G162" s="95">
        <v>47620</v>
      </c>
      <c r="H162" s="96">
        <v>121920</v>
      </c>
      <c r="I162" s="95">
        <v>43470</v>
      </c>
      <c r="J162" s="96">
        <v>117770</v>
      </c>
      <c r="K162" s="33" t="s">
        <v>912</v>
      </c>
      <c r="L162" s="97">
        <v>450</v>
      </c>
      <c r="M162" s="98">
        <v>1090</v>
      </c>
      <c r="N162" s="99" t="s">
        <v>913</v>
      </c>
      <c r="O162" s="100" t="s">
        <v>914</v>
      </c>
      <c r="P162" s="100" t="s">
        <v>852</v>
      </c>
      <c r="Q162" s="100" t="s">
        <v>915</v>
      </c>
      <c r="R162" s="100" t="s">
        <v>912</v>
      </c>
      <c r="S162" s="101">
        <v>2.7</v>
      </c>
      <c r="T162" s="102">
        <v>2.6</v>
      </c>
      <c r="U162" s="97">
        <v>410</v>
      </c>
      <c r="V162" s="98">
        <v>1050</v>
      </c>
      <c r="W162" s="103" t="s">
        <v>913</v>
      </c>
      <c r="X162" s="100" t="s">
        <v>914</v>
      </c>
      <c r="Y162" s="103" t="s">
        <v>852</v>
      </c>
      <c r="Z162" s="100" t="s">
        <v>915</v>
      </c>
      <c r="AA162" s="103" t="s">
        <v>912</v>
      </c>
      <c r="AB162" s="101">
        <v>2.6</v>
      </c>
      <c r="AC162" s="104">
        <v>2.6</v>
      </c>
      <c r="AD162" s="33" t="s">
        <v>912</v>
      </c>
      <c r="AE162" s="105">
        <v>9300</v>
      </c>
      <c r="AF162" s="33" t="s">
        <v>912</v>
      </c>
      <c r="AG162" s="106">
        <v>90</v>
      </c>
      <c r="AH162" s="107" t="s">
        <v>913</v>
      </c>
      <c r="AI162" s="49" t="s">
        <v>914</v>
      </c>
      <c r="AJ162" s="50" t="s">
        <v>912</v>
      </c>
      <c r="AK162" s="108" t="s">
        <v>915</v>
      </c>
      <c r="AL162" s="109" t="s">
        <v>912</v>
      </c>
      <c r="AM162" s="110">
        <v>2.5</v>
      </c>
      <c r="AN162" s="111"/>
      <c r="AP162" s="112"/>
      <c r="AQ162" s="7"/>
      <c r="AR162" s="113"/>
      <c r="AS162" s="114"/>
      <c r="AT162" s="112"/>
      <c r="AU162" s="114"/>
      <c r="AV162" s="112"/>
      <c r="AW162" s="114"/>
      <c r="AX162" s="112"/>
      <c r="AZ162" s="18"/>
      <c r="BA162" s="18"/>
      <c r="BB162" s="81"/>
      <c r="BC162" s="22"/>
      <c r="BD162" s="18"/>
      <c r="BE162" s="22"/>
      <c r="BF162" s="18"/>
      <c r="BG162" s="22"/>
      <c r="BH162" s="18"/>
      <c r="BI162" s="870"/>
      <c r="BK162" s="163"/>
      <c r="BL162" s="869"/>
      <c r="BM162" s="93"/>
      <c r="BS162" s="116"/>
      <c r="BT162" s="154"/>
      <c r="BU162" s="958"/>
      <c r="BV162" s="150"/>
      <c r="BW162" s="869"/>
      <c r="BX162" s="123"/>
      <c r="BY162" s="123"/>
      <c r="BZ162" s="870"/>
      <c r="CA162" s="162"/>
      <c r="CB162" s="159"/>
      <c r="CC162" s="160"/>
      <c r="CD162" s="159"/>
      <c r="CE162" s="160"/>
      <c r="CF162" s="159"/>
      <c r="CG162" s="160"/>
      <c r="CH162" s="855"/>
      <c r="CI162" s="872" t="e">
        <v>#REF!</v>
      </c>
      <c r="CJ162" s="875" t="e">
        <v>#REF!</v>
      </c>
      <c r="CK162" s="877"/>
      <c r="CL162" s="15" t="s">
        <v>923</v>
      </c>
      <c r="CM162" s="119">
        <v>2900</v>
      </c>
      <c r="CN162" s="120">
        <v>3300</v>
      </c>
      <c r="CO162" s="859"/>
      <c r="CP162" s="879"/>
      <c r="CQ162" s="859"/>
      <c r="CR162" s="861"/>
      <c r="CS162" s="884"/>
      <c r="CT162" s="835"/>
      <c r="CU162" s="835"/>
      <c r="CV162" s="838"/>
      <c r="CW162" s="884"/>
      <c r="CX162" s="851"/>
      <c r="CY162" s="881"/>
      <c r="CZ162" s="877"/>
      <c r="DA162" s="854"/>
      <c r="DB162" s="855"/>
      <c r="DC162" s="157"/>
      <c r="DD162" s="855"/>
      <c r="DE162" s="857"/>
      <c r="DF162" s="859"/>
      <c r="DG162" s="861"/>
      <c r="DH162" s="835"/>
      <c r="DI162" s="835"/>
      <c r="DJ162" s="835"/>
      <c r="DK162" s="838"/>
      <c r="DL162" s="835"/>
      <c r="DM162" s="841"/>
      <c r="DN162" s="843"/>
      <c r="DO162" s="845"/>
      <c r="DP162" s="847"/>
      <c r="DQ162" s="847"/>
      <c r="DR162" s="849"/>
      <c r="DS162" s="843"/>
      <c r="DT162" s="967"/>
      <c r="DU162" s="969"/>
      <c r="DV162" s="961"/>
      <c r="DW162" s="195"/>
      <c r="DX162" s="961"/>
    </row>
    <row r="163" spans="1:128" ht="18.600000000000001" customHeight="1">
      <c r="A163" s="302" t="s">
        <v>482</v>
      </c>
      <c r="B163" s="921"/>
      <c r="C163" s="866"/>
      <c r="D163" s="863" t="s">
        <v>924</v>
      </c>
      <c r="E163" s="94" t="s">
        <v>53</v>
      </c>
      <c r="F163" s="56"/>
      <c r="G163" s="95">
        <v>121920</v>
      </c>
      <c r="H163" s="96">
        <v>215010</v>
      </c>
      <c r="I163" s="95">
        <v>117770</v>
      </c>
      <c r="J163" s="96">
        <v>210860</v>
      </c>
      <c r="K163" s="33" t="s">
        <v>912</v>
      </c>
      <c r="L163" s="97">
        <v>1090</v>
      </c>
      <c r="M163" s="98">
        <v>2020</v>
      </c>
      <c r="N163" s="99" t="s">
        <v>913</v>
      </c>
      <c r="O163" s="100" t="s">
        <v>914</v>
      </c>
      <c r="P163" s="100" t="s">
        <v>852</v>
      </c>
      <c r="Q163" s="100" t="s">
        <v>915</v>
      </c>
      <c r="R163" s="100" t="s">
        <v>912</v>
      </c>
      <c r="S163" s="101">
        <v>2.6</v>
      </c>
      <c r="T163" s="102">
        <v>2.6</v>
      </c>
      <c r="U163" s="97">
        <v>1050</v>
      </c>
      <c r="V163" s="98">
        <v>1980</v>
      </c>
      <c r="W163" s="103" t="s">
        <v>913</v>
      </c>
      <c r="X163" s="100" t="s">
        <v>914</v>
      </c>
      <c r="Y163" s="103" t="s">
        <v>852</v>
      </c>
      <c r="Z163" s="100" t="s">
        <v>915</v>
      </c>
      <c r="AA163" s="103" t="s">
        <v>912</v>
      </c>
      <c r="AB163" s="101">
        <v>2.6</v>
      </c>
      <c r="AC163" s="104">
        <v>2.6</v>
      </c>
      <c r="AD163" s="122"/>
      <c r="AF163" s="124"/>
      <c r="AO163" s="122"/>
      <c r="AQ163" s="124"/>
      <c r="AY163" s="33" t="s">
        <v>912</v>
      </c>
      <c r="AZ163" s="127">
        <v>18610</v>
      </c>
      <c r="BA163" s="33" t="s">
        <v>912</v>
      </c>
      <c r="BB163" s="75">
        <v>180</v>
      </c>
      <c r="BC163" s="76" t="s">
        <v>913</v>
      </c>
      <c r="BD163" s="77" t="s">
        <v>914</v>
      </c>
      <c r="BE163" s="78" t="s">
        <v>912</v>
      </c>
      <c r="BF163" s="79" t="s">
        <v>915</v>
      </c>
      <c r="BG163" s="76" t="s">
        <v>912</v>
      </c>
      <c r="BH163" s="80">
        <v>2.5</v>
      </c>
      <c r="BI163" s="870"/>
      <c r="BK163" s="163"/>
      <c r="BL163" s="869"/>
      <c r="BM163" s="93"/>
      <c r="BS163" s="116"/>
      <c r="BT163" s="123"/>
      <c r="BU163" s="958"/>
      <c r="BV163" s="115"/>
      <c r="BW163" s="869"/>
      <c r="BX163" s="123"/>
      <c r="BY163" s="123"/>
      <c r="BZ163" s="870"/>
      <c r="CA163" s="162"/>
      <c r="CB163" s="159"/>
      <c r="CC163" s="160"/>
      <c r="CD163" s="159"/>
      <c r="CE163" s="160"/>
      <c r="CF163" s="159"/>
      <c r="CG163" s="160"/>
      <c r="CH163" s="855"/>
      <c r="CI163" s="872" t="e">
        <v>#REF!</v>
      </c>
      <c r="CJ163" s="875" t="e">
        <v>#REF!</v>
      </c>
      <c r="CK163" s="877"/>
      <c r="CL163" s="15" t="s">
        <v>925</v>
      </c>
      <c r="CM163" s="119">
        <v>2500</v>
      </c>
      <c r="CN163" s="120">
        <v>2800</v>
      </c>
      <c r="CO163" s="859"/>
      <c r="CP163" s="879"/>
      <c r="CQ163" s="859"/>
      <c r="CR163" s="861"/>
      <c r="CS163" s="884"/>
      <c r="CT163" s="835"/>
      <c r="CU163" s="835"/>
      <c r="CV163" s="838"/>
      <c r="CW163" s="884"/>
      <c r="CX163" s="851"/>
      <c r="CY163" s="881"/>
      <c r="CZ163" s="93"/>
      <c r="DA163" s="19"/>
      <c r="DB163" s="855"/>
      <c r="DC163" s="157"/>
      <c r="DD163" s="855"/>
      <c r="DE163" s="857"/>
      <c r="DF163" s="859"/>
      <c r="DG163" s="861"/>
      <c r="DH163" s="835"/>
      <c r="DI163" s="835"/>
      <c r="DJ163" s="835"/>
      <c r="DK163" s="838"/>
      <c r="DL163" s="835"/>
      <c r="DM163" s="841"/>
      <c r="DN163" s="843"/>
      <c r="DO163" s="888">
        <v>0.01</v>
      </c>
      <c r="DP163" s="890">
        <v>0.03</v>
      </c>
      <c r="DQ163" s="890">
        <v>0.04</v>
      </c>
      <c r="DR163" s="892">
        <v>0.06</v>
      </c>
      <c r="DS163" s="843"/>
      <c r="DT163" s="967"/>
      <c r="DU163" s="969"/>
      <c r="DV163" s="961"/>
      <c r="DW163" s="195"/>
      <c r="DX163" s="961"/>
    </row>
    <row r="164" spans="1:128" ht="18.600000000000001" customHeight="1">
      <c r="A164" s="302" t="s">
        <v>483</v>
      </c>
      <c r="B164" s="921"/>
      <c r="C164" s="866"/>
      <c r="D164" s="864"/>
      <c r="E164" s="129" t="s">
        <v>54</v>
      </c>
      <c r="F164" s="56"/>
      <c r="G164" s="130">
        <v>215010</v>
      </c>
      <c r="H164" s="131"/>
      <c r="I164" s="130">
        <v>210860</v>
      </c>
      <c r="J164" s="131"/>
      <c r="K164" s="33" t="s">
        <v>912</v>
      </c>
      <c r="L164" s="132">
        <v>2020</v>
      </c>
      <c r="M164" s="133"/>
      <c r="N164" s="134" t="s">
        <v>913</v>
      </c>
      <c r="O164" s="135" t="s">
        <v>914</v>
      </c>
      <c r="P164" s="135" t="s">
        <v>852</v>
      </c>
      <c r="Q164" s="135" t="s">
        <v>915</v>
      </c>
      <c r="R164" s="135" t="s">
        <v>912</v>
      </c>
      <c r="S164" s="136">
        <v>2.6</v>
      </c>
      <c r="T164" s="137"/>
      <c r="U164" s="132">
        <v>1980</v>
      </c>
      <c r="V164" s="133"/>
      <c r="W164" s="138" t="s">
        <v>913</v>
      </c>
      <c r="X164" s="135" t="s">
        <v>914</v>
      </c>
      <c r="Y164" s="139" t="s">
        <v>852</v>
      </c>
      <c r="Z164" s="135" t="s">
        <v>915</v>
      </c>
      <c r="AA164" s="139" t="s">
        <v>912</v>
      </c>
      <c r="AB164" s="136">
        <v>2.6</v>
      </c>
      <c r="AC164" s="140"/>
      <c r="AD164" s="122"/>
      <c r="AF164" s="124"/>
      <c r="AG164" s="141"/>
      <c r="AO164" s="122"/>
      <c r="AQ164" s="124"/>
      <c r="AR164" s="141"/>
      <c r="AY164" s="122"/>
      <c r="BI164" s="870"/>
      <c r="BK164" s="163"/>
      <c r="BL164" s="869"/>
      <c r="BM164" s="93"/>
      <c r="BS164" s="116"/>
      <c r="BU164" s="958"/>
      <c r="BV164" s="117"/>
      <c r="BW164" s="869"/>
      <c r="BX164" s="123"/>
      <c r="BY164" s="123"/>
      <c r="BZ164" s="870"/>
      <c r="CA164" s="162"/>
      <c r="CB164" s="159"/>
      <c r="CC164" s="160"/>
      <c r="CD164" s="159"/>
      <c r="CE164" s="160"/>
      <c r="CF164" s="159"/>
      <c r="CG164" s="160"/>
      <c r="CH164" s="855"/>
      <c r="CI164" s="873" t="e">
        <v>#REF!</v>
      </c>
      <c r="CJ164" s="876" t="e">
        <v>#REF!</v>
      </c>
      <c r="CK164" s="877"/>
      <c r="CL164" s="143" t="s">
        <v>926</v>
      </c>
      <c r="CM164" s="144">
        <v>2300</v>
      </c>
      <c r="CN164" s="145">
        <v>2500</v>
      </c>
      <c r="CO164" s="859"/>
      <c r="CP164" s="880"/>
      <c r="CQ164" s="859"/>
      <c r="CR164" s="862"/>
      <c r="CS164" s="885"/>
      <c r="CT164" s="836"/>
      <c r="CU164" s="836"/>
      <c r="CV164" s="839"/>
      <c r="CW164" s="885"/>
      <c r="CX164" s="852"/>
      <c r="CY164" s="882"/>
      <c r="CZ164" s="93"/>
      <c r="DA164" s="19"/>
      <c r="DB164" s="855"/>
      <c r="DC164" s="157"/>
      <c r="DD164" s="855"/>
      <c r="DE164" s="858"/>
      <c r="DF164" s="859"/>
      <c r="DG164" s="862"/>
      <c r="DH164" s="836"/>
      <c r="DI164" s="836"/>
      <c r="DJ164" s="836"/>
      <c r="DK164" s="839"/>
      <c r="DL164" s="836"/>
      <c r="DM164" s="842"/>
      <c r="DN164" s="843"/>
      <c r="DO164" s="889"/>
      <c r="DP164" s="891"/>
      <c r="DQ164" s="891"/>
      <c r="DR164" s="893"/>
      <c r="DS164" s="843"/>
      <c r="DT164" s="967"/>
      <c r="DU164" s="969"/>
      <c r="DV164" s="961"/>
      <c r="DW164" s="195"/>
      <c r="DX164" s="961"/>
    </row>
    <row r="165" spans="1:128" ht="18.600000000000001" customHeight="1">
      <c r="A165" s="302" t="s">
        <v>484</v>
      </c>
      <c r="B165" s="921"/>
      <c r="C165" s="865" t="s">
        <v>962</v>
      </c>
      <c r="D165" s="867" t="s">
        <v>911</v>
      </c>
      <c r="E165" s="55" t="s">
        <v>51</v>
      </c>
      <c r="F165" s="56"/>
      <c r="G165" s="57">
        <v>38200</v>
      </c>
      <c r="H165" s="58">
        <v>47500</v>
      </c>
      <c r="I165" s="57">
        <v>34310</v>
      </c>
      <c r="J165" s="58">
        <v>43610</v>
      </c>
      <c r="K165" s="33" t="s">
        <v>912</v>
      </c>
      <c r="L165" s="59">
        <v>360</v>
      </c>
      <c r="M165" s="60">
        <v>450</v>
      </c>
      <c r="N165" s="61" t="s">
        <v>913</v>
      </c>
      <c r="O165" s="62" t="s">
        <v>914</v>
      </c>
      <c r="P165" s="63" t="s">
        <v>912</v>
      </c>
      <c r="Q165" s="64" t="s">
        <v>915</v>
      </c>
      <c r="R165" s="63" t="s">
        <v>912</v>
      </c>
      <c r="S165" s="65">
        <v>2.9</v>
      </c>
      <c r="T165" s="66">
        <v>2.8</v>
      </c>
      <c r="U165" s="59">
        <v>320</v>
      </c>
      <c r="V165" s="60">
        <v>410</v>
      </c>
      <c r="W165" s="67" t="s">
        <v>913</v>
      </c>
      <c r="X165" s="62" t="s">
        <v>914</v>
      </c>
      <c r="Y165" s="67" t="s">
        <v>912</v>
      </c>
      <c r="Z165" s="64" t="s">
        <v>915</v>
      </c>
      <c r="AA165" s="67" t="s">
        <v>912</v>
      </c>
      <c r="AB165" s="65">
        <v>2.9</v>
      </c>
      <c r="AC165" s="68">
        <v>2.8</v>
      </c>
      <c r="AD165" s="33" t="s">
        <v>912</v>
      </c>
      <c r="AE165" s="69">
        <v>9300</v>
      </c>
      <c r="AF165" s="33" t="s">
        <v>912</v>
      </c>
      <c r="AG165" s="70">
        <v>90</v>
      </c>
      <c r="AH165" s="71" t="s">
        <v>913</v>
      </c>
      <c r="AI165" s="62" t="s">
        <v>914</v>
      </c>
      <c r="AJ165" s="67" t="s">
        <v>912</v>
      </c>
      <c r="AK165" s="64" t="s">
        <v>915</v>
      </c>
      <c r="AL165" s="67" t="s">
        <v>912</v>
      </c>
      <c r="AM165" s="72">
        <v>2.5</v>
      </c>
      <c r="AN165" s="73" t="s">
        <v>916</v>
      </c>
      <c r="AO165" s="33" t="s">
        <v>912</v>
      </c>
      <c r="AP165" s="74">
        <v>3720</v>
      </c>
      <c r="AQ165" s="33" t="s">
        <v>912</v>
      </c>
      <c r="AR165" s="75">
        <v>30</v>
      </c>
      <c r="AS165" s="76" t="s">
        <v>913</v>
      </c>
      <c r="AT165" s="77" t="s">
        <v>914</v>
      </c>
      <c r="AU165" s="78" t="s">
        <v>912</v>
      </c>
      <c r="AV165" s="79" t="s">
        <v>915</v>
      </c>
      <c r="AW165" s="78" t="s">
        <v>912</v>
      </c>
      <c r="AX165" s="80">
        <v>3.7</v>
      </c>
      <c r="AZ165" s="18"/>
      <c r="BA165" s="18"/>
      <c r="BB165" s="81"/>
      <c r="BC165" s="22"/>
      <c r="BD165" s="18"/>
      <c r="BE165" s="22"/>
      <c r="BF165" s="18"/>
      <c r="BG165" s="22"/>
      <c r="BH165" s="18"/>
      <c r="BI165" s="870"/>
      <c r="BK165" s="150"/>
      <c r="BL165" s="869"/>
      <c r="BM165" s="93"/>
      <c r="BS165" s="116"/>
      <c r="BU165" s="958"/>
      <c r="BV165" s="117"/>
      <c r="BW165" s="869"/>
      <c r="BX165" s="123"/>
      <c r="BY165" s="123"/>
      <c r="BZ165" s="870"/>
      <c r="CA165" s="162"/>
      <c r="CB165" s="159"/>
      <c r="CC165" s="160"/>
      <c r="CD165" s="159"/>
      <c r="CE165" s="160"/>
      <c r="CF165" s="159"/>
      <c r="CG165" s="160"/>
      <c r="CH165" s="855" t="s">
        <v>912</v>
      </c>
      <c r="CI165" s="871">
        <v>3000</v>
      </c>
      <c r="CJ165" s="874">
        <v>3300</v>
      </c>
      <c r="CK165" s="877" t="s">
        <v>912</v>
      </c>
      <c r="CL165" s="89" t="s">
        <v>919</v>
      </c>
      <c r="CM165" s="90">
        <v>4800</v>
      </c>
      <c r="CN165" s="91">
        <v>5400</v>
      </c>
      <c r="CO165" s="859" t="s">
        <v>912</v>
      </c>
      <c r="CP165" s="878">
        <v>3490</v>
      </c>
      <c r="CQ165" s="859" t="s">
        <v>912</v>
      </c>
      <c r="CR165" s="860">
        <v>30</v>
      </c>
      <c r="CS165" s="883" t="s">
        <v>913</v>
      </c>
      <c r="CT165" s="834" t="s">
        <v>914</v>
      </c>
      <c r="CU165" s="834" t="s">
        <v>912</v>
      </c>
      <c r="CV165" s="837" t="s">
        <v>918</v>
      </c>
      <c r="CW165" s="883" t="s">
        <v>912</v>
      </c>
      <c r="CX165" s="850">
        <v>3</v>
      </c>
      <c r="CY165" s="881" t="s">
        <v>920</v>
      </c>
      <c r="CZ165" s="877" t="s">
        <v>912</v>
      </c>
      <c r="DA165" s="853">
        <v>5100</v>
      </c>
      <c r="DB165" s="855"/>
      <c r="DC165" s="157"/>
      <c r="DD165" s="855" t="s">
        <v>921</v>
      </c>
      <c r="DE165" s="856">
        <v>3780</v>
      </c>
      <c r="DF165" s="859" t="s">
        <v>912</v>
      </c>
      <c r="DG165" s="860">
        <v>30</v>
      </c>
      <c r="DH165" s="834" t="s">
        <v>913</v>
      </c>
      <c r="DI165" s="834" t="s">
        <v>914</v>
      </c>
      <c r="DJ165" s="834" t="s">
        <v>912</v>
      </c>
      <c r="DK165" s="837" t="s">
        <v>918</v>
      </c>
      <c r="DL165" s="834" t="s">
        <v>912</v>
      </c>
      <c r="DM165" s="840">
        <v>2.2999999999999998</v>
      </c>
      <c r="DN165" s="843" t="s">
        <v>921</v>
      </c>
      <c r="DO165" s="844" t="s">
        <v>854</v>
      </c>
      <c r="DP165" s="846" t="s">
        <v>854</v>
      </c>
      <c r="DQ165" s="846" t="s">
        <v>854</v>
      </c>
      <c r="DR165" s="848" t="s">
        <v>854</v>
      </c>
      <c r="DS165" s="843" t="s">
        <v>921</v>
      </c>
      <c r="DT165" s="967"/>
      <c r="DU165" s="969"/>
      <c r="DV165" s="961"/>
      <c r="DW165" s="195"/>
      <c r="DX165" s="961"/>
    </row>
    <row r="166" spans="1:128" ht="18.600000000000001" customHeight="1">
      <c r="A166" s="302" t="s">
        <v>485</v>
      </c>
      <c r="B166" s="921"/>
      <c r="C166" s="866"/>
      <c r="D166" s="868"/>
      <c r="E166" s="94" t="s">
        <v>52</v>
      </c>
      <c r="F166" s="56"/>
      <c r="G166" s="95">
        <v>47500</v>
      </c>
      <c r="H166" s="96">
        <v>121800</v>
      </c>
      <c r="I166" s="95">
        <v>43610</v>
      </c>
      <c r="J166" s="96">
        <v>117910</v>
      </c>
      <c r="K166" s="33" t="s">
        <v>912</v>
      </c>
      <c r="L166" s="97">
        <v>450</v>
      </c>
      <c r="M166" s="98">
        <v>1090</v>
      </c>
      <c r="N166" s="99" t="s">
        <v>913</v>
      </c>
      <c r="O166" s="100" t="s">
        <v>914</v>
      </c>
      <c r="P166" s="100" t="s">
        <v>852</v>
      </c>
      <c r="Q166" s="100" t="s">
        <v>915</v>
      </c>
      <c r="R166" s="100" t="s">
        <v>912</v>
      </c>
      <c r="S166" s="101">
        <v>2.8</v>
      </c>
      <c r="T166" s="102">
        <v>2.7</v>
      </c>
      <c r="U166" s="97">
        <v>410</v>
      </c>
      <c r="V166" s="98">
        <v>1050</v>
      </c>
      <c r="W166" s="103" t="s">
        <v>913</v>
      </c>
      <c r="X166" s="100" t="s">
        <v>914</v>
      </c>
      <c r="Y166" s="103" t="s">
        <v>852</v>
      </c>
      <c r="Z166" s="100" t="s">
        <v>915</v>
      </c>
      <c r="AA166" s="103" t="s">
        <v>912</v>
      </c>
      <c r="AB166" s="101">
        <v>2.8</v>
      </c>
      <c r="AC166" s="104">
        <v>2.7</v>
      </c>
      <c r="AD166" s="33" t="s">
        <v>912</v>
      </c>
      <c r="AE166" s="105">
        <v>9300</v>
      </c>
      <c r="AF166" s="33" t="s">
        <v>912</v>
      </c>
      <c r="AG166" s="106">
        <v>90</v>
      </c>
      <c r="AH166" s="107" t="s">
        <v>913</v>
      </c>
      <c r="AI166" s="49" t="s">
        <v>914</v>
      </c>
      <c r="AJ166" s="50" t="s">
        <v>912</v>
      </c>
      <c r="AK166" s="108" t="s">
        <v>915</v>
      </c>
      <c r="AL166" s="109" t="s">
        <v>912</v>
      </c>
      <c r="AM166" s="110">
        <v>2.5</v>
      </c>
      <c r="AN166" s="111"/>
      <c r="AP166" s="112"/>
      <c r="AQ166" s="7"/>
      <c r="AR166" s="113"/>
      <c r="AS166" s="114"/>
      <c r="AT166" s="112"/>
      <c r="AU166" s="114"/>
      <c r="AV166" s="112"/>
      <c r="AW166" s="114"/>
      <c r="AX166" s="112"/>
      <c r="AZ166" s="18"/>
      <c r="BA166" s="18"/>
      <c r="BB166" s="81"/>
      <c r="BC166" s="22"/>
      <c r="BD166" s="18"/>
      <c r="BE166" s="22"/>
      <c r="BF166" s="18"/>
      <c r="BG166" s="22"/>
      <c r="BH166" s="18"/>
      <c r="BI166" s="870"/>
      <c r="BK166" s="150"/>
      <c r="BL166" s="869"/>
      <c r="BM166" s="93"/>
      <c r="BS166" s="116"/>
      <c r="BU166" s="958"/>
      <c r="BV166" s="117"/>
      <c r="BW166" s="869"/>
      <c r="BX166" s="123"/>
      <c r="BY166" s="123"/>
      <c r="BZ166" s="870"/>
      <c r="CA166" s="162"/>
      <c r="CB166" s="159"/>
      <c r="CC166" s="160"/>
      <c r="CD166" s="159"/>
      <c r="CE166" s="160"/>
      <c r="CF166" s="159"/>
      <c r="CG166" s="160"/>
      <c r="CH166" s="855"/>
      <c r="CI166" s="872" t="e">
        <v>#REF!</v>
      </c>
      <c r="CJ166" s="875" t="e">
        <v>#REF!</v>
      </c>
      <c r="CK166" s="877"/>
      <c r="CL166" s="15" t="s">
        <v>923</v>
      </c>
      <c r="CM166" s="119">
        <v>2600</v>
      </c>
      <c r="CN166" s="120">
        <v>2900</v>
      </c>
      <c r="CO166" s="859"/>
      <c r="CP166" s="879"/>
      <c r="CQ166" s="859"/>
      <c r="CR166" s="861"/>
      <c r="CS166" s="884"/>
      <c r="CT166" s="835"/>
      <c r="CU166" s="835"/>
      <c r="CV166" s="838"/>
      <c r="CW166" s="884"/>
      <c r="CX166" s="851"/>
      <c r="CY166" s="881"/>
      <c r="CZ166" s="877"/>
      <c r="DA166" s="854"/>
      <c r="DB166" s="855"/>
      <c r="DC166" s="157"/>
      <c r="DD166" s="855"/>
      <c r="DE166" s="857"/>
      <c r="DF166" s="859"/>
      <c r="DG166" s="861"/>
      <c r="DH166" s="835"/>
      <c r="DI166" s="835"/>
      <c r="DJ166" s="835"/>
      <c r="DK166" s="838"/>
      <c r="DL166" s="835"/>
      <c r="DM166" s="841"/>
      <c r="DN166" s="843"/>
      <c r="DO166" s="845"/>
      <c r="DP166" s="847"/>
      <c r="DQ166" s="847"/>
      <c r="DR166" s="849"/>
      <c r="DS166" s="843"/>
      <c r="DT166" s="967"/>
      <c r="DU166" s="969"/>
      <c r="DV166" s="961"/>
      <c r="DW166" s="195"/>
      <c r="DX166" s="961"/>
    </row>
    <row r="167" spans="1:128" ht="18.600000000000001" customHeight="1">
      <c r="A167" s="302" t="s">
        <v>486</v>
      </c>
      <c r="B167" s="921"/>
      <c r="C167" s="866"/>
      <c r="D167" s="863" t="s">
        <v>924</v>
      </c>
      <c r="E167" s="94" t="s">
        <v>53</v>
      </c>
      <c r="F167" s="56"/>
      <c r="G167" s="95">
        <v>121800</v>
      </c>
      <c r="H167" s="96">
        <v>214890</v>
      </c>
      <c r="I167" s="95">
        <v>117910</v>
      </c>
      <c r="J167" s="96">
        <v>211000</v>
      </c>
      <c r="K167" s="33" t="s">
        <v>912</v>
      </c>
      <c r="L167" s="97">
        <v>1090</v>
      </c>
      <c r="M167" s="98">
        <v>2020</v>
      </c>
      <c r="N167" s="99" t="s">
        <v>913</v>
      </c>
      <c r="O167" s="100" t="s">
        <v>914</v>
      </c>
      <c r="P167" s="100" t="s">
        <v>852</v>
      </c>
      <c r="Q167" s="100" t="s">
        <v>915</v>
      </c>
      <c r="R167" s="100" t="s">
        <v>912</v>
      </c>
      <c r="S167" s="101">
        <v>2.7</v>
      </c>
      <c r="T167" s="102">
        <v>2.6</v>
      </c>
      <c r="U167" s="97">
        <v>1050</v>
      </c>
      <c r="V167" s="98">
        <v>1980</v>
      </c>
      <c r="W167" s="103" t="s">
        <v>913</v>
      </c>
      <c r="X167" s="100" t="s">
        <v>914</v>
      </c>
      <c r="Y167" s="103" t="s">
        <v>852</v>
      </c>
      <c r="Z167" s="100" t="s">
        <v>915</v>
      </c>
      <c r="AA167" s="103" t="s">
        <v>912</v>
      </c>
      <c r="AB167" s="101">
        <v>2.7</v>
      </c>
      <c r="AC167" s="104">
        <v>2.6</v>
      </c>
      <c r="AD167" s="122"/>
      <c r="AF167" s="124"/>
      <c r="AO167" s="122"/>
      <c r="AQ167" s="124"/>
      <c r="AY167" s="33" t="s">
        <v>912</v>
      </c>
      <c r="AZ167" s="127">
        <v>18610</v>
      </c>
      <c r="BA167" s="33" t="s">
        <v>912</v>
      </c>
      <c r="BB167" s="75">
        <v>180</v>
      </c>
      <c r="BC167" s="76" t="s">
        <v>913</v>
      </c>
      <c r="BD167" s="77" t="s">
        <v>914</v>
      </c>
      <c r="BE167" s="78" t="s">
        <v>912</v>
      </c>
      <c r="BF167" s="79" t="s">
        <v>915</v>
      </c>
      <c r="BG167" s="76" t="s">
        <v>912</v>
      </c>
      <c r="BH167" s="80">
        <v>2.5</v>
      </c>
      <c r="BI167" s="870"/>
      <c r="BK167" s="150"/>
      <c r="BL167" s="869"/>
      <c r="BM167" s="93"/>
      <c r="BS167" s="116"/>
      <c r="BU167" s="958"/>
      <c r="BV167" s="117"/>
      <c r="BW167" s="869"/>
      <c r="BX167" s="123"/>
      <c r="BY167" s="123"/>
      <c r="BZ167" s="870"/>
      <c r="CA167" s="162"/>
      <c r="CB167" s="159"/>
      <c r="CC167" s="160"/>
      <c r="CD167" s="159"/>
      <c r="CE167" s="160"/>
      <c r="CF167" s="159"/>
      <c r="CG167" s="160"/>
      <c r="CH167" s="855"/>
      <c r="CI167" s="872" t="e">
        <v>#REF!</v>
      </c>
      <c r="CJ167" s="875" t="e">
        <v>#REF!</v>
      </c>
      <c r="CK167" s="877"/>
      <c r="CL167" s="15" t="s">
        <v>925</v>
      </c>
      <c r="CM167" s="119">
        <v>2300</v>
      </c>
      <c r="CN167" s="120">
        <v>2500</v>
      </c>
      <c r="CO167" s="859"/>
      <c r="CP167" s="879"/>
      <c r="CQ167" s="859"/>
      <c r="CR167" s="861"/>
      <c r="CS167" s="884"/>
      <c r="CT167" s="835"/>
      <c r="CU167" s="835"/>
      <c r="CV167" s="838"/>
      <c r="CW167" s="884"/>
      <c r="CX167" s="851"/>
      <c r="CY167" s="881"/>
      <c r="CZ167" s="93"/>
      <c r="DA167" s="19"/>
      <c r="DB167" s="855"/>
      <c r="DC167" s="157"/>
      <c r="DD167" s="855"/>
      <c r="DE167" s="857"/>
      <c r="DF167" s="859"/>
      <c r="DG167" s="861"/>
      <c r="DH167" s="835"/>
      <c r="DI167" s="835"/>
      <c r="DJ167" s="835"/>
      <c r="DK167" s="838"/>
      <c r="DL167" s="835"/>
      <c r="DM167" s="841"/>
      <c r="DN167" s="843"/>
      <c r="DO167" s="888">
        <v>0.01</v>
      </c>
      <c r="DP167" s="890">
        <v>0.03</v>
      </c>
      <c r="DQ167" s="890">
        <v>0.04</v>
      </c>
      <c r="DR167" s="892">
        <v>0.06</v>
      </c>
      <c r="DS167" s="843"/>
      <c r="DT167" s="967"/>
      <c r="DU167" s="969"/>
      <c r="DV167" s="961"/>
      <c r="DW167" s="195"/>
      <c r="DX167" s="961"/>
    </row>
    <row r="168" spans="1:128" ht="18.600000000000001" customHeight="1">
      <c r="A168" s="302" t="s">
        <v>487</v>
      </c>
      <c r="B168" s="921"/>
      <c r="C168" s="866"/>
      <c r="D168" s="864"/>
      <c r="E168" s="129" t="s">
        <v>54</v>
      </c>
      <c r="F168" s="56"/>
      <c r="G168" s="130">
        <v>214890</v>
      </c>
      <c r="H168" s="131"/>
      <c r="I168" s="130">
        <v>211000</v>
      </c>
      <c r="J168" s="131"/>
      <c r="K168" s="33" t="s">
        <v>912</v>
      </c>
      <c r="L168" s="132">
        <v>2020</v>
      </c>
      <c r="M168" s="133"/>
      <c r="N168" s="134" t="s">
        <v>913</v>
      </c>
      <c r="O168" s="135" t="s">
        <v>914</v>
      </c>
      <c r="P168" s="135" t="s">
        <v>852</v>
      </c>
      <c r="Q168" s="135" t="s">
        <v>915</v>
      </c>
      <c r="R168" s="135" t="s">
        <v>912</v>
      </c>
      <c r="S168" s="136">
        <v>2.6</v>
      </c>
      <c r="T168" s="137"/>
      <c r="U168" s="132">
        <v>1980</v>
      </c>
      <c r="V168" s="133"/>
      <c r="W168" s="138" t="s">
        <v>913</v>
      </c>
      <c r="X168" s="135" t="s">
        <v>914</v>
      </c>
      <c r="Y168" s="139" t="s">
        <v>852</v>
      </c>
      <c r="Z168" s="135" t="s">
        <v>915</v>
      </c>
      <c r="AA168" s="139" t="s">
        <v>912</v>
      </c>
      <c r="AB168" s="136">
        <v>2.6</v>
      </c>
      <c r="AC168" s="140"/>
      <c r="AD168" s="122"/>
      <c r="AF168" s="124"/>
      <c r="AG168" s="141"/>
      <c r="AO168" s="122"/>
      <c r="AQ168" s="124"/>
      <c r="AR168" s="141"/>
      <c r="AY168" s="122"/>
      <c r="BI168" s="870"/>
      <c r="BK168" s="150"/>
      <c r="BL168" s="869"/>
      <c r="BM168" s="93"/>
      <c r="BS168" s="116"/>
      <c r="BU168" s="958"/>
      <c r="BV168" s="117"/>
      <c r="BW168" s="869"/>
      <c r="BX168" s="123"/>
      <c r="BY168" s="123"/>
      <c r="BZ168" s="870"/>
      <c r="CA168" s="162"/>
      <c r="CB168" s="159"/>
      <c r="CC168" s="160"/>
      <c r="CD168" s="159"/>
      <c r="CE168" s="160"/>
      <c r="CF168" s="159"/>
      <c r="CG168" s="160"/>
      <c r="CH168" s="855"/>
      <c r="CI168" s="873" t="e">
        <v>#REF!</v>
      </c>
      <c r="CJ168" s="876" t="e">
        <v>#REF!</v>
      </c>
      <c r="CK168" s="877"/>
      <c r="CL168" s="143" t="s">
        <v>926</v>
      </c>
      <c r="CM168" s="144">
        <v>2000</v>
      </c>
      <c r="CN168" s="145">
        <v>2300</v>
      </c>
      <c r="CO168" s="859"/>
      <c r="CP168" s="880"/>
      <c r="CQ168" s="859"/>
      <c r="CR168" s="862"/>
      <c r="CS168" s="885"/>
      <c r="CT168" s="836"/>
      <c r="CU168" s="836"/>
      <c r="CV168" s="839"/>
      <c r="CW168" s="885"/>
      <c r="CX168" s="852"/>
      <c r="CY168" s="882"/>
      <c r="CZ168" s="93"/>
      <c r="DA168" s="19"/>
      <c r="DB168" s="855"/>
      <c r="DC168" s="157"/>
      <c r="DD168" s="855"/>
      <c r="DE168" s="858"/>
      <c r="DF168" s="859"/>
      <c r="DG168" s="862"/>
      <c r="DH168" s="836"/>
      <c r="DI168" s="836"/>
      <c r="DJ168" s="836"/>
      <c r="DK168" s="839"/>
      <c r="DL168" s="836"/>
      <c r="DM168" s="842"/>
      <c r="DN168" s="843"/>
      <c r="DO168" s="889"/>
      <c r="DP168" s="891"/>
      <c r="DQ168" s="891"/>
      <c r="DR168" s="893"/>
      <c r="DS168" s="843"/>
      <c r="DT168" s="967"/>
      <c r="DU168" s="969"/>
      <c r="DV168" s="961"/>
      <c r="DW168" s="195"/>
      <c r="DX168" s="961"/>
    </row>
    <row r="169" spans="1:128" ht="18.600000000000001" customHeight="1">
      <c r="A169" s="302" t="s">
        <v>488</v>
      </c>
      <c r="B169" s="921"/>
      <c r="C169" s="976" t="s">
        <v>963</v>
      </c>
      <c r="D169" s="867" t="s">
        <v>911</v>
      </c>
      <c r="E169" s="55" t="s">
        <v>51</v>
      </c>
      <c r="F169" s="56"/>
      <c r="G169" s="57">
        <v>37240</v>
      </c>
      <c r="H169" s="58">
        <v>46540</v>
      </c>
      <c r="I169" s="57">
        <v>33580</v>
      </c>
      <c r="J169" s="58">
        <v>42880</v>
      </c>
      <c r="K169" s="33" t="s">
        <v>912</v>
      </c>
      <c r="L169" s="59">
        <v>350</v>
      </c>
      <c r="M169" s="60">
        <v>440</v>
      </c>
      <c r="N169" s="61" t="s">
        <v>913</v>
      </c>
      <c r="O169" s="62" t="s">
        <v>914</v>
      </c>
      <c r="P169" s="63" t="s">
        <v>912</v>
      </c>
      <c r="Q169" s="64" t="s">
        <v>915</v>
      </c>
      <c r="R169" s="63" t="s">
        <v>912</v>
      </c>
      <c r="S169" s="65">
        <v>2.9</v>
      </c>
      <c r="T169" s="66">
        <v>2.8</v>
      </c>
      <c r="U169" s="59">
        <v>310</v>
      </c>
      <c r="V169" s="60">
        <v>400</v>
      </c>
      <c r="W169" s="67" t="s">
        <v>913</v>
      </c>
      <c r="X169" s="62" t="s">
        <v>914</v>
      </c>
      <c r="Y169" s="67" t="s">
        <v>912</v>
      </c>
      <c r="Z169" s="64" t="s">
        <v>915</v>
      </c>
      <c r="AA169" s="67" t="s">
        <v>912</v>
      </c>
      <c r="AB169" s="65">
        <v>2.9</v>
      </c>
      <c r="AC169" s="68">
        <v>2.8</v>
      </c>
      <c r="AD169" s="33" t="s">
        <v>912</v>
      </c>
      <c r="AE169" s="69">
        <v>9300</v>
      </c>
      <c r="AF169" s="33" t="s">
        <v>912</v>
      </c>
      <c r="AG169" s="70">
        <v>90</v>
      </c>
      <c r="AH169" s="71" t="s">
        <v>913</v>
      </c>
      <c r="AI169" s="62" t="s">
        <v>914</v>
      </c>
      <c r="AJ169" s="67" t="s">
        <v>912</v>
      </c>
      <c r="AK169" s="64" t="s">
        <v>915</v>
      </c>
      <c r="AL169" s="67" t="s">
        <v>912</v>
      </c>
      <c r="AM169" s="72">
        <v>2.5</v>
      </c>
      <c r="AN169" s="73" t="s">
        <v>916</v>
      </c>
      <c r="AO169" s="33" t="s">
        <v>912</v>
      </c>
      <c r="AP169" s="74">
        <v>3720</v>
      </c>
      <c r="AQ169" s="33" t="s">
        <v>912</v>
      </c>
      <c r="AR169" s="75">
        <v>30</v>
      </c>
      <c r="AS169" s="76" t="s">
        <v>913</v>
      </c>
      <c r="AT169" s="77" t="s">
        <v>914</v>
      </c>
      <c r="AU169" s="78" t="s">
        <v>912</v>
      </c>
      <c r="AV169" s="79" t="s">
        <v>915</v>
      </c>
      <c r="AW169" s="78" t="s">
        <v>912</v>
      </c>
      <c r="AX169" s="80">
        <v>3.7</v>
      </c>
      <c r="AZ169" s="18"/>
      <c r="BA169" s="18"/>
      <c r="BB169" s="81"/>
      <c r="BC169" s="22"/>
      <c r="BD169" s="18"/>
      <c r="BE169" s="22"/>
      <c r="BF169" s="18"/>
      <c r="BG169" s="22"/>
      <c r="BH169" s="18"/>
      <c r="BI169" s="870"/>
      <c r="BK169" s="150"/>
      <c r="BL169" s="869"/>
      <c r="BM169" s="93"/>
      <c r="BS169" s="116"/>
      <c r="BU169" s="958"/>
      <c r="BV169" s="117"/>
      <c r="BW169" s="869"/>
      <c r="BX169" s="123"/>
      <c r="BY169" s="123"/>
      <c r="BZ169" s="870"/>
      <c r="CA169" s="162"/>
      <c r="CB169" s="159"/>
      <c r="CC169" s="160"/>
      <c r="CD169" s="159"/>
      <c r="CE169" s="160"/>
      <c r="CF169" s="159"/>
      <c r="CG169" s="160"/>
      <c r="CH169" s="855" t="s">
        <v>912</v>
      </c>
      <c r="CI169" s="871">
        <v>3200</v>
      </c>
      <c r="CJ169" s="874">
        <v>3500</v>
      </c>
      <c r="CK169" s="877" t="s">
        <v>912</v>
      </c>
      <c r="CL169" s="89" t="s">
        <v>919</v>
      </c>
      <c r="CM169" s="90">
        <v>5400</v>
      </c>
      <c r="CN169" s="91">
        <v>6000</v>
      </c>
      <c r="CO169" s="859" t="s">
        <v>912</v>
      </c>
      <c r="CP169" s="878">
        <v>3280</v>
      </c>
      <c r="CQ169" s="859" t="s">
        <v>912</v>
      </c>
      <c r="CR169" s="860">
        <v>30</v>
      </c>
      <c r="CS169" s="883" t="s">
        <v>913</v>
      </c>
      <c r="CT169" s="834" t="s">
        <v>914</v>
      </c>
      <c r="CU169" s="834" t="s">
        <v>912</v>
      </c>
      <c r="CV169" s="837" t="s">
        <v>918</v>
      </c>
      <c r="CW169" s="883" t="s">
        <v>912</v>
      </c>
      <c r="CX169" s="850">
        <v>2.8</v>
      </c>
      <c r="CY169" s="881" t="s">
        <v>920</v>
      </c>
      <c r="CZ169" s="877" t="s">
        <v>912</v>
      </c>
      <c r="DA169" s="853">
        <v>5100</v>
      </c>
      <c r="DB169" s="855"/>
      <c r="DC169" s="157"/>
      <c r="DD169" s="855" t="s">
        <v>921</v>
      </c>
      <c r="DE169" s="856">
        <v>3560</v>
      </c>
      <c r="DF169" s="859" t="s">
        <v>912</v>
      </c>
      <c r="DG169" s="860">
        <v>30</v>
      </c>
      <c r="DH169" s="834" t="s">
        <v>913</v>
      </c>
      <c r="DI169" s="834" t="s">
        <v>914</v>
      </c>
      <c r="DJ169" s="834" t="s">
        <v>912</v>
      </c>
      <c r="DK169" s="837" t="s">
        <v>918</v>
      </c>
      <c r="DL169" s="834" t="s">
        <v>912</v>
      </c>
      <c r="DM169" s="840">
        <v>2.2000000000000002</v>
      </c>
      <c r="DN169" s="843" t="s">
        <v>921</v>
      </c>
      <c r="DO169" s="844" t="s">
        <v>854</v>
      </c>
      <c r="DP169" s="846" t="s">
        <v>854</v>
      </c>
      <c r="DQ169" s="846" t="s">
        <v>854</v>
      </c>
      <c r="DR169" s="848" t="s">
        <v>854</v>
      </c>
      <c r="DS169" s="843" t="s">
        <v>921</v>
      </c>
      <c r="DT169" s="967"/>
      <c r="DU169" s="969"/>
      <c r="DV169" s="961"/>
      <c r="DW169" s="195"/>
      <c r="DX169" s="961"/>
    </row>
    <row r="170" spans="1:128" ht="18.600000000000001" customHeight="1">
      <c r="A170" s="302" t="s">
        <v>489</v>
      </c>
      <c r="B170" s="921"/>
      <c r="C170" s="977"/>
      <c r="D170" s="868"/>
      <c r="E170" s="94" t="s">
        <v>52</v>
      </c>
      <c r="F170" s="56"/>
      <c r="G170" s="95">
        <v>46540</v>
      </c>
      <c r="H170" s="96">
        <v>120840</v>
      </c>
      <c r="I170" s="95">
        <v>42880</v>
      </c>
      <c r="J170" s="96">
        <v>117180</v>
      </c>
      <c r="K170" s="33" t="s">
        <v>912</v>
      </c>
      <c r="L170" s="97">
        <v>440</v>
      </c>
      <c r="M170" s="98">
        <v>1080</v>
      </c>
      <c r="N170" s="99" t="s">
        <v>913</v>
      </c>
      <c r="O170" s="100" t="s">
        <v>914</v>
      </c>
      <c r="P170" s="100" t="s">
        <v>852</v>
      </c>
      <c r="Q170" s="100" t="s">
        <v>915</v>
      </c>
      <c r="R170" s="100" t="s">
        <v>912</v>
      </c>
      <c r="S170" s="101">
        <v>2.8</v>
      </c>
      <c r="T170" s="102">
        <v>2.7</v>
      </c>
      <c r="U170" s="97">
        <v>400</v>
      </c>
      <c r="V170" s="98">
        <v>1040</v>
      </c>
      <c r="W170" s="103" t="s">
        <v>913</v>
      </c>
      <c r="X170" s="100" t="s">
        <v>914</v>
      </c>
      <c r="Y170" s="103" t="s">
        <v>852</v>
      </c>
      <c r="Z170" s="100" t="s">
        <v>915</v>
      </c>
      <c r="AA170" s="103" t="s">
        <v>912</v>
      </c>
      <c r="AB170" s="101">
        <v>2.8</v>
      </c>
      <c r="AC170" s="104">
        <v>2.7</v>
      </c>
      <c r="AD170" s="33" t="s">
        <v>912</v>
      </c>
      <c r="AE170" s="105">
        <v>9300</v>
      </c>
      <c r="AF170" s="33" t="s">
        <v>912</v>
      </c>
      <c r="AG170" s="106">
        <v>90</v>
      </c>
      <c r="AH170" s="107" t="s">
        <v>913</v>
      </c>
      <c r="AI170" s="49" t="s">
        <v>914</v>
      </c>
      <c r="AJ170" s="50" t="s">
        <v>912</v>
      </c>
      <c r="AK170" s="108" t="s">
        <v>915</v>
      </c>
      <c r="AL170" s="109" t="s">
        <v>912</v>
      </c>
      <c r="AM170" s="110">
        <v>2.5</v>
      </c>
      <c r="AN170" s="111"/>
      <c r="AP170" s="112"/>
      <c r="AQ170" s="7"/>
      <c r="AR170" s="113"/>
      <c r="AS170" s="114"/>
      <c r="AT170" s="112"/>
      <c r="AU170" s="114"/>
      <c r="AV170" s="112"/>
      <c r="AW170" s="114"/>
      <c r="AX170" s="112"/>
      <c r="AZ170" s="18"/>
      <c r="BA170" s="18"/>
      <c r="BB170" s="81"/>
      <c r="BC170" s="22"/>
      <c r="BD170" s="18"/>
      <c r="BE170" s="22"/>
      <c r="BF170" s="18"/>
      <c r="BG170" s="22"/>
      <c r="BH170" s="18"/>
      <c r="BI170" s="870"/>
      <c r="BK170" s="150"/>
      <c r="BL170" s="869"/>
      <c r="BM170" s="93"/>
      <c r="BS170" s="116"/>
      <c r="BU170" s="958"/>
      <c r="BV170" s="117"/>
      <c r="BW170" s="869"/>
      <c r="BX170" s="123"/>
      <c r="BY170" s="123"/>
      <c r="BZ170" s="870"/>
      <c r="CA170" s="162"/>
      <c r="CB170" s="159"/>
      <c r="CC170" s="160"/>
      <c r="CD170" s="159"/>
      <c r="CE170" s="160"/>
      <c r="CF170" s="159"/>
      <c r="CG170" s="160"/>
      <c r="CH170" s="855"/>
      <c r="CI170" s="872" t="e">
        <v>#REF!</v>
      </c>
      <c r="CJ170" s="875" t="e">
        <v>#REF!</v>
      </c>
      <c r="CK170" s="877"/>
      <c r="CL170" s="15" t="s">
        <v>923</v>
      </c>
      <c r="CM170" s="119">
        <v>2900</v>
      </c>
      <c r="CN170" s="120">
        <v>3300</v>
      </c>
      <c r="CO170" s="859"/>
      <c r="CP170" s="879"/>
      <c r="CQ170" s="859"/>
      <c r="CR170" s="861"/>
      <c r="CS170" s="884"/>
      <c r="CT170" s="835"/>
      <c r="CU170" s="835"/>
      <c r="CV170" s="838"/>
      <c r="CW170" s="884"/>
      <c r="CX170" s="851"/>
      <c r="CY170" s="881"/>
      <c r="CZ170" s="877"/>
      <c r="DA170" s="854"/>
      <c r="DB170" s="855"/>
      <c r="DC170" s="157"/>
      <c r="DD170" s="855"/>
      <c r="DE170" s="857"/>
      <c r="DF170" s="859"/>
      <c r="DG170" s="861"/>
      <c r="DH170" s="835"/>
      <c r="DI170" s="835"/>
      <c r="DJ170" s="835"/>
      <c r="DK170" s="838"/>
      <c r="DL170" s="835"/>
      <c r="DM170" s="841"/>
      <c r="DN170" s="843"/>
      <c r="DO170" s="845"/>
      <c r="DP170" s="847"/>
      <c r="DQ170" s="847"/>
      <c r="DR170" s="849"/>
      <c r="DS170" s="843"/>
      <c r="DT170" s="967"/>
      <c r="DU170" s="969"/>
      <c r="DV170" s="961"/>
      <c r="DW170" s="195"/>
      <c r="DX170" s="961"/>
    </row>
    <row r="171" spans="1:128" ht="18.600000000000001" customHeight="1">
      <c r="A171" s="302" t="s">
        <v>490</v>
      </c>
      <c r="B171" s="921"/>
      <c r="C171" s="977"/>
      <c r="D171" s="863" t="s">
        <v>924</v>
      </c>
      <c r="E171" s="94" t="s">
        <v>53</v>
      </c>
      <c r="F171" s="56"/>
      <c r="G171" s="95">
        <v>120840</v>
      </c>
      <c r="H171" s="96">
        <v>213930</v>
      </c>
      <c r="I171" s="95">
        <v>117180</v>
      </c>
      <c r="J171" s="96">
        <v>210270</v>
      </c>
      <c r="K171" s="33" t="s">
        <v>912</v>
      </c>
      <c r="L171" s="97">
        <v>1080</v>
      </c>
      <c r="M171" s="98">
        <v>2010</v>
      </c>
      <c r="N171" s="99" t="s">
        <v>913</v>
      </c>
      <c r="O171" s="100" t="s">
        <v>914</v>
      </c>
      <c r="P171" s="100" t="s">
        <v>852</v>
      </c>
      <c r="Q171" s="100" t="s">
        <v>915</v>
      </c>
      <c r="R171" s="100" t="s">
        <v>912</v>
      </c>
      <c r="S171" s="101">
        <v>2.7</v>
      </c>
      <c r="T171" s="102">
        <v>2.6</v>
      </c>
      <c r="U171" s="97">
        <v>1040</v>
      </c>
      <c r="V171" s="98">
        <v>1970</v>
      </c>
      <c r="W171" s="103" t="s">
        <v>913</v>
      </c>
      <c r="X171" s="100" t="s">
        <v>914</v>
      </c>
      <c r="Y171" s="103" t="s">
        <v>852</v>
      </c>
      <c r="Z171" s="100" t="s">
        <v>915</v>
      </c>
      <c r="AA171" s="103" t="s">
        <v>912</v>
      </c>
      <c r="AB171" s="101">
        <v>2.7</v>
      </c>
      <c r="AC171" s="104">
        <v>2.6</v>
      </c>
      <c r="AD171" s="122"/>
      <c r="AF171" s="124"/>
      <c r="AO171" s="122"/>
      <c r="AQ171" s="124"/>
      <c r="AY171" s="33" t="s">
        <v>912</v>
      </c>
      <c r="AZ171" s="127">
        <v>18610</v>
      </c>
      <c r="BA171" s="33" t="s">
        <v>912</v>
      </c>
      <c r="BB171" s="75">
        <v>180</v>
      </c>
      <c r="BC171" s="76" t="s">
        <v>913</v>
      </c>
      <c r="BD171" s="77" t="s">
        <v>914</v>
      </c>
      <c r="BE171" s="78" t="s">
        <v>912</v>
      </c>
      <c r="BF171" s="79" t="s">
        <v>915</v>
      </c>
      <c r="BG171" s="76" t="s">
        <v>912</v>
      </c>
      <c r="BH171" s="80">
        <v>2.5</v>
      </c>
      <c r="BI171" s="870"/>
      <c r="BK171" s="115"/>
      <c r="BL171" s="869"/>
      <c r="BM171" s="93"/>
      <c r="BS171" s="116"/>
      <c r="BU171" s="958"/>
      <c r="BV171" s="117"/>
      <c r="BW171" s="869"/>
      <c r="BX171" s="123"/>
      <c r="BY171" s="123"/>
      <c r="BZ171" s="870"/>
      <c r="CA171" s="162"/>
      <c r="CB171" s="159"/>
      <c r="CC171" s="160"/>
      <c r="CD171" s="159"/>
      <c r="CE171" s="160"/>
      <c r="CF171" s="159"/>
      <c r="CG171" s="160"/>
      <c r="CH171" s="855"/>
      <c r="CI171" s="872" t="e">
        <v>#REF!</v>
      </c>
      <c r="CJ171" s="875" t="e">
        <v>#REF!</v>
      </c>
      <c r="CK171" s="877"/>
      <c r="CL171" s="15" t="s">
        <v>925</v>
      </c>
      <c r="CM171" s="119">
        <v>2500</v>
      </c>
      <c r="CN171" s="120">
        <v>2800</v>
      </c>
      <c r="CO171" s="859"/>
      <c r="CP171" s="879"/>
      <c r="CQ171" s="859"/>
      <c r="CR171" s="861"/>
      <c r="CS171" s="884"/>
      <c r="CT171" s="835"/>
      <c r="CU171" s="835"/>
      <c r="CV171" s="838"/>
      <c r="CW171" s="884"/>
      <c r="CX171" s="851"/>
      <c r="CY171" s="881"/>
      <c r="CZ171" s="93"/>
      <c r="DA171" s="19"/>
      <c r="DB171" s="855"/>
      <c r="DC171" s="157"/>
      <c r="DD171" s="855"/>
      <c r="DE171" s="857"/>
      <c r="DF171" s="859"/>
      <c r="DG171" s="861"/>
      <c r="DH171" s="835"/>
      <c r="DI171" s="835"/>
      <c r="DJ171" s="835"/>
      <c r="DK171" s="838"/>
      <c r="DL171" s="835"/>
      <c r="DM171" s="841"/>
      <c r="DN171" s="843"/>
      <c r="DO171" s="888">
        <v>0.01</v>
      </c>
      <c r="DP171" s="890">
        <v>0.03</v>
      </c>
      <c r="DQ171" s="890">
        <v>0.04</v>
      </c>
      <c r="DR171" s="892">
        <v>0.06</v>
      </c>
      <c r="DS171" s="843"/>
      <c r="DT171" s="967"/>
      <c r="DU171" s="969"/>
      <c r="DV171" s="961"/>
      <c r="DW171" s="195"/>
      <c r="DX171" s="961"/>
    </row>
    <row r="172" spans="1:128" ht="18.600000000000001" customHeight="1">
      <c r="A172" s="302" t="s">
        <v>491</v>
      </c>
      <c r="B172" s="921"/>
      <c r="C172" s="978"/>
      <c r="D172" s="864"/>
      <c r="E172" s="129" t="s">
        <v>54</v>
      </c>
      <c r="F172" s="56"/>
      <c r="G172" s="130">
        <v>213930</v>
      </c>
      <c r="H172" s="131"/>
      <c r="I172" s="130">
        <v>210270</v>
      </c>
      <c r="J172" s="131"/>
      <c r="K172" s="33" t="s">
        <v>912</v>
      </c>
      <c r="L172" s="132">
        <v>2010</v>
      </c>
      <c r="M172" s="133"/>
      <c r="N172" s="134" t="s">
        <v>913</v>
      </c>
      <c r="O172" s="135" t="s">
        <v>914</v>
      </c>
      <c r="P172" s="135" t="s">
        <v>852</v>
      </c>
      <c r="Q172" s="135" t="s">
        <v>915</v>
      </c>
      <c r="R172" s="135" t="s">
        <v>912</v>
      </c>
      <c r="S172" s="136">
        <v>2.6</v>
      </c>
      <c r="T172" s="137"/>
      <c r="U172" s="132">
        <v>1970</v>
      </c>
      <c r="V172" s="133"/>
      <c r="W172" s="138" t="s">
        <v>913</v>
      </c>
      <c r="X172" s="135" t="s">
        <v>914</v>
      </c>
      <c r="Y172" s="139" t="s">
        <v>852</v>
      </c>
      <c r="Z172" s="135" t="s">
        <v>915</v>
      </c>
      <c r="AA172" s="139" t="s">
        <v>912</v>
      </c>
      <c r="AB172" s="136">
        <v>2.6</v>
      </c>
      <c r="AC172" s="140"/>
      <c r="AD172" s="122"/>
      <c r="AF172" s="124"/>
      <c r="AG172" s="141"/>
      <c r="AO172" s="122"/>
      <c r="AQ172" s="124"/>
      <c r="AR172" s="141"/>
      <c r="AY172" s="122"/>
      <c r="BI172" s="870"/>
      <c r="BK172" s="115"/>
      <c r="BL172" s="869"/>
      <c r="BM172" s="93"/>
      <c r="BS172" s="116"/>
      <c r="BU172" s="958"/>
      <c r="BV172" s="117"/>
      <c r="BW172" s="869"/>
      <c r="BX172" s="123"/>
      <c r="BY172" s="123"/>
      <c r="BZ172" s="870"/>
      <c r="CA172" s="162"/>
      <c r="CB172" s="159"/>
      <c r="CC172" s="160"/>
      <c r="CD172" s="159"/>
      <c r="CE172" s="160"/>
      <c r="CF172" s="159"/>
      <c r="CG172" s="160"/>
      <c r="CH172" s="855"/>
      <c r="CI172" s="873" t="e">
        <v>#REF!</v>
      </c>
      <c r="CJ172" s="876" t="e">
        <v>#REF!</v>
      </c>
      <c r="CK172" s="877"/>
      <c r="CL172" s="143" t="s">
        <v>926</v>
      </c>
      <c r="CM172" s="144">
        <v>2300</v>
      </c>
      <c r="CN172" s="145">
        <v>2500</v>
      </c>
      <c r="CO172" s="859"/>
      <c r="CP172" s="880"/>
      <c r="CQ172" s="859"/>
      <c r="CR172" s="862"/>
      <c r="CS172" s="885"/>
      <c r="CT172" s="836"/>
      <c r="CU172" s="836"/>
      <c r="CV172" s="839"/>
      <c r="CW172" s="885"/>
      <c r="CX172" s="852"/>
      <c r="CY172" s="882"/>
      <c r="CZ172" s="93"/>
      <c r="DA172" s="19"/>
      <c r="DB172" s="855"/>
      <c r="DC172" s="157"/>
      <c r="DD172" s="855"/>
      <c r="DE172" s="858"/>
      <c r="DF172" s="859"/>
      <c r="DG172" s="862"/>
      <c r="DH172" s="836"/>
      <c r="DI172" s="836"/>
      <c r="DJ172" s="836"/>
      <c r="DK172" s="839"/>
      <c r="DL172" s="836"/>
      <c r="DM172" s="842"/>
      <c r="DN172" s="843"/>
      <c r="DO172" s="889"/>
      <c r="DP172" s="891"/>
      <c r="DQ172" s="891"/>
      <c r="DR172" s="893"/>
      <c r="DS172" s="843"/>
      <c r="DT172" s="967"/>
      <c r="DU172" s="969"/>
      <c r="DV172" s="961"/>
      <c r="DW172" s="195"/>
      <c r="DX172" s="961"/>
    </row>
    <row r="173" spans="1:128" ht="18.600000000000001" customHeight="1">
      <c r="A173" s="302" t="s">
        <v>492</v>
      </c>
      <c r="B173" s="921"/>
      <c r="C173" s="973" t="s">
        <v>964</v>
      </c>
      <c r="D173" s="867" t="s">
        <v>911</v>
      </c>
      <c r="E173" s="55" t="s">
        <v>51</v>
      </c>
      <c r="F173" s="56"/>
      <c r="G173" s="57">
        <v>36360</v>
      </c>
      <c r="H173" s="58">
        <v>45660</v>
      </c>
      <c r="I173" s="57">
        <v>32910</v>
      </c>
      <c r="J173" s="58">
        <v>42210</v>
      </c>
      <c r="K173" s="33" t="s">
        <v>912</v>
      </c>
      <c r="L173" s="59">
        <v>340</v>
      </c>
      <c r="M173" s="60">
        <v>430</v>
      </c>
      <c r="N173" s="61" t="s">
        <v>913</v>
      </c>
      <c r="O173" s="62" t="s">
        <v>914</v>
      </c>
      <c r="P173" s="63" t="s">
        <v>912</v>
      </c>
      <c r="Q173" s="64" t="s">
        <v>915</v>
      </c>
      <c r="R173" s="63" t="s">
        <v>912</v>
      </c>
      <c r="S173" s="65">
        <v>2.9</v>
      </c>
      <c r="T173" s="66">
        <v>2.8</v>
      </c>
      <c r="U173" s="59">
        <v>300</v>
      </c>
      <c r="V173" s="60">
        <v>390</v>
      </c>
      <c r="W173" s="67" t="s">
        <v>913</v>
      </c>
      <c r="X173" s="62" t="s">
        <v>914</v>
      </c>
      <c r="Y173" s="67" t="s">
        <v>912</v>
      </c>
      <c r="Z173" s="64" t="s">
        <v>915</v>
      </c>
      <c r="AA173" s="67" t="s">
        <v>912</v>
      </c>
      <c r="AB173" s="65">
        <v>2.9</v>
      </c>
      <c r="AC173" s="68">
        <v>2.8</v>
      </c>
      <c r="AD173" s="33" t="s">
        <v>912</v>
      </c>
      <c r="AE173" s="69">
        <v>9300</v>
      </c>
      <c r="AF173" s="33" t="s">
        <v>912</v>
      </c>
      <c r="AG173" s="70">
        <v>90</v>
      </c>
      <c r="AH173" s="71" t="s">
        <v>913</v>
      </c>
      <c r="AI173" s="62" t="s">
        <v>914</v>
      </c>
      <c r="AJ173" s="67" t="s">
        <v>912</v>
      </c>
      <c r="AK173" s="64" t="s">
        <v>915</v>
      </c>
      <c r="AL173" s="67" t="s">
        <v>912</v>
      </c>
      <c r="AM173" s="72">
        <v>2.5</v>
      </c>
      <c r="AN173" s="73" t="s">
        <v>916</v>
      </c>
      <c r="AO173" s="33" t="s">
        <v>912</v>
      </c>
      <c r="AP173" s="74">
        <v>3720</v>
      </c>
      <c r="AQ173" s="33" t="s">
        <v>912</v>
      </c>
      <c r="AR173" s="75">
        <v>30</v>
      </c>
      <c r="AS173" s="76" t="s">
        <v>913</v>
      </c>
      <c r="AT173" s="77" t="s">
        <v>914</v>
      </c>
      <c r="AU173" s="78" t="s">
        <v>912</v>
      </c>
      <c r="AV173" s="79" t="s">
        <v>915</v>
      </c>
      <c r="AW173" s="78" t="s">
        <v>912</v>
      </c>
      <c r="AX173" s="80">
        <v>3.7</v>
      </c>
      <c r="AZ173" s="18"/>
      <c r="BA173" s="18"/>
      <c r="BB173" s="81"/>
      <c r="BC173" s="22"/>
      <c r="BD173" s="18"/>
      <c r="BE173" s="22"/>
      <c r="BF173" s="18"/>
      <c r="BG173" s="22"/>
      <c r="BH173" s="18"/>
      <c r="BI173" s="870"/>
      <c r="BK173" s="115"/>
      <c r="BL173" s="869"/>
      <c r="BM173" s="93"/>
      <c r="BS173" s="116"/>
      <c r="BU173" s="958"/>
      <c r="BV173" s="117"/>
      <c r="BW173" s="869"/>
      <c r="BX173" s="123"/>
      <c r="BY173" s="123"/>
      <c r="BZ173" s="870"/>
      <c r="CA173" s="162"/>
      <c r="CB173" s="159"/>
      <c r="CC173" s="160"/>
      <c r="CD173" s="159"/>
      <c r="CE173" s="160"/>
      <c r="CF173" s="159"/>
      <c r="CG173" s="160"/>
      <c r="CH173" s="855" t="s">
        <v>912</v>
      </c>
      <c r="CI173" s="871">
        <v>3000</v>
      </c>
      <c r="CJ173" s="874">
        <v>3300</v>
      </c>
      <c r="CK173" s="877" t="s">
        <v>912</v>
      </c>
      <c r="CL173" s="89" t="s">
        <v>919</v>
      </c>
      <c r="CM173" s="90">
        <v>4800</v>
      </c>
      <c r="CN173" s="91">
        <v>5400</v>
      </c>
      <c r="CO173" s="859" t="s">
        <v>912</v>
      </c>
      <c r="CP173" s="878">
        <v>3100</v>
      </c>
      <c r="CQ173" s="859" t="s">
        <v>912</v>
      </c>
      <c r="CR173" s="860">
        <v>30</v>
      </c>
      <c r="CS173" s="883" t="s">
        <v>913</v>
      </c>
      <c r="CT173" s="834" t="s">
        <v>914</v>
      </c>
      <c r="CU173" s="834" t="s">
        <v>912</v>
      </c>
      <c r="CV173" s="837" t="s">
        <v>918</v>
      </c>
      <c r="CW173" s="883" t="s">
        <v>912</v>
      </c>
      <c r="CX173" s="850">
        <v>2.7</v>
      </c>
      <c r="CY173" s="881" t="s">
        <v>920</v>
      </c>
      <c r="CZ173" s="877" t="s">
        <v>912</v>
      </c>
      <c r="DA173" s="853">
        <v>5100</v>
      </c>
      <c r="DB173" s="855"/>
      <c r="DC173" s="157"/>
      <c r="DD173" s="855" t="s">
        <v>921</v>
      </c>
      <c r="DE173" s="856">
        <v>3360</v>
      </c>
      <c r="DF173" s="859" t="s">
        <v>912</v>
      </c>
      <c r="DG173" s="860">
        <v>30</v>
      </c>
      <c r="DH173" s="834" t="s">
        <v>913</v>
      </c>
      <c r="DI173" s="834" t="s">
        <v>914</v>
      </c>
      <c r="DJ173" s="834" t="s">
        <v>912</v>
      </c>
      <c r="DK173" s="837" t="s">
        <v>918</v>
      </c>
      <c r="DL173" s="834" t="s">
        <v>912</v>
      </c>
      <c r="DM173" s="840">
        <v>2</v>
      </c>
      <c r="DN173" s="843" t="s">
        <v>921</v>
      </c>
      <c r="DO173" s="844" t="s">
        <v>854</v>
      </c>
      <c r="DP173" s="846" t="s">
        <v>854</v>
      </c>
      <c r="DQ173" s="846" t="s">
        <v>854</v>
      </c>
      <c r="DR173" s="848" t="s">
        <v>854</v>
      </c>
      <c r="DS173" s="843" t="s">
        <v>921</v>
      </c>
      <c r="DT173" s="967"/>
      <c r="DU173" s="969"/>
      <c r="DV173" s="961"/>
      <c r="DW173" s="195"/>
      <c r="DX173" s="961"/>
    </row>
    <row r="174" spans="1:128" ht="18.600000000000001" customHeight="1">
      <c r="A174" s="302" t="s">
        <v>493</v>
      </c>
      <c r="B174" s="921"/>
      <c r="C174" s="866"/>
      <c r="D174" s="868"/>
      <c r="E174" s="94" t="s">
        <v>52</v>
      </c>
      <c r="F174" s="56"/>
      <c r="G174" s="95">
        <v>45660</v>
      </c>
      <c r="H174" s="96">
        <v>119960</v>
      </c>
      <c r="I174" s="95">
        <v>42210</v>
      </c>
      <c r="J174" s="96">
        <v>116510</v>
      </c>
      <c r="K174" s="33" t="s">
        <v>912</v>
      </c>
      <c r="L174" s="97">
        <v>430</v>
      </c>
      <c r="M174" s="98">
        <v>1070</v>
      </c>
      <c r="N174" s="99" t="s">
        <v>913</v>
      </c>
      <c r="O174" s="100" t="s">
        <v>914</v>
      </c>
      <c r="P174" s="100" t="s">
        <v>852</v>
      </c>
      <c r="Q174" s="100" t="s">
        <v>915</v>
      </c>
      <c r="R174" s="100" t="s">
        <v>912</v>
      </c>
      <c r="S174" s="101">
        <v>2.8</v>
      </c>
      <c r="T174" s="102">
        <v>2.7</v>
      </c>
      <c r="U174" s="97">
        <v>390</v>
      </c>
      <c r="V174" s="98">
        <v>1040</v>
      </c>
      <c r="W174" s="103" t="s">
        <v>913</v>
      </c>
      <c r="X174" s="100" t="s">
        <v>914</v>
      </c>
      <c r="Y174" s="103" t="s">
        <v>852</v>
      </c>
      <c r="Z174" s="100" t="s">
        <v>915</v>
      </c>
      <c r="AA174" s="103" t="s">
        <v>912</v>
      </c>
      <c r="AB174" s="101">
        <v>2.8</v>
      </c>
      <c r="AC174" s="104">
        <v>2.6</v>
      </c>
      <c r="AD174" s="33" t="s">
        <v>912</v>
      </c>
      <c r="AE174" s="105">
        <v>9300</v>
      </c>
      <c r="AF174" s="33" t="s">
        <v>912</v>
      </c>
      <c r="AG174" s="106">
        <v>90</v>
      </c>
      <c r="AH174" s="107" t="s">
        <v>913</v>
      </c>
      <c r="AI174" s="49" t="s">
        <v>914</v>
      </c>
      <c r="AJ174" s="50" t="s">
        <v>912</v>
      </c>
      <c r="AK174" s="108" t="s">
        <v>915</v>
      </c>
      <c r="AL174" s="109" t="s">
        <v>912</v>
      </c>
      <c r="AM174" s="110">
        <v>2.5</v>
      </c>
      <c r="AN174" s="111"/>
      <c r="AP174" s="112"/>
      <c r="AQ174" s="7"/>
      <c r="AR174" s="113"/>
      <c r="AS174" s="114"/>
      <c r="AT174" s="112"/>
      <c r="AU174" s="114"/>
      <c r="AV174" s="112"/>
      <c r="AW174" s="114"/>
      <c r="AX174" s="112"/>
      <c r="AZ174" s="18"/>
      <c r="BA174" s="18"/>
      <c r="BB174" s="81"/>
      <c r="BC174" s="22"/>
      <c r="BD174" s="18"/>
      <c r="BE174" s="22"/>
      <c r="BF174" s="18"/>
      <c r="BG174" s="22"/>
      <c r="BH174" s="18"/>
      <c r="BI174" s="870"/>
      <c r="BK174" s="115"/>
      <c r="BL174" s="869"/>
      <c r="BM174" s="93"/>
      <c r="BS174" s="116"/>
      <c r="BU174" s="958"/>
      <c r="BV174" s="117"/>
      <c r="BW174" s="869"/>
      <c r="BX174" s="123"/>
      <c r="BY174" s="123"/>
      <c r="BZ174" s="870"/>
      <c r="CA174" s="162"/>
      <c r="CB174" s="159"/>
      <c r="CC174" s="160"/>
      <c r="CD174" s="159"/>
      <c r="CE174" s="160"/>
      <c r="CF174" s="159"/>
      <c r="CG174" s="160"/>
      <c r="CH174" s="855"/>
      <c r="CI174" s="872" t="e">
        <v>#REF!</v>
      </c>
      <c r="CJ174" s="875" t="e">
        <v>#REF!</v>
      </c>
      <c r="CK174" s="877"/>
      <c r="CL174" s="15" t="s">
        <v>923</v>
      </c>
      <c r="CM174" s="119">
        <v>2600</v>
      </c>
      <c r="CN174" s="120">
        <v>2900</v>
      </c>
      <c r="CO174" s="859"/>
      <c r="CP174" s="879"/>
      <c r="CQ174" s="859"/>
      <c r="CR174" s="861"/>
      <c r="CS174" s="884"/>
      <c r="CT174" s="835"/>
      <c r="CU174" s="835"/>
      <c r="CV174" s="838"/>
      <c r="CW174" s="884"/>
      <c r="CX174" s="851"/>
      <c r="CY174" s="881"/>
      <c r="CZ174" s="877"/>
      <c r="DA174" s="854"/>
      <c r="DB174" s="855"/>
      <c r="DC174" s="157"/>
      <c r="DD174" s="855"/>
      <c r="DE174" s="857"/>
      <c r="DF174" s="859"/>
      <c r="DG174" s="861"/>
      <c r="DH174" s="835"/>
      <c r="DI174" s="835"/>
      <c r="DJ174" s="835"/>
      <c r="DK174" s="838"/>
      <c r="DL174" s="835"/>
      <c r="DM174" s="841"/>
      <c r="DN174" s="843"/>
      <c r="DO174" s="845"/>
      <c r="DP174" s="847"/>
      <c r="DQ174" s="847"/>
      <c r="DR174" s="849"/>
      <c r="DS174" s="843"/>
      <c r="DT174" s="967"/>
      <c r="DU174" s="969"/>
      <c r="DV174" s="961"/>
      <c r="DW174" s="195"/>
      <c r="DX174" s="961"/>
    </row>
    <row r="175" spans="1:128" ht="18.600000000000001" customHeight="1">
      <c r="A175" s="302" t="s">
        <v>494</v>
      </c>
      <c r="B175" s="921"/>
      <c r="C175" s="866"/>
      <c r="D175" s="863" t="s">
        <v>924</v>
      </c>
      <c r="E175" s="94" t="s">
        <v>53</v>
      </c>
      <c r="F175" s="56"/>
      <c r="G175" s="95">
        <v>119960</v>
      </c>
      <c r="H175" s="96">
        <v>213050</v>
      </c>
      <c r="I175" s="95">
        <v>116510</v>
      </c>
      <c r="J175" s="96">
        <v>209600</v>
      </c>
      <c r="K175" s="33" t="s">
        <v>912</v>
      </c>
      <c r="L175" s="97">
        <v>1070</v>
      </c>
      <c r="M175" s="98">
        <v>2000</v>
      </c>
      <c r="N175" s="99" t="s">
        <v>913</v>
      </c>
      <c r="O175" s="100" t="s">
        <v>914</v>
      </c>
      <c r="P175" s="100" t="s">
        <v>852</v>
      </c>
      <c r="Q175" s="100" t="s">
        <v>915</v>
      </c>
      <c r="R175" s="100" t="s">
        <v>912</v>
      </c>
      <c r="S175" s="101">
        <v>2.7</v>
      </c>
      <c r="T175" s="102">
        <v>2.6</v>
      </c>
      <c r="U175" s="97">
        <v>1040</v>
      </c>
      <c r="V175" s="98">
        <v>1970</v>
      </c>
      <c r="W175" s="103" t="s">
        <v>913</v>
      </c>
      <c r="X175" s="100" t="s">
        <v>914</v>
      </c>
      <c r="Y175" s="103" t="s">
        <v>852</v>
      </c>
      <c r="Z175" s="100" t="s">
        <v>915</v>
      </c>
      <c r="AA175" s="103" t="s">
        <v>912</v>
      </c>
      <c r="AB175" s="101">
        <v>2.6</v>
      </c>
      <c r="AC175" s="104">
        <v>2.6</v>
      </c>
      <c r="AD175" s="122"/>
      <c r="AF175" s="124"/>
      <c r="AO175" s="122"/>
      <c r="AQ175" s="124"/>
      <c r="AY175" s="33" t="s">
        <v>912</v>
      </c>
      <c r="AZ175" s="127">
        <v>18610</v>
      </c>
      <c r="BA175" s="33" t="s">
        <v>912</v>
      </c>
      <c r="BB175" s="75">
        <v>180</v>
      </c>
      <c r="BC175" s="76" t="s">
        <v>913</v>
      </c>
      <c r="BD175" s="77" t="s">
        <v>914</v>
      </c>
      <c r="BE175" s="78" t="s">
        <v>912</v>
      </c>
      <c r="BF175" s="79" t="s">
        <v>915</v>
      </c>
      <c r="BG175" s="76" t="s">
        <v>912</v>
      </c>
      <c r="BH175" s="80">
        <v>2.5</v>
      </c>
      <c r="BI175" s="870"/>
      <c r="BK175" s="115"/>
      <c r="BL175" s="869"/>
      <c r="BM175" s="93"/>
      <c r="BS175" s="116"/>
      <c r="BU175" s="958"/>
      <c r="BV175" s="117"/>
      <c r="BW175" s="869"/>
      <c r="BX175" s="123"/>
      <c r="BY175" s="123"/>
      <c r="BZ175" s="870"/>
      <c r="CA175" s="162"/>
      <c r="CB175" s="159"/>
      <c r="CC175" s="160"/>
      <c r="CD175" s="159"/>
      <c r="CE175" s="160"/>
      <c r="CF175" s="159"/>
      <c r="CG175" s="160"/>
      <c r="CH175" s="855"/>
      <c r="CI175" s="872" t="e">
        <v>#REF!</v>
      </c>
      <c r="CJ175" s="875" t="e">
        <v>#REF!</v>
      </c>
      <c r="CK175" s="877"/>
      <c r="CL175" s="15" t="s">
        <v>925</v>
      </c>
      <c r="CM175" s="119">
        <v>2300</v>
      </c>
      <c r="CN175" s="120">
        <v>2500</v>
      </c>
      <c r="CO175" s="859"/>
      <c r="CP175" s="879"/>
      <c r="CQ175" s="859"/>
      <c r="CR175" s="861"/>
      <c r="CS175" s="884"/>
      <c r="CT175" s="835"/>
      <c r="CU175" s="835"/>
      <c r="CV175" s="838"/>
      <c r="CW175" s="884"/>
      <c r="CX175" s="851"/>
      <c r="CY175" s="881"/>
      <c r="CZ175" s="93"/>
      <c r="DA175" s="19"/>
      <c r="DB175" s="855"/>
      <c r="DC175" s="157"/>
      <c r="DD175" s="855"/>
      <c r="DE175" s="857"/>
      <c r="DF175" s="859"/>
      <c r="DG175" s="861"/>
      <c r="DH175" s="835"/>
      <c r="DI175" s="835"/>
      <c r="DJ175" s="835"/>
      <c r="DK175" s="838"/>
      <c r="DL175" s="835"/>
      <c r="DM175" s="841"/>
      <c r="DN175" s="843"/>
      <c r="DO175" s="888">
        <v>0.01</v>
      </c>
      <c r="DP175" s="890">
        <v>0.03</v>
      </c>
      <c r="DQ175" s="890">
        <v>0.04</v>
      </c>
      <c r="DR175" s="892">
        <v>0.06</v>
      </c>
      <c r="DS175" s="843"/>
      <c r="DT175" s="967"/>
      <c r="DU175" s="969"/>
      <c r="DV175" s="961"/>
      <c r="DW175" s="195"/>
      <c r="DX175" s="961"/>
    </row>
    <row r="176" spans="1:128" ht="18.600000000000001" customHeight="1">
      <c r="A176" s="302" t="s">
        <v>495</v>
      </c>
      <c r="B176" s="955"/>
      <c r="C176" s="979"/>
      <c r="D176" s="864"/>
      <c r="E176" s="129" t="s">
        <v>54</v>
      </c>
      <c r="F176" s="56"/>
      <c r="G176" s="130">
        <v>213050</v>
      </c>
      <c r="H176" s="131"/>
      <c r="I176" s="130">
        <v>209600</v>
      </c>
      <c r="J176" s="131"/>
      <c r="K176" s="33" t="s">
        <v>912</v>
      </c>
      <c r="L176" s="132">
        <v>2000</v>
      </c>
      <c r="M176" s="133"/>
      <c r="N176" s="134" t="s">
        <v>913</v>
      </c>
      <c r="O176" s="135" t="s">
        <v>914</v>
      </c>
      <c r="P176" s="135" t="s">
        <v>852</v>
      </c>
      <c r="Q176" s="135" t="s">
        <v>915</v>
      </c>
      <c r="R176" s="135" t="s">
        <v>912</v>
      </c>
      <c r="S176" s="136">
        <v>2.6</v>
      </c>
      <c r="T176" s="137"/>
      <c r="U176" s="132">
        <v>1970</v>
      </c>
      <c r="V176" s="133"/>
      <c r="W176" s="138" t="s">
        <v>913</v>
      </c>
      <c r="X176" s="135" t="s">
        <v>914</v>
      </c>
      <c r="Y176" s="139" t="s">
        <v>852</v>
      </c>
      <c r="Z176" s="135" t="s">
        <v>915</v>
      </c>
      <c r="AA176" s="139" t="s">
        <v>912</v>
      </c>
      <c r="AB176" s="136">
        <v>2.6</v>
      </c>
      <c r="AC176" s="140"/>
      <c r="AD176" s="112"/>
      <c r="AE176" s="112"/>
      <c r="AF176" s="112"/>
      <c r="AG176" s="112"/>
      <c r="AH176" s="112"/>
      <c r="AI176" s="112"/>
      <c r="AJ176" s="112"/>
      <c r="AK176" s="112"/>
      <c r="AL176" s="112"/>
      <c r="AN176" s="112"/>
      <c r="AO176" s="112"/>
      <c r="AP176" s="112"/>
      <c r="AQ176" s="112"/>
      <c r="AR176" s="112"/>
      <c r="AS176" s="112"/>
      <c r="AT176" s="112"/>
      <c r="AU176" s="112"/>
      <c r="AV176" s="112"/>
      <c r="AW176" s="112"/>
      <c r="AX176" s="112"/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870"/>
      <c r="BK176" s="164"/>
      <c r="BL176" s="869"/>
      <c r="BM176" s="165"/>
      <c r="BN176" s="166"/>
      <c r="BO176" s="166"/>
      <c r="BP176" s="166"/>
      <c r="BQ176" s="166"/>
      <c r="BR176" s="166"/>
      <c r="BS176" s="167"/>
      <c r="BU176" s="958"/>
      <c r="BV176" s="168"/>
      <c r="BW176" s="869"/>
      <c r="BX176" s="123"/>
      <c r="BY176" s="123"/>
      <c r="BZ176" s="870"/>
      <c r="CA176" s="162"/>
      <c r="CB176" s="159"/>
      <c r="CC176" s="160"/>
      <c r="CD176" s="159"/>
      <c r="CE176" s="160"/>
      <c r="CF176" s="159"/>
      <c r="CG176" s="160"/>
      <c r="CH176" s="855"/>
      <c r="CI176" s="873" t="e">
        <v>#REF!</v>
      </c>
      <c r="CJ176" s="876" t="e">
        <v>#REF!</v>
      </c>
      <c r="CK176" s="877"/>
      <c r="CL176" s="143" t="s">
        <v>926</v>
      </c>
      <c r="CM176" s="144">
        <v>2000</v>
      </c>
      <c r="CN176" s="145">
        <v>2300</v>
      </c>
      <c r="CO176" s="859"/>
      <c r="CP176" s="880"/>
      <c r="CQ176" s="859"/>
      <c r="CR176" s="862"/>
      <c r="CS176" s="885"/>
      <c r="CT176" s="836"/>
      <c r="CU176" s="836"/>
      <c r="CV176" s="839"/>
      <c r="CW176" s="885"/>
      <c r="CX176" s="852"/>
      <c r="CY176" s="882"/>
      <c r="CZ176" s="93"/>
      <c r="DA176" s="19"/>
      <c r="DB176" s="855"/>
      <c r="DC176" s="46"/>
      <c r="DD176" s="855"/>
      <c r="DE176" s="858"/>
      <c r="DF176" s="859"/>
      <c r="DG176" s="862"/>
      <c r="DH176" s="836"/>
      <c r="DI176" s="836"/>
      <c r="DJ176" s="836"/>
      <c r="DK176" s="839"/>
      <c r="DL176" s="836"/>
      <c r="DM176" s="842"/>
      <c r="DN176" s="843"/>
      <c r="DO176" s="889"/>
      <c r="DP176" s="891"/>
      <c r="DQ176" s="891"/>
      <c r="DR176" s="893"/>
      <c r="DS176" s="843"/>
      <c r="DT176" s="968"/>
      <c r="DU176" s="896"/>
      <c r="DV176" s="962"/>
      <c r="DW176" s="197"/>
      <c r="DX176" s="962"/>
    </row>
    <row r="177" spans="1:128" s="18" customFormat="1" ht="18.600000000000001" customHeight="1">
      <c r="A177" s="18" t="s">
        <v>333</v>
      </c>
      <c r="B177" s="920" t="s">
        <v>966</v>
      </c>
      <c r="C177" s="956" t="s">
        <v>910</v>
      </c>
      <c r="D177" s="867" t="s">
        <v>911</v>
      </c>
      <c r="E177" s="55" t="s">
        <v>51</v>
      </c>
      <c r="F177" s="56"/>
      <c r="G177" s="57">
        <v>145220</v>
      </c>
      <c r="H177" s="58">
        <v>154450</v>
      </c>
      <c r="I177" s="57">
        <v>114330</v>
      </c>
      <c r="J177" s="58">
        <v>123560</v>
      </c>
      <c r="K177" s="33" t="s">
        <v>912</v>
      </c>
      <c r="L177" s="59">
        <v>1430</v>
      </c>
      <c r="M177" s="60">
        <v>1520</v>
      </c>
      <c r="N177" s="61" t="s">
        <v>913</v>
      </c>
      <c r="O177" s="62" t="s">
        <v>914</v>
      </c>
      <c r="P177" s="63" t="s">
        <v>912</v>
      </c>
      <c r="Q177" s="64" t="s">
        <v>915</v>
      </c>
      <c r="R177" s="63" t="s">
        <v>912</v>
      </c>
      <c r="S177" s="65">
        <v>2.7</v>
      </c>
      <c r="T177" s="66">
        <v>2.7</v>
      </c>
      <c r="U177" s="59">
        <v>1120</v>
      </c>
      <c r="V177" s="60">
        <v>1210</v>
      </c>
      <c r="W177" s="67" t="s">
        <v>913</v>
      </c>
      <c r="X177" s="62" t="s">
        <v>914</v>
      </c>
      <c r="Y177" s="67" t="s">
        <v>912</v>
      </c>
      <c r="Z177" s="64" t="s">
        <v>915</v>
      </c>
      <c r="AA177" s="67" t="s">
        <v>912</v>
      </c>
      <c r="AB177" s="65">
        <v>2.6</v>
      </c>
      <c r="AC177" s="68">
        <v>2.6</v>
      </c>
      <c r="AD177" s="33" t="s">
        <v>912</v>
      </c>
      <c r="AE177" s="69">
        <v>9230</v>
      </c>
      <c r="AF177" s="33" t="s">
        <v>912</v>
      </c>
      <c r="AG177" s="70">
        <v>90</v>
      </c>
      <c r="AH177" s="71" t="s">
        <v>913</v>
      </c>
      <c r="AI177" s="62" t="s">
        <v>914</v>
      </c>
      <c r="AJ177" s="67" t="s">
        <v>912</v>
      </c>
      <c r="AK177" s="64" t="s">
        <v>915</v>
      </c>
      <c r="AL177" s="67" t="s">
        <v>912</v>
      </c>
      <c r="AM177" s="72">
        <v>2.5</v>
      </c>
      <c r="AN177" s="73" t="s">
        <v>916</v>
      </c>
      <c r="AO177" s="33" t="s">
        <v>912</v>
      </c>
      <c r="AP177" s="74">
        <v>3690</v>
      </c>
      <c r="AQ177" s="33" t="s">
        <v>912</v>
      </c>
      <c r="AR177" s="75">
        <v>30</v>
      </c>
      <c r="AS177" s="76" t="s">
        <v>913</v>
      </c>
      <c r="AT177" s="77" t="s">
        <v>914</v>
      </c>
      <c r="AU177" s="78" t="s">
        <v>912</v>
      </c>
      <c r="AV177" s="79" t="s">
        <v>915</v>
      </c>
      <c r="AW177" s="78" t="s">
        <v>912</v>
      </c>
      <c r="AX177" s="80">
        <v>3.7</v>
      </c>
      <c r="AY177" s="7"/>
      <c r="BB177" s="81"/>
      <c r="BC177" s="22"/>
      <c r="BE177" s="22"/>
      <c r="BG177" s="22"/>
      <c r="BI177" s="870" t="s">
        <v>852</v>
      </c>
      <c r="BJ177" s="7"/>
      <c r="BK177" s="82"/>
      <c r="BL177" s="869" t="s">
        <v>912</v>
      </c>
      <c r="BM177" s="83"/>
      <c r="BN177" s="84"/>
      <c r="BO177" s="84"/>
      <c r="BP177" s="84"/>
      <c r="BQ177" s="84"/>
      <c r="BR177" s="84"/>
      <c r="BS177" s="85"/>
      <c r="BT177" s="86"/>
      <c r="BU177" s="958" t="s">
        <v>917</v>
      </c>
      <c r="BV177" s="87"/>
      <c r="BW177" s="859" t="s">
        <v>912</v>
      </c>
      <c r="BX177" s="886">
        <v>34510</v>
      </c>
      <c r="BY177" s="88"/>
      <c r="BZ177" s="859" t="s">
        <v>912</v>
      </c>
      <c r="CA177" s="860">
        <v>260</v>
      </c>
      <c r="CB177" s="883" t="s">
        <v>913</v>
      </c>
      <c r="CC177" s="834" t="s">
        <v>914</v>
      </c>
      <c r="CD177" s="883" t="s">
        <v>912</v>
      </c>
      <c r="CE177" s="837" t="s">
        <v>918</v>
      </c>
      <c r="CF177" s="883" t="s">
        <v>912</v>
      </c>
      <c r="CG177" s="840">
        <v>5.7</v>
      </c>
      <c r="CH177" s="855" t="s">
        <v>912</v>
      </c>
      <c r="CI177" s="871">
        <v>9600</v>
      </c>
      <c r="CJ177" s="874">
        <v>10600</v>
      </c>
      <c r="CK177" s="877" t="s">
        <v>912</v>
      </c>
      <c r="CL177" s="89" t="s">
        <v>919</v>
      </c>
      <c r="CM177" s="90">
        <v>15800</v>
      </c>
      <c r="CN177" s="91">
        <v>17600</v>
      </c>
      <c r="CO177" s="859" t="s">
        <v>912</v>
      </c>
      <c r="CP177" s="878">
        <v>27700</v>
      </c>
      <c r="CQ177" s="859" t="s">
        <v>912</v>
      </c>
      <c r="CR177" s="860">
        <v>270</v>
      </c>
      <c r="CS177" s="883" t="s">
        <v>913</v>
      </c>
      <c r="CT177" s="834" t="s">
        <v>914</v>
      </c>
      <c r="CU177" s="834" t="s">
        <v>912</v>
      </c>
      <c r="CV177" s="837" t="s">
        <v>918</v>
      </c>
      <c r="CW177" s="834" t="s">
        <v>912</v>
      </c>
      <c r="CX177" s="850">
        <v>2.7</v>
      </c>
      <c r="CY177" s="965" t="s">
        <v>920</v>
      </c>
      <c r="CZ177" s="877" t="s">
        <v>912</v>
      </c>
      <c r="DA177" s="853">
        <v>5100</v>
      </c>
      <c r="DB177" s="855" t="s">
        <v>921</v>
      </c>
      <c r="DC177" s="92"/>
      <c r="DD177" s="855" t="s">
        <v>921</v>
      </c>
      <c r="DE177" s="856">
        <v>30030</v>
      </c>
      <c r="DF177" s="859" t="s">
        <v>912</v>
      </c>
      <c r="DG177" s="860">
        <v>300</v>
      </c>
      <c r="DH177" s="834" t="s">
        <v>913</v>
      </c>
      <c r="DI177" s="834" t="s">
        <v>914</v>
      </c>
      <c r="DJ177" s="834" t="s">
        <v>912</v>
      </c>
      <c r="DK177" s="837" t="s">
        <v>918</v>
      </c>
      <c r="DL177" s="834" t="s">
        <v>912</v>
      </c>
      <c r="DM177" s="840">
        <v>1.8</v>
      </c>
      <c r="DN177" s="843" t="s">
        <v>921</v>
      </c>
      <c r="DO177" s="844" t="s">
        <v>854</v>
      </c>
      <c r="DP177" s="846" t="s">
        <v>854</v>
      </c>
      <c r="DQ177" s="846" t="s">
        <v>854</v>
      </c>
      <c r="DR177" s="848" t="s">
        <v>854</v>
      </c>
      <c r="DS177" s="843" t="s">
        <v>921</v>
      </c>
      <c r="DT177" s="966">
        <v>1350</v>
      </c>
      <c r="DU177" s="969" t="s">
        <v>921</v>
      </c>
      <c r="DV177" s="960" t="s">
        <v>1041</v>
      </c>
      <c r="DW177" s="196"/>
      <c r="DX177" s="960" t="s">
        <v>1040</v>
      </c>
    </row>
    <row r="178" spans="1:128" s="18" customFormat="1" ht="18.600000000000001" customHeight="1">
      <c r="A178" s="18" t="s">
        <v>334</v>
      </c>
      <c r="B178" s="921"/>
      <c r="C178" s="957"/>
      <c r="D178" s="868"/>
      <c r="E178" s="94" t="s">
        <v>52</v>
      </c>
      <c r="F178" s="56"/>
      <c r="G178" s="95">
        <v>154450</v>
      </c>
      <c r="H178" s="96">
        <v>228240</v>
      </c>
      <c r="I178" s="95">
        <v>123560</v>
      </c>
      <c r="J178" s="96">
        <v>197350</v>
      </c>
      <c r="K178" s="33" t="s">
        <v>912</v>
      </c>
      <c r="L178" s="97">
        <v>1520</v>
      </c>
      <c r="M178" s="98">
        <v>2150</v>
      </c>
      <c r="N178" s="99" t="s">
        <v>913</v>
      </c>
      <c r="O178" s="100" t="s">
        <v>914</v>
      </c>
      <c r="P178" s="100" t="s">
        <v>852</v>
      </c>
      <c r="Q178" s="100" t="s">
        <v>915</v>
      </c>
      <c r="R178" s="100" t="s">
        <v>912</v>
      </c>
      <c r="S178" s="101">
        <v>2.7</v>
      </c>
      <c r="T178" s="102">
        <v>2.7</v>
      </c>
      <c r="U178" s="97">
        <v>1210</v>
      </c>
      <c r="V178" s="98">
        <v>1840</v>
      </c>
      <c r="W178" s="103" t="s">
        <v>913</v>
      </c>
      <c r="X178" s="100" t="s">
        <v>914</v>
      </c>
      <c r="Y178" s="103" t="s">
        <v>852</v>
      </c>
      <c r="Z178" s="100" t="s">
        <v>915</v>
      </c>
      <c r="AA178" s="103" t="s">
        <v>912</v>
      </c>
      <c r="AB178" s="101">
        <v>2.6</v>
      </c>
      <c r="AC178" s="104">
        <v>2.6</v>
      </c>
      <c r="AD178" s="33" t="s">
        <v>912</v>
      </c>
      <c r="AE178" s="105">
        <v>9230</v>
      </c>
      <c r="AF178" s="33" t="s">
        <v>912</v>
      </c>
      <c r="AG178" s="106">
        <v>90</v>
      </c>
      <c r="AH178" s="107" t="s">
        <v>913</v>
      </c>
      <c r="AI178" s="49" t="s">
        <v>914</v>
      </c>
      <c r="AJ178" s="50" t="s">
        <v>912</v>
      </c>
      <c r="AK178" s="108" t="s">
        <v>915</v>
      </c>
      <c r="AL178" s="109" t="s">
        <v>912</v>
      </c>
      <c r="AM178" s="110">
        <v>2.5</v>
      </c>
      <c r="AN178" s="111"/>
      <c r="AO178" s="7"/>
      <c r="AP178" s="112"/>
      <c r="AQ178" s="7"/>
      <c r="AR178" s="113"/>
      <c r="AS178" s="114"/>
      <c r="AT178" s="112"/>
      <c r="AU178" s="114"/>
      <c r="AV178" s="112"/>
      <c r="AW178" s="114"/>
      <c r="AX178" s="112"/>
      <c r="AY178" s="7"/>
      <c r="BB178" s="81"/>
      <c r="BC178" s="22"/>
      <c r="BE178" s="22"/>
      <c r="BG178" s="22"/>
      <c r="BI178" s="870"/>
      <c r="BJ178" s="7"/>
      <c r="BK178" s="115"/>
      <c r="BL178" s="869"/>
      <c r="BM178" s="93"/>
      <c r="BN178" s="86"/>
      <c r="BO178" s="86"/>
      <c r="BP178" s="86"/>
      <c r="BQ178" s="86"/>
      <c r="BR178" s="86"/>
      <c r="BS178" s="116"/>
      <c r="BT178" s="86"/>
      <c r="BU178" s="958"/>
      <c r="BV178" s="117"/>
      <c r="BW178" s="859"/>
      <c r="BX178" s="887"/>
      <c r="BY178" s="118">
        <v>32570</v>
      </c>
      <c r="BZ178" s="859"/>
      <c r="CA178" s="861"/>
      <c r="CB178" s="884"/>
      <c r="CC178" s="835"/>
      <c r="CD178" s="884"/>
      <c r="CE178" s="838"/>
      <c r="CF178" s="884"/>
      <c r="CG178" s="841"/>
      <c r="CH178" s="855"/>
      <c r="CI178" s="872"/>
      <c r="CJ178" s="875"/>
      <c r="CK178" s="877"/>
      <c r="CL178" s="15" t="s">
        <v>923</v>
      </c>
      <c r="CM178" s="119">
        <v>8700</v>
      </c>
      <c r="CN178" s="120">
        <v>9700</v>
      </c>
      <c r="CO178" s="859"/>
      <c r="CP178" s="879"/>
      <c r="CQ178" s="859"/>
      <c r="CR178" s="861"/>
      <c r="CS178" s="884"/>
      <c r="CT178" s="835"/>
      <c r="CU178" s="835"/>
      <c r="CV178" s="838"/>
      <c r="CW178" s="835"/>
      <c r="CX178" s="851"/>
      <c r="CY178" s="881"/>
      <c r="CZ178" s="877"/>
      <c r="DA178" s="854"/>
      <c r="DB178" s="855"/>
      <c r="DC178" s="121"/>
      <c r="DD178" s="855"/>
      <c r="DE178" s="857"/>
      <c r="DF178" s="859"/>
      <c r="DG178" s="861"/>
      <c r="DH178" s="835"/>
      <c r="DI178" s="835"/>
      <c r="DJ178" s="835"/>
      <c r="DK178" s="838"/>
      <c r="DL178" s="835"/>
      <c r="DM178" s="841"/>
      <c r="DN178" s="843"/>
      <c r="DO178" s="845"/>
      <c r="DP178" s="847"/>
      <c r="DQ178" s="847"/>
      <c r="DR178" s="849"/>
      <c r="DS178" s="843"/>
      <c r="DT178" s="967"/>
      <c r="DU178" s="969"/>
      <c r="DV178" s="961"/>
      <c r="DW178" s="195"/>
      <c r="DX178" s="961"/>
    </row>
    <row r="179" spans="1:128" s="18" customFormat="1" ht="18.600000000000001" customHeight="1">
      <c r="A179" s="18" t="s">
        <v>335</v>
      </c>
      <c r="B179" s="921"/>
      <c r="C179" s="957"/>
      <c r="D179" s="863" t="s">
        <v>924</v>
      </c>
      <c r="E179" s="94" t="s">
        <v>53</v>
      </c>
      <c r="F179" s="56"/>
      <c r="G179" s="95">
        <v>228240</v>
      </c>
      <c r="H179" s="96">
        <v>320600</v>
      </c>
      <c r="I179" s="95">
        <v>197350</v>
      </c>
      <c r="J179" s="96">
        <v>289710</v>
      </c>
      <c r="K179" s="33" t="s">
        <v>912</v>
      </c>
      <c r="L179" s="97">
        <v>2150</v>
      </c>
      <c r="M179" s="98">
        <v>3080</v>
      </c>
      <c r="N179" s="99" t="s">
        <v>913</v>
      </c>
      <c r="O179" s="100" t="s">
        <v>914</v>
      </c>
      <c r="P179" s="100" t="s">
        <v>852</v>
      </c>
      <c r="Q179" s="100" t="s">
        <v>915</v>
      </c>
      <c r="R179" s="100" t="s">
        <v>912</v>
      </c>
      <c r="S179" s="101">
        <v>2.7</v>
      </c>
      <c r="T179" s="102">
        <v>2.7</v>
      </c>
      <c r="U179" s="97">
        <v>1840</v>
      </c>
      <c r="V179" s="98">
        <v>2770</v>
      </c>
      <c r="W179" s="103" t="s">
        <v>913</v>
      </c>
      <c r="X179" s="100" t="s">
        <v>914</v>
      </c>
      <c r="Y179" s="103" t="s">
        <v>852</v>
      </c>
      <c r="Z179" s="100" t="s">
        <v>915</v>
      </c>
      <c r="AA179" s="103" t="s">
        <v>912</v>
      </c>
      <c r="AB179" s="101">
        <v>2.6</v>
      </c>
      <c r="AC179" s="104">
        <v>2.6</v>
      </c>
      <c r="AD179" s="122"/>
      <c r="AE179" s="123"/>
      <c r="AF179" s="124"/>
      <c r="AG179" s="125"/>
      <c r="AH179" s="126"/>
      <c r="AI179" s="86"/>
      <c r="AJ179" s="126"/>
      <c r="AK179" s="86"/>
      <c r="AL179" s="126"/>
      <c r="AM179" s="86"/>
      <c r="AN179" s="86"/>
      <c r="AO179" s="122"/>
      <c r="AP179" s="123"/>
      <c r="AQ179" s="124"/>
      <c r="AR179" s="125"/>
      <c r="AS179" s="126"/>
      <c r="AT179" s="86"/>
      <c r="AU179" s="126"/>
      <c r="AV179" s="86"/>
      <c r="AW179" s="126"/>
      <c r="AX179" s="86"/>
      <c r="AY179" s="33" t="s">
        <v>912</v>
      </c>
      <c r="AZ179" s="127">
        <v>18470</v>
      </c>
      <c r="BA179" s="33" t="s">
        <v>912</v>
      </c>
      <c r="BB179" s="75">
        <v>180</v>
      </c>
      <c r="BC179" s="76" t="s">
        <v>913</v>
      </c>
      <c r="BD179" s="77" t="s">
        <v>914</v>
      </c>
      <c r="BE179" s="78" t="s">
        <v>912</v>
      </c>
      <c r="BF179" s="79" t="s">
        <v>915</v>
      </c>
      <c r="BG179" s="76" t="s">
        <v>912</v>
      </c>
      <c r="BH179" s="80">
        <v>2.5</v>
      </c>
      <c r="BI179" s="870"/>
      <c r="BJ179" s="7"/>
      <c r="BK179" s="115"/>
      <c r="BL179" s="869"/>
      <c r="BM179" s="93"/>
      <c r="BN179" s="86"/>
      <c r="BO179" s="86"/>
      <c r="BP179" s="86"/>
      <c r="BQ179" s="86"/>
      <c r="BR179" s="86"/>
      <c r="BS179" s="116"/>
      <c r="BT179" s="86"/>
      <c r="BU179" s="958"/>
      <c r="BV179" s="117"/>
      <c r="BW179" s="859" t="s">
        <v>912</v>
      </c>
      <c r="BX179" s="963">
        <v>32570</v>
      </c>
      <c r="BY179" s="128"/>
      <c r="BZ179" s="859"/>
      <c r="CA179" s="861"/>
      <c r="CB179" s="884"/>
      <c r="CC179" s="835"/>
      <c r="CD179" s="884"/>
      <c r="CE179" s="838"/>
      <c r="CF179" s="884"/>
      <c r="CG179" s="841"/>
      <c r="CH179" s="855"/>
      <c r="CI179" s="872"/>
      <c r="CJ179" s="875"/>
      <c r="CK179" s="877"/>
      <c r="CL179" s="15" t="s">
        <v>925</v>
      </c>
      <c r="CM179" s="119">
        <v>7600</v>
      </c>
      <c r="CN179" s="120">
        <v>8400</v>
      </c>
      <c r="CO179" s="859"/>
      <c r="CP179" s="879"/>
      <c r="CQ179" s="859"/>
      <c r="CR179" s="861"/>
      <c r="CS179" s="884"/>
      <c r="CT179" s="835"/>
      <c r="CU179" s="835"/>
      <c r="CV179" s="838"/>
      <c r="CW179" s="835"/>
      <c r="CX179" s="851"/>
      <c r="CY179" s="881"/>
      <c r="CZ179" s="93"/>
      <c r="DA179" s="19"/>
      <c r="DB179" s="855"/>
      <c r="DC179" s="121"/>
      <c r="DD179" s="855"/>
      <c r="DE179" s="857"/>
      <c r="DF179" s="859"/>
      <c r="DG179" s="861"/>
      <c r="DH179" s="835"/>
      <c r="DI179" s="835"/>
      <c r="DJ179" s="835"/>
      <c r="DK179" s="838"/>
      <c r="DL179" s="835"/>
      <c r="DM179" s="841"/>
      <c r="DN179" s="843"/>
      <c r="DO179" s="888">
        <v>0.01</v>
      </c>
      <c r="DP179" s="890">
        <v>0.03</v>
      </c>
      <c r="DQ179" s="890">
        <v>0.04</v>
      </c>
      <c r="DR179" s="892">
        <v>0.05</v>
      </c>
      <c r="DS179" s="843"/>
      <c r="DT179" s="967"/>
      <c r="DU179" s="969"/>
      <c r="DV179" s="961"/>
      <c r="DW179" s="195"/>
      <c r="DX179" s="961"/>
    </row>
    <row r="180" spans="1:128" s="18" customFormat="1" ht="18.600000000000001" customHeight="1">
      <c r="A180" s="18" t="s">
        <v>336</v>
      </c>
      <c r="B180" s="921"/>
      <c r="C180" s="957"/>
      <c r="D180" s="864"/>
      <c r="E180" s="129" t="s">
        <v>54</v>
      </c>
      <c r="F180" s="56"/>
      <c r="G180" s="130">
        <v>320600</v>
      </c>
      <c r="H180" s="131"/>
      <c r="I180" s="130">
        <v>289710</v>
      </c>
      <c r="J180" s="131"/>
      <c r="K180" s="33" t="s">
        <v>912</v>
      </c>
      <c r="L180" s="132">
        <v>3080</v>
      </c>
      <c r="M180" s="133"/>
      <c r="N180" s="134" t="s">
        <v>913</v>
      </c>
      <c r="O180" s="135" t="s">
        <v>914</v>
      </c>
      <c r="P180" s="135" t="s">
        <v>852</v>
      </c>
      <c r="Q180" s="135" t="s">
        <v>915</v>
      </c>
      <c r="R180" s="135" t="s">
        <v>912</v>
      </c>
      <c r="S180" s="136">
        <v>2.7</v>
      </c>
      <c r="T180" s="137"/>
      <c r="U180" s="132">
        <v>2770</v>
      </c>
      <c r="V180" s="133"/>
      <c r="W180" s="138" t="s">
        <v>913</v>
      </c>
      <c r="X180" s="135" t="s">
        <v>914</v>
      </c>
      <c r="Y180" s="139" t="s">
        <v>852</v>
      </c>
      <c r="Z180" s="135" t="s">
        <v>915</v>
      </c>
      <c r="AA180" s="139" t="s">
        <v>912</v>
      </c>
      <c r="AB180" s="136">
        <v>2.6</v>
      </c>
      <c r="AC180" s="140"/>
      <c r="AD180" s="122"/>
      <c r="AE180" s="123"/>
      <c r="AF180" s="124"/>
      <c r="AG180" s="141"/>
      <c r="AH180" s="126"/>
      <c r="AI180" s="86"/>
      <c r="AJ180" s="126"/>
      <c r="AK180" s="86"/>
      <c r="AL180" s="126"/>
      <c r="AM180" s="86"/>
      <c r="AN180" s="86"/>
      <c r="AO180" s="122"/>
      <c r="AP180" s="123"/>
      <c r="AQ180" s="124"/>
      <c r="AR180" s="141"/>
      <c r="AS180" s="126"/>
      <c r="AT180" s="86"/>
      <c r="AU180" s="126"/>
      <c r="AV180" s="86"/>
      <c r="AW180" s="126"/>
      <c r="AX180" s="86"/>
      <c r="AY180" s="122"/>
      <c r="AZ180" s="123"/>
      <c r="BA180" s="123"/>
      <c r="BB180" s="125"/>
      <c r="BC180" s="126"/>
      <c r="BD180" s="86"/>
      <c r="BE180" s="126"/>
      <c r="BF180" s="86"/>
      <c r="BG180" s="126"/>
      <c r="BH180" s="86"/>
      <c r="BI180" s="870"/>
      <c r="BJ180" s="7"/>
      <c r="BK180" s="115"/>
      <c r="BL180" s="869"/>
      <c r="BM180" s="93"/>
      <c r="BN180" s="86"/>
      <c r="BO180" s="86"/>
      <c r="BP180" s="86"/>
      <c r="BQ180" s="86"/>
      <c r="BR180" s="86"/>
      <c r="BS180" s="116"/>
      <c r="BT180" s="86"/>
      <c r="BU180" s="958"/>
      <c r="BV180" s="117"/>
      <c r="BW180" s="859"/>
      <c r="BX180" s="964"/>
      <c r="BY180" s="142"/>
      <c r="BZ180" s="859"/>
      <c r="CA180" s="862"/>
      <c r="CB180" s="885"/>
      <c r="CC180" s="836"/>
      <c r="CD180" s="885"/>
      <c r="CE180" s="839"/>
      <c r="CF180" s="885"/>
      <c r="CG180" s="842"/>
      <c r="CH180" s="855"/>
      <c r="CI180" s="873"/>
      <c r="CJ180" s="876"/>
      <c r="CK180" s="877"/>
      <c r="CL180" s="143" t="s">
        <v>926</v>
      </c>
      <c r="CM180" s="144">
        <v>6800</v>
      </c>
      <c r="CN180" s="145">
        <v>7500</v>
      </c>
      <c r="CO180" s="859"/>
      <c r="CP180" s="880"/>
      <c r="CQ180" s="859"/>
      <c r="CR180" s="862"/>
      <c r="CS180" s="885"/>
      <c r="CT180" s="836"/>
      <c r="CU180" s="836"/>
      <c r="CV180" s="839"/>
      <c r="CW180" s="836"/>
      <c r="CX180" s="852"/>
      <c r="CY180" s="882"/>
      <c r="CZ180" s="93"/>
      <c r="DA180" s="19"/>
      <c r="DB180" s="855"/>
      <c r="DC180" s="121"/>
      <c r="DD180" s="855"/>
      <c r="DE180" s="858"/>
      <c r="DF180" s="859"/>
      <c r="DG180" s="862"/>
      <c r="DH180" s="836"/>
      <c r="DI180" s="836"/>
      <c r="DJ180" s="836"/>
      <c r="DK180" s="839"/>
      <c r="DL180" s="836"/>
      <c r="DM180" s="842"/>
      <c r="DN180" s="843"/>
      <c r="DO180" s="889"/>
      <c r="DP180" s="891"/>
      <c r="DQ180" s="891"/>
      <c r="DR180" s="893"/>
      <c r="DS180" s="843"/>
      <c r="DT180" s="967"/>
      <c r="DU180" s="969"/>
      <c r="DV180" s="961"/>
      <c r="DW180" s="195"/>
      <c r="DX180" s="961"/>
    </row>
    <row r="181" spans="1:128" s="18" customFormat="1" ht="18.600000000000001" customHeight="1">
      <c r="A181" s="18" t="s">
        <v>337</v>
      </c>
      <c r="B181" s="921"/>
      <c r="C181" s="959" t="s">
        <v>927</v>
      </c>
      <c r="D181" s="867" t="s">
        <v>911</v>
      </c>
      <c r="E181" s="55" t="s">
        <v>51</v>
      </c>
      <c r="F181" s="56"/>
      <c r="G181" s="57">
        <v>123010</v>
      </c>
      <c r="H181" s="58">
        <v>132240</v>
      </c>
      <c r="I181" s="57">
        <v>98290</v>
      </c>
      <c r="J181" s="58">
        <v>107520</v>
      </c>
      <c r="K181" s="33" t="s">
        <v>912</v>
      </c>
      <c r="L181" s="59">
        <v>1200</v>
      </c>
      <c r="M181" s="60">
        <v>1290</v>
      </c>
      <c r="N181" s="61" t="s">
        <v>913</v>
      </c>
      <c r="O181" s="62" t="s">
        <v>914</v>
      </c>
      <c r="P181" s="63" t="s">
        <v>912</v>
      </c>
      <c r="Q181" s="64" t="s">
        <v>915</v>
      </c>
      <c r="R181" s="63" t="s">
        <v>912</v>
      </c>
      <c r="S181" s="65">
        <v>2.7</v>
      </c>
      <c r="T181" s="66">
        <v>2.7</v>
      </c>
      <c r="U181" s="59">
        <v>960</v>
      </c>
      <c r="V181" s="60">
        <v>1050</v>
      </c>
      <c r="W181" s="67" t="s">
        <v>913</v>
      </c>
      <c r="X181" s="62" t="s">
        <v>914</v>
      </c>
      <c r="Y181" s="67" t="s">
        <v>912</v>
      </c>
      <c r="Z181" s="64" t="s">
        <v>915</v>
      </c>
      <c r="AA181" s="67" t="s">
        <v>912</v>
      </c>
      <c r="AB181" s="65">
        <v>2.6</v>
      </c>
      <c r="AC181" s="68">
        <v>2.6</v>
      </c>
      <c r="AD181" s="33" t="s">
        <v>912</v>
      </c>
      <c r="AE181" s="69">
        <v>9230</v>
      </c>
      <c r="AF181" s="33" t="s">
        <v>912</v>
      </c>
      <c r="AG181" s="70">
        <v>90</v>
      </c>
      <c r="AH181" s="71" t="s">
        <v>913</v>
      </c>
      <c r="AI181" s="62" t="s">
        <v>914</v>
      </c>
      <c r="AJ181" s="67" t="s">
        <v>912</v>
      </c>
      <c r="AK181" s="64" t="s">
        <v>915</v>
      </c>
      <c r="AL181" s="67" t="s">
        <v>912</v>
      </c>
      <c r="AM181" s="72">
        <v>2.5</v>
      </c>
      <c r="AN181" s="73" t="s">
        <v>916</v>
      </c>
      <c r="AO181" s="33" t="s">
        <v>912</v>
      </c>
      <c r="AP181" s="74">
        <v>3690</v>
      </c>
      <c r="AQ181" s="33" t="s">
        <v>912</v>
      </c>
      <c r="AR181" s="75">
        <v>30</v>
      </c>
      <c r="AS181" s="76" t="s">
        <v>913</v>
      </c>
      <c r="AT181" s="77" t="s">
        <v>914</v>
      </c>
      <c r="AU181" s="78" t="s">
        <v>912</v>
      </c>
      <c r="AV181" s="79" t="s">
        <v>915</v>
      </c>
      <c r="AW181" s="78" t="s">
        <v>912</v>
      </c>
      <c r="AX181" s="80">
        <v>3.7</v>
      </c>
      <c r="AY181" s="7"/>
      <c r="BB181" s="81"/>
      <c r="BC181" s="22"/>
      <c r="BE181" s="22"/>
      <c r="BG181" s="22"/>
      <c r="BI181" s="870"/>
      <c r="BJ181" s="7"/>
      <c r="BK181" s="115"/>
      <c r="BL181" s="869"/>
      <c r="BM181" s="93"/>
      <c r="BN181" s="86"/>
      <c r="BO181" s="86"/>
      <c r="BP181" s="86"/>
      <c r="BQ181" s="86"/>
      <c r="BR181" s="86"/>
      <c r="BS181" s="116"/>
      <c r="BT181" s="86"/>
      <c r="BU181" s="958"/>
      <c r="BV181" s="117"/>
      <c r="BW181" s="859" t="s">
        <v>912</v>
      </c>
      <c r="BX181" s="886">
        <v>29160</v>
      </c>
      <c r="BY181" s="88"/>
      <c r="BZ181" s="859" t="s">
        <v>912</v>
      </c>
      <c r="CA181" s="861">
        <v>210</v>
      </c>
      <c r="CB181" s="883" t="s">
        <v>913</v>
      </c>
      <c r="CC181" s="834" t="s">
        <v>914</v>
      </c>
      <c r="CD181" s="883" t="s">
        <v>912</v>
      </c>
      <c r="CE181" s="837" t="s">
        <v>918</v>
      </c>
      <c r="CF181" s="883" t="s">
        <v>912</v>
      </c>
      <c r="CG181" s="840">
        <v>5.7</v>
      </c>
      <c r="CH181" s="877" t="s">
        <v>912</v>
      </c>
      <c r="CI181" s="871">
        <v>8100</v>
      </c>
      <c r="CJ181" s="874">
        <v>8900</v>
      </c>
      <c r="CK181" s="877" t="s">
        <v>912</v>
      </c>
      <c r="CL181" s="89" t="s">
        <v>919</v>
      </c>
      <c r="CM181" s="90">
        <v>12900</v>
      </c>
      <c r="CN181" s="91">
        <v>14400</v>
      </c>
      <c r="CO181" s="859" t="s">
        <v>912</v>
      </c>
      <c r="CP181" s="878">
        <v>22160</v>
      </c>
      <c r="CQ181" s="859" t="s">
        <v>912</v>
      </c>
      <c r="CR181" s="860">
        <v>220</v>
      </c>
      <c r="CS181" s="883" t="s">
        <v>913</v>
      </c>
      <c r="CT181" s="834" t="s">
        <v>914</v>
      </c>
      <c r="CU181" s="834" t="s">
        <v>912</v>
      </c>
      <c r="CV181" s="837" t="s">
        <v>918</v>
      </c>
      <c r="CW181" s="883" t="s">
        <v>912</v>
      </c>
      <c r="CX181" s="850">
        <v>2.6</v>
      </c>
      <c r="CY181" s="881" t="s">
        <v>920</v>
      </c>
      <c r="CZ181" s="877" t="s">
        <v>912</v>
      </c>
      <c r="DA181" s="853">
        <v>5100</v>
      </c>
      <c r="DB181" s="855"/>
      <c r="DC181" s="121"/>
      <c r="DD181" s="855" t="s">
        <v>921</v>
      </c>
      <c r="DE181" s="856">
        <v>24030</v>
      </c>
      <c r="DF181" s="859" t="s">
        <v>912</v>
      </c>
      <c r="DG181" s="860">
        <v>240</v>
      </c>
      <c r="DH181" s="834" t="s">
        <v>913</v>
      </c>
      <c r="DI181" s="834" t="s">
        <v>914</v>
      </c>
      <c r="DJ181" s="834" t="s">
        <v>912</v>
      </c>
      <c r="DK181" s="837" t="s">
        <v>918</v>
      </c>
      <c r="DL181" s="834" t="s">
        <v>912</v>
      </c>
      <c r="DM181" s="840">
        <v>1.8</v>
      </c>
      <c r="DN181" s="843" t="s">
        <v>921</v>
      </c>
      <c r="DO181" s="844" t="s">
        <v>854</v>
      </c>
      <c r="DP181" s="846" t="s">
        <v>854</v>
      </c>
      <c r="DQ181" s="846" t="s">
        <v>854</v>
      </c>
      <c r="DR181" s="848" t="s">
        <v>854</v>
      </c>
      <c r="DS181" s="843" t="s">
        <v>921</v>
      </c>
      <c r="DT181" s="967"/>
      <c r="DU181" s="969"/>
      <c r="DV181" s="961"/>
      <c r="DW181" s="195"/>
      <c r="DX181" s="961"/>
    </row>
    <row r="182" spans="1:128" s="18" customFormat="1" ht="18.600000000000001" customHeight="1">
      <c r="A182" s="18" t="s">
        <v>338</v>
      </c>
      <c r="B182" s="921"/>
      <c r="C182" s="957"/>
      <c r="D182" s="868"/>
      <c r="E182" s="94" t="s">
        <v>52</v>
      </c>
      <c r="F182" s="56"/>
      <c r="G182" s="95">
        <v>132240</v>
      </c>
      <c r="H182" s="96">
        <v>206030</v>
      </c>
      <c r="I182" s="95">
        <v>107520</v>
      </c>
      <c r="J182" s="96">
        <v>181310</v>
      </c>
      <c r="K182" s="33" t="s">
        <v>912</v>
      </c>
      <c r="L182" s="97">
        <v>1290</v>
      </c>
      <c r="M182" s="98">
        <v>1930</v>
      </c>
      <c r="N182" s="99" t="s">
        <v>913</v>
      </c>
      <c r="O182" s="100" t="s">
        <v>914</v>
      </c>
      <c r="P182" s="100" t="s">
        <v>852</v>
      </c>
      <c r="Q182" s="100" t="s">
        <v>915</v>
      </c>
      <c r="R182" s="100" t="s">
        <v>912</v>
      </c>
      <c r="S182" s="101">
        <v>2.7</v>
      </c>
      <c r="T182" s="102">
        <v>2.6</v>
      </c>
      <c r="U182" s="97">
        <v>1050</v>
      </c>
      <c r="V182" s="98">
        <v>1680</v>
      </c>
      <c r="W182" s="103" t="s">
        <v>913</v>
      </c>
      <c r="X182" s="100" t="s">
        <v>914</v>
      </c>
      <c r="Y182" s="103" t="s">
        <v>852</v>
      </c>
      <c r="Z182" s="100" t="s">
        <v>915</v>
      </c>
      <c r="AA182" s="103" t="s">
        <v>912</v>
      </c>
      <c r="AB182" s="101">
        <v>2.6</v>
      </c>
      <c r="AC182" s="104">
        <v>2.6</v>
      </c>
      <c r="AD182" s="33" t="s">
        <v>912</v>
      </c>
      <c r="AE182" s="105">
        <v>9230</v>
      </c>
      <c r="AF182" s="33" t="s">
        <v>912</v>
      </c>
      <c r="AG182" s="106">
        <v>90</v>
      </c>
      <c r="AH182" s="107" t="s">
        <v>913</v>
      </c>
      <c r="AI182" s="49" t="s">
        <v>914</v>
      </c>
      <c r="AJ182" s="50" t="s">
        <v>912</v>
      </c>
      <c r="AK182" s="108" t="s">
        <v>915</v>
      </c>
      <c r="AL182" s="109" t="s">
        <v>912</v>
      </c>
      <c r="AM182" s="110">
        <v>2.5</v>
      </c>
      <c r="AN182" s="111"/>
      <c r="AO182" s="7"/>
      <c r="AP182" s="112"/>
      <c r="AQ182" s="7"/>
      <c r="AR182" s="113"/>
      <c r="AS182" s="114"/>
      <c r="AT182" s="112"/>
      <c r="AU182" s="114"/>
      <c r="AV182" s="112"/>
      <c r="AW182" s="114"/>
      <c r="AX182" s="112"/>
      <c r="AY182" s="7"/>
      <c r="BB182" s="81"/>
      <c r="BC182" s="22"/>
      <c r="BE182" s="22"/>
      <c r="BG182" s="22"/>
      <c r="BI182" s="870"/>
      <c r="BJ182" s="7"/>
      <c r="BK182" s="115"/>
      <c r="BL182" s="869"/>
      <c r="BM182" s="93"/>
      <c r="BN182" s="86"/>
      <c r="BO182" s="86"/>
      <c r="BP182" s="86"/>
      <c r="BQ182" s="86"/>
      <c r="BR182" s="86"/>
      <c r="BS182" s="116"/>
      <c r="BT182" s="86"/>
      <c r="BU182" s="958"/>
      <c r="BV182" s="117"/>
      <c r="BW182" s="859"/>
      <c r="BX182" s="887"/>
      <c r="BY182" s="118">
        <v>27220</v>
      </c>
      <c r="BZ182" s="859"/>
      <c r="CA182" s="861"/>
      <c r="CB182" s="884"/>
      <c r="CC182" s="835"/>
      <c r="CD182" s="884"/>
      <c r="CE182" s="838"/>
      <c r="CF182" s="884"/>
      <c r="CG182" s="841"/>
      <c r="CH182" s="877"/>
      <c r="CI182" s="872"/>
      <c r="CJ182" s="875"/>
      <c r="CK182" s="877"/>
      <c r="CL182" s="15" t="s">
        <v>923</v>
      </c>
      <c r="CM182" s="119">
        <v>7100</v>
      </c>
      <c r="CN182" s="120">
        <v>7900</v>
      </c>
      <c r="CO182" s="859"/>
      <c r="CP182" s="879"/>
      <c r="CQ182" s="859"/>
      <c r="CR182" s="861"/>
      <c r="CS182" s="884"/>
      <c r="CT182" s="835"/>
      <c r="CU182" s="835"/>
      <c r="CV182" s="838"/>
      <c r="CW182" s="884"/>
      <c r="CX182" s="851"/>
      <c r="CY182" s="881"/>
      <c r="CZ182" s="877"/>
      <c r="DA182" s="854"/>
      <c r="DB182" s="855"/>
      <c r="DC182" s="121"/>
      <c r="DD182" s="855"/>
      <c r="DE182" s="857"/>
      <c r="DF182" s="859"/>
      <c r="DG182" s="861"/>
      <c r="DH182" s="835"/>
      <c r="DI182" s="835"/>
      <c r="DJ182" s="835"/>
      <c r="DK182" s="838"/>
      <c r="DL182" s="835"/>
      <c r="DM182" s="841"/>
      <c r="DN182" s="843"/>
      <c r="DO182" s="845"/>
      <c r="DP182" s="847"/>
      <c r="DQ182" s="847"/>
      <c r="DR182" s="849"/>
      <c r="DS182" s="843"/>
      <c r="DT182" s="967"/>
      <c r="DU182" s="969"/>
      <c r="DV182" s="961"/>
      <c r="DW182" s="195"/>
      <c r="DX182" s="961"/>
    </row>
    <row r="183" spans="1:128" s="18" customFormat="1" ht="18.600000000000001" customHeight="1">
      <c r="A183" s="18" t="s">
        <v>339</v>
      </c>
      <c r="B183" s="921"/>
      <c r="C183" s="957"/>
      <c r="D183" s="863" t="s">
        <v>924</v>
      </c>
      <c r="E183" s="94" t="s">
        <v>53</v>
      </c>
      <c r="F183" s="56"/>
      <c r="G183" s="95">
        <v>206030</v>
      </c>
      <c r="H183" s="96">
        <v>298390</v>
      </c>
      <c r="I183" s="95">
        <v>181310</v>
      </c>
      <c r="J183" s="96">
        <v>273670</v>
      </c>
      <c r="K183" s="33" t="s">
        <v>912</v>
      </c>
      <c r="L183" s="97">
        <v>1930</v>
      </c>
      <c r="M183" s="98">
        <v>2860</v>
      </c>
      <c r="N183" s="99" t="s">
        <v>913</v>
      </c>
      <c r="O183" s="100" t="s">
        <v>914</v>
      </c>
      <c r="P183" s="100" t="s">
        <v>852</v>
      </c>
      <c r="Q183" s="100" t="s">
        <v>915</v>
      </c>
      <c r="R183" s="100" t="s">
        <v>912</v>
      </c>
      <c r="S183" s="101">
        <v>2.6</v>
      </c>
      <c r="T183" s="102">
        <v>2.6</v>
      </c>
      <c r="U183" s="97">
        <v>1680</v>
      </c>
      <c r="V183" s="98">
        <v>2610</v>
      </c>
      <c r="W183" s="103" t="s">
        <v>913</v>
      </c>
      <c r="X183" s="100" t="s">
        <v>914</v>
      </c>
      <c r="Y183" s="103" t="s">
        <v>852</v>
      </c>
      <c r="Z183" s="100" t="s">
        <v>915</v>
      </c>
      <c r="AA183" s="103" t="s">
        <v>912</v>
      </c>
      <c r="AB183" s="101">
        <v>2.6</v>
      </c>
      <c r="AC183" s="104">
        <v>2.6</v>
      </c>
      <c r="AD183" s="122"/>
      <c r="AE183" s="123"/>
      <c r="AF183" s="124"/>
      <c r="AG183" s="125"/>
      <c r="AH183" s="126"/>
      <c r="AI183" s="86"/>
      <c r="AJ183" s="126"/>
      <c r="AK183" s="86"/>
      <c r="AL183" s="126"/>
      <c r="AM183" s="86"/>
      <c r="AN183" s="86"/>
      <c r="AO183" s="122"/>
      <c r="AP183" s="123"/>
      <c r="AQ183" s="124"/>
      <c r="AR183" s="125"/>
      <c r="AS183" s="126"/>
      <c r="AT183" s="86"/>
      <c r="AU183" s="126"/>
      <c r="AV183" s="86"/>
      <c r="AW183" s="126"/>
      <c r="AX183" s="86"/>
      <c r="AY183" s="33" t="s">
        <v>912</v>
      </c>
      <c r="AZ183" s="127">
        <v>18470</v>
      </c>
      <c r="BA183" s="33" t="s">
        <v>912</v>
      </c>
      <c r="BB183" s="75">
        <v>180</v>
      </c>
      <c r="BC183" s="76" t="s">
        <v>913</v>
      </c>
      <c r="BD183" s="77" t="s">
        <v>914</v>
      </c>
      <c r="BE183" s="78" t="s">
        <v>912</v>
      </c>
      <c r="BF183" s="79" t="s">
        <v>915</v>
      </c>
      <c r="BG183" s="76" t="s">
        <v>912</v>
      </c>
      <c r="BH183" s="80">
        <v>2.5</v>
      </c>
      <c r="BI183" s="870"/>
      <c r="BJ183" s="7"/>
      <c r="BK183" s="115"/>
      <c r="BL183" s="869"/>
      <c r="BM183" s="93"/>
      <c r="BN183" s="86"/>
      <c r="BO183" s="86"/>
      <c r="BP183" s="86"/>
      <c r="BQ183" s="86"/>
      <c r="BR183" s="86"/>
      <c r="BS183" s="116"/>
      <c r="BT183" s="86"/>
      <c r="BU183" s="958"/>
      <c r="BV183" s="117"/>
      <c r="BW183" s="859" t="s">
        <v>912</v>
      </c>
      <c r="BX183" s="963">
        <v>27220</v>
      </c>
      <c r="BY183" s="128"/>
      <c r="BZ183" s="859"/>
      <c r="CA183" s="861"/>
      <c r="CB183" s="884"/>
      <c r="CC183" s="835"/>
      <c r="CD183" s="884"/>
      <c r="CE183" s="838"/>
      <c r="CF183" s="884"/>
      <c r="CG183" s="841"/>
      <c r="CH183" s="877"/>
      <c r="CI183" s="872"/>
      <c r="CJ183" s="875"/>
      <c r="CK183" s="877"/>
      <c r="CL183" s="15" t="s">
        <v>925</v>
      </c>
      <c r="CM183" s="119">
        <v>6200</v>
      </c>
      <c r="CN183" s="120">
        <v>6900</v>
      </c>
      <c r="CO183" s="859"/>
      <c r="CP183" s="879"/>
      <c r="CQ183" s="859"/>
      <c r="CR183" s="861"/>
      <c r="CS183" s="884"/>
      <c r="CT183" s="835"/>
      <c r="CU183" s="835"/>
      <c r="CV183" s="838"/>
      <c r="CW183" s="884"/>
      <c r="CX183" s="851"/>
      <c r="CY183" s="881"/>
      <c r="CZ183" s="93"/>
      <c r="DA183" s="19"/>
      <c r="DB183" s="855"/>
      <c r="DC183" s="121"/>
      <c r="DD183" s="855"/>
      <c r="DE183" s="857"/>
      <c r="DF183" s="859"/>
      <c r="DG183" s="861"/>
      <c r="DH183" s="835"/>
      <c r="DI183" s="835"/>
      <c r="DJ183" s="835"/>
      <c r="DK183" s="838"/>
      <c r="DL183" s="835"/>
      <c r="DM183" s="841"/>
      <c r="DN183" s="843"/>
      <c r="DO183" s="888">
        <v>0.01</v>
      </c>
      <c r="DP183" s="890">
        <v>0.03</v>
      </c>
      <c r="DQ183" s="890">
        <v>0.04</v>
      </c>
      <c r="DR183" s="892">
        <v>0.05</v>
      </c>
      <c r="DS183" s="843"/>
      <c r="DT183" s="967"/>
      <c r="DU183" s="969"/>
      <c r="DV183" s="961"/>
      <c r="DW183" s="195"/>
      <c r="DX183" s="961"/>
    </row>
    <row r="184" spans="1:128" s="18" customFormat="1" ht="18.600000000000001" customHeight="1">
      <c r="A184" s="18" t="s">
        <v>340</v>
      </c>
      <c r="B184" s="921"/>
      <c r="C184" s="957"/>
      <c r="D184" s="864"/>
      <c r="E184" s="129" t="s">
        <v>54</v>
      </c>
      <c r="F184" s="56"/>
      <c r="G184" s="130">
        <v>298390</v>
      </c>
      <c r="H184" s="131"/>
      <c r="I184" s="130">
        <v>273670</v>
      </c>
      <c r="J184" s="131"/>
      <c r="K184" s="33" t="s">
        <v>912</v>
      </c>
      <c r="L184" s="132">
        <v>2860</v>
      </c>
      <c r="M184" s="133"/>
      <c r="N184" s="134" t="s">
        <v>913</v>
      </c>
      <c r="O184" s="135" t="s">
        <v>914</v>
      </c>
      <c r="P184" s="135" t="s">
        <v>852</v>
      </c>
      <c r="Q184" s="135" t="s">
        <v>915</v>
      </c>
      <c r="R184" s="135" t="s">
        <v>912</v>
      </c>
      <c r="S184" s="136">
        <v>2.6</v>
      </c>
      <c r="T184" s="137"/>
      <c r="U184" s="132">
        <v>2610</v>
      </c>
      <c r="V184" s="133"/>
      <c r="W184" s="138" t="s">
        <v>913</v>
      </c>
      <c r="X184" s="135" t="s">
        <v>914</v>
      </c>
      <c r="Y184" s="139" t="s">
        <v>852</v>
      </c>
      <c r="Z184" s="135" t="s">
        <v>915</v>
      </c>
      <c r="AA184" s="139" t="s">
        <v>912</v>
      </c>
      <c r="AB184" s="136">
        <v>2.6</v>
      </c>
      <c r="AC184" s="140"/>
      <c r="AD184" s="122"/>
      <c r="AE184" s="123"/>
      <c r="AF184" s="124"/>
      <c r="AG184" s="141"/>
      <c r="AH184" s="126"/>
      <c r="AI184" s="86"/>
      <c r="AJ184" s="126"/>
      <c r="AK184" s="86"/>
      <c r="AL184" s="126"/>
      <c r="AM184" s="86"/>
      <c r="AN184" s="86"/>
      <c r="AO184" s="122"/>
      <c r="AP184" s="123"/>
      <c r="AQ184" s="124"/>
      <c r="AR184" s="141"/>
      <c r="AS184" s="126"/>
      <c r="AT184" s="86"/>
      <c r="AU184" s="126"/>
      <c r="AV184" s="86"/>
      <c r="AW184" s="126"/>
      <c r="AX184" s="86"/>
      <c r="AY184" s="122"/>
      <c r="AZ184" s="123"/>
      <c r="BA184" s="123"/>
      <c r="BB184" s="125"/>
      <c r="BC184" s="126"/>
      <c r="BD184" s="86"/>
      <c r="BE184" s="126"/>
      <c r="BF184" s="86"/>
      <c r="BG184" s="126"/>
      <c r="BH184" s="86"/>
      <c r="BI184" s="870"/>
      <c r="BJ184" s="7"/>
      <c r="BK184" s="115"/>
      <c r="BL184" s="869"/>
      <c r="BM184" s="93"/>
      <c r="BN184" s="86"/>
      <c r="BO184" s="86"/>
      <c r="BP184" s="86"/>
      <c r="BQ184" s="86"/>
      <c r="BR184" s="86"/>
      <c r="BS184" s="116"/>
      <c r="BT184" s="86"/>
      <c r="BU184" s="958"/>
      <c r="BV184" s="117"/>
      <c r="BW184" s="859"/>
      <c r="BX184" s="964"/>
      <c r="BY184" s="142"/>
      <c r="BZ184" s="859"/>
      <c r="CA184" s="862"/>
      <c r="CB184" s="885"/>
      <c r="CC184" s="836"/>
      <c r="CD184" s="885"/>
      <c r="CE184" s="839"/>
      <c r="CF184" s="885"/>
      <c r="CG184" s="842"/>
      <c r="CH184" s="877"/>
      <c r="CI184" s="873"/>
      <c r="CJ184" s="876"/>
      <c r="CK184" s="877"/>
      <c r="CL184" s="143" t="s">
        <v>926</v>
      </c>
      <c r="CM184" s="144">
        <v>5500</v>
      </c>
      <c r="CN184" s="145">
        <v>6200</v>
      </c>
      <c r="CO184" s="859"/>
      <c r="CP184" s="880"/>
      <c r="CQ184" s="859"/>
      <c r="CR184" s="862"/>
      <c r="CS184" s="885"/>
      <c r="CT184" s="836"/>
      <c r="CU184" s="836"/>
      <c r="CV184" s="839"/>
      <c r="CW184" s="885"/>
      <c r="CX184" s="852"/>
      <c r="CY184" s="882"/>
      <c r="CZ184" s="93"/>
      <c r="DA184" s="19"/>
      <c r="DB184" s="855"/>
      <c r="DC184" s="121"/>
      <c r="DD184" s="855"/>
      <c r="DE184" s="858"/>
      <c r="DF184" s="859"/>
      <c r="DG184" s="862"/>
      <c r="DH184" s="836"/>
      <c r="DI184" s="836"/>
      <c r="DJ184" s="836"/>
      <c r="DK184" s="839"/>
      <c r="DL184" s="836"/>
      <c r="DM184" s="842"/>
      <c r="DN184" s="843"/>
      <c r="DO184" s="889"/>
      <c r="DP184" s="891"/>
      <c r="DQ184" s="891"/>
      <c r="DR184" s="893"/>
      <c r="DS184" s="843"/>
      <c r="DT184" s="967"/>
      <c r="DU184" s="969"/>
      <c r="DV184" s="961"/>
      <c r="DW184" s="195"/>
      <c r="DX184" s="961"/>
    </row>
    <row r="185" spans="1:128" s="18" customFormat="1" ht="18.600000000000001" customHeight="1">
      <c r="A185" s="18" t="s">
        <v>341</v>
      </c>
      <c r="B185" s="921"/>
      <c r="C185" s="959" t="s">
        <v>928</v>
      </c>
      <c r="D185" s="867" t="s">
        <v>911</v>
      </c>
      <c r="E185" s="55" t="s">
        <v>51</v>
      </c>
      <c r="F185" s="56"/>
      <c r="G185" s="57">
        <v>106480</v>
      </c>
      <c r="H185" s="58">
        <v>115710</v>
      </c>
      <c r="I185" s="57">
        <v>85890</v>
      </c>
      <c r="J185" s="58">
        <v>95120</v>
      </c>
      <c r="K185" s="33" t="s">
        <v>912</v>
      </c>
      <c r="L185" s="59">
        <v>1040</v>
      </c>
      <c r="M185" s="60">
        <v>1130</v>
      </c>
      <c r="N185" s="61" t="s">
        <v>913</v>
      </c>
      <c r="O185" s="62" t="s">
        <v>914</v>
      </c>
      <c r="P185" s="63" t="s">
        <v>912</v>
      </c>
      <c r="Q185" s="64" t="s">
        <v>915</v>
      </c>
      <c r="R185" s="63" t="s">
        <v>912</v>
      </c>
      <c r="S185" s="65">
        <v>2.7</v>
      </c>
      <c r="T185" s="66">
        <v>2.6</v>
      </c>
      <c r="U185" s="59">
        <v>830</v>
      </c>
      <c r="V185" s="60">
        <v>920</v>
      </c>
      <c r="W185" s="67" t="s">
        <v>913</v>
      </c>
      <c r="X185" s="62" t="s">
        <v>914</v>
      </c>
      <c r="Y185" s="67" t="s">
        <v>912</v>
      </c>
      <c r="Z185" s="64" t="s">
        <v>915</v>
      </c>
      <c r="AA185" s="67" t="s">
        <v>912</v>
      </c>
      <c r="AB185" s="65">
        <v>2.6</v>
      </c>
      <c r="AC185" s="68">
        <v>2.6</v>
      </c>
      <c r="AD185" s="33" t="s">
        <v>912</v>
      </c>
      <c r="AE185" s="69">
        <v>9230</v>
      </c>
      <c r="AF185" s="33" t="s">
        <v>912</v>
      </c>
      <c r="AG185" s="70">
        <v>90</v>
      </c>
      <c r="AH185" s="71" t="s">
        <v>913</v>
      </c>
      <c r="AI185" s="62" t="s">
        <v>914</v>
      </c>
      <c r="AJ185" s="67" t="s">
        <v>912</v>
      </c>
      <c r="AK185" s="64" t="s">
        <v>915</v>
      </c>
      <c r="AL185" s="67" t="s">
        <v>912</v>
      </c>
      <c r="AM185" s="72">
        <v>2.5</v>
      </c>
      <c r="AN185" s="73" t="s">
        <v>916</v>
      </c>
      <c r="AO185" s="33" t="s">
        <v>912</v>
      </c>
      <c r="AP185" s="74">
        <v>3690</v>
      </c>
      <c r="AQ185" s="33" t="s">
        <v>912</v>
      </c>
      <c r="AR185" s="75">
        <v>30</v>
      </c>
      <c r="AS185" s="76" t="s">
        <v>913</v>
      </c>
      <c r="AT185" s="77" t="s">
        <v>914</v>
      </c>
      <c r="AU185" s="78" t="s">
        <v>912</v>
      </c>
      <c r="AV185" s="79" t="s">
        <v>915</v>
      </c>
      <c r="AW185" s="78" t="s">
        <v>912</v>
      </c>
      <c r="AX185" s="80">
        <v>3.7</v>
      </c>
      <c r="AY185" s="7"/>
      <c r="BB185" s="81"/>
      <c r="BC185" s="22"/>
      <c r="BE185" s="22"/>
      <c r="BG185" s="22"/>
      <c r="BI185" s="870"/>
      <c r="BJ185" s="7"/>
      <c r="BK185" s="115"/>
      <c r="BL185" s="869"/>
      <c r="BM185" s="93"/>
      <c r="BN185" s="86"/>
      <c r="BO185" s="86"/>
      <c r="BP185" s="86"/>
      <c r="BQ185" s="86"/>
      <c r="BR185" s="86"/>
      <c r="BS185" s="116"/>
      <c r="BT185" s="86"/>
      <c r="BU185" s="958"/>
      <c r="BV185" s="117"/>
      <c r="BW185" s="859" t="s">
        <v>912</v>
      </c>
      <c r="BX185" s="886">
        <v>25590</v>
      </c>
      <c r="BY185" s="88"/>
      <c r="BZ185" s="859" t="s">
        <v>912</v>
      </c>
      <c r="CA185" s="860">
        <v>170</v>
      </c>
      <c r="CB185" s="883" t="s">
        <v>913</v>
      </c>
      <c r="CC185" s="834" t="s">
        <v>914</v>
      </c>
      <c r="CD185" s="883" t="s">
        <v>912</v>
      </c>
      <c r="CE185" s="837" t="s">
        <v>918</v>
      </c>
      <c r="CF185" s="883" t="s">
        <v>912</v>
      </c>
      <c r="CG185" s="840">
        <v>5.8</v>
      </c>
      <c r="CH185" s="877" t="s">
        <v>912</v>
      </c>
      <c r="CI185" s="871">
        <v>6700</v>
      </c>
      <c r="CJ185" s="874">
        <v>7400</v>
      </c>
      <c r="CK185" s="877" t="s">
        <v>912</v>
      </c>
      <c r="CL185" s="89" t="s">
        <v>919</v>
      </c>
      <c r="CM185" s="90">
        <v>10900</v>
      </c>
      <c r="CN185" s="91">
        <v>12200</v>
      </c>
      <c r="CO185" s="859" t="s">
        <v>912</v>
      </c>
      <c r="CP185" s="878">
        <v>18470</v>
      </c>
      <c r="CQ185" s="859" t="s">
        <v>912</v>
      </c>
      <c r="CR185" s="860">
        <v>180</v>
      </c>
      <c r="CS185" s="883" t="s">
        <v>913</v>
      </c>
      <c r="CT185" s="834" t="s">
        <v>914</v>
      </c>
      <c r="CU185" s="834" t="s">
        <v>912</v>
      </c>
      <c r="CV185" s="837" t="s">
        <v>918</v>
      </c>
      <c r="CW185" s="883" t="s">
        <v>912</v>
      </c>
      <c r="CX185" s="850">
        <v>2.7</v>
      </c>
      <c r="CY185" s="881" t="s">
        <v>920</v>
      </c>
      <c r="CZ185" s="877" t="s">
        <v>912</v>
      </c>
      <c r="DA185" s="853">
        <v>5100</v>
      </c>
      <c r="DB185" s="855"/>
      <c r="DC185" s="121"/>
      <c r="DD185" s="855" t="s">
        <v>921</v>
      </c>
      <c r="DE185" s="856">
        <v>20020</v>
      </c>
      <c r="DF185" s="859" t="s">
        <v>912</v>
      </c>
      <c r="DG185" s="860">
        <v>200</v>
      </c>
      <c r="DH185" s="834" t="s">
        <v>913</v>
      </c>
      <c r="DI185" s="834" t="s">
        <v>914</v>
      </c>
      <c r="DJ185" s="834" t="s">
        <v>912</v>
      </c>
      <c r="DK185" s="837" t="s">
        <v>918</v>
      </c>
      <c r="DL185" s="834" t="s">
        <v>912</v>
      </c>
      <c r="DM185" s="840">
        <v>1.8</v>
      </c>
      <c r="DN185" s="843" t="s">
        <v>921</v>
      </c>
      <c r="DO185" s="844" t="s">
        <v>854</v>
      </c>
      <c r="DP185" s="846" t="s">
        <v>854</v>
      </c>
      <c r="DQ185" s="846" t="s">
        <v>854</v>
      </c>
      <c r="DR185" s="848" t="s">
        <v>854</v>
      </c>
      <c r="DS185" s="843" t="s">
        <v>921</v>
      </c>
      <c r="DT185" s="967"/>
      <c r="DU185" s="969"/>
      <c r="DV185" s="961"/>
      <c r="DW185" s="195"/>
      <c r="DX185" s="961"/>
    </row>
    <row r="186" spans="1:128" s="18" customFormat="1" ht="18.600000000000001" customHeight="1">
      <c r="A186" s="18" t="s">
        <v>342</v>
      </c>
      <c r="B186" s="921"/>
      <c r="C186" s="957"/>
      <c r="D186" s="868"/>
      <c r="E186" s="94" t="s">
        <v>52</v>
      </c>
      <c r="F186" s="56"/>
      <c r="G186" s="95">
        <v>115710</v>
      </c>
      <c r="H186" s="96">
        <v>189500</v>
      </c>
      <c r="I186" s="95">
        <v>95120</v>
      </c>
      <c r="J186" s="96">
        <v>168910</v>
      </c>
      <c r="K186" s="33" t="s">
        <v>912</v>
      </c>
      <c r="L186" s="97">
        <v>1130</v>
      </c>
      <c r="M186" s="98">
        <v>1760</v>
      </c>
      <c r="N186" s="99" t="s">
        <v>913</v>
      </c>
      <c r="O186" s="100" t="s">
        <v>914</v>
      </c>
      <c r="P186" s="100" t="s">
        <v>852</v>
      </c>
      <c r="Q186" s="100" t="s">
        <v>915</v>
      </c>
      <c r="R186" s="100" t="s">
        <v>912</v>
      </c>
      <c r="S186" s="101">
        <v>2.6</v>
      </c>
      <c r="T186" s="102">
        <v>2.6</v>
      </c>
      <c r="U186" s="97">
        <v>920</v>
      </c>
      <c r="V186" s="98">
        <v>1560</v>
      </c>
      <c r="W186" s="103" t="s">
        <v>913</v>
      </c>
      <c r="X186" s="100" t="s">
        <v>914</v>
      </c>
      <c r="Y186" s="103" t="s">
        <v>852</v>
      </c>
      <c r="Z186" s="100" t="s">
        <v>915</v>
      </c>
      <c r="AA186" s="103" t="s">
        <v>912</v>
      </c>
      <c r="AB186" s="101">
        <v>2.6</v>
      </c>
      <c r="AC186" s="104">
        <v>2.6</v>
      </c>
      <c r="AD186" s="33" t="s">
        <v>912</v>
      </c>
      <c r="AE186" s="105">
        <v>9230</v>
      </c>
      <c r="AF186" s="33" t="s">
        <v>912</v>
      </c>
      <c r="AG186" s="106">
        <v>90</v>
      </c>
      <c r="AH186" s="107" t="s">
        <v>913</v>
      </c>
      <c r="AI186" s="49" t="s">
        <v>914</v>
      </c>
      <c r="AJ186" s="50" t="s">
        <v>912</v>
      </c>
      <c r="AK186" s="108" t="s">
        <v>915</v>
      </c>
      <c r="AL186" s="109" t="s">
        <v>912</v>
      </c>
      <c r="AM186" s="110">
        <v>2.5</v>
      </c>
      <c r="AN186" s="111"/>
      <c r="AO186" s="7"/>
      <c r="AP186" s="112"/>
      <c r="AQ186" s="7"/>
      <c r="AR186" s="113"/>
      <c r="AS186" s="114"/>
      <c r="AT186" s="112"/>
      <c r="AU186" s="114"/>
      <c r="AV186" s="112"/>
      <c r="AW186" s="114"/>
      <c r="AX186" s="112"/>
      <c r="AY186" s="7"/>
      <c r="BB186" s="81"/>
      <c r="BC186" s="22"/>
      <c r="BE186" s="22"/>
      <c r="BG186" s="22"/>
      <c r="BI186" s="870"/>
      <c r="BJ186" s="7"/>
      <c r="BK186" s="115"/>
      <c r="BL186" s="869"/>
      <c r="BM186" s="93"/>
      <c r="BN186" s="86"/>
      <c r="BO186" s="86"/>
      <c r="BP186" s="86"/>
      <c r="BQ186" s="86"/>
      <c r="BR186" s="86"/>
      <c r="BS186" s="116"/>
      <c r="BT186" s="86"/>
      <c r="BU186" s="958"/>
      <c r="BV186" s="117"/>
      <c r="BW186" s="859"/>
      <c r="BX186" s="887"/>
      <c r="BY186" s="118">
        <v>23650</v>
      </c>
      <c r="BZ186" s="859"/>
      <c r="CA186" s="861"/>
      <c r="CB186" s="884"/>
      <c r="CC186" s="835"/>
      <c r="CD186" s="884"/>
      <c r="CE186" s="838"/>
      <c r="CF186" s="884"/>
      <c r="CG186" s="841"/>
      <c r="CH186" s="877"/>
      <c r="CI186" s="872"/>
      <c r="CJ186" s="875"/>
      <c r="CK186" s="877"/>
      <c r="CL186" s="15" t="s">
        <v>923</v>
      </c>
      <c r="CM186" s="119">
        <v>6000</v>
      </c>
      <c r="CN186" s="120">
        <v>6700</v>
      </c>
      <c r="CO186" s="859"/>
      <c r="CP186" s="879"/>
      <c r="CQ186" s="859"/>
      <c r="CR186" s="861"/>
      <c r="CS186" s="884"/>
      <c r="CT186" s="835"/>
      <c r="CU186" s="835"/>
      <c r="CV186" s="838"/>
      <c r="CW186" s="884"/>
      <c r="CX186" s="851"/>
      <c r="CY186" s="881"/>
      <c r="CZ186" s="877"/>
      <c r="DA186" s="854"/>
      <c r="DB186" s="855"/>
      <c r="DC186" s="121"/>
      <c r="DD186" s="855"/>
      <c r="DE186" s="857"/>
      <c r="DF186" s="859"/>
      <c r="DG186" s="861"/>
      <c r="DH186" s="835"/>
      <c r="DI186" s="835"/>
      <c r="DJ186" s="835"/>
      <c r="DK186" s="838"/>
      <c r="DL186" s="835"/>
      <c r="DM186" s="841"/>
      <c r="DN186" s="843"/>
      <c r="DO186" s="845"/>
      <c r="DP186" s="847"/>
      <c r="DQ186" s="847"/>
      <c r="DR186" s="849"/>
      <c r="DS186" s="843"/>
      <c r="DT186" s="967"/>
      <c r="DU186" s="969"/>
      <c r="DV186" s="961"/>
      <c r="DW186" s="195"/>
      <c r="DX186" s="961"/>
    </row>
    <row r="187" spans="1:128" s="18" customFormat="1" ht="18.600000000000001" customHeight="1">
      <c r="A187" s="18" t="s">
        <v>343</v>
      </c>
      <c r="B187" s="921"/>
      <c r="C187" s="957"/>
      <c r="D187" s="863" t="s">
        <v>924</v>
      </c>
      <c r="E187" s="94" t="s">
        <v>53</v>
      </c>
      <c r="F187" s="56"/>
      <c r="G187" s="95">
        <v>189500</v>
      </c>
      <c r="H187" s="96">
        <v>281860</v>
      </c>
      <c r="I187" s="95">
        <v>168910</v>
      </c>
      <c r="J187" s="96">
        <v>261270</v>
      </c>
      <c r="K187" s="33" t="s">
        <v>912</v>
      </c>
      <c r="L187" s="97">
        <v>1760</v>
      </c>
      <c r="M187" s="98">
        <v>2690</v>
      </c>
      <c r="N187" s="99" t="s">
        <v>913</v>
      </c>
      <c r="O187" s="100" t="s">
        <v>914</v>
      </c>
      <c r="P187" s="100" t="s">
        <v>852</v>
      </c>
      <c r="Q187" s="100" t="s">
        <v>915</v>
      </c>
      <c r="R187" s="100" t="s">
        <v>912</v>
      </c>
      <c r="S187" s="101">
        <v>2.6</v>
      </c>
      <c r="T187" s="102">
        <v>2.6</v>
      </c>
      <c r="U187" s="97">
        <v>1560</v>
      </c>
      <c r="V187" s="98">
        <v>2490</v>
      </c>
      <c r="W187" s="103" t="s">
        <v>913</v>
      </c>
      <c r="X187" s="100" t="s">
        <v>914</v>
      </c>
      <c r="Y187" s="103" t="s">
        <v>852</v>
      </c>
      <c r="Z187" s="100" t="s">
        <v>915</v>
      </c>
      <c r="AA187" s="103" t="s">
        <v>912</v>
      </c>
      <c r="AB187" s="101">
        <v>2.6</v>
      </c>
      <c r="AC187" s="104">
        <v>2.6</v>
      </c>
      <c r="AD187" s="122"/>
      <c r="AE187" s="123"/>
      <c r="AF187" s="124"/>
      <c r="AG187" s="125"/>
      <c r="AH187" s="126"/>
      <c r="AI187" s="86"/>
      <c r="AJ187" s="126"/>
      <c r="AK187" s="86"/>
      <c r="AL187" s="126"/>
      <c r="AM187" s="86"/>
      <c r="AN187" s="86"/>
      <c r="AO187" s="122"/>
      <c r="AP187" s="123"/>
      <c r="AQ187" s="124"/>
      <c r="AR187" s="125"/>
      <c r="AS187" s="126"/>
      <c r="AT187" s="86"/>
      <c r="AU187" s="126"/>
      <c r="AV187" s="86"/>
      <c r="AW187" s="126"/>
      <c r="AX187" s="86"/>
      <c r="AY187" s="33" t="s">
        <v>912</v>
      </c>
      <c r="AZ187" s="127">
        <v>18470</v>
      </c>
      <c r="BA187" s="33" t="s">
        <v>912</v>
      </c>
      <c r="BB187" s="75">
        <v>180</v>
      </c>
      <c r="BC187" s="76" t="s">
        <v>913</v>
      </c>
      <c r="BD187" s="77" t="s">
        <v>914</v>
      </c>
      <c r="BE187" s="78" t="s">
        <v>912</v>
      </c>
      <c r="BF187" s="79" t="s">
        <v>915</v>
      </c>
      <c r="BG187" s="76" t="s">
        <v>912</v>
      </c>
      <c r="BH187" s="80">
        <v>2.5</v>
      </c>
      <c r="BI187" s="870"/>
      <c r="BJ187" s="7"/>
      <c r="BK187" s="146"/>
      <c r="BL187" s="869"/>
      <c r="BM187" s="93"/>
      <c r="BN187" s="86"/>
      <c r="BO187" s="86"/>
      <c r="BP187" s="86"/>
      <c r="BQ187" s="86"/>
      <c r="BR187" s="86"/>
      <c r="BS187" s="116"/>
      <c r="BT187" s="86"/>
      <c r="BU187" s="958"/>
      <c r="BV187" s="117"/>
      <c r="BW187" s="859" t="s">
        <v>912</v>
      </c>
      <c r="BX187" s="963">
        <v>23650</v>
      </c>
      <c r="BY187" s="128"/>
      <c r="BZ187" s="859"/>
      <c r="CA187" s="861">
        <v>0</v>
      </c>
      <c r="CB187" s="884"/>
      <c r="CC187" s="835"/>
      <c r="CD187" s="884"/>
      <c r="CE187" s="838"/>
      <c r="CF187" s="884"/>
      <c r="CG187" s="841"/>
      <c r="CH187" s="877"/>
      <c r="CI187" s="872"/>
      <c r="CJ187" s="875"/>
      <c r="CK187" s="877"/>
      <c r="CL187" s="15" t="s">
        <v>925</v>
      </c>
      <c r="CM187" s="119">
        <v>5200</v>
      </c>
      <c r="CN187" s="120">
        <v>5800</v>
      </c>
      <c r="CO187" s="859"/>
      <c r="CP187" s="879"/>
      <c r="CQ187" s="859"/>
      <c r="CR187" s="861"/>
      <c r="CS187" s="884"/>
      <c r="CT187" s="835"/>
      <c r="CU187" s="835"/>
      <c r="CV187" s="838"/>
      <c r="CW187" s="884"/>
      <c r="CX187" s="851"/>
      <c r="CY187" s="881"/>
      <c r="CZ187" s="93"/>
      <c r="DA187" s="19"/>
      <c r="DB187" s="855"/>
      <c r="DC187" s="121"/>
      <c r="DD187" s="855"/>
      <c r="DE187" s="857"/>
      <c r="DF187" s="859"/>
      <c r="DG187" s="861"/>
      <c r="DH187" s="835"/>
      <c r="DI187" s="835"/>
      <c r="DJ187" s="835"/>
      <c r="DK187" s="838"/>
      <c r="DL187" s="835"/>
      <c r="DM187" s="841"/>
      <c r="DN187" s="843"/>
      <c r="DO187" s="888">
        <v>0.01</v>
      </c>
      <c r="DP187" s="890">
        <v>0.03</v>
      </c>
      <c r="DQ187" s="890">
        <v>0.04</v>
      </c>
      <c r="DR187" s="892">
        <v>0.05</v>
      </c>
      <c r="DS187" s="843"/>
      <c r="DT187" s="967"/>
      <c r="DU187" s="969"/>
      <c r="DV187" s="961"/>
      <c r="DW187" s="195"/>
      <c r="DX187" s="961"/>
    </row>
    <row r="188" spans="1:128" s="18" customFormat="1" ht="18.600000000000001" customHeight="1">
      <c r="A188" s="18" t="s">
        <v>344</v>
      </c>
      <c r="B188" s="921"/>
      <c r="C188" s="957"/>
      <c r="D188" s="864"/>
      <c r="E188" s="129" t="s">
        <v>54</v>
      </c>
      <c r="F188" s="56"/>
      <c r="G188" s="130">
        <v>281860</v>
      </c>
      <c r="H188" s="131"/>
      <c r="I188" s="130">
        <v>261270</v>
      </c>
      <c r="J188" s="131"/>
      <c r="K188" s="33" t="s">
        <v>912</v>
      </c>
      <c r="L188" s="132">
        <v>2690</v>
      </c>
      <c r="M188" s="133"/>
      <c r="N188" s="134" t="s">
        <v>913</v>
      </c>
      <c r="O188" s="135" t="s">
        <v>914</v>
      </c>
      <c r="P188" s="135" t="s">
        <v>852</v>
      </c>
      <c r="Q188" s="135" t="s">
        <v>915</v>
      </c>
      <c r="R188" s="135" t="s">
        <v>912</v>
      </c>
      <c r="S188" s="136">
        <v>2.6</v>
      </c>
      <c r="T188" s="137"/>
      <c r="U188" s="132">
        <v>2490</v>
      </c>
      <c r="V188" s="133"/>
      <c r="W188" s="138" t="s">
        <v>913</v>
      </c>
      <c r="X188" s="135" t="s">
        <v>914</v>
      </c>
      <c r="Y188" s="139" t="s">
        <v>852</v>
      </c>
      <c r="Z188" s="135" t="s">
        <v>915</v>
      </c>
      <c r="AA188" s="139" t="s">
        <v>912</v>
      </c>
      <c r="AB188" s="136">
        <v>2.6</v>
      </c>
      <c r="AC188" s="140"/>
      <c r="AD188" s="122"/>
      <c r="AE188" s="123"/>
      <c r="AF188" s="124"/>
      <c r="AG188" s="141"/>
      <c r="AH188" s="126"/>
      <c r="AI188" s="86"/>
      <c r="AJ188" s="126"/>
      <c r="AK188" s="86"/>
      <c r="AL188" s="126"/>
      <c r="AM188" s="86"/>
      <c r="AN188" s="86"/>
      <c r="AO188" s="122"/>
      <c r="AP188" s="123"/>
      <c r="AQ188" s="124"/>
      <c r="AR188" s="141"/>
      <c r="AS188" s="126"/>
      <c r="AT188" s="86"/>
      <c r="AU188" s="126"/>
      <c r="AV188" s="86"/>
      <c r="AW188" s="126"/>
      <c r="AX188" s="86"/>
      <c r="AY188" s="122"/>
      <c r="AZ188" s="123"/>
      <c r="BA188" s="123"/>
      <c r="BB188" s="125"/>
      <c r="BC188" s="126"/>
      <c r="BD188" s="86"/>
      <c r="BE188" s="126"/>
      <c r="BF188" s="86"/>
      <c r="BG188" s="126"/>
      <c r="BH188" s="86"/>
      <c r="BI188" s="870"/>
      <c r="BJ188" s="7"/>
      <c r="BK188" s="146"/>
      <c r="BL188" s="869"/>
      <c r="BM188" s="93"/>
      <c r="BN188" s="86"/>
      <c r="BO188" s="86"/>
      <c r="BP188" s="86"/>
      <c r="BQ188" s="86"/>
      <c r="BR188" s="86"/>
      <c r="BS188" s="116"/>
      <c r="BT188" s="86"/>
      <c r="BU188" s="958"/>
      <c r="BV188" s="117"/>
      <c r="BW188" s="859"/>
      <c r="BX188" s="964"/>
      <c r="BY188" s="142"/>
      <c r="BZ188" s="859"/>
      <c r="CA188" s="862"/>
      <c r="CB188" s="885"/>
      <c r="CC188" s="836"/>
      <c r="CD188" s="885"/>
      <c r="CE188" s="839"/>
      <c r="CF188" s="885"/>
      <c r="CG188" s="842"/>
      <c r="CH188" s="877"/>
      <c r="CI188" s="873"/>
      <c r="CJ188" s="876"/>
      <c r="CK188" s="877"/>
      <c r="CL188" s="143" t="s">
        <v>926</v>
      </c>
      <c r="CM188" s="144">
        <v>4700</v>
      </c>
      <c r="CN188" s="145">
        <v>5200</v>
      </c>
      <c r="CO188" s="859"/>
      <c r="CP188" s="880"/>
      <c r="CQ188" s="859"/>
      <c r="CR188" s="862"/>
      <c r="CS188" s="885"/>
      <c r="CT188" s="836"/>
      <c r="CU188" s="836"/>
      <c r="CV188" s="839"/>
      <c r="CW188" s="885"/>
      <c r="CX188" s="852"/>
      <c r="CY188" s="882"/>
      <c r="CZ188" s="93"/>
      <c r="DA188" s="19"/>
      <c r="DB188" s="855"/>
      <c r="DC188" s="121"/>
      <c r="DD188" s="855"/>
      <c r="DE188" s="858"/>
      <c r="DF188" s="859"/>
      <c r="DG188" s="862"/>
      <c r="DH188" s="836"/>
      <c r="DI188" s="836"/>
      <c r="DJ188" s="836"/>
      <c r="DK188" s="839"/>
      <c r="DL188" s="836"/>
      <c r="DM188" s="842"/>
      <c r="DN188" s="843"/>
      <c r="DO188" s="889"/>
      <c r="DP188" s="891"/>
      <c r="DQ188" s="891"/>
      <c r="DR188" s="893"/>
      <c r="DS188" s="843"/>
      <c r="DT188" s="967"/>
      <c r="DU188" s="969"/>
      <c r="DV188" s="961"/>
      <c r="DW188" s="195"/>
      <c r="DX188" s="961"/>
    </row>
    <row r="189" spans="1:128" s="18" customFormat="1" ht="18.600000000000001" customHeight="1">
      <c r="A189" s="18" t="s">
        <v>345</v>
      </c>
      <c r="B189" s="921"/>
      <c r="C189" s="959" t="s">
        <v>929</v>
      </c>
      <c r="D189" s="867" t="s">
        <v>911</v>
      </c>
      <c r="E189" s="55" t="s">
        <v>51</v>
      </c>
      <c r="F189" s="56"/>
      <c r="G189" s="57">
        <v>94120</v>
      </c>
      <c r="H189" s="58">
        <v>103350</v>
      </c>
      <c r="I189" s="57">
        <v>76470</v>
      </c>
      <c r="J189" s="58">
        <v>85700</v>
      </c>
      <c r="K189" s="33" t="s">
        <v>912</v>
      </c>
      <c r="L189" s="59">
        <v>920</v>
      </c>
      <c r="M189" s="60">
        <v>1010</v>
      </c>
      <c r="N189" s="61" t="s">
        <v>913</v>
      </c>
      <c r="O189" s="62" t="s">
        <v>914</v>
      </c>
      <c r="P189" s="63" t="s">
        <v>912</v>
      </c>
      <c r="Q189" s="64" t="s">
        <v>915</v>
      </c>
      <c r="R189" s="63" t="s">
        <v>912</v>
      </c>
      <c r="S189" s="65">
        <v>2.6</v>
      </c>
      <c r="T189" s="66">
        <v>2.6</v>
      </c>
      <c r="U189" s="59">
        <v>740</v>
      </c>
      <c r="V189" s="60">
        <v>830</v>
      </c>
      <c r="W189" s="67" t="s">
        <v>913</v>
      </c>
      <c r="X189" s="62" t="s">
        <v>914</v>
      </c>
      <c r="Y189" s="67" t="s">
        <v>912</v>
      </c>
      <c r="Z189" s="64" t="s">
        <v>915</v>
      </c>
      <c r="AA189" s="67" t="s">
        <v>912</v>
      </c>
      <c r="AB189" s="65">
        <v>2.5</v>
      </c>
      <c r="AC189" s="68">
        <v>2.5</v>
      </c>
      <c r="AD189" s="33" t="s">
        <v>912</v>
      </c>
      <c r="AE189" s="69">
        <v>9230</v>
      </c>
      <c r="AF189" s="33" t="s">
        <v>912</v>
      </c>
      <c r="AG189" s="70">
        <v>90</v>
      </c>
      <c r="AH189" s="71" t="s">
        <v>913</v>
      </c>
      <c r="AI189" s="62" t="s">
        <v>914</v>
      </c>
      <c r="AJ189" s="67" t="s">
        <v>912</v>
      </c>
      <c r="AK189" s="64" t="s">
        <v>915</v>
      </c>
      <c r="AL189" s="67" t="s">
        <v>912</v>
      </c>
      <c r="AM189" s="72">
        <v>2.5</v>
      </c>
      <c r="AN189" s="73" t="s">
        <v>916</v>
      </c>
      <c r="AO189" s="33" t="s">
        <v>912</v>
      </c>
      <c r="AP189" s="74">
        <v>3690</v>
      </c>
      <c r="AQ189" s="33" t="s">
        <v>912</v>
      </c>
      <c r="AR189" s="75">
        <v>30</v>
      </c>
      <c r="AS189" s="76" t="s">
        <v>913</v>
      </c>
      <c r="AT189" s="77" t="s">
        <v>914</v>
      </c>
      <c r="AU189" s="78" t="s">
        <v>912</v>
      </c>
      <c r="AV189" s="79" t="s">
        <v>915</v>
      </c>
      <c r="AW189" s="78" t="s">
        <v>912</v>
      </c>
      <c r="AX189" s="80">
        <v>3.7</v>
      </c>
      <c r="AY189" s="7"/>
      <c r="BB189" s="81"/>
      <c r="BC189" s="22"/>
      <c r="BE189" s="22"/>
      <c r="BG189" s="22"/>
      <c r="BI189" s="870"/>
      <c r="BJ189" s="7"/>
      <c r="BK189" s="146"/>
      <c r="BL189" s="869"/>
      <c r="BM189" s="93"/>
      <c r="BN189" s="86"/>
      <c r="BO189" s="86"/>
      <c r="BP189" s="86"/>
      <c r="BQ189" s="86"/>
      <c r="BR189" s="86"/>
      <c r="BS189" s="116"/>
      <c r="BT189" s="86"/>
      <c r="BU189" s="958"/>
      <c r="BV189" s="117"/>
      <c r="BW189" s="859" t="s">
        <v>912</v>
      </c>
      <c r="BX189" s="886">
        <v>23040</v>
      </c>
      <c r="BY189" s="88"/>
      <c r="BZ189" s="859" t="s">
        <v>912</v>
      </c>
      <c r="CA189" s="860">
        <v>150</v>
      </c>
      <c r="CB189" s="883" t="s">
        <v>913</v>
      </c>
      <c r="CC189" s="834" t="s">
        <v>914</v>
      </c>
      <c r="CD189" s="883" t="s">
        <v>912</v>
      </c>
      <c r="CE189" s="837" t="s">
        <v>918</v>
      </c>
      <c r="CF189" s="883" t="s">
        <v>912</v>
      </c>
      <c r="CG189" s="840">
        <v>5.7</v>
      </c>
      <c r="CH189" s="877" t="s">
        <v>912</v>
      </c>
      <c r="CI189" s="871">
        <v>6700</v>
      </c>
      <c r="CJ189" s="874">
        <v>7300</v>
      </c>
      <c r="CK189" s="877" t="s">
        <v>912</v>
      </c>
      <c r="CL189" s="89" t="s">
        <v>919</v>
      </c>
      <c r="CM189" s="90">
        <v>10200</v>
      </c>
      <c r="CN189" s="91">
        <v>11400</v>
      </c>
      <c r="CO189" s="859" t="s">
        <v>912</v>
      </c>
      <c r="CP189" s="878">
        <v>15830</v>
      </c>
      <c r="CQ189" s="859" t="s">
        <v>912</v>
      </c>
      <c r="CR189" s="860">
        <v>150</v>
      </c>
      <c r="CS189" s="883" t="s">
        <v>913</v>
      </c>
      <c r="CT189" s="834" t="s">
        <v>914</v>
      </c>
      <c r="CU189" s="834" t="s">
        <v>912</v>
      </c>
      <c r="CV189" s="837" t="s">
        <v>918</v>
      </c>
      <c r="CW189" s="883" t="s">
        <v>912</v>
      </c>
      <c r="CX189" s="850">
        <v>2.7</v>
      </c>
      <c r="CY189" s="881" t="s">
        <v>920</v>
      </c>
      <c r="CZ189" s="877" t="s">
        <v>912</v>
      </c>
      <c r="DA189" s="853">
        <v>5100</v>
      </c>
      <c r="DB189" s="855"/>
      <c r="DC189" s="121"/>
      <c r="DD189" s="855" t="s">
        <v>921</v>
      </c>
      <c r="DE189" s="856">
        <v>17160</v>
      </c>
      <c r="DF189" s="859" t="s">
        <v>912</v>
      </c>
      <c r="DG189" s="860">
        <v>170</v>
      </c>
      <c r="DH189" s="834" t="s">
        <v>913</v>
      </c>
      <c r="DI189" s="834" t="s">
        <v>914</v>
      </c>
      <c r="DJ189" s="834" t="s">
        <v>912</v>
      </c>
      <c r="DK189" s="837" t="s">
        <v>918</v>
      </c>
      <c r="DL189" s="834" t="s">
        <v>912</v>
      </c>
      <c r="DM189" s="840">
        <v>1.9</v>
      </c>
      <c r="DN189" s="843" t="s">
        <v>921</v>
      </c>
      <c r="DO189" s="844" t="s">
        <v>854</v>
      </c>
      <c r="DP189" s="846" t="s">
        <v>854</v>
      </c>
      <c r="DQ189" s="846" t="s">
        <v>854</v>
      </c>
      <c r="DR189" s="848" t="s">
        <v>854</v>
      </c>
      <c r="DS189" s="843" t="s">
        <v>921</v>
      </c>
      <c r="DT189" s="967"/>
      <c r="DU189" s="969"/>
      <c r="DV189" s="961"/>
      <c r="DW189" s="195"/>
      <c r="DX189" s="961"/>
    </row>
    <row r="190" spans="1:128" s="18" customFormat="1" ht="18.600000000000001" customHeight="1">
      <c r="A190" s="18" t="s">
        <v>346</v>
      </c>
      <c r="B190" s="921"/>
      <c r="C190" s="957"/>
      <c r="D190" s="868"/>
      <c r="E190" s="94" t="s">
        <v>52</v>
      </c>
      <c r="F190" s="56"/>
      <c r="G190" s="95">
        <v>103350</v>
      </c>
      <c r="H190" s="96">
        <v>177140</v>
      </c>
      <c r="I190" s="95">
        <v>85700</v>
      </c>
      <c r="J190" s="96">
        <v>159490</v>
      </c>
      <c r="K190" s="33" t="s">
        <v>912</v>
      </c>
      <c r="L190" s="97">
        <v>1010</v>
      </c>
      <c r="M190" s="98">
        <v>1640</v>
      </c>
      <c r="N190" s="99" t="s">
        <v>913</v>
      </c>
      <c r="O190" s="100" t="s">
        <v>914</v>
      </c>
      <c r="P190" s="100" t="s">
        <v>852</v>
      </c>
      <c r="Q190" s="100" t="s">
        <v>915</v>
      </c>
      <c r="R190" s="100" t="s">
        <v>912</v>
      </c>
      <c r="S190" s="101">
        <v>2.6</v>
      </c>
      <c r="T190" s="102">
        <v>2.6</v>
      </c>
      <c r="U190" s="97">
        <v>830</v>
      </c>
      <c r="V190" s="98">
        <v>1460</v>
      </c>
      <c r="W190" s="103" t="s">
        <v>913</v>
      </c>
      <c r="X190" s="100" t="s">
        <v>914</v>
      </c>
      <c r="Y190" s="103" t="s">
        <v>852</v>
      </c>
      <c r="Z190" s="100" t="s">
        <v>915</v>
      </c>
      <c r="AA190" s="103" t="s">
        <v>912</v>
      </c>
      <c r="AB190" s="101">
        <v>2.5</v>
      </c>
      <c r="AC190" s="104">
        <v>2.5</v>
      </c>
      <c r="AD190" s="33" t="s">
        <v>912</v>
      </c>
      <c r="AE190" s="105">
        <v>9230</v>
      </c>
      <c r="AF190" s="33" t="s">
        <v>912</v>
      </c>
      <c r="AG190" s="106">
        <v>90</v>
      </c>
      <c r="AH190" s="107" t="s">
        <v>913</v>
      </c>
      <c r="AI190" s="49" t="s">
        <v>914</v>
      </c>
      <c r="AJ190" s="50" t="s">
        <v>912</v>
      </c>
      <c r="AK190" s="108" t="s">
        <v>915</v>
      </c>
      <c r="AL190" s="109" t="s">
        <v>912</v>
      </c>
      <c r="AM190" s="110">
        <v>2.5</v>
      </c>
      <c r="AN190" s="111"/>
      <c r="AO190" s="7"/>
      <c r="AP190" s="112"/>
      <c r="AQ190" s="7"/>
      <c r="AR190" s="113"/>
      <c r="AS190" s="114"/>
      <c r="AT190" s="112"/>
      <c r="AU190" s="114"/>
      <c r="AV190" s="112"/>
      <c r="AW190" s="114"/>
      <c r="AX190" s="112"/>
      <c r="AY190" s="7"/>
      <c r="BB190" s="81"/>
      <c r="BC190" s="22"/>
      <c r="BE190" s="22"/>
      <c r="BG190" s="22"/>
      <c r="BI190" s="870"/>
      <c r="BJ190" s="7"/>
      <c r="BK190" s="146"/>
      <c r="BL190" s="869"/>
      <c r="BM190" s="93"/>
      <c r="BN190" s="86"/>
      <c r="BO190" s="86"/>
      <c r="BP190" s="86"/>
      <c r="BQ190" s="86"/>
      <c r="BR190" s="86"/>
      <c r="BS190" s="116"/>
      <c r="BT190" s="86"/>
      <c r="BU190" s="958"/>
      <c r="BV190" s="117"/>
      <c r="BW190" s="859"/>
      <c r="BX190" s="887"/>
      <c r="BY190" s="118">
        <v>21100</v>
      </c>
      <c r="BZ190" s="859"/>
      <c r="CA190" s="861"/>
      <c r="CB190" s="884"/>
      <c r="CC190" s="835"/>
      <c r="CD190" s="884"/>
      <c r="CE190" s="838"/>
      <c r="CF190" s="884"/>
      <c r="CG190" s="841"/>
      <c r="CH190" s="877"/>
      <c r="CI190" s="872"/>
      <c r="CJ190" s="875"/>
      <c r="CK190" s="877"/>
      <c r="CL190" s="15" t="s">
        <v>923</v>
      </c>
      <c r="CM190" s="119">
        <v>5600</v>
      </c>
      <c r="CN190" s="120">
        <v>6200</v>
      </c>
      <c r="CO190" s="859"/>
      <c r="CP190" s="879"/>
      <c r="CQ190" s="859"/>
      <c r="CR190" s="861"/>
      <c r="CS190" s="884"/>
      <c r="CT190" s="835"/>
      <c r="CU190" s="835"/>
      <c r="CV190" s="838"/>
      <c r="CW190" s="884"/>
      <c r="CX190" s="851"/>
      <c r="CY190" s="881"/>
      <c r="CZ190" s="877"/>
      <c r="DA190" s="854"/>
      <c r="DB190" s="855"/>
      <c r="DC190" s="121"/>
      <c r="DD190" s="855"/>
      <c r="DE190" s="857"/>
      <c r="DF190" s="859"/>
      <c r="DG190" s="861"/>
      <c r="DH190" s="835"/>
      <c r="DI190" s="835"/>
      <c r="DJ190" s="835"/>
      <c r="DK190" s="838"/>
      <c r="DL190" s="835"/>
      <c r="DM190" s="841"/>
      <c r="DN190" s="843"/>
      <c r="DO190" s="845"/>
      <c r="DP190" s="847"/>
      <c r="DQ190" s="847"/>
      <c r="DR190" s="849"/>
      <c r="DS190" s="843"/>
      <c r="DT190" s="967"/>
      <c r="DU190" s="969"/>
      <c r="DV190" s="961"/>
      <c r="DW190" s="195"/>
      <c r="DX190" s="961"/>
    </row>
    <row r="191" spans="1:128" s="18" customFormat="1" ht="18.600000000000001" customHeight="1">
      <c r="A191" s="18" t="s">
        <v>347</v>
      </c>
      <c r="B191" s="921"/>
      <c r="C191" s="957"/>
      <c r="D191" s="863" t="s">
        <v>924</v>
      </c>
      <c r="E191" s="94" t="s">
        <v>53</v>
      </c>
      <c r="F191" s="56"/>
      <c r="G191" s="95">
        <v>177140</v>
      </c>
      <c r="H191" s="96">
        <v>269500</v>
      </c>
      <c r="I191" s="95">
        <v>159490</v>
      </c>
      <c r="J191" s="96">
        <v>251850</v>
      </c>
      <c r="K191" s="33" t="s">
        <v>912</v>
      </c>
      <c r="L191" s="97">
        <v>1640</v>
      </c>
      <c r="M191" s="98">
        <v>2570</v>
      </c>
      <c r="N191" s="99" t="s">
        <v>913</v>
      </c>
      <c r="O191" s="100" t="s">
        <v>914</v>
      </c>
      <c r="P191" s="100" t="s">
        <v>852</v>
      </c>
      <c r="Q191" s="100" t="s">
        <v>915</v>
      </c>
      <c r="R191" s="100" t="s">
        <v>912</v>
      </c>
      <c r="S191" s="101">
        <v>2.6</v>
      </c>
      <c r="T191" s="102">
        <v>2.6</v>
      </c>
      <c r="U191" s="97">
        <v>1460</v>
      </c>
      <c r="V191" s="98">
        <v>2390</v>
      </c>
      <c r="W191" s="103" t="s">
        <v>913</v>
      </c>
      <c r="X191" s="100" t="s">
        <v>914</v>
      </c>
      <c r="Y191" s="103" t="s">
        <v>852</v>
      </c>
      <c r="Z191" s="100" t="s">
        <v>915</v>
      </c>
      <c r="AA191" s="103" t="s">
        <v>912</v>
      </c>
      <c r="AB191" s="101">
        <v>2.5</v>
      </c>
      <c r="AC191" s="104">
        <v>2.6</v>
      </c>
      <c r="AD191" s="122"/>
      <c r="AE191" s="123"/>
      <c r="AF191" s="124"/>
      <c r="AG191" s="125"/>
      <c r="AH191" s="126"/>
      <c r="AI191" s="86"/>
      <c r="AJ191" s="126"/>
      <c r="AK191" s="86"/>
      <c r="AL191" s="126"/>
      <c r="AM191" s="86"/>
      <c r="AN191" s="86"/>
      <c r="AO191" s="122"/>
      <c r="AP191" s="123"/>
      <c r="AQ191" s="124"/>
      <c r="AR191" s="125"/>
      <c r="AS191" s="126"/>
      <c r="AT191" s="86"/>
      <c r="AU191" s="126"/>
      <c r="AV191" s="86"/>
      <c r="AW191" s="126"/>
      <c r="AX191" s="86"/>
      <c r="AY191" s="33" t="s">
        <v>912</v>
      </c>
      <c r="AZ191" s="127">
        <v>18470</v>
      </c>
      <c r="BA191" s="33" t="s">
        <v>912</v>
      </c>
      <c r="BB191" s="75">
        <v>180</v>
      </c>
      <c r="BC191" s="76" t="s">
        <v>913</v>
      </c>
      <c r="BD191" s="77" t="s">
        <v>914</v>
      </c>
      <c r="BE191" s="78" t="s">
        <v>912</v>
      </c>
      <c r="BF191" s="79" t="s">
        <v>915</v>
      </c>
      <c r="BG191" s="76" t="s">
        <v>912</v>
      </c>
      <c r="BH191" s="80">
        <v>2.5</v>
      </c>
      <c r="BI191" s="870"/>
      <c r="BJ191" s="7"/>
      <c r="BK191" s="146"/>
      <c r="BL191" s="869"/>
      <c r="BM191" s="93"/>
      <c r="BN191" s="86"/>
      <c r="BO191" s="86"/>
      <c r="BP191" s="86"/>
      <c r="BQ191" s="86"/>
      <c r="BR191" s="86"/>
      <c r="BS191" s="116"/>
      <c r="BT191" s="86"/>
      <c r="BU191" s="958"/>
      <c r="BV191" s="117"/>
      <c r="BW191" s="859" t="s">
        <v>912</v>
      </c>
      <c r="BX191" s="963">
        <v>21100</v>
      </c>
      <c r="BY191" s="128"/>
      <c r="BZ191" s="859"/>
      <c r="CA191" s="861"/>
      <c r="CB191" s="884"/>
      <c r="CC191" s="835"/>
      <c r="CD191" s="884"/>
      <c r="CE191" s="838"/>
      <c r="CF191" s="884"/>
      <c r="CG191" s="841"/>
      <c r="CH191" s="877"/>
      <c r="CI191" s="872"/>
      <c r="CJ191" s="875"/>
      <c r="CK191" s="877"/>
      <c r="CL191" s="15" t="s">
        <v>925</v>
      </c>
      <c r="CM191" s="119">
        <v>4900</v>
      </c>
      <c r="CN191" s="120">
        <v>5400</v>
      </c>
      <c r="CO191" s="859"/>
      <c r="CP191" s="879"/>
      <c r="CQ191" s="859"/>
      <c r="CR191" s="861"/>
      <c r="CS191" s="884"/>
      <c r="CT191" s="835"/>
      <c r="CU191" s="835"/>
      <c r="CV191" s="838"/>
      <c r="CW191" s="884"/>
      <c r="CX191" s="851"/>
      <c r="CY191" s="881"/>
      <c r="CZ191" s="93"/>
      <c r="DA191" s="19"/>
      <c r="DB191" s="855"/>
      <c r="DC191" s="121"/>
      <c r="DD191" s="855"/>
      <c r="DE191" s="857"/>
      <c r="DF191" s="859"/>
      <c r="DG191" s="861"/>
      <c r="DH191" s="835"/>
      <c r="DI191" s="835"/>
      <c r="DJ191" s="835"/>
      <c r="DK191" s="838"/>
      <c r="DL191" s="835"/>
      <c r="DM191" s="841"/>
      <c r="DN191" s="843"/>
      <c r="DO191" s="888">
        <v>0.01</v>
      </c>
      <c r="DP191" s="890">
        <v>0.03</v>
      </c>
      <c r="DQ191" s="890">
        <v>0.04</v>
      </c>
      <c r="DR191" s="892">
        <v>0.05</v>
      </c>
      <c r="DS191" s="843"/>
      <c r="DT191" s="967"/>
      <c r="DU191" s="969"/>
      <c r="DV191" s="961"/>
      <c r="DW191" s="195"/>
      <c r="DX191" s="961"/>
    </row>
    <row r="192" spans="1:128" s="18" customFormat="1" ht="18.600000000000001" customHeight="1">
      <c r="A192" s="18" t="s">
        <v>348</v>
      </c>
      <c r="B192" s="921"/>
      <c r="C192" s="957"/>
      <c r="D192" s="864"/>
      <c r="E192" s="129" t="s">
        <v>54</v>
      </c>
      <c r="F192" s="56"/>
      <c r="G192" s="130">
        <v>269500</v>
      </c>
      <c r="H192" s="131"/>
      <c r="I192" s="130">
        <v>251850</v>
      </c>
      <c r="J192" s="131"/>
      <c r="K192" s="33" t="s">
        <v>912</v>
      </c>
      <c r="L192" s="132">
        <v>2570</v>
      </c>
      <c r="M192" s="133"/>
      <c r="N192" s="134" t="s">
        <v>913</v>
      </c>
      <c r="O192" s="135" t="s">
        <v>914</v>
      </c>
      <c r="P192" s="135" t="s">
        <v>852</v>
      </c>
      <c r="Q192" s="135" t="s">
        <v>915</v>
      </c>
      <c r="R192" s="135" t="s">
        <v>912</v>
      </c>
      <c r="S192" s="136">
        <v>2.6</v>
      </c>
      <c r="T192" s="137"/>
      <c r="U192" s="132">
        <v>2390</v>
      </c>
      <c r="V192" s="133"/>
      <c r="W192" s="138" t="s">
        <v>913</v>
      </c>
      <c r="X192" s="135" t="s">
        <v>914</v>
      </c>
      <c r="Y192" s="139" t="s">
        <v>852</v>
      </c>
      <c r="Z192" s="135" t="s">
        <v>915</v>
      </c>
      <c r="AA192" s="139" t="s">
        <v>912</v>
      </c>
      <c r="AB192" s="136">
        <v>2.6</v>
      </c>
      <c r="AC192" s="140"/>
      <c r="AD192" s="122"/>
      <c r="AE192" s="123"/>
      <c r="AF192" s="124"/>
      <c r="AG192" s="141"/>
      <c r="AH192" s="126"/>
      <c r="AI192" s="86"/>
      <c r="AJ192" s="126"/>
      <c r="AK192" s="86"/>
      <c r="AL192" s="126"/>
      <c r="AM192" s="86"/>
      <c r="AN192" s="86"/>
      <c r="AO192" s="122"/>
      <c r="AP192" s="123"/>
      <c r="AQ192" s="124"/>
      <c r="AR192" s="141"/>
      <c r="AS192" s="126"/>
      <c r="AT192" s="86"/>
      <c r="AU192" s="126"/>
      <c r="AV192" s="86"/>
      <c r="AW192" s="126"/>
      <c r="AX192" s="86"/>
      <c r="AY192" s="122"/>
      <c r="AZ192" s="123"/>
      <c r="BA192" s="123"/>
      <c r="BB192" s="125"/>
      <c r="BC192" s="126"/>
      <c r="BD192" s="86"/>
      <c r="BE192" s="126"/>
      <c r="BF192" s="86"/>
      <c r="BG192" s="126"/>
      <c r="BH192" s="86"/>
      <c r="BI192" s="870"/>
      <c r="BJ192" s="7"/>
      <c r="BK192" s="146"/>
      <c r="BL192" s="869"/>
      <c r="BM192" s="93"/>
      <c r="BN192" s="86"/>
      <c r="BO192" s="86"/>
      <c r="BP192" s="86"/>
      <c r="BQ192" s="86"/>
      <c r="BR192" s="86"/>
      <c r="BS192" s="116"/>
      <c r="BT192" s="86"/>
      <c r="BU192" s="958"/>
      <c r="BV192" s="117"/>
      <c r="BW192" s="859"/>
      <c r="BX192" s="964"/>
      <c r="BY192" s="142"/>
      <c r="BZ192" s="859"/>
      <c r="CA192" s="862"/>
      <c r="CB192" s="885"/>
      <c r="CC192" s="836"/>
      <c r="CD192" s="885"/>
      <c r="CE192" s="839"/>
      <c r="CF192" s="885"/>
      <c r="CG192" s="842"/>
      <c r="CH192" s="877"/>
      <c r="CI192" s="873"/>
      <c r="CJ192" s="876"/>
      <c r="CK192" s="877"/>
      <c r="CL192" s="143" t="s">
        <v>926</v>
      </c>
      <c r="CM192" s="144">
        <v>4400</v>
      </c>
      <c r="CN192" s="145">
        <v>4900</v>
      </c>
      <c r="CO192" s="859"/>
      <c r="CP192" s="880"/>
      <c r="CQ192" s="859"/>
      <c r="CR192" s="862"/>
      <c r="CS192" s="885"/>
      <c r="CT192" s="836"/>
      <c r="CU192" s="836"/>
      <c r="CV192" s="839"/>
      <c r="CW192" s="885"/>
      <c r="CX192" s="852"/>
      <c r="CY192" s="882"/>
      <c r="CZ192" s="93"/>
      <c r="DA192" s="19"/>
      <c r="DB192" s="855"/>
      <c r="DC192" s="121"/>
      <c r="DD192" s="855"/>
      <c r="DE192" s="858"/>
      <c r="DF192" s="859"/>
      <c r="DG192" s="862"/>
      <c r="DH192" s="836"/>
      <c r="DI192" s="836"/>
      <c r="DJ192" s="836"/>
      <c r="DK192" s="839"/>
      <c r="DL192" s="836"/>
      <c r="DM192" s="842"/>
      <c r="DN192" s="843"/>
      <c r="DO192" s="889"/>
      <c r="DP192" s="891"/>
      <c r="DQ192" s="891"/>
      <c r="DR192" s="893"/>
      <c r="DS192" s="843"/>
      <c r="DT192" s="967"/>
      <c r="DU192" s="969"/>
      <c r="DV192" s="961"/>
      <c r="DW192" s="195"/>
      <c r="DX192" s="961"/>
    </row>
    <row r="193" spans="1:128" ht="18.600000000000001" customHeight="1">
      <c r="A193" s="302" t="s">
        <v>349</v>
      </c>
      <c r="B193" s="921"/>
      <c r="C193" s="959" t="s">
        <v>930</v>
      </c>
      <c r="D193" s="867" t="s">
        <v>911</v>
      </c>
      <c r="E193" s="55" t="s">
        <v>51</v>
      </c>
      <c r="F193" s="56"/>
      <c r="G193" s="57">
        <v>86250</v>
      </c>
      <c r="H193" s="58">
        <v>95480</v>
      </c>
      <c r="I193" s="57">
        <v>70800</v>
      </c>
      <c r="J193" s="58">
        <v>80030</v>
      </c>
      <c r="K193" s="33" t="s">
        <v>912</v>
      </c>
      <c r="L193" s="59">
        <v>840</v>
      </c>
      <c r="M193" s="60">
        <v>930</v>
      </c>
      <c r="N193" s="61" t="s">
        <v>913</v>
      </c>
      <c r="O193" s="62" t="s">
        <v>914</v>
      </c>
      <c r="P193" s="63" t="s">
        <v>912</v>
      </c>
      <c r="Q193" s="64" t="s">
        <v>915</v>
      </c>
      <c r="R193" s="63" t="s">
        <v>912</v>
      </c>
      <c r="S193" s="65">
        <v>2.6</v>
      </c>
      <c r="T193" s="66">
        <v>2.6</v>
      </c>
      <c r="U193" s="59">
        <v>680</v>
      </c>
      <c r="V193" s="60">
        <v>770</v>
      </c>
      <c r="W193" s="67" t="s">
        <v>913</v>
      </c>
      <c r="X193" s="62" t="s">
        <v>914</v>
      </c>
      <c r="Y193" s="67" t="s">
        <v>912</v>
      </c>
      <c r="Z193" s="64" t="s">
        <v>915</v>
      </c>
      <c r="AA193" s="67" t="s">
        <v>912</v>
      </c>
      <c r="AB193" s="65">
        <v>2.5</v>
      </c>
      <c r="AC193" s="68">
        <v>2.5</v>
      </c>
      <c r="AD193" s="33" t="s">
        <v>912</v>
      </c>
      <c r="AE193" s="69">
        <v>9230</v>
      </c>
      <c r="AF193" s="33" t="s">
        <v>912</v>
      </c>
      <c r="AG193" s="70">
        <v>90</v>
      </c>
      <c r="AH193" s="71" t="s">
        <v>913</v>
      </c>
      <c r="AI193" s="62" t="s">
        <v>914</v>
      </c>
      <c r="AJ193" s="67" t="s">
        <v>912</v>
      </c>
      <c r="AK193" s="64" t="s">
        <v>915</v>
      </c>
      <c r="AL193" s="67" t="s">
        <v>912</v>
      </c>
      <c r="AM193" s="72">
        <v>2.5</v>
      </c>
      <c r="AN193" s="73" t="s">
        <v>916</v>
      </c>
      <c r="AO193" s="33" t="s">
        <v>912</v>
      </c>
      <c r="AP193" s="74">
        <v>3690</v>
      </c>
      <c r="AQ193" s="33" t="s">
        <v>912</v>
      </c>
      <c r="AR193" s="75">
        <v>30</v>
      </c>
      <c r="AS193" s="76" t="s">
        <v>913</v>
      </c>
      <c r="AT193" s="77" t="s">
        <v>914</v>
      </c>
      <c r="AU193" s="78" t="s">
        <v>912</v>
      </c>
      <c r="AV193" s="79" t="s">
        <v>915</v>
      </c>
      <c r="AW193" s="78" t="s">
        <v>912</v>
      </c>
      <c r="AX193" s="80">
        <v>3.7</v>
      </c>
      <c r="AZ193" s="18"/>
      <c r="BA193" s="18"/>
      <c r="BB193" s="81"/>
      <c r="BC193" s="22"/>
      <c r="BD193" s="18"/>
      <c r="BE193" s="22"/>
      <c r="BF193" s="18"/>
      <c r="BG193" s="22"/>
      <c r="BH193" s="18"/>
      <c r="BI193" s="870"/>
      <c r="BK193" s="146"/>
      <c r="BL193" s="869"/>
      <c r="BM193" s="93"/>
      <c r="BS193" s="116"/>
      <c r="BU193" s="958"/>
      <c r="BV193" s="117"/>
      <c r="BW193" s="859" t="s">
        <v>912</v>
      </c>
      <c r="BX193" s="886">
        <v>21130</v>
      </c>
      <c r="BY193" s="88"/>
      <c r="BZ193" s="859" t="s">
        <v>912</v>
      </c>
      <c r="CA193" s="860">
        <v>130</v>
      </c>
      <c r="CB193" s="883" t="s">
        <v>913</v>
      </c>
      <c r="CC193" s="834" t="s">
        <v>914</v>
      </c>
      <c r="CD193" s="883" t="s">
        <v>912</v>
      </c>
      <c r="CE193" s="837" t="s">
        <v>918</v>
      </c>
      <c r="CF193" s="883" t="s">
        <v>912</v>
      </c>
      <c r="CG193" s="840">
        <v>5.7</v>
      </c>
      <c r="CH193" s="877" t="s">
        <v>912</v>
      </c>
      <c r="CI193" s="871">
        <v>5800</v>
      </c>
      <c r="CJ193" s="874">
        <v>6400</v>
      </c>
      <c r="CK193" s="877" t="s">
        <v>912</v>
      </c>
      <c r="CL193" s="89" t="s">
        <v>919</v>
      </c>
      <c r="CM193" s="90">
        <v>9800</v>
      </c>
      <c r="CN193" s="91">
        <v>10900</v>
      </c>
      <c r="CO193" s="859" t="s">
        <v>912</v>
      </c>
      <c r="CP193" s="878">
        <v>13850</v>
      </c>
      <c r="CQ193" s="859" t="s">
        <v>912</v>
      </c>
      <c r="CR193" s="860">
        <v>130</v>
      </c>
      <c r="CS193" s="883" t="s">
        <v>913</v>
      </c>
      <c r="CT193" s="834" t="s">
        <v>914</v>
      </c>
      <c r="CU193" s="834" t="s">
        <v>912</v>
      </c>
      <c r="CV193" s="837" t="s">
        <v>918</v>
      </c>
      <c r="CW193" s="883" t="s">
        <v>912</v>
      </c>
      <c r="CX193" s="850">
        <v>2.8</v>
      </c>
      <c r="CY193" s="881" t="s">
        <v>920</v>
      </c>
      <c r="CZ193" s="877" t="s">
        <v>912</v>
      </c>
      <c r="DA193" s="853">
        <v>5100</v>
      </c>
      <c r="DB193" s="855"/>
      <c r="DC193" s="121"/>
      <c r="DD193" s="855" t="s">
        <v>921</v>
      </c>
      <c r="DE193" s="856">
        <v>15010</v>
      </c>
      <c r="DF193" s="859" t="s">
        <v>912</v>
      </c>
      <c r="DG193" s="860">
        <v>150</v>
      </c>
      <c r="DH193" s="834" t="s">
        <v>913</v>
      </c>
      <c r="DI193" s="834" t="s">
        <v>914</v>
      </c>
      <c r="DJ193" s="834" t="s">
        <v>912</v>
      </c>
      <c r="DK193" s="837" t="s">
        <v>918</v>
      </c>
      <c r="DL193" s="834" t="s">
        <v>912</v>
      </c>
      <c r="DM193" s="840">
        <v>1.8</v>
      </c>
      <c r="DN193" s="843" t="s">
        <v>921</v>
      </c>
      <c r="DO193" s="844" t="s">
        <v>854</v>
      </c>
      <c r="DP193" s="846" t="s">
        <v>854</v>
      </c>
      <c r="DQ193" s="846" t="s">
        <v>854</v>
      </c>
      <c r="DR193" s="848" t="s">
        <v>854</v>
      </c>
      <c r="DS193" s="843" t="s">
        <v>921</v>
      </c>
      <c r="DT193" s="967"/>
      <c r="DU193" s="969"/>
      <c r="DV193" s="961"/>
      <c r="DW193" s="195"/>
      <c r="DX193" s="961"/>
    </row>
    <row r="194" spans="1:128" ht="18.600000000000001" customHeight="1">
      <c r="A194" s="302" t="s">
        <v>350</v>
      </c>
      <c r="B194" s="921"/>
      <c r="C194" s="957"/>
      <c r="D194" s="868"/>
      <c r="E194" s="94" t="s">
        <v>52</v>
      </c>
      <c r="F194" s="56"/>
      <c r="G194" s="95">
        <v>95480</v>
      </c>
      <c r="H194" s="96">
        <v>169270</v>
      </c>
      <c r="I194" s="95">
        <v>80030</v>
      </c>
      <c r="J194" s="96">
        <v>153820</v>
      </c>
      <c r="K194" s="33" t="s">
        <v>912</v>
      </c>
      <c r="L194" s="97">
        <v>930</v>
      </c>
      <c r="M194" s="98">
        <v>1560</v>
      </c>
      <c r="N194" s="99" t="s">
        <v>913</v>
      </c>
      <c r="O194" s="100" t="s">
        <v>914</v>
      </c>
      <c r="P194" s="100" t="s">
        <v>852</v>
      </c>
      <c r="Q194" s="100" t="s">
        <v>915</v>
      </c>
      <c r="R194" s="100" t="s">
        <v>912</v>
      </c>
      <c r="S194" s="101">
        <v>2.6</v>
      </c>
      <c r="T194" s="102">
        <v>2.6</v>
      </c>
      <c r="U194" s="97">
        <v>770</v>
      </c>
      <c r="V194" s="98">
        <v>1410</v>
      </c>
      <c r="W194" s="103" t="s">
        <v>913</v>
      </c>
      <c r="X194" s="100" t="s">
        <v>914</v>
      </c>
      <c r="Y194" s="103" t="s">
        <v>852</v>
      </c>
      <c r="Z194" s="100" t="s">
        <v>915</v>
      </c>
      <c r="AA194" s="103" t="s">
        <v>912</v>
      </c>
      <c r="AB194" s="101">
        <v>2.5</v>
      </c>
      <c r="AC194" s="104">
        <v>2.5</v>
      </c>
      <c r="AD194" s="33" t="s">
        <v>912</v>
      </c>
      <c r="AE194" s="105">
        <v>9230</v>
      </c>
      <c r="AF194" s="33" t="s">
        <v>912</v>
      </c>
      <c r="AG194" s="106">
        <v>90</v>
      </c>
      <c r="AH194" s="107" t="s">
        <v>913</v>
      </c>
      <c r="AI194" s="49" t="s">
        <v>914</v>
      </c>
      <c r="AJ194" s="50" t="s">
        <v>912</v>
      </c>
      <c r="AK194" s="108" t="s">
        <v>915</v>
      </c>
      <c r="AL194" s="109" t="s">
        <v>912</v>
      </c>
      <c r="AM194" s="110">
        <v>2.5</v>
      </c>
      <c r="AN194" s="111"/>
      <c r="AP194" s="112"/>
      <c r="AQ194" s="7"/>
      <c r="AR194" s="113"/>
      <c r="AS194" s="114"/>
      <c r="AT194" s="112"/>
      <c r="AU194" s="114"/>
      <c r="AV194" s="112"/>
      <c r="AW194" s="114"/>
      <c r="AX194" s="112"/>
      <c r="AZ194" s="18"/>
      <c r="BA194" s="18"/>
      <c r="BB194" s="81"/>
      <c r="BC194" s="22"/>
      <c r="BD194" s="18"/>
      <c r="BE194" s="22"/>
      <c r="BF194" s="18"/>
      <c r="BG194" s="22"/>
      <c r="BH194" s="18"/>
      <c r="BI194" s="870"/>
      <c r="BK194" s="146"/>
      <c r="BL194" s="869"/>
      <c r="BM194" s="93"/>
      <c r="BS194" s="116"/>
      <c r="BU194" s="958"/>
      <c r="BV194" s="117"/>
      <c r="BW194" s="859"/>
      <c r="BX194" s="887"/>
      <c r="BY194" s="118">
        <v>19190</v>
      </c>
      <c r="BZ194" s="859"/>
      <c r="CA194" s="861"/>
      <c r="CB194" s="884"/>
      <c r="CC194" s="835"/>
      <c r="CD194" s="884"/>
      <c r="CE194" s="838"/>
      <c r="CF194" s="884"/>
      <c r="CG194" s="841"/>
      <c r="CH194" s="877"/>
      <c r="CI194" s="872"/>
      <c r="CJ194" s="875"/>
      <c r="CK194" s="877"/>
      <c r="CL194" s="15" t="s">
        <v>923</v>
      </c>
      <c r="CM194" s="119">
        <v>5400</v>
      </c>
      <c r="CN194" s="120">
        <v>6000</v>
      </c>
      <c r="CO194" s="859"/>
      <c r="CP194" s="879"/>
      <c r="CQ194" s="859"/>
      <c r="CR194" s="861"/>
      <c r="CS194" s="884"/>
      <c r="CT194" s="835"/>
      <c r="CU194" s="835"/>
      <c r="CV194" s="838"/>
      <c r="CW194" s="884"/>
      <c r="CX194" s="851"/>
      <c r="CY194" s="881"/>
      <c r="CZ194" s="877"/>
      <c r="DA194" s="854"/>
      <c r="DB194" s="855"/>
      <c r="DC194" s="121"/>
      <c r="DD194" s="855"/>
      <c r="DE194" s="857"/>
      <c r="DF194" s="859"/>
      <c r="DG194" s="861"/>
      <c r="DH194" s="835"/>
      <c r="DI194" s="835"/>
      <c r="DJ194" s="835"/>
      <c r="DK194" s="838"/>
      <c r="DL194" s="835"/>
      <c r="DM194" s="841"/>
      <c r="DN194" s="843"/>
      <c r="DO194" s="845"/>
      <c r="DP194" s="847"/>
      <c r="DQ194" s="847"/>
      <c r="DR194" s="849"/>
      <c r="DS194" s="843"/>
      <c r="DT194" s="967"/>
      <c r="DU194" s="969"/>
      <c r="DV194" s="961"/>
      <c r="DW194" s="195"/>
      <c r="DX194" s="961"/>
    </row>
    <row r="195" spans="1:128" ht="18.600000000000001" customHeight="1">
      <c r="A195" s="302" t="s">
        <v>351</v>
      </c>
      <c r="B195" s="921"/>
      <c r="C195" s="957"/>
      <c r="D195" s="863" t="s">
        <v>924</v>
      </c>
      <c r="E195" s="94" t="s">
        <v>53</v>
      </c>
      <c r="F195" s="56"/>
      <c r="G195" s="95">
        <v>169270</v>
      </c>
      <c r="H195" s="96">
        <v>261630</v>
      </c>
      <c r="I195" s="95">
        <v>153820</v>
      </c>
      <c r="J195" s="96">
        <v>246180</v>
      </c>
      <c r="K195" s="33" t="s">
        <v>912</v>
      </c>
      <c r="L195" s="97">
        <v>1560</v>
      </c>
      <c r="M195" s="98">
        <v>2490</v>
      </c>
      <c r="N195" s="99" t="s">
        <v>913</v>
      </c>
      <c r="O195" s="100" t="s">
        <v>914</v>
      </c>
      <c r="P195" s="100" t="s">
        <v>852</v>
      </c>
      <c r="Q195" s="100" t="s">
        <v>915</v>
      </c>
      <c r="R195" s="100" t="s">
        <v>912</v>
      </c>
      <c r="S195" s="101">
        <v>2.6</v>
      </c>
      <c r="T195" s="102">
        <v>2.6</v>
      </c>
      <c r="U195" s="97">
        <v>1410</v>
      </c>
      <c r="V195" s="98">
        <v>2340</v>
      </c>
      <c r="W195" s="103" t="s">
        <v>913</v>
      </c>
      <c r="X195" s="100" t="s">
        <v>914</v>
      </c>
      <c r="Y195" s="103" t="s">
        <v>852</v>
      </c>
      <c r="Z195" s="100" t="s">
        <v>915</v>
      </c>
      <c r="AA195" s="103" t="s">
        <v>912</v>
      </c>
      <c r="AB195" s="101">
        <v>2.5</v>
      </c>
      <c r="AC195" s="104">
        <v>2.6</v>
      </c>
      <c r="AD195" s="122"/>
      <c r="AF195" s="124"/>
      <c r="AO195" s="122"/>
      <c r="AQ195" s="124"/>
      <c r="AY195" s="33" t="s">
        <v>912</v>
      </c>
      <c r="AZ195" s="127">
        <v>18470</v>
      </c>
      <c r="BA195" s="33" t="s">
        <v>912</v>
      </c>
      <c r="BB195" s="75">
        <v>180</v>
      </c>
      <c r="BC195" s="76" t="s">
        <v>913</v>
      </c>
      <c r="BD195" s="77" t="s">
        <v>914</v>
      </c>
      <c r="BE195" s="78" t="s">
        <v>912</v>
      </c>
      <c r="BF195" s="79" t="s">
        <v>915</v>
      </c>
      <c r="BG195" s="76" t="s">
        <v>912</v>
      </c>
      <c r="BH195" s="80">
        <v>2.5</v>
      </c>
      <c r="BI195" s="870"/>
      <c r="BK195" s="970" t="s">
        <v>931</v>
      </c>
      <c r="BL195" s="869"/>
      <c r="BM195" s="971" t="s">
        <v>931</v>
      </c>
      <c r="BN195" s="972"/>
      <c r="BO195" s="972"/>
      <c r="BP195" s="972"/>
      <c r="BQ195" s="972"/>
      <c r="BR195" s="972"/>
      <c r="BS195" s="919"/>
      <c r="BU195" s="958"/>
      <c r="BV195" s="117"/>
      <c r="BW195" s="859" t="s">
        <v>912</v>
      </c>
      <c r="BX195" s="963">
        <v>19190</v>
      </c>
      <c r="BY195" s="128"/>
      <c r="BZ195" s="859"/>
      <c r="CA195" s="861">
        <v>0</v>
      </c>
      <c r="CB195" s="884"/>
      <c r="CC195" s="835"/>
      <c r="CD195" s="884"/>
      <c r="CE195" s="838"/>
      <c r="CF195" s="884"/>
      <c r="CG195" s="841"/>
      <c r="CH195" s="877"/>
      <c r="CI195" s="872"/>
      <c r="CJ195" s="875"/>
      <c r="CK195" s="877"/>
      <c r="CL195" s="15" t="s">
        <v>925</v>
      </c>
      <c r="CM195" s="119">
        <v>4700</v>
      </c>
      <c r="CN195" s="120">
        <v>5200</v>
      </c>
      <c r="CO195" s="859"/>
      <c r="CP195" s="879"/>
      <c r="CQ195" s="859"/>
      <c r="CR195" s="861"/>
      <c r="CS195" s="884"/>
      <c r="CT195" s="835"/>
      <c r="CU195" s="835"/>
      <c r="CV195" s="838"/>
      <c r="CW195" s="884"/>
      <c r="CX195" s="851"/>
      <c r="CY195" s="881"/>
      <c r="CZ195" s="93"/>
      <c r="DA195" s="19"/>
      <c r="DB195" s="855"/>
      <c r="DC195" s="121"/>
      <c r="DD195" s="855"/>
      <c r="DE195" s="857"/>
      <c r="DF195" s="859"/>
      <c r="DG195" s="861"/>
      <c r="DH195" s="835"/>
      <c r="DI195" s="835"/>
      <c r="DJ195" s="835"/>
      <c r="DK195" s="838"/>
      <c r="DL195" s="835"/>
      <c r="DM195" s="841"/>
      <c r="DN195" s="843"/>
      <c r="DO195" s="888">
        <v>0.01</v>
      </c>
      <c r="DP195" s="890">
        <v>0.03</v>
      </c>
      <c r="DQ195" s="890">
        <v>0.04</v>
      </c>
      <c r="DR195" s="892">
        <v>0.05</v>
      </c>
      <c r="DS195" s="843"/>
      <c r="DT195" s="967"/>
      <c r="DU195" s="969"/>
      <c r="DV195" s="961"/>
      <c r="DW195" s="195"/>
      <c r="DX195" s="961"/>
    </row>
    <row r="196" spans="1:128" ht="18.600000000000001" customHeight="1">
      <c r="A196" s="302" t="s">
        <v>352</v>
      </c>
      <c r="B196" s="921"/>
      <c r="C196" s="957"/>
      <c r="D196" s="864"/>
      <c r="E196" s="129" t="s">
        <v>54</v>
      </c>
      <c r="F196" s="56"/>
      <c r="G196" s="130">
        <v>261630</v>
      </c>
      <c r="H196" s="131"/>
      <c r="I196" s="130">
        <v>246180</v>
      </c>
      <c r="J196" s="131"/>
      <c r="K196" s="33" t="s">
        <v>912</v>
      </c>
      <c r="L196" s="132">
        <v>2490</v>
      </c>
      <c r="M196" s="133"/>
      <c r="N196" s="134" t="s">
        <v>913</v>
      </c>
      <c r="O196" s="135" t="s">
        <v>914</v>
      </c>
      <c r="P196" s="135" t="s">
        <v>852</v>
      </c>
      <c r="Q196" s="135" t="s">
        <v>915</v>
      </c>
      <c r="R196" s="135" t="s">
        <v>912</v>
      </c>
      <c r="S196" s="136">
        <v>2.6</v>
      </c>
      <c r="T196" s="137"/>
      <c r="U196" s="132">
        <v>2340</v>
      </c>
      <c r="V196" s="133"/>
      <c r="W196" s="138" t="s">
        <v>913</v>
      </c>
      <c r="X196" s="135" t="s">
        <v>914</v>
      </c>
      <c r="Y196" s="139" t="s">
        <v>852</v>
      </c>
      <c r="Z196" s="135" t="s">
        <v>915</v>
      </c>
      <c r="AA196" s="139" t="s">
        <v>912</v>
      </c>
      <c r="AB196" s="136">
        <v>2.6</v>
      </c>
      <c r="AC196" s="140"/>
      <c r="AD196" s="122"/>
      <c r="AF196" s="124"/>
      <c r="AG196" s="141"/>
      <c r="AO196" s="122"/>
      <c r="AQ196" s="124"/>
      <c r="AR196" s="141"/>
      <c r="AY196" s="122"/>
      <c r="BI196" s="870"/>
      <c r="BK196" s="970"/>
      <c r="BL196" s="869"/>
      <c r="BM196" s="971"/>
      <c r="BN196" s="972"/>
      <c r="BO196" s="972"/>
      <c r="BP196" s="972"/>
      <c r="BQ196" s="972"/>
      <c r="BR196" s="972"/>
      <c r="BS196" s="919"/>
      <c r="BU196" s="958"/>
      <c r="BV196" s="117"/>
      <c r="BW196" s="859"/>
      <c r="BX196" s="964"/>
      <c r="BY196" s="142"/>
      <c r="BZ196" s="859"/>
      <c r="CA196" s="862"/>
      <c r="CB196" s="885"/>
      <c r="CC196" s="836"/>
      <c r="CD196" s="885"/>
      <c r="CE196" s="839"/>
      <c r="CF196" s="885"/>
      <c r="CG196" s="842"/>
      <c r="CH196" s="877"/>
      <c r="CI196" s="873"/>
      <c r="CJ196" s="876"/>
      <c r="CK196" s="877"/>
      <c r="CL196" s="143" t="s">
        <v>926</v>
      </c>
      <c r="CM196" s="144">
        <v>4200</v>
      </c>
      <c r="CN196" s="145">
        <v>4600</v>
      </c>
      <c r="CO196" s="859"/>
      <c r="CP196" s="880"/>
      <c r="CQ196" s="859"/>
      <c r="CR196" s="862"/>
      <c r="CS196" s="885"/>
      <c r="CT196" s="836"/>
      <c r="CU196" s="836"/>
      <c r="CV196" s="839"/>
      <c r="CW196" s="885"/>
      <c r="CX196" s="852"/>
      <c r="CY196" s="882"/>
      <c r="CZ196" s="93"/>
      <c r="DA196" s="19"/>
      <c r="DB196" s="855"/>
      <c r="DC196" s="121"/>
      <c r="DD196" s="855"/>
      <c r="DE196" s="858"/>
      <c r="DF196" s="859"/>
      <c r="DG196" s="862"/>
      <c r="DH196" s="836"/>
      <c r="DI196" s="836"/>
      <c r="DJ196" s="836"/>
      <c r="DK196" s="839"/>
      <c r="DL196" s="836"/>
      <c r="DM196" s="842"/>
      <c r="DN196" s="843"/>
      <c r="DO196" s="889"/>
      <c r="DP196" s="891"/>
      <c r="DQ196" s="891"/>
      <c r="DR196" s="893"/>
      <c r="DS196" s="843"/>
      <c r="DT196" s="967"/>
      <c r="DU196" s="969"/>
      <c r="DV196" s="961"/>
      <c r="DW196" s="195"/>
      <c r="DX196" s="961"/>
    </row>
    <row r="197" spans="1:128" ht="18.600000000000001" customHeight="1">
      <c r="A197" s="302" t="s">
        <v>353</v>
      </c>
      <c r="B197" s="921"/>
      <c r="C197" s="959" t="s">
        <v>932</v>
      </c>
      <c r="D197" s="867" t="s">
        <v>911</v>
      </c>
      <c r="E197" s="55" t="s">
        <v>51</v>
      </c>
      <c r="F197" s="56"/>
      <c r="G197" s="57">
        <v>87520</v>
      </c>
      <c r="H197" s="58">
        <v>96750</v>
      </c>
      <c r="I197" s="57">
        <v>73790</v>
      </c>
      <c r="J197" s="58">
        <v>83020</v>
      </c>
      <c r="K197" s="33" t="s">
        <v>912</v>
      </c>
      <c r="L197" s="59">
        <v>850</v>
      </c>
      <c r="M197" s="60">
        <v>940</v>
      </c>
      <c r="N197" s="61" t="s">
        <v>913</v>
      </c>
      <c r="O197" s="62" t="s">
        <v>914</v>
      </c>
      <c r="P197" s="63" t="s">
        <v>912</v>
      </c>
      <c r="Q197" s="64" t="s">
        <v>915</v>
      </c>
      <c r="R197" s="63" t="s">
        <v>912</v>
      </c>
      <c r="S197" s="65">
        <v>2.6</v>
      </c>
      <c r="T197" s="66">
        <v>2.6</v>
      </c>
      <c r="U197" s="59">
        <v>710</v>
      </c>
      <c r="V197" s="60">
        <v>800</v>
      </c>
      <c r="W197" s="67" t="s">
        <v>913</v>
      </c>
      <c r="X197" s="62" t="s">
        <v>914</v>
      </c>
      <c r="Y197" s="67" t="s">
        <v>912</v>
      </c>
      <c r="Z197" s="64" t="s">
        <v>915</v>
      </c>
      <c r="AA197" s="67" t="s">
        <v>912</v>
      </c>
      <c r="AB197" s="65">
        <v>2.6</v>
      </c>
      <c r="AC197" s="68">
        <v>2.6</v>
      </c>
      <c r="AD197" s="33" t="s">
        <v>912</v>
      </c>
      <c r="AE197" s="69">
        <v>9230</v>
      </c>
      <c r="AF197" s="33" t="s">
        <v>912</v>
      </c>
      <c r="AG197" s="70">
        <v>90</v>
      </c>
      <c r="AH197" s="71" t="s">
        <v>913</v>
      </c>
      <c r="AI197" s="62" t="s">
        <v>914</v>
      </c>
      <c r="AJ197" s="67" t="s">
        <v>912</v>
      </c>
      <c r="AK197" s="64" t="s">
        <v>915</v>
      </c>
      <c r="AL197" s="67" t="s">
        <v>912</v>
      </c>
      <c r="AM197" s="72">
        <v>2.5</v>
      </c>
      <c r="AN197" s="73" t="s">
        <v>916</v>
      </c>
      <c r="AO197" s="33" t="s">
        <v>912</v>
      </c>
      <c r="AP197" s="74">
        <v>3690</v>
      </c>
      <c r="AQ197" s="33" t="s">
        <v>912</v>
      </c>
      <c r="AR197" s="75">
        <v>30</v>
      </c>
      <c r="AS197" s="76" t="s">
        <v>913</v>
      </c>
      <c r="AT197" s="77" t="s">
        <v>914</v>
      </c>
      <c r="AU197" s="78" t="s">
        <v>912</v>
      </c>
      <c r="AV197" s="79" t="s">
        <v>915</v>
      </c>
      <c r="AW197" s="78" t="s">
        <v>912</v>
      </c>
      <c r="AX197" s="80">
        <v>3.7</v>
      </c>
      <c r="AZ197" s="18"/>
      <c r="BA197" s="18"/>
      <c r="BB197" s="81"/>
      <c r="BC197" s="22"/>
      <c r="BD197" s="18"/>
      <c r="BE197" s="22"/>
      <c r="BF197" s="18"/>
      <c r="BG197" s="22"/>
      <c r="BH197" s="18"/>
      <c r="BI197" s="870"/>
      <c r="BK197" s="970"/>
      <c r="BL197" s="869"/>
      <c r="BM197" s="971"/>
      <c r="BN197" s="972"/>
      <c r="BO197" s="972"/>
      <c r="BP197" s="972"/>
      <c r="BQ197" s="972"/>
      <c r="BR197" s="972"/>
      <c r="BS197" s="919"/>
      <c r="BU197" s="958"/>
      <c r="BV197" s="117"/>
      <c r="BW197" s="859" t="s">
        <v>912</v>
      </c>
      <c r="BX197" s="886">
        <v>19640</v>
      </c>
      <c r="BY197" s="88"/>
      <c r="BZ197" s="859" t="s">
        <v>912</v>
      </c>
      <c r="CA197" s="860">
        <v>110</v>
      </c>
      <c r="CB197" s="883" t="s">
        <v>913</v>
      </c>
      <c r="CC197" s="834" t="s">
        <v>914</v>
      </c>
      <c r="CD197" s="883" t="s">
        <v>912</v>
      </c>
      <c r="CE197" s="837" t="s">
        <v>918</v>
      </c>
      <c r="CF197" s="883" t="s">
        <v>912</v>
      </c>
      <c r="CG197" s="840">
        <v>6</v>
      </c>
      <c r="CH197" s="877" t="s">
        <v>912</v>
      </c>
      <c r="CI197" s="871">
        <v>5900</v>
      </c>
      <c r="CJ197" s="874">
        <v>6500</v>
      </c>
      <c r="CK197" s="877" t="s">
        <v>912</v>
      </c>
      <c r="CL197" s="89" t="s">
        <v>919</v>
      </c>
      <c r="CM197" s="90">
        <v>9200</v>
      </c>
      <c r="CN197" s="91">
        <v>10300</v>
      </c>
      <c r="CO197" s="859" t="s">
        <v>912</v>
      </c>
      <c r="CP197" s="878">
        <v>12310</v>
      </c>
      <c r="CQ197" s="859" t="s">
        <v>912</v>
      </c>
      <c r="CR197" s="860">
        <v>120</v>
      </c>
      <c r="CS197" s="883" t="s">
        <v>913</v>
      </c>
      <c r="CT197" s="834" t="s">
        <v>914</v>
      </c>
      <c r="CU197" s="834" t="s">
        <v>912</v>
      </c>
      <c r="CV197" s="837" t="s">
        <v>918</v>
      </c>
      <c r="CW197" s="883" t="s">
        <v>912</v>
      </c>
      <c r="CX197" s="850">
        <v>2.7</v>
      </c>
      <c r="CY197" s="881" t="s">
        <v>920</v>
      </c>
      <c r="CZ197" s="877" t="s">
        <v>912</v>
      </c>
      <c r="DA197" s="853">
        <v>5100</v>
      </c>
      <c r="DB197" s="855"/>
      <c r="DC197" s="121"/>
      <c r="DD197" s="855" t="s">
        <v>921</v>
      </c>
      <c r="DE197" s="856">
        <v>13350</v>
      </c>
      <c r="DF197" s="859" t="s">
        <v>912</v>
      </c>
      <c r="DG197" s="860">
        <v>130</v>
      </c>
      <c r="DH197" s="834" t="s">
        <v>913</v>
      </c>
      <c r="DI197" s="834" t="s">
        <v>914</v>
      </c>
      <c r="DJ197" s="834" t="s">
        <v>912</v>
      </c>
      <c r="DK197" s="837" t="s">
        <v>918</v>
      </c>
      <c r="DL197" s="834" t="s">
        <v>912</v>
      </c>
      <c r="DM197" s="840">
        <v>1.9</v>
      </c>
      <c r="DN197" s="843" t="s">
        <v>921</v>
      </c>
      <c r="DO197" s="844" t="s">
        <v>854</v>
      </c>
      <c r="DP197" s="846" t="s">
        <v>854</v>
      </c>
      <c r="DQ197" s="846" t="s">
        <v>854</v>
      </c>
      <c r="DR197" s="848" t="s">
        <v>854</v>
      </c>
      <c r="DS197" s="843" t="s">
        <v>921</v>
      </c>
      <c r="DT197" s="967"/>
      <c r="DU197" s="969"/>
      <c r="DV197" s="961"/>
      <c r="DW197" s="195"/>
      <c r="DX197" s="961"/>
    </row>
    <row r="198" spans="1:128" ht="18.600000000000001" customHeight="1">
      <c r="A198" s="302" t="s">
        <v>354</v>
      </c>
      <c r="B198" s="921"/>
      <c r="C198" s="957"/>
      <c r="D198" s="868"/>
      <c r="E198" s="94" t="s">
        <v>52</v>
      </c>
      <c r="F198" s="56"/>
      <c r="G198" s="95">
        <v>96750</v>
      </c>
      <c r="H198" s="96">
        <v>170540</v>
      </c>
      <c r="I198" s="95">
        <v>83020</v>
      </c>
      <c r="J198" s="96">
        <v>156810</v>
      </c>
      <c r="K198" s="33" t="s">
        <v>912</v>
      </c>
      <c r="L198" s="97">
        <v>940</v>
      </c>
      <c r="M198" s="98">
        <v>1570</v>
      </c>
      <c r="N198" s="99" t="s">
        <v>913</v>
      </c>
      <c r="O198" s="100" t="s">
        <v>914</v>
      </c>
      <c r="P198" s="100" t="s">
        <v>852</v>
      </c>
      <c r="Q198" s="100" t="s">
        <v>915</v>
      </c>
      <c r="R198" s="100" t="s">
        <v>912</v>
      </c>
      <c r="S198" s="101">
        <v>2.6</v>
      </c>
      <c r="T198" s="102">
        <v>2.6</v>
      </c>
      <c r="U198" s="97">
        <v>800</v>
      </c>
      <c r="V198" s="98">
        <v>1440</v>
      </c>
      <c r="W198" s="103" t="s">
        <v>913</v>
      </c>
      <c r="X198" s="100" t="s">
        <v>914</v>
      </c>
      <c r="Y198" s="103" t="s">
        <v>852</v>
      </c>
      <c r="Z198" s="100" t="s">
        <v>915</v>
      </c>
      <c r="AA198" s="103" t="s">
        <v>912</v>
      </c>
      <c r="AB198" s="101">
        <v>2.6</v>
      </c>
      <c r="AC198" s="104">
        <v>2.6</v>
      </c>
      <c r="AD198" s="33" t="s">
        <v>912</v>
      </c>
      <c r="AE198" s="105">
        <v>9230</v>
      </c>
      <c r="AF198" s="33" t="s">
        <v>912</v>
      </c>
      <c r="AG198" s="106">
        <v>90</v>
      </c>
      <c r="AH198" s="107" t="s">
        <v>913</v>
      </c>
      <c r="AI198" s="49" t="s">
        <v>914</v>
      </c>
      <c r="AJ198" s="50" t="s">
        <v>912</v>
      </c>
      <c r="AK198" s="108" t="s">
        <v>915</v>
      </c>
      <c r="AL198" s="109" t="s">
        <v>912</v>
      </c>
      <c r="AM198" s="110">
        <v>2.5</v>
      </c>
      <c r="AN198" s="111"/>
      <c r="AP198" s="112"/>
      <c r="AQ198" s="7"/>
      <c r="AR198" s="113"/>
      <c r="AS198" s="114"/>
      <c r="AT198" s="112"/>
      <c r="AU198" s="114"/>
      <c r="AV198" s="112"/>
      <c r="AW198" s="114"/>
      <c r="AX198" s="112"/>
      <c r="AZ198" s="18"/>
      <c r="BA198" s="18"/>
      <c r="BB198" s="81"/>
      <c r="BC198" s="22"/>
      <c r="BD198" s="18"/>
      <c r="BE198" s="22"/>
      <c r="BF198" s="18"/>
      <c r="BG198" s="22"/>
      <c r="BH198" s="18"/>
      <c r="BI198" s="870"/>
      <c r="BK198" s="115" t="s">
        <v>933</v>
      </c>
      <c r="BL198" s="869"/>
      <c r="BM198" s="93" t="s">
        <v>933</v>
      </c>
      <c r="BS198" s="116"/>
      <c r="BU198" s="958"/>
      <c r="BV198" s="117"/>
      <c r="BW198" s="859"/>
      <c r="BX198" s="887"/>
      <c r="BY198" s="118">
        <v>17700</v>
      </c>
      <c r="BZ198" s="859"/>
      <c r="CA198" s="861"/>
      <c r="CB198" s="884"/>
      <c r="CC198" s="835"/>
      <c r="CD198" s="884"/>
      <c r="CE198" s="838"/>
      <c r="CF198" s="884"/>
      <c r="CG198" s="841"/>
      <c r="CH198" s="877"/>
      <c r="CI198" s="872"/>
      <c r="CJ198" s="875"/>
      <c r="CK198" s="877"/>
      <c r="CL198" s="15" t="s">
        <v>923</v>
      </c>
      <c r="CM198" s="119">
        <v>5100</v>
      </c>
      <c r="CN198" s="120">
        <v>5600</v>
      </c>
      <c r="CO198" s="859"/>
      <c r="CP198" s="879"/>
      <c r="CQ198" s="859"/>
      <c r="CR198" s="861"/>
      <c r="CS198" s="884"/>
      <c r="CT198" s="835"/>
      <c r="CU198" s="835"/>
      <c r="CV198" s="838"/>
      <c r="CW198" s="884"/>
      <c r="CX198" s="851"/>
      <c r="CY198" s="881"/>
      <c r="CZ198" s="877"/>
      <c r="DA198" s="854"/>
      <c r="DB198" s="855"/>
      <c r="DC198" s="121"/>
      <c r="DD198" s="855"/>
      <c r="DE198" s="857"/>
      <c r="DF198" s="859"/>
      <c r="DG198" s="861"/>
      <c r="DH198" s="835"/>
      <c r="DI198" s="835"/>
      <c r="DJ198" s="835"/>
      <c r="DK198" s="838"/>
      <c r="DL198" s="835"/>
      <c r="DM198" s="841"/>
      <c r="DN198" s="843"/>
      <c r="DO198" s="845"/>
      <c r="DP198" s="847"/>
      <c r="DQ198" s="847"/>
      <c r="DR198" s="849"/>
      <c r="DS198" s="843"/>
      <c r="DT198" s="967"/>
      <c r="DU198" s="969"/>
      <c r="DV198" s="961"/>
      <c r="DW198" s="195"/>
      <c r="DX198" s="961"/>
    </row>
    <row r="199" spans="1:128" ht="18.600000000000001" customHeight="1">
      <c r="A199" s="302" t="s">
        <v>355</v>
      </c>
      <c r="B199" s="921"/>
      <c r="C199" s="957"/>
      <c r="D199" s="863" t="s">
        <v>924</v>
      </c>
      <c r="E199" s="94" t="s">
        <v>53</v>
      </c>
      <c r="F199" s="56"/>
      <c r="G199" s="95">
        <v>170540</v>
      </c>
      <c r="H199" s="96">
        <v>262900</v>
      </c>
      <c r="I199" s="95">
        <v>156810</v>
      </c>
      <c r="J199" s="96">
        <v>249170</v>
      </c>
      <c r="K199" s="33" t="s">
        <v>912</v>
      </c>
      <c r="L199" s="97">
        <v>1570</v>
      </c>
      <c r="M199" s="98">
        <v>2500</v>
      </c>
      <c r="N199" s="99" t="s">
        <v>913</v>
      </c>
      <c r="O199" s="100" t="s">
        <v>914</v>
      </c>
      <c r="P199" s="100" t="s">
        <v>852</v>
      </c>
      <c r="Q199" s="100" t="s">
        <v>915</v>
      </c>
      <c r="R199" s="100" t="s">
        <v>912</v>
      </c>
      <c r="S199" s="101">
        <v>2.6</v>
      </c>
      <c r="T199" s="102">
        <v>2.6</v>
      </c>
      <c r="U199" s="97">
        <v>1440</v>
      </c>
      <c r="V199" s="98">
        <v>2370</v>
      </c>
      <c r="W199" s="103" t="s">
        <v>913</v>
      </c>
      <c r="X199" s="100" t="s">
        <v>914</v>
      </c>
      <c r="Y199" s="103" t="s">
        <v>852</v>
      </c>
      <c r="Z199" s="100" t="s">
        <v>915</v>
      </c>
      <c r="AA199" s="103" t="s">
        <v>912</v>
      </c>
      <c r="AB199" s="101">
        <v>2.6</v>
      </c>
      <c r="AC199" s="104">
        <v>2.6</v>
      </c>
      <c r="AD199" s="122"/>
      <c r="AF199" s="124"/>
      <c r="AO199" s="122"/>
      <c r="AQ199" s="124"/>
      <c r="AY199" s="33" t="s">
        <v>912</v>
      </c>
      <c r="AZ199" s="127">
        <v>18470</v>
      </c>
      <c r="BA199" s="33" t="s">
        <v>912</v>
      </c>
      <c r="BB199" s="75">
        <v>180</v>
      </c>
      <c r="BC199" s="76" t="s">
        <v>913</v>
      </c>
      <c r="BD199" s="77" t="s">
        <v>914</v>
      </c>
      <c r="BE199" s="78" t="s">
        <v>912</v>
      </c>
      <c r="BF199" s="79" t="s">
        <v>915</v>
      </c>
      <c r="BG199" s="76" t="s">
        <v>912</v>
      </c>
      <c r="BH199" s="80">
        <v>2.5</v>
      </c>
      <c r="BI199" s="870"/>
      <c r="BK199" s="115">
        <v>306000</v>
      </c>
      <c r="BL199" s="869"/>
      <c r="BM199" s="147">
        <v>3060</v>
      </c>
      <c r="BN199" s="86" t="s">
        <v>853</v>
      </c>
      <c r="BO199" s="14" t="s">
        <v>914</v>
      </c>
      <c r="BP199" s="21" t="s">
        <v>912</v>
      </c>
      <c r="BQ199" s="148" t="s">
        <v>915</v>
      </c>
      <c r="BR199" s="35" t="s">
        <v>912</v>
      </c>
      <c r="BS199" s="149">
        <v>1.8</v>
      </c>
      <c r="BU199" s="958"/>
      <c r="BV199" s="117"/>
      <c r="BW199" s="859" t="s">
        <v>912</v>
      </c>
      <c r="BX199" s="963">
        <v>17700</v>
      </c>
      <c r="BY199" s="128"/>
      <c r="BZ199" s="859"/>
      <c r="CA199" s="861"/>
      <c r="CB199" s="884"/>
      <c r="CC199" s="835"/>
      <c r="CD199" s="884"/>
      <c r="CE199" s="838"/>
      <c r="CF199" s="884"/>
      <c r="CG199" s="841"/>
      <c r="CH199" s="877"/>
      <c r="CI199" s="872"/>
      <c r="CJ199" s="875"/>
      <c r="CK199" s="877"/>
      <c r="CL199" s="15" t="s">
        <v>925</v>
      </c>
      <c r="CM199" s="119">
        <v>4400</v>
      </c>
      <c r="CN199" s="120">
        <v>4900</v>
      </c>
      <c r="CO199" s="859"/>
      <c r="CP199" s="879"/>
      <c r="CQ199" s="859"/>
      <c r="CR199" s="861"/>
      <c r="CS199" s="884"/>
      <c r="CT199" s="835"/>
      <c r="CU199" s="835"/>
      <c r="CV199" s="838"/>
      <c r="CW199" s="884"/>
      <c r="CX199" s="851"/>
      <c r="CY199" s="881"/>
      <c r="CZ199" s="93"/>
      <c r="DA199" s="19"/>
      <c r="DB199" s="855"/>
      <c r="DC199" s="121"/>
      <c r="DD199" s="855"/>
      <c r="DE199" s="857"/>
      <c r="DF199" s="859"/>
      <c r="DG199" s="861"/>
      <c r="DH199" s="835"/>
      <c r="DI199" s="835"/>
      <c r="DJ199" s="835"/>
      <c r="DK199" s="838"/>
      <c r="DL199" s="835"/>
      <c r="DM199" s="841"/>
      <c r="DN199" s="843"/>
      <c r="DO199" s="888">
        <v>0.01</v>
      </c>
      <c r="DP199" s="890">
        <v>0.03</v>
      </c>
      <c r="DQ199" s="890">
        <v>0.04</v>
      </c>
      <c r="DR199" s="892">
        <v>0.05</v>
      </c>
      <c r="DS199" s="843"/>
      <c r="DT199" s="967"/>
      <c r="DU199" s="969"/>
      <c r="DV199" s="961"/>
      <c r="DW199" s="195"/>
      <c r="DX199" s="961"/>
    </row>
    <row r="200" spans="1:128" ht="18.600000000000001" customHeight="1">
      <c r="A200" s="302" t="s">
        <v>356</v>
      </c>
      <c r="B200" s="921"/>
      <c r="C200" s="957"/>
      <c r="D200" s="864"/>
      <c r="E200" s="129" t="s">
        <v>54</v>
      </c>
      <c r="F200" s="56"/>
      <c r="G200" s="130">
        <v>262900</v>
      </c>
      <c r="H200" s="131"/>
      <c r="I200" s="130">
        <v>249170</v>
      </c>
      <c r="J200" s="131"/>
      <c r="K200" s="33" t="s">
        <v>912</v>
      </c>
      <c r="L200" s="132">
        <v>2500</v>
      </c>
      <c r="M200" s="133"/>
      <c r="N200" s="134" t="s">
        <v>913</v>
      </c>
      <c r="O200" s="135" t="s">
        <v>914</v>
      </c>
      <c r="P200" s="135" t="s">
        <v>852</v>
      </c>
      <c r="Q200" s="135" t="s">
        <v>915</v>
      </c>
      <c r="R200" s="135" t="s">
        <v>912</v>
      </c>
      <c r="S200" s="136">
        <v>2.6</v>
      </c>
      <c r="T200" s="137"/>
      <c r="U200" s="132">
        <v>2370</v>
      </c>
      <c r="V200" s="133"/>
      <c r="W200" s="138" t="s">
        <v>913</v>
      </c>
      <c r="X200" s="135" t="s">
        <v>914</v>
      </c>
      <c r="Y200" s="139" t="s">
        <v>852</v>
      </c>
      <c r="Z200" s="135" t="s">
        <v>915</v>
      </c>
      <c r="AA200" s="139" t="s">
        <v>912</v>
      </c>
      <c r="AB200" s="136">
        <v>2.6</v>
      </c>
      <c r="AC200" s="140"/>
      <c r="AD200" s="122"/>
      <c r="AF200" s="124"/>
      <c r="AG200" s="141"/>
      <c r="AO200" s="122"/>
      <c r="AQ200" s="124"/>
      <c r="AR200" s="141"/>
      <c r="AY200" s="122"/>
      <c r="BI200" s="870"/>
      <c r="BK200" s="150"/>
      <c r="BL200" s="869"/>
      <c r="BM200" s="151"/>
      <c r="BN200" s="54"/>
      <c r="BO200" s="54"/>
      <c r="BP200" s="54"/>
      <c r="BQ200" s="54"/>
      <c r="BR200" s="54"/>
      <c r="BS200" s="152"/>
      <c r="BU200" s="958"/>
      <c r="BV200" s="117"/>
      <c r="BW200" s="859"/>
      <c r="BX200" s="964"/>
      <c r="BY200" s="142"/>
      <c r="BZ200" s="859"/>
      <c r="CA200" s="862"/>
      <c r="CB200" s="885"/>
      <c r="CC200" s="836"/>
      <c r="CD200" s="885"/>
      <c r="CE200" s="839"/>
      <c r="CF200" s="885"/>
      <c r="CG200" s="842"/>
      <c r="CH200" s="877"/>
      <c r="CI200" s="873"/>
      <c r="CJ200" s="876"/>
      <c r="CK200" s="877"/>
      <c r="CL200" s="143" t="s">
        <v>926</v>
      </c>
      <c r="CM200" s="144">
        <v>3900</v>
      </c>
      <c r="CN200" s="145">
        <v>4400</v>
      </c>
      <c r="CO200" s="859"/>
      <c r="CP200" s="880"/>
      <c r="CQ200" s="859"/>
      <c r="CR200" s="862"/>
      <c r="CS200" s="885"/>
      <c r="CT200" s="836"/>
      <c r="CU200" s="836"/>
      <c r="CV200" s="839"/>
      <c r="CW200" s="885"/>
      <c r="CX200" s="852"/>
      <c r="CY200" s="882"/>
      <c r="CZ200" s="93"/>
      <c r="DA200" s="19"/>
      <c r="DB200" s="855"/>
      <c r="DC200" s="121"/>
      <c r="DD200" s="855"/>
      <c r="DE200" s="858"/>
      <c r="DF200" s="859"/>
      <c r="DG200" s="862"/>
      <c r="DH200" s="836"/>
      <c r="DI200" s="836"/>
      <c r="DJ200" s="836"/>
      <c r="DK200" s="839"/>
      <c r="DL200" s="836"/>
      <c r="DM200" s="842"/>
      <c r="DN200" s="843"/>
      <c r="DO200" s="889"/>
      <c r="DP200" s="891"/>
      <c r="DQ200" s="891"/>
      <c r="DR200" s="893"/>
      <c r="DS200" s="843"/>
      <c r="DT200" s="967"/>
      <c r="DU200" s="969"/>
      <c r="DV200" s="961"/>
      <c r="DW200" s="195"/>
      <c r="DX200" s="961"/>
    </row>
    <row r="201" spans="1:128" ht="18.600000000000001" customHeight="1">
      <c r="A201" s="302" t="s">
        <v>357</v>
      </c>
      <c r="B201" s="921"/>
      <c r="C201" s="959" t="s">
        <v>934</v>
      </c>
      <c r="D201" s="867" t="s">
        <v>911</v>
      </c>
      <c r="E201" s="55" t="s">
        <v>51</v>
      </c>
      <c r="F201" s="56"/>
      <c r="G201" s="57">
        <v>79940</v>
      </c>
      <c r="H201" s="58">
        <v>89170</v>
      </c>
      <c r="I201" s="57">
        <v>67580</v>
      </c>
      <c r="J201" s="58">
        <v>76810</v>
      </c>
      <c r="K201" s="33" t="s">
        <v>912</v>
      </c>
      <c r="L201" s="59">
        <v>770</v>
      </c>
      <c r="M201" s="60">
        <v>860</v>
      </c>
      <c r="N201" s="61" t="s">
        <v>913</v>
      </c>
      <c r="O201" s="62" t="s">
        <v>914</v>
      </c>
      <c r="P201" s="63" t="s">
        <v>912</v>
      </c>
      <c r="Q201" s="64" t="s">
        <v>915</v>
      </c>
      <c r="R201" s="63" t="s">
        <v>912</v>
      </c>
      <c r="S201" s="65">
        <v>2.7</v>
      </c>
      <c r="T201" s="66">
        <v>2.6</v>
      </c>
      <c r="U201" s="59">
        <v>650</v>
      </c>
      <c r="V201" s="60">
        <v>740</v>
      </c>
      <c r="W201" s="67" t="s">
        <v>913</v>
      </c>
      <c r="X201" s="62" t="s">
        <v>914</v>
      </c>
      <c r="Y201" s="67" t="s">
        <v>912</v>
      </c>
      <c r="Z201" s="64" t="s">
        <v>915</v>
      </c>
      <c r="AA201" s="67" t="s">
        <v>912</v>
      </c>
      <c r="AB201" s="65">
        <v>2.6</v>
      </c>
      <c r="AC201" s="68">
        <v>2.6</v>
      </c>
      <c r="AD201" s="33" t="s">
        <v>912</v>
      </c>
      <c r="AE201" s="69">
        <v>9230</v>
      </c>
      <c r="AF201" s="33" t="s">
        <v>912</v>
      </c>
      <c r="AG201" s="70">
        <v>90</v>
      </c>
      <c r="AH201" s="71" t="s">
        <v>913</v>
      </c>
      <c r="AI201" s="62" t="s">
        <v>914</v>
      </c>
      <c r="AJ201" s="67" t="s">
        <v>912</v>
      </c>
      <c r="AK201" s="64" t="s">
        <v>915</v>
      </c>
      <c r="AL201" s="67" t="s">
        <v>912</v>
      </c>
      <c r="AM201" s="72">
        <v>2.5</v>
      </c>
      <c r="AN201" s="73" t="s">
        <v>916</v>
      </c>
      <c r="AO201" s="33" t="s">
        <v>912</v>
      </c>
      <c r="AP201" s="74">
        <v>3690</v>
      </c>
      <c r="AQ201" s="33" t="s">
        <v>912</v>
      </c>
      <c r="AR201" s="75">
        <v>30</v>
      </c>
      <c r="AS201" s="76" t="s">
        <v>913</v>
      </c>
      <c r="AT201" s="77" t="s">
        <v>914</v>
      </c>
      <c r="AU201" s="78" t="s">
        <v>912</v>
      </c>
      <c r="AV201" s="79" t="s">
        <v>915</v>
      </c>
      <c r="AW201" s="78" t="s">
        <v>912</v>
      </c>
      <c r="AX201" s="80">
        <v>3.7</v>
      </c>
      <c r="AZ201" s="18"/>
      <c r="BA201" s="18"/>
      <c r="BB201" s="81"/>
      <c r="BC201" s="22"/>
      <c r="BD201" s="18"/>
      <c r="BE201" s="22"/>
      <c r="BF201" s="18"/>
      <c r="BG201" s="22"/>
      <c r="BH201" s="18"/>
      <c r="BI201" s="870"/>
      <c r="BK201" s="115" t="s">
        <v>935</v>
      </c>
      <c r="BL201" s="869"/>
      <c r="BM201" s="93" t="s">
        <v>935</v>
      </c>
      <c r="BS201" s="116"/>
      <c r="BT201" s="19"/>
      <c r="BU201" s="958"/>
      <c r="BV201" s="153"/>
      <c r="BW201" s="859" t="s">
        <v>912</v>
      </c>
      <c r="BX201" s="886">
        <v>18460</v>
      </c>
      <c r="BY201" s="88"/>
      <c r="BZ201" s="859" t="s">
        <v>912</v>
      </c>
      <c r="CA201" s="860">
        <v>100</v>
      </c>
      <c r="CB201" s="883" t="s">
        <v>913</v>
      </c>
      <c r="CC201" s="834" t="s">
        <v>914</v>
      </c>
      <c r="CD201" s="883" t="s">
        <v>912</v>
      </c>
      <c r="CE201" s="837" t="s">
        <v>918</v>
      </c>
      <c r="CF201" s="883" t="s">
        <v>912</v>
      </c>
      <c r="CG201" s="840">
        <v>6</v>
      </c>
      <c r="CH201" s="877" t="s">
        <v>912</v>
      </c>
      <c r="CI201" s="871">
        <v>5300</v>
      </c>
      <c r="CJ201" s="874">
        <v>5900</v>
      </c>
      <c r="CK201" s="877" t="s">
        <v>912</v>
      </c>
      <c r="CL201" s="89" t="s">
        <v>919</v>
      </c>
      <c r="CM201" s="90">
        <v>8800</v>
      </c>
      <c r="CN201" s="91">
        <v>9800</v>
      </c>
      <c r="CO201" s="859" t="s">
        <v>912</v>
      </c>
      <c r="CP201" s="878">
        <v>11080</v>
      </c>
      <c r="CQ201" s="859" t="s">
        <v>912</v>
      </c>
      <c r="CR201" s="860">
        <v>110</v>
      </c>
      <c r="CS201" s="883" t="s">
        <v>913</v>
      </c>
      <c r="CT201" s="834" t="s">
        <v>914</v>
      </c>
      <c r="CU201" s="834" t="s">
        <v>912</v>
      </c>
      <c r="CV201" s="837" t="s">
        <v>918</v>
      </c>
      <c r="CW201" s="883" t="s">
        <v>912</v>
      </c>
      <c r="CX201" s="850">
        <v>2.6</v>
      </c>
      <c r="CY201" s="881" t="s">
        <v>920</v>
      </c>
      <c r="CZ201" s="877" t="s">
        <v>912</v>
      </c>
      <c r="DA201" s="853">
        <v>5100</v>
      </c>
      <c r="DB201" s="855"/>
      <c r="DC201" s="121"/>
      <c r="DD201" s="855" t="s">
        <v>921</v>
      </c>
      <c r="DE201" s="856">
        <v>12010</v>
      </c>
      <c r="DF201" s="859" t="s">
        <v>912</v>
      </c>
      <c r="DG201" s="860">
        <v>120</v>
      </c>
      <c r="DH201" s="834" t="s">
        <v>913</v>
      </c>
      <c r="DI201" s="834" t="s">
        <v>914</v>
      </c>
      <c r="DJ201" s="834" t="s">
        <v>912</v>
      </c>
      <c r="DK201" s="837" t="s">
        <v>918</v>
      </c>
      <c r="DL201" s="834" t="s">
        <v>912</v>
      </c>
      <c r="DM201" s="840">
        <v>1.8</v>
      </c>
      <c r="DN201" s="843" t="s">
        <v>921</v>
      </c>
      <c r="DO201" s="844" t="s">
        <v>854</v>
      </c>
      <c r="DP201" s="846" t="s">
        <v>854</v>
      </c>
      <c r="DQ201" s="846" t="s">
        <v>854</v>
      </c>
      <c r="DR201" s="848" t="s">
        <v>854</v>
      </c>
      <c r="DS201" s="843" t="s">
        <v>921</v>
      </c>
      <c r="DT201" s="967"/>
      <c r="DU201" s="969"/>
      <c r="DV201" s="961"/>
      <c r="DW201" s="195"/>
      <c r="DX201" s="961"/>
    </row>
    <row r="202" spans="1:128" ht="18.600000000000001" customHeight="1">
      <c r="A202" s="302" t="s">
        <v>358</v>
      </c>
      <c r="B202" s="921"/>
      <c r="C202" s="957"/>
      <c r="D202" s="868"/>
      <c r="E202" s="94" t="s">
        <v>52</v>
      </c>
      <c r="F202" s="56"/>
      <c r="G202" s="95">
        <v>89170</v>
      </c>
      <c r="H202" s="96">
        <v>162960</v>
      </c>
      <c r="I202" s="95">
        <v>76810</v>
      </c>
      <c r="J202" s="96">
        <v>150600</v>
      </c>
      <c r="K202" s="33" t="s">
        <v>912</v>
      </c>
      <c r="L202" s="97">
        <v>860</v>
      </c>
      <c r="M202" s="98">
        <v>1500</v>
      </c>
      <c r="N202" s="99" t="s">
        <v>913</v>
      </c>
      <c r="O202" s="100" t="s">
        <v>914</v>
      </c>
      <c r="P202" s="100" t="s">
        <v>852</v>
      </c>
      <c r="Q202" s="100" t="s">
        <v>915</v>
      </c>
      <c r="R202" s="100" t="s">
        <v>912</v>
      </c>
      <c r="S202" s="101">
        <v>2.6</v>
      </c>
      <c r="T202" s="102">
        <v>2.6</v>
      </c>
      <c r="U202" s="97">
        <v>740</v>
      </c>
      <c r="V202" s="98">
        <v>1370</v>
      </c>
      <c r="W202" s="103" t="s">
        <v>913</v>
      </c>
      <c r="X202" s="100" t="s">
        <v>914</v>
      </c>
      <c r="Y202" s="103" t="s">
        <v>852</v>
      </c>
      <c r="Z202" s="100" t="s">
        <v>915</v>
      </c>
      <c r="AA202" s="103" t="s">
        <v>912</v>
      </c>
      <c r="AB202" s="101">
        <v>2.6</v>
      </c>
      <c r="AC202" s="104">
        <v>2.6</v>
      </c>
      <c r="AD202" s="33" t="s">
        <v>912</v>
      </c>
      <c r="AE202" s="105">
        <v>9230</v>
      </c>
      <c r="AF202" s="33" t="s">
        <v>912</v>
      </c>
      <c r="AG202" s="106">
        <v>90</v>
      </c>
      <c r="AH202" s="107" t="s">
        <v>913</v>
      </c>
      <c r="AI202" s="49" t="s">
        <v>914</v>
      </c>
      <c r="AJ202" s="50" t="s">
        <v>912</v>
      </c>
      <c r="AK202" s="108" t="s">
        <v>915</v>
      </c>
      <c r="AL202" s="109" t="s">
        <v>912</v>
      </c>
      <c r="AM202" s="110">
        <v>2.5</v>
      </c>
      <c r="AN202" s="111"/>
      <c r="AP202" s="112"/>
      <c r="AQ202" s="7"/>
      <c r="AR202" s="113"/>
      <c r="AS202" s="114"/>
      <c r="AT202" s="112"/>
      <c r="AU202" s="114"/>
      <c r="AV202" s="112"/>
      <c r="AW202" s="114"/>
      <c r="AX202" s="112"/>
      <c r="AZ202" s="18"/>
      <c r="BA202" s="18"/>
      <c r="BB202" s="81"/>
      <c r="BC202" s="22"/>
      <c r="BD202" s="18"/>
      <c r="BE202" s="22"/>
      <c r="BF202" s="18"/>
      <c r="BG202" s="22"/>
      <c r="BH202" s="18"/>
      <c r="BI202" s="870"/>
      <c r="BK202" s="115">
        <v>328100</v>
      </c>
      <c r="BL202" s="869"/>
      <c r="BM202" s="147">
        <v>3280</v>
      </c>
      <c r="BN202" s="86" t="s">
        <v>853</v>
      </c>
      <c r="BO202" s="14" t="s">
        <v>914</v>
      </c>
      <c r="BP202" s="21" t="s">
        <v>912</v>
      </c>
      <c r="BQ202" s="148" t="s">
        <v>915</v>
      </c>
      <c r="BR202" s="35" t="s">
        <v>912</v>
      </c>
      <c r="BS202" s="149">
        <v>1.7</v>
      </c>
      <c r="BT202" s="19"/>
      <c r="BU202" s="958"/>
      <c r="BV202" s="153"/>
      <c r="BW202" s="859"/>
      <c r="BX202" s="887"/>
      <c r="BY202" s="118">
        <v>16520</v>
      </c>
      <c r="BZ202" s="859"/>
      <c r="CA202" s="861"/>
      <c r="CB202" s="884"/>
      <c r="CC202" s="835"/>
      <c r="CD202" s="884"/>
      <c r="CE202" s="838"/>
      <c r="CF202" s="884"/>
      <c r="CG202" s="841"/>
      <c r="CH202" s="877"/>
      <c r="CI202" s="872"/>
      <c r="CJ202" s="875"/>
      <c r="CK202" s="877"/>
      <c r="CL202" s="15" t="s">
        <v>923</v>
      </c>
      <c r="CM202" s="119">
        <v>4800</v>
      </c>
      <c r="CN202" s="120">
        <v>5400</v>
      </c>
      <c r="CO202" s="859"/>
      <c r="CP202" s="879"/>
      <c r="CQ202" s="859"/>
      <c r="CR202" s="861"/>
      <c r="CS202" s="884"/>
      <c r="CT202" s="835"/>
      <c r="CU202" s="835"/>
      <c r="CV202" s="838"/>
      <c r="CW202" s="884"/>
      <c r="CX202" s="851"/>
      <c r="CY202" s="881"/>
      <c r="CZ202" s="877"/>
      <c r="DA202" s="854"/>
      <c r="DB202" s="855"/>
      <c r="DC202" s="121"/>
      <c r="DD202" s="855"/>
      <c r="DE202" s="857"/>
      <c r="DF202" s="859"/>
      <c r="DG202" s="861"/>
      <c r="DH202" s="835"/>
      <c r="DI202" s="835"/>
      <c r="DJ202" s="835"/>
      <c r="DK202" s="838"/>
      <c r="DL202" s="835"/>
      <c r="DM202" s="841"/>
      <c r="DN202" s="843"/>
      <c r="DO202" s="845"/>
      <c r="DP202" s="847"/>
      <c r="DQ202" s="847"/>
      <c r="DR202" s="849"/>
      <c r="DS202" s="843"/>
      <c r="DT202" s="967"/>
      <c r="DU202" s="969"/>
      <c r="DV202" s="961"/>
      <c r="DW202" s="195"/>
      <c r="DX202" s="961"/>
    </row>
    <row r="203" spans="1:128" ht="18.600000000000001" customHeight="1">
      <c r="A203" s="302" t="s">
        <v>359</v>
      </c>
      <c r="B203" s="921"/>
      <c r="C203" s="957"/>
      <c r="D203" s="863" t="s">
        <v>924</v>
      </c>
      <c r="E203" s="94" t="s">
        <v>53</v>
      </c>
      <c r="F203" s="56"/>
      <c r="G203" s="95">
        <v>162960</v>
      </c>
      <c r="H203" s="96">
        <v>255320</v>
      </c>
      <c r="I203" s="95">
        <v>150600</v>
      </c>
      <c r="J203" s="96">
        <v>242960</v>
      </c>
      <c r="K203" s="33" t="s">
        <v>912</v>
      </c>
      <c r="L203" s="97">
        <v>1500</v>
      </c>
      <c r="M203" s="98">
        <v>2430</v>
      </c>
      <c r="N203" s="99" t="s">
        <v>913</v>
      </c>
      <c r="O203" s="100" t="s">
        <v>914</v>
      </c>
      <c r="P203" s="100" t="s">
        <v>852</v>
      </c>
      <c r="Q203" s="100" t="s">
        <v>915</v>
      </c>
      <c r="R203" s="100" t="s">
        <v>912</v>
      </c>
      <c r="S203" s="101">
        <v>2.6</v>
      </c>
      <c r="T203" s="102">
        <v>2.6</v>
      </c>
      <c r="U203" s="97">
        <v>1370</v>
      </c>
      <c r="V203" s="98">
        <v>2300</v>
      </c>
      <c r="W203" s="103" t="s">
        <v>913</v>
      </c>
      <c r="X203" s="100" t="s">
        <v>914</v>
      </c>
      <c r="Y203" s="103" t="s">
        <v>852</v>
      </c>
      <c r="Z203" s="100" t="s">
        <v>915</v>
      </c>
      <c r="AA203" s="103" t="s">
        <v>912</v>
      </c>
      <c r="AB203" s="101">
        <v>2.6</v>
      </c>
      <c r="AC203" s="104">
        <v>2.6</v>
      </c>
      <c r="AD203" s="122"/>
      <c r="AF203" s="124"/>
      <c r="AO203" s="122"/>
      <c r="AQ203" s="124"/>
      <c r="AY203" s="33" t="s">
        <v>912</v>
      </c>
      <c r="AZ203" s="127">
        <v>18470</v>
      </c>
      <c r="BA203" s="33" t="s">
        <v>912</v>
      </c>
      <c r="BB203" s="75">
        <v>180</v>
      </c>
      <c r="BC203" s="76" t="s">
        <v>913</v>
      </c>
      <c r="BD203" s="77" t="s">
        <v>914</v>
      </c>
      <c r="BE203" s="78" t="s">
        <v>912</v>
      </c>
      <c r="BF203" s="79" t="s">
        <v>915</v>
      </c>
      <c r="BG203" s="76" t="s">
        <v>912</v>
      </c>
      <c r="BH203" s="80">
        <v>2.5</v>
      </c>
      <c r="BI203" s="870"/>
      <c r="BK203" s="150"/>
      <c r="BL203" s="869"/>
      <c r="BM203" s="151"/>
      <c r="BN203" s="54"/>
      <c r="BO203" s="54"/>
      <c r="BP203" s="54"/>
      <c r="BQ203" s="54"/>
      <c r="BR203" s="54"/>
      <c r="BS203" s="152"/>
      <c r="BT203" s="19"/>
      <c r="BU203" s="958"/>
      <c r="BV203" s="153"/>
      <c r="BW203" s="859" t="s">
        <v>912</v>
      </c>
      <c r="BX203" s="963">
        <v>16520</v>
      </c>
      <c r="BY203" s="128"/>
      <c r="BZ203" s="859"/>
      <c r="CA203" s="861">
        <v>0</v>
      </c>
      <c r="CB203" s="884"/>
      <c r="CC203" s="835"/>
      <c r="CD203" s="884"/>
      <c r="CE203" s="838"/>
      <c r="CF203" s="884"/>
      <c r="CG203" s="841"/>
      <c r="CH203" s="877"/>
      <c r="CI203" s="872"/>
      <c r="CJ203" s="875"/>
      <c r="CK203" s="877"/>
      <c r="CL203" s="15" t="s">
        <v>925</v>
      </c>
      <c r="CM203" s="119">
        <v>4200</v>
      </c>
      <c r="CN203" s="120">
        <v>4700</v>
      </c>
      <c r="CO203" s="859"/>
      <c r="CP203" s="879"/>
      <c r="CQ203" s="859"/>
      <c r="CR203" s="861"/>
      <c r="CS203" s="884"/>
      <c r="CT203" s="835"/>
      <c r="CU203" s="835"/>
      <c r="CV203" s="838"/>
      <c r="CW203" s="884"/>
      <c r="CX203" s="851"/>
      <c r="CY203" s="881"/>
      <c r="CZ203" s="93"/>
      <c r="DA203" s="19"/>
      <c r="DB203" s="855"/>
      <c r="DC203" s="121"/>
      <c r="DD203" s="855"/>
      <c r="DE203" s="857"/>
      <c r="DF203" s="859"/>
      <c r="DG203" s="861"/>
      <c r="DH203" s="835"/>
      <c r="DI203" s="835"/>
      <c r="DJ203" s="835"/>
      <c r="DK203" s="838"/>
      <c r="DL203" s="835"/>
      <c r="DM203" s="841"/>
      <c r="DN203" s="843"/>
      <c r="DO203" s="888">
        <v>0.01</v>
      </c>
      <c r="DP203" s="890">
        <v>0.03</v>
      </c>
      <c r="DQ203" s="890">
        <v>0.04</v>
      </c>
      <c r="DR203" s="892">
        <v>0.05</v>
      </c>
      <c r="DS203" s="843"/>
      <c r="DT203" s="967"/>
      <c r="DU203" s="969"/>
      <c r="DV203" s="961"/>
      <c r="DW203" s="195"/>
      <c r="DX203" s="961"/>
    </row>
    <row r="204" spans="1:128" ht="18.600000000000001" customHeight="1">
      <c r="A204" s="302" t="s">
        <v>360</v>
      </c>
      <c r="B204" s="921"/>
      <c r="C204" s="957"/>
      <c r="D204" s="864"/>
      <c r="E204" s="129" t="s">
        <v>54</v>
      </c>
      <c r="F204" s="56"/>
      <c r="G204" s="130">
        <v>255320</v>
      </c>
      <c r="H204" s="131"/>
      <c r="I204" s="130">
        <v>242960</v>
      </c>
      <c r="J204" s="131"/>
      <c r="K204" s="33" t="s">
        <v>912</v>
      </c>
      <c r="L204" s="132">
        <v>2430</v>
      </c>
      <c r="M204" s="133"/>
      <c r="N204" s="134" t="s">
        <v>913</v>
      </c>
      <c r="O204" s="135" t="s">
        <v>914</v>
      </c>
      <c r="P204" s="135" t="s">
        <v>852</v>
      </c>
      <c r="Q204" s="135" t="s">
        <v>915</v>
      </c>
      <c r="R204" s="135" t="s">
        <v>912</v>
      </c>
      <c r="S204" s="136">
        <v>2.6</v>
      </c>
      <c r="T204" s="137"/>
      <c r="U204" s="132">
        <v>2300</v>
      </c>
      <c r="V204" s="133"/>
      <c r="W204" s="138" t="s">
        <v>913</v>
      </c>
      <c r="X204" s="135" t="s">
        <v>914</v>
      </c>
      <c r="Y204" s="139" t="s">
        <v>852</v>
      </c>
      <c r="Z204" s="135" t="s">
        <v>915</v>
      </c>
      <c r="AA204" s="139" t="s">
        <v>912</v>
      </c>
      <c r="AB204" s="136">
        <v>2.6</v>
      </c>
      <c r="AC204" s="140"/>
      <c r="AD204" s="122"/>
      <c r="AF204" s="124"/>
      <c r="AG204" s="141"/>
      <c r="AO204" s="122"/>
      <c r="AQ204" s="124"/>
      <c r="AR204" s="141"/>
      <c r="AY204" s="122"/>
      <c r="BI204" s="870"/>
      <c r="BK204" s="115" t="s">
        <v>936</v>
      </c>
      <c r="BL204" s="869"/>
      <c r="BM204" s="93" t="s">
        <v>936</v>
      </c>
      <c r="BS204" s="116"/>
      <c r="BT204" s="123"/>
      <c r="BU204" s="958"/>
      <c r="BV204" s="115"/>
      <c r="BW204" s="859"/>
      <c r="BX204" s="964"/>
      <c r="BY204" s="142"/>
      <c r="BZ204" s="859"/>
      <c r="CA204" s="862"/>
      <c r="CB204" s="885"/>
      <c r="CC204" s="836"/>
      <c r="CD204" s="885"/>
      <c r="CE204" s="839"/>
      <c r="CF204" s="885"/>
      <c r="CG204" s="842"/>
      <c r="CH204" s="877"/>
      <c r="CI204" s="873"/>
      <c r="CJ204" s="876"/>
      <c r="CK204" s="877"/>
      <c r="CL204" s="143" t="s">
        <v>926</v>
      </c>
      <c r="CM204" s="144">
        <v>3800</v>
      </c>
      <c r="CN204" s="145">
        <v>4200</v>
      </c>
      <c r="CO204" s="859"/>
      <c r="CP204" s="880"/>
      <c r="CQ204" s="859"/>
      <c r="CR204" s="862"/>
      <c r="CS204" s="885"/>
      <c r="CT204" s="836"/>
      <c r="CU204" s="836"/>
      <c r="CV204" s="839"/>
      <c r="CW204" s="885"/>
      <c r="CX204" s="852"/>
      <c r="CY204" s="882"/>
      <c r="CZ204" s="93"/>
      <c r="DA204" s="19"/>
      <c r="DB204" s="855"/>
      <c r="DC204" s="121"/>
      <c r="DD204" s="855"/>
      <c r="DE204" s="858"/>
      <c r="DF204" s="859"/>
      <c r="DG204" s="862"/>
      <c r="DH204" s="836"/>
      <c r="DI204" s="836"/>
      <c r="DJ204" s="836"/>
      <c r="DK204" s="839"/>
      <c r="DL204" s="836"/>
      <c r="DM204" s="842"/>
      <c r="DN204" s="843"/>
      <c r="DO204" s="889"/>
      <c r="DP204" s="891"/>
      <c r="DQ204" s="891"/>
      <c r="DR204" s="893"/>
      <c r="DS204" s="843"/>
      <c r="DT204" s="967"/>
      <c r="DU204" s="969"/>
      <c r="DV204" s="961"/>
      <c r="DW204" s="195"/>
      <c r="DX204" s="961"/>
    </row>
    <row r="205" spans="1:128" ht="18.600000000000001" customHeight="1">
      <c r="A205" s="302" t="s">
        <v>361</v>
      </c>
      <c r="B205" s="921"/>
      <c r="C205" s="959" t="s">
        <v>937</v>
      </c>
      <c r="D205" s="867" t="s">
        <v>911</v>
      </c>
      <c r="E205" s="55" t="s">
        <v>51</v>
      </c>
      <c r="F205" s="56"/>
      <c r="G205" s="57">
        <v>74450</v>
      </c>
      <c r="H205" s="58">
        <v>83680</v>
      </c>
      <c r="I205" s="57">
        <v>63220</v>
      </c>
      <c r="J205" s="58">
        <v>72450</v>
      </c>
      <c r="K205" s="33" t="s">
        <v>912</v>
      </c>
      <c r="L205" s="59">
        <v>720</v>
      </c>
      <c r="M205" s="60">
        <v>810</v>
      </c>
      <c r="N205" s="61" t="s">
        <v>913</v>
      </c>
      <c r="O205" s="62" t="s">
        <v>914</v>
      </c>
      <c r="P205" s="63" t="s">
        <v>912</v>
      </c>
      <c r="Q205" s="64" t="s">
        <v>915</v>
      </c>
      <c r="R205" s="63" t="s">
        <v>912</v>
      </c>
      <c r="S205" s="65">
        <v>2.6</v>
      </c>
      <c r="T205" s="66">
        <v>2.6</v>
      </c>
      <c r="U205" s="59">
        <v>610</v>
      </c>
      <c r="V205" s="60">
        <v>700</v>
      </c>
      <c r="W205" s="67" t="s">
        <v>913</v>
      </c>
      <c r="X205" s="62" t="s">
        <v>914</v>
      </c>
      <c r="Y205" s="67" t="s">
        <v>912</v>
      </c>
      <c r="Z205" s="64" t="s">
        <v>915</v>
      </c>
      <c r="AA205" s="67" t="s">
        <v>912</v>
      </c>
      <c r="AB205" s="65">
        <v>2.6</v>
      </c>
      <c r="AC205" s="68">
        <v>2.5</v>
      </c>
      <c r="AD205" s="33" t="s">
        <v>912</v>
      </c>
      <c r="AE205" s="69">
        <v>9230</v>
      </c>
      <c r="AF205" s="33" t="s">
        <v>912</v>
      </c>
      <c r="AG205" s="70">
        <v>90</v>
      </c>
      <c r="AH205" s="71" t="s">
        <v>913</v>
      </c>
      <c r="AI205" s="62" t="s">
        <v>914</v>
      </c>
      <c r="AJ205" s="67" t="s">
        <v>912</v>
      </c>
      <c r="AK205" s="64" t="s">
        <v>915</v>
      </c>
      <c r="AL205" s="67" t="s">
        <v>912</v>
      </c>
      <c r="AM205" s="72">
        <v>2.5</v>
      </c>
      <c r="AN205" s="73" t="s">
        <v>916</v>
      </c>
      <c r="AO205" s="33" t="s">
        <v>912</v>
      </c>
      <c r="AP205" s="74">
        <v>3690</v>
      </c>
      <c r="AQ205" s="33" t="s">
        <v>912</v>
      </c>
      <c r="AR205" s="75">
        <v>30</v>
      </c>
      <c r="AS205" s="76" t="s">
        <v>913</v>
      </c>
      <c r="AT205" s="77" t="s">
        <v>914</v>
      </c>
      <c r="AU205" s="78" t="s">
        <v>912</v>
      </c>
      <c r="AV205" s="79" t="s">
        <v>915</v>
      </c>
      <c r="AW205" s="78" t="s">
        <v>912</v>
      </c>
      <c r="AX205" s="80">
        <v>3.7</v>
      </c>
      <c r="AZ205" s="18"/>
      <c r="BA205" s="18"/>
      <c r="BB205" s="81"/>
      <c r="BC205" s="22"/>
      <c r="BD205" s="18"/>
      <c r="BE205" s="22"/>
      <c r="BF205" s="18"/>
      <c r="BG205" s="22"/>
      <c r="BH205" s="18"/>
      <c r="BI205" s="870"/>
      <c r="BK205" s="115">
        <v>372500</v>
      </c>
      <c r="BL205" s="869"/>
      <c r="BM205" s="147">
        <v>3720</v>
      </c>
      <c r="BN205" s="86" t="s">
        <v>853</v>
      </c>
      <c r="BO205" s="14" t="s">
        <v>914</v>
      </c>
      <c r="BP205" s="21" t="s">
        <v>912</v>
      </c>
      <c r="BQ205" s="148" t="s">
        <v>915</v>
      </c>
      <c r="BR205" s="35" t="s">
        <v>912</v>
      </c>
      <c r="BS205" s="149">
        <v>1.8</v>
      </c>
      <c r="BT205" s="123"/>
      <c r="BU205" s="958"/>
      <c r="BV205" s="115"/>
      <c r="BW205" s="859" t="s">
        <v>912</v>
      </c>
      <c r="BX205" s="886">
        <v>17480</v>
      </c>
      <c r="BY205" s="88"/>
      <c r="BZ205" s="859" t="s">
        <v>912</v>
      </c>
      <c r="CA205" s="860">
        <v>90</v>
      </c>
      <c r="CB205" s="883" t="s">
        <v>913</v>
      </c>
      <c r="CC205" s="834" t="s">
        <v>914</v>
      </c>
      <c r="CD205" s="883" t="s">
        <v>912</v>
      </c>
      <c r="CE205" s="837" t="s">
        <v>918</v>
      </c>
      <c r="CF205" s="883" t="s">
        <v>912</v>
      </c>
      <c r="CG205" s="840">
        <v>6</v>
      </c>
      <c r="CH205" s="877" t="s">
        <v>912</v>
      </c>
      <c r="CI205" s="871">
        <v>4800</v>
      </c>
      <c r="CJ205" s="874">
        <v>5300</v>
      </c>
      <c r="CK205" s="877" t="s">
        <v>912</v>
      </c>
      <c r="CL205" s="89" t="s">
        <v>919</v>
      </c>
      <c r="CM205" s="90">
        <v>8000</v>
      </c>
      <c r="CN205" s="91">
        <v>8900</v>
      </c>
      <c r="CO205" s="859" t="s">
        <v>912</v>
      </c>
      <c r="CP205" s="878">
        <v>10070</v>
      </c>
      <c r="CQ205" s="859" t="s">
        <v>912</v>
      </c>
      <c r="CR205" s="860">
        <v>100</v>
      </c>
      <c r="CS205" s="883" t="s">
        <v>913</v>
      </c>
      <c r="CT205" s="834" t="s">
        <v>914</v>
      </c>
      <c r="CU205" s="834" t="s">
        <v>912</v>
      </c>
      <c r="CV205" s="837" t="s">
        <v>918</v>
      </c>
      <c r="CW205" s="883" t="s">
        <v>912</v>
      </c>
      <c r="CX205" s="850">
        <v>2.6</v>
      </c>
      <c r="CY205" s="881" t="s">
        <v>920</v>
      </c>
      <c r="CZ205" s="877" t="s">
        <v>912</v>
      </c>
      <c r="DA205" s="853">
        <v>5100</v>
      </c>
      <c r="DB205" s="855"/>
      <c r="DC205" s="121"/>
      <c r="DD205" s="855" t="s">
        <v>921</v>
      </c>
      <c r="DE205" s="856">
        <v>10920</v>
      </c>
      <c r="DF205" s="859" t="s">
        <v>912</v>
      </c>
      <c r="DG205" s="860">
        <v>100</v>
      </c>
      <c r="DH205" s="834" t="s">
        <v>913</v>
      </c>
      <c r="DI205" s="834" t="s">
        <v>914</v>
      </c>
      <c r="DJ205" s="834" t="s">
        <v>912</v>
      </c>
      <c r="DK205" s="837" t="s">
        <v>918</v>
      </c>
      <c r="DL205" s="834" t="s">
        <v>912</v>
      </c>
      <c r="DM205" s="840">
        <v>2</v>
      </c>
      <c r="DN205" s="843" t="s">
        <v>921</v>
      </c>
      <c r="DO205" s="844" t="s">
        <v>854</v>
      </c>
      <c r="DP205" s="846" t="s">
        <v>854</v>
      </c>
      <c r="DQ205" s="846" t="s">
        <v>854</v>
      </c>
      <c r="DR205" s="848" t="s">
        <v>854</v>
      </c>
      <c r="DS205" s="843" t="s">
        <v>921</v>
      </c>
      <c r="DT205" s="967"/>
      <c r="DU205" s="969"/>
      <c r="DV205" s="961"/>
      <c r="DW205" s="195"/>
      <c r="DX205" s="961"/>
    </row>
    <row r="206" spans="1:128" ht="18.600000000000001" customHeight="1">
      <c r="A206" s="302" t="s">
        <v>362</v>
      </c>
      <c r="B206" s="921"/>
      <c r="C206" s="957"/>
      <c r="D206" s="868"/>
      <c r="E206" s="94" t="s">
        <v>52</v>
      </c>
      <c r="F206" s="56"/>
      <c r="G206" s="95">
        <v>83680</v>
      </c>
      <c r="H206" s="96">
        <v>157470</v>
      </c>
      <c r="I206" s="95">
        <v>72450</v>
      </c>
      <c r="J206" s="96">
        <v>146240</v>
      </c>
      <c r="K206" s="33" t="s">
        <v>912</v>
      </c>
      <c r="L206" s="97">
        <v>810</v>
      </c>
      <c r="M206" s="98">
        <v>1440</v>
      </c>
      <c r="N206" s="99" t="s">
        <v>913</v>
      </c>
      <c r="O206" s="100" t="s">
        <v>914</v>
      </c>
      <c r="P206" s="100" t="s">
        <v>852</v>
      </c>
      <c r="Q206" s="100" t="s">
        <v>915</v>
      </c>
      <c r="R206" s="100" t="s">
        <v>912</v>
      </c>
      <c r="S206" s="101">
        <v>2.6</v>
      </c>
      <c r="T206" s="102">
        <v>2.6</v>
      </c>
      <c r="U206" s="97">
        <v>700</v>
      </c>
      <c r="V206" s="98">
        <v>1330</v>
      </c>
      <c r="W206" s="103" t="s">
        <v>913</v>
      </c>
      <c r="X206" s="100" t="s">
        <v>914</v>
      </c>
      <c r="Y206" s="103" t="s">
        <v>852</v>
      </c>
      <c r="Z206" s="100" t="s">
        <v>915</v>
      </c>
      <c r="AA206" s="103" t="s">
        <v>912</v>
      </c>
      <c r="AB206" s="101">
        <v>2.5</v>
      </c>
      <c r="AC206" s="104">
        <v>2.6</v>
      </c>
      <c r="AD206" s="33" t="s">
        <v>912</v>
      </c>
      <c r="AE206" s="105">
        <v>9230</v>
      </c>
      <c r="AF206" s="33" t="s">
        <v>912</v>
      </c>
      <c r="AG206" s="106">
        <v>90</v>
      </c>
      <c r="AH206" s="107" t="s">
        <v>913</v>
      </c>
      <c r="AI206" s="49" t="s">
        <v>914</v>
      </c>
      <c r="AJ206" s="50" t="s">
        <v>912</v>
      </c>
      <c r="AK206" s="108" t="s">
        <v>915</v>
      </c>
      <c r="AL206" s="109" t="s">
        <v>912</v>
      </c>
      <c r="AM206" s="110">
        <v>2.5</v>
      </c>
      <c r="AN206" s="111"/>
      <c r="AP206" s="112"/>
      <c r="AQ206" s="7"/>
      <c r="AR206" s="113"/>
      <c r="AS206" s="114"/>
      <c r="AT206" s="112"/>
      <c r="AU206" s="114"/>
      <c r="AV206" s="112"/>
      <c r="AW206" s="114"/>
      <c r="AX206" s="112"/>
      <c r="AZ206" s="18"/>
      <c r="BA206" s="18"/>
      <c r="BB206" s="81"/>
      <c r="BC206" s="22"/>
      <c r="BD206" s="18"/>
      <c r="BE206" s="22"/>
      <c r="BF206" s="18"/>
      <c r="BG206" s="22"/>
      <c r="BH206" s="18"/>
      <c r="BI206" s="870"/>
      <c r="BK206" s="150"/>
      <c r="BL206" s="869"/>
      <c r="BM206" s="151"/>
      <c r="BN206" s="54"/>
      <c r="BO206" s="54"/>
      <c r="BP206" s="54"/>
      <c r="BQ206" s="54"/>
      <c r="BR206" s="54"/>
      <c r="BS206" s="152"/>
      <c r="BT206" s="123"/>
      <c r="BU206" s="958"/>
      <c r="BV206" s="115"/>
      <c r="BW206" s="859"/>
      <c r="BX206" s="887"/>
      <c r="BY206" s="118">
        <v>15540</v>
      </c>
      <c r="BZ206" s="859"/>
      <c r="CA206" s="861"/>
      <c r="CB206" s="884"/>
      <c r="CC206" s="835"/>
      <c r="CD206" s="884"/>
      <c r="CE206" s="838"/>
      <c r="CF206" s="884"/>
      <c r="CG206" s="841"/>
      <c r="CH206" s="877"/>
      <c r="CI206" s="872"/>
      <c r="CJ206" s="875"/>
      <c r="CK206" s="877"/>
      <c r="CL206" s="15" t="s">
        <v>923</v>
      </c>
      <c r="CM206" s="119">
        <v>4400</v>
      </c>
      <c r="CN206" s="120">
        <v>4900</v>
      </c>
      <c r="CO206" s="859"/>
      <c r="CP206" s="879"/>
      <c r="CQ206" s="859"/>
      <c r="CR206" s="861"/>
      <c r="CS206" s="884"/>
      <c r="CT206" s="835"/>
      <c r="CU206" s="835"/>
      <c r="CV206" s="838"/>
      <c r="CW206" s="884"/>
      <c r="CX206" s="851"/>
      <c r="CY206" s="881"/>
      <c r="CZ206" s="877"/>
      <c r="DA206" s="854"/>
      <c r="DB206" s="855"/>
      <c r="DC206" s="121"/>
      <c r="DD206" s="855"/>
      <c r="DE206" s="857"/>
      <c r="DF206" s="859"/>
      <c r="DG206" s="861"/>
      <c r="DH206" s="835"/>
      <c r="DI206" s="835"/>
      <c r="DJ206" s="835"/>
      <c r="DK206" s="838"/>
      <c r="DL206" s="835"/>
      <c r="DM206" s="841"/>
      <c r="DN206" s="843"/>
      <c r="DO206" s="845"/>
      <c r="DP206" s="847"/>
      <c r="DQ206" s="847"/>
      <c r="DR206" s="849"/>
      <c r="DS206" s="843"/>
      <c r="DT206" s="967"/>
      <c r="DU206" s="969"/>
      <c r="DV206" s="961"/>
      <c r="DW206" s="195"/>
      <c r="DX206" s="961"/>
    </row>
    <row r="207" spans="1:128" ht="18.600000000000001" customHeight="1">
      <c r="A207" s="302" t="s">
        <v>363</v>
      </c>
      <c r="B207" s="921"/>
      <c r="C207" s="957"/>
      <c r="D207" s="863" t="s">
        <v>924</v>
      </c>
      <c r="E207" s="94" t="s">
        <v>53</v>
      </c>
      <c r="F207" s="56"/>
      <c r="G207" s="95">
        <v>157470</v>
      </c>
      <c r="H207" s="96">
        <v>249830</v>
      </c>
      <c r="I207" s="95">
        <v>146240</v>
      </c>
      <c r="J207" s="96">
        <v>238600</v>
      </c>
      <c r="K207" s="33" t="s">
        <v>912</v>
      </c>
      <c r="L207" s="97">
        <v>1440</v>
      </c>
      <c r="M207" s="98">
        <v>2370</v>
      </c>
      <c r="N207" s="99" t="s">
        <v>913</v>
      </c>
      <c r="O207" s="100" t="s">
        <v>914</v>
      </c>
      <c r="P207" s="100" t="s">
        <v>852</v>
      </c>
      <c r="Q207" s="100" t="s">
        <v>915</v>
      </c>
      <c r="R207" s="100" t="s">
        <v>912</v>
      </c>
      <c r="S207" s="101">
        <v>2.6</v>
      </c>
      <c r="T207" s="102">
        <v>2.6</v>
      </c>
      <c r="U207" s="97">
        <v>1330</v>
      </c>
      <c r="V207" s="98">
        <v>2260</v>
      </c>
      <c r="W207" s="103" t="s">
        <v>913</v>
      </c>
      <c r="X207" s="100" t="s">
        <v>914</v>
      </c>
      <c r="Y207" s="103" t="s">
        <v>852</v>
      </c>
      <c r="Z207" s="100" t="s">
        <v>915</v>
      </c>
      <c r="AA207" s="103" t="s">
        <v>912</v>
      </c>
      <c r="AB207" s="101">
        <v>2.6</v>
      </c>
      <c r="AC207" s="104">
        <v>2.6</v>
      </c>
      <c r="AD207" s="122"/>
      <c r="AF207" s="124"/>
      <c r="AO207" s="122"/>
      <c r="AQ207" s="124"/>
      <c r="AY207" s="33" t="s">
        <v>912</v>
      </c>
      <c r="AZ207" s="127">
        <v>18470</v>
      </c>
      <c r="BA207" s="33" t="s">
        <v>912</v>
      </c>
      <c r="BB207" s="75">
        <v>180</v>
      </c>
      <c r="BC207" s="76" t="s">
        <v>913</v>
      </c>
      <c r="BD207" s="77" t="s">
        <v>914</v>
      </c>
      <c r="BE207" s="78" t="s">
        <v>912</v>
      </c>
      <c r="BF207" s="79" t="s">
        <v>915</v>
      </c>
      <c r="BG207" s="76" t="s">
        <v>912</v>
      </c>
      <c r="BH207" s="80">
        <v>2.5</v>
      </c>
      <c r="BI207" s="870"/>
      <c r="BK207" s="115" t="s">
        <v>938</v>
      </c>
      <c r="BL207" s="869"/>
      <c r="BM207" s="93" t="s">
        <v>938</v>
      </c>
      <c r="BS207" s="116"/>
      <c r="BT207" s="123"/>
      <c r="BU207" s="958"/>
      <c r="BV207" s="115"/>
      <c r="BW207" s="859" t="s">
        <v>912</v>
      </c>
      <c r="BX207" s="963">
        <v>15540</v>
      </c>
      <c r="BY207" s="128"/>
      <c r="BZ207" s="859"/>
      <c r="CA207" s="861"/>
      <c r="CB207" s="884"/>
      <c r="CC207" s="835"/>
      <c r="CD207" s="884"/>
      <c r="CE207" s="838"/>
      <c r="CF207" s="884"/>
      <c r="CG207" s="841"/>
      <c r="CH207" s="877"/>
      <c r="CI207" s="872"/>
      <c r="CJ207" s="875"/>
      <c r="CK207" s="877"/>
      <c r="CL207" s="15" t="s">
        <v>925</v>
      </c>
      <c r="CM207" s="119">
        <v>3800</v>
      </c>
      <c r="CN207" s="120">
        <v>4200</v>
      </c>
      <c r="CO207" s="859"/>
      <c r="CP207" s="879"/>
      <c r="CQ207" s="859"/>
      <c r="CR207" s="861"/>
      <c r="CS207" s="884"/>
      <c r="CT207" s="835"/>
      <c r="CU207" s="835"/>
      <c r="CV207" s="838"/>
      <c r="CW207" s="884"/>
      <c r="CX207" s="851"/>
      <c r="CY207" s="881"/>
      <c r="CZ207" s="93"/>
      <c r="DA207" s="19"/>
      <c r="DB207" s="855"/>
      <c r="DC207" s="121"/>
      <c r="DD207" s="855"/>
      <c r="DE207" s="857"/>
      <c r="DF207" s="859"/>
      <c r="DG207" s="861"/>
      <c r="DH207" s="835"/>
      <c r="DI207" s="835"/>
      <c r="DJ207" s="835"/>
      <c r="DK207" s="838"/>
      <c r="DL207" s="835"/>
      <c r="DM207" s="841"/>
      <c r="DN207" s="843"/>
      <c r="DO207" s="888">
        <v>0.01</v>
      </c>
      <c r="DP207" s="890">
        <v>0.03</v>
      </c>
      <c r="DQ207" s="890">
        <v>0.04</v>
      </c>
      <c r="DR207" s="892">
        <v>0.05</v>
      </c>
      <c r="DS207" s="843"/>
      <c r="DT207" s="967"/>
      <c r="DU207" s="969"/>
      <c r="DV207" s="961"/>
      <c r="DW207" s="195"/>
      <c r="DX207" s="961"/>
    </row>
    <row r="208" spans="1:128" ht="18.600000000000001" customHeight="1">
      <c r="A208" s="302" t="s">
        <v>364</v>
      </c>
      <c r="B208" s="921"/>
      <c r="C208" s="957"/>
      <c r="D208" s="864"/>
      <c r="E208" s="129" t="s">
        <v>54</v>
      </c>
      <c r="F208" s="56"/>
      <c r="G208" s="130">
        <v>249830</v>
      </c>
      <c r="H208" s="131"/>
      <c r="I208" s="130">
        <v>238600</v>
      </c>
      <c r="J208" s="131"/>
      <c r="K208" s="33" t="s">
        <v>912</v>
      </c>
      <c r="L208" s="132">
        <v>2370</v>
      </c>
      <c r="M208" s="133"/>
      <c r="N208" s="134" t="s">
        <v>913</v>
      </c>
      <c r="O208" s="135" t="s">
        <v>914</v>
      </c>
      <c r="P208" s="135" t="s">
        <v>852</v>
      </c>
      <c r="Q208" s="135" t="s">
        <v>915</v>
      </c>
      <c r="R208" s="135" t="s">
        <v>912</v>
      </c>
      <c r="S208" s="136">
        <v>2.6</v>
      </c>
      <c r="T208" s="137"/>
      <c r="U208" s="132">
        <v>2260</v>
      </c>
      <c r="V208" s="133"/>
      <c r="W208" s="138" t="s">
        <v>913</v>
      </c>
      <c r="X208" s="135" t="s">
        <v>914</v>
      </c>
      <c r="Y208" s="139" t="s">
        <v>852</v>
      </c>
      <c r="Z208" s="135" t="s">
        <v>915</v>
      </c>
      <c r="AA208" s="139" t="s">
        <v>912</v>
      </c>
      <c r="AB208" s="136">
        <v>2.6</v>
      </c>
      <c r="AC208" s="140"/>
      <c r="AD208" s="122"/>
      <c r="AF208" s="124"/>
      <c r="AG208" s="141"/>
      <c r="AO208" s="122"/>
      <c r="AQ208" s="124"/>
      <c r="AR208" s="141"/>
      <c r="AY208" s="122"/>
      <c r="BI208" s="870"/>
      <c r="BK208" s="115">
        <v>416800</v>
      </c>
      <c r="BL208" s="869"/>
      <c r="BM208" s="147">
        <v>4160</v>
      </c>
      <c r="BN208" s="86" t="s">
        <v>853</v>
      </c>
      <c r="BO208" s="14" t="s">
        <v>914</v>
      </c>
      <c r="BP208" s="21" t="s">
        <v>912</v>
      </c>
      <c r="BQ208" s="148" t="s">
        <v>915</v>
      </c>
      <c r="BR208" s="35" t="s">
        <v>912</v>
      </c>
      <c r="BS208" s="149">
        <v>1.9</v>
      </c>
      <c r="BT208" s="123"/>
      <c r="BU208" s="958"/>
      <c r="BV208" s="115"/>
      <c r="BW208" s="859"/>
      <c r="BX208" s="964"/>
      <c r="BY208" s="142"/>
      <c r="BZ208" s="859"/>
      <c r="CA208" s="862"/>
      <c r="CB208" s="885"/>
      <c r="CC208" s="836"/>
      <c r="CD208" s="885"/>
      <c r="CE208" s="839"/>
      <c r="CF208" s="885"/>
      <c r="CG208" s="842"/>
      <c r="CH208" s="877"/>
      <c r="CI208" s="873"/>
      <c r="CJ208" s="876"/>
      <c r="CK208" s="877"/>
      <c r="CL208" s="143" t="s">
        <v>926</v>
      </c>
      <c r="CM208" s="144">
        <v>3400</v>
      </c>
      <c r="CN208" s="145">
        <v>3800</v>
      </c>
      <c r="CO208" s="859"/>
      <c r="CP208" s="880"/>
      <c r="CQ208" s="859"/>
      <c r="CR208" s="862"/>
      <c r="CS208" s="885"/>
      <c r="CT208" s="836"/>
      <c r="CU208" s="836"/>
      <c r="CV208" s="839"/>
      <c r="CW208" s="885"/>
      <c r="CX208" s="852"/>
      <c r="CY208" s="882"/>
      <c r="CZ208" s="93"/>
      <c r="DA208" s="19"/>
      <c r="DB208" s="855"/>
      <c r="DC208" s="121"/>
      <c r="DD208" s="855"/>
      <c r="DE208" s="858"/>
      <c r="DF208" s="859"/>
      <c r="DG208" s="862"/>
      <c r="DH208" s="836"/>
      <c r="DI208" s="836"/>
      <c r="DJ208" s="836"/>
      <c r="DK208" s="839"/>
      <c r="DL208" s="836"/>
      <c r="DM208" s="842"/>
      <c r="DN208" s="843"/>
      <c r="DO208" s="889"/>
      <c r="DP208" s="891"/>
      <c r="DQ208" s="891"/>
      <c r="DR208" s="893"/>
      <c r="DS208" s="843"/>
      <c r="DT208" s="967"/>
      <c r="DU208" s="969"/>
      <c r="DV208" s="961"/>
      <c r="DW208" s="195"/>
      <c r="DX208" s="961"/>
    </row>
    <row r="209" spans="1:128" ht="18.600000000000001" customHeight="1">
      <c r="A209" s="302" t="s">
        <v>365</v>
      </c>
      <c r="B209" s="921"/>
      <c r="C209" s="865" t="s">
        <v>939</v>
      </c>
      <c r="D209" s="867" t="s">
        <v>911</v>
      </c>
      <c r="E209" s="55" t="s">
        <v>51</v>
      </c>
      <c r="F209" s="56"/>
      <c r="G209" s="57">
        <v>70060</v>
      </c>
      <c r="H209" s="58">
        <v>79290</v>
      </c>
      <c r="I209" s="57">
        <v>59760</v>
      </c>
      <c r="J209" s="58">
        <v>68990</v>
      </c>
      <c r="K209" s="33" t="s">
        <v>912</v>
      </c>
      <c r="L209" s="59">
        <v>680</v>
      </c>
      <c r="M209" s="60">
        <v>770</v>
      </c>
      <c r="N209" s="61" t="s">
        <v>913</v>
      </c>
      <c r="O209" s="62" t="s">
        <v>914</v>
      </c>
      <c r="P209" s="63" t="s">
        <v>912</v>
      </c>
      <c r="Q209" s="64" t="s">
        <v>915</v>
      </c>
      <c r="R209" s="63" t="s">
        <v>912</v>
      </c>
      <c r="S209" s="65">
        <v>2.6</v>
      </c>
      <c r="T209" s="66">
        <v>2.6</v>
      </c>
      <c r="U209" s="59">
        <v>570</v>
      </c>
      <c r="V209" s="60">
        <v>660</v>
      </c>
      <c r="W209" s="67" t="s">
        <v>913</v>
      </c>
      <c r="X209" s="62" t="s">
        <v>914</v>
      </c>
      <c r="Y209" s="67" t="s">
        <v>912</v>
      </c>
      <c r="Z209" s="64" t="s">
        <v>915</v>
      </c>
      <c r="AA209" s="67" t="s">
        <v>912</v>
      </c>
      <c r="AB209" s="65">
        <v>2.6</v>
      </c>
      <c r="AC209" s="68">
        <v>2.6</v>
      </c>
      <c r="AD209" s="33" t="s">
        <v>912</v>
      </c>
      <c r="AE209" s="69">
        <v>9230</v>
      </c>
      <c r="AF209" s="33" t="s">
        <v>912</v>
      </c>
      <c r="AG209" s="70">
        <v>90</v>
      </c>
      <c r="AH209" s="71" t="s">
        <v>913</v>
      </c>
      <c r="AI209" s="62" t="s">
        <v>914</v>
      </c>
      <c r="AJ209" s="67" t="s">
        <v>912</v>
      </c>
      <c r="AK209" s="64" t="s">
        <v>915</v>
      </c>
      <c r="AL209" s="67" t="s">
        <v>912</v>
      </c>
      <c r="AM209" s="72">
        <v>2.5</v>
      </c>
      <c r="AN209" s="73" t="s">
        <v>916</v>
      </c>
      <c r="AO209" s="33" t="s">
        <v>912</v>
      </c>
      <c r="AP209" s="74">
        <v>3690</v>
      </c>
      <c r="AQ209" s="33" t="s">
        <v>912</v>
      </c>
      <c r="AR209" s="75">
        <v>30</v>
      </c>
      <c r="AS209" s="76" t="s">
        <v>913</v>
      </c>
      <c r="AT209" s="77" t="s">
        <v>914</v>
      </c>
      <c r="AU209" s="78" t="s">
        <v>912</v>
      </c>
      <c r="AV209" s="79" t="s">
        <v>915</v>
      </c>
      <c r="AW209" s="78" t="s">
        <v>912</v>
      </c>
      <c r="AX209" s="80">
        <v>3.7</v>
      </c>
      <c r="AZ209" s="18"/>
      <c r="BA209" s="18"/>
      <c r="BB209" s="81"/>
      <c r="BC209" s="22"/>
      <c r="BD209" s="18"/>
      <c r="BE209" s="22"/>
      <c r="BF209" s="18"/>
      <c r="BG209" s="22"/>
      <c r="BH209" s="18"/>
      <c r="BI209" s="870"/>
      <c r="BK209" s="150"/>
      <c r="BL209" s="869"/>
      <c r="BM209" s="151"/>
      <c r="BN209" s="54"/>
      <c r="BO209" s="54"/>
      <c r="BP209" s="54"/>
      <c r="BQ209" s="54"/>
      <c r="BR209" s="54"/>
      <c r="BS209" s="152"/>
      <c r="BU209" s="958"/>
      <c r="BV209" s="117"/>
      <c r="BW209" s="859" t="s">
        <v>912</v>
      </c>
      <c r="BX209" s="886">
        <v>16670</v>
      </c>
      <c r="BY209" s="88"/>
      <c r="BZ209" s="859" t="s">
        <v>912</v>
      </c>
      <c r="CA209" s="860">
        <v>80</v>
      </c>
      <c r="CB209" s="883" t="s">
        <v>913</v>
      </c>
      <c r="CC209" s="834" t="s">
        <v>914</v>
      </c>
      <c r="CD209" s="883" t="s">
        <v>912</v>
      </c>
      <c r="CE209" s="837" t="s">
        <v>918</v>
      </c>
      <c r="CF209" s="883" t="s">
        <v>912</v>
      </c>
      <c r="CG209" s="840">
        <v>6.2</v>
      </c>
      <c r="CH209" s="877" t="s">
        <v>912</v>
      </c>
      <c r="CI209" s="871">
        <v>4400</v>
      </c>
      <c r="CJ209" s="874">
        <v>4900</v>
      </c>
      <c r="CK209" s="877" t="s">
        <v>912</v>
      </c>
      <c r="CL209" s="89" t="s">
        <v>919</v>
      </c>
      <c r="CM209" s="90">
        <v>7200</v>
      </c>
      <c r="CN209" s="91">
        <v>8100</v>
      </c>
      <c r="CO209" s="859" t="s">
        <v>912</v>
      </c>
      <c r="CP209" s="878">
        <v>9230</v>
      </c>
      <c r="CQ209" s="859" t="s">
        <v>912</v>
      </c>
      <c r="CR209" s="860">
        <v>90</v>
      </c>
      <c r="CS209" s="883" t="s">
        <v>913</v>
      </c>
      <c r="CT209" s="834" t="s">
        <v>914</v>
      </c>
      <c r="CU209" s="834" t="s">
        <v>912</v>
      </c>
      <c r="CV209" s="837" t="s">
        <v>918</v>
      </c>
      <c r="CW209" s="883" t="s">
        <v>912</v>
      </c>
      <c r="CX209" s="850">
        <v>2.7</v>
      </c>
      <c r="CY209" s="881" t="s">
        <v>920</v>
      </c>
      <c r="CZ209" s="877" t="s">
        <v>912</v>
      </c>
      <c r="DA209" s="853">
        <v>5100</v>
      </c>
      <c r="DB209" s="855"/>
      <c r="DC209" s="121"/>
      <c r="DD209" s="855" t="s">
        <v>921</v>
      </c>
      <c r="DE209" s="856">
        <v>10010</v>
      </c>
      <c r="DF209" s="859" t="s">
        <v>912</v>
      </c>
      <c r="DG209" s="860">
        <v>100</v>
      </c>
      <c r="DH209" s="834" t="s">
        <v>913</v>
      </c>
      <c r="DI209" s="834" t="s">
        <v>914</v>
      </c>
      <c r="DJ209" s="834" t="s">
        <v>912</v>
      </c>
      <c r="DK209" s="837" t="s">
        <v>918</v>
      </c>
      <c r="DL209" s="834" t="s">
        <v>912</v>
      </c>
      <c r="DM209" s="840">
        <v>1.8</v>
      </c>
      <c r="DN209" s="843" t="s">
        <v>921</v>
      </c>
      <c r="DO209" s="844" t="s">
        <v>854</v>
      </c>
      <c r="DP209" s="846" t="s">
        <v>854</v>
      </c>
      <c r="DQ209" s="846" t="s">
        <v>854</v>
      </c>
      <c r="DR209" s="848" t="s">
        <v>854</v>
      </c>
      <c r="DS209" s="843" t="s">
        <v>921</v>
      </c>
      <c r="DT209" s="967"/>
      <c r="DU209" s="969"/>
      <c r="DV209" s="961"/>
      <c r="DW209" s="195"/>
      <c r="DX209" s="961"/>
    </row>
    <row r="210" spans="1:128" ht="18.600000000000001" customHeight="1">
      <c r="A210" s="302" t="s">
        <v>366</v>
      </c>
      <c r="B210" s="921"/>
      <c r="C210" s="973"/>
      <c r="D210" s="868"/>
      <c r="E210" s="94" t="s">
        <v>52</v>
      </c>
      <c r="F210" s="56"/>
      <c r="G210" s="95">
        <v>79290</v>
      </c>
      <c r="H210" s="96">
        <v>153080</v>
      </c>
      <c r="I210" s="95">
        <v>68990</v>
      </c>
      <c r="J210" s="96">
        <v>142780</v>
      </c>
      <c r="K210" s="33" t="s">
        <v>912</v>
      </c>
      <c r="L210" s="97">
        <v>770</v>
      </c>
      <c r="M210" s="98">
        <v>1400</v>
      </c>
      <c r="N210" s="99" t="s">
        <v>913</v>
      </c>
      <c r="O210" s="100" t="s">
        <v>914</v>
      </c>
      <c r="P210" s="100" t="s">
        <v>852</v>
      </c>
      <c r="Q210" s="100" t="s">
        <v>915</v>
      </c>
      <c r="R210" s="100" t="s">
        <v>912</v>
      </c>
      <c r="S210" s="101">
        <v>2.6</v>
      </c>
      <c r="T210" s="102">
        <v>2.6</v>
      </c>
      <c r="U210" s="97">
        <v>660</v>
      </c>
      <c r="V210" s="98">
        <v>1300</v>
      </c>
      <c r="W210" s="103" t="s">
        <v>913</v>
      </c>
      <c r="X210" s="100" t="s">
        <v>914</v>
      </c>
      <c r="Y210" s="103" t="s">
        <v>852</v>
      </c>
      <c r="Z210" s="100" t="s">
        <v>915</v>
      </c>
      <c r="AA210" s="103" t="s">
        <v>912</v>
      </c>
      <c r="AB210" s="101">
        <v>2.6</v>
      </c>
      <c r="AC210" s="104">
        <v>2.6</v>
      </c>
      <c r="AD210" s="33" t="s">
        <v>912</v>
      </c>
      <c r="AE210" s="105">
        <v>9230</v>
      </c>
      <c r="AF210" s="33" t="s">
        <v>912</v>
      </c>
      <c r="AG210" s="106">
        <v>90</v>
      </c>
      <c r="AH210" s="107" t="s">
        <v>913</v>
      </c>
      <c r="AI210" s="49" t="s">
        <v>914</v>
      </c>
      <c r="AJ210" s="50" t="s">
        <v>912</v>
      </c>
      <c r="AK210" s="108" t="s">
        <v>915</v>
      </c>
      <c r="AL210" s="109" t="s">
        <v>912</v>
      </c>
      <c r="AM210" s="110">
        <v>2.5</v>
      </c>
      <c r="AN210" s="111"/>
      <c r="AP210" s="112"/>
      <c r="AQ210" s="7"/>
      <c r="AR210" s="113"/>
      <c r="AS210" s="114"/>
      <c r="AT210" s="112"/>
      <c r="AU210" s="114"/>
      <c r="AV210" s="112"/>
      <c r="AW210" s="114"/>
      <c r="AX210" s="112"/>
      <c r="AZ210" s="18"/>
      <c r="BA210" s="18"/>
      <c r="BB210" s="81"/>
      <c r="BC210" s="22"/>
      <c r="BD210" s="18"/>
      <c r="BE210" s="22"/>
      <c r="BF210" s="18"/>
      <c r="BG210" s="22"/>
      <c r="BH210" s="18"/>
      <c r="BI210" s="870"/>
      <c r="BK210" s="115" t="s">
        <v>940</v>
      </c>
      <c r="BL210" s="869"/>
      <c r="BM210" s="93" t="s">
        <v>940</v>
      </c>
      <c r="BS210" s="116"/>
      <c r="BT210" s="154"/>
      <c r="BU210" s="958"/>
      <c r="BV210" s="150"/>
      <c r="BW210" s="859"/>
      <c r="BX210" s="887"/>
      <c r="BY210" s="118">
        <v>14730</v>
      </c>
      <c r="BZ210" s="859"/>
      <c r="CA210" s="861"/>
      <c r="CB210" s="884"/>
      <c r="CC210" s="835"/>
      <c r="CD210" s="884"/>
      <c r="CE210" s="838"/>
      <c r="CF210" s="884"/>
      <c r="CG210" s="841"/>
      <c r="CH210" s="877"/>
      <c r="CI210" s="872" t="e">
        <v>#REF!</v>
      </c>
      <c r="CJ210" s="875" t="e">
        <v>#REF!</v>
      </c>
      <c r="CK210" s="877"/>
      <c r="CL210" s="15" t="s">
        <v>923</v>
      </c>
      <c r="CM210" s="119">
        <v>4000</v>
      </c>
      <c r="CN210" s="120">
        <v>4400</v>
      </c>
      <c r="CO210" s="859"/>
      <c r="CP210" s="879"/>
      <c r="CQ210" s="859"/>
      <c r="CR210" s="861"/>
      <c r="CS210" s="884"/>
      <c r="CT210" s="835"/>
      <c r="CU210" s="835"/>
      <c r="CV210" s="838"/>
      <c r="CW210" s="884"/>
      <c r="CX210" s="851"/>
      <c r="CY210" s="881"/>
      <c r="CZ210" s="877"/>
      <c r="DA210" s="854"/>
      <c r="DB210" s="855"/>
      <c r="DC210" s="121"/>
      <c r="DD210" s="855"/>
      <c r="DE210" s="857"/>
      <c r="DF210" s="859"/>
      <c r="DG210" s="861"/>
      <c r="DH210" s="835"/>
      <c r="DI210" s="835"/>
      <c r="DJ210" s="835"/>
      <c r="DK210" s="838"/>
      <c r="DL210" s="835"/>
      <c r="DM210" s="841"/>
      <c r="DN210" s="843"/>
      <c r="DO210" s="845"/>
      <c r="DP210" s="847"/>
      <c r="DQ210" s="847"/>
      <c r="DR210" s="849"/>
      <c r="DS210" s="843"/>
      <c r="DT210" s="967"/>
      <c r="DU210" s="969"/>
      <c r="DV210" s="961"/>
      <c r="DW210" s="195"/>
      <c r="DX210" s="961"/>
    </row>
    <row r="211" spans="1:128" ht="18.600000000000001" customHeight="1">
      <c r="A211" s="302" t="s">
        <v>367</v>
      </c>
      <c r="B211" s="921"/>
      <c r="C211" s="973"/>
      <c r="D211" s="863" t="s">
        <v>924</v>
      </c>
      <c r="E211" s="94" t="s">
        <v>53</v>
      </c>
      <c r="F211" s="56"/>
      <c r="G211" s="95">
        <v>153080</v>
      </c>
      <c r="H211" s="96">
        <v>245440</v>
      </c>
      <c r="I211" s="95">
        <v>142780</v>
      </c>
      <c r="J211" s="96">
        <v>235140</v>
      </c>
      <c r="K211" s="33" t="s">
        <v>912</v>
      </c>
      <c r="L211" s="97">
        <v>1400</v>
      </c>
      <c r="M211" s="98">
        <v>2330</v>
      </c>
      <c r="N211" s="99" t="s">
        <v>913</v>
      </c>
      <c r="O211" s="100" t="s">
        <v>914</v>
      </c>
      <c r="P211" s="100" t="s">
        <v>852</v>
      </c>
      <c r="Q211" s="100" t="s">
        <v>915</v>
      </c>
      <c r="R211" s="100" t="s">
        <v>912</v>
      </c>
      <c r="S211" s="101">
        <v>2.6</v>
      </c>
      <c r="T211" s="102">
        <v>2.6</v>
      </c>
      <c r="U211" s="97">
        <v>1300</v>
      </c>
      <c r="V211" s="98">
        <v>2230</v>
      </c>
      <c r="W211" s="103" t="s">
        <v>913</v>
      </c>
      <c r="X211" s="100" t="s">
        <v>914</v>
      </c>
      <c r="Y211" s="103" t="s">
        <v>852</v>
      </c>
      <c r="Z211" s="100" t="s">
        <v>915</v>
      </c>
      <c r="AA211" s="103" t="s">
        <v>912</v>
      </c>
      <c r="AB211" s="101">
        <v>2.6</v>
      </c>
      <c r="AC211" s="104">
        <v>2.6</v>
      </c>
      <c r="AD211" s="122"/>
      <c r="AF211" s="124"/>
      <c r="AO211" s="122"/>
      <c r="AQ211" s="124"/>
      <c r="AY211" s="33" t="s">
        <v>912</v>
      </c>
      <c r="AZ211" s="127">
        <v>18470</v>
      </c>
      <c r="BA211" s="33" t="s">
        <v>912</v>
      </c>
      <c r="BB211" s="75">
        <v>180</v>
      </c>
      <c r="BC211" s="76" t="s">
        <v>913</v>
      </c>
      <c r="BD211" s="77" t="s">
        <v>914</v>
      </c>
      <c r="BE211" s="78" t="s">
        <v>912</v>
      </c>
      <c r="BF211" s="79" t="s">
        <v>915</v>
      </c>
      <c r="BG211" s="76" t="s">
        <v>912</v>
      </c>
      <c r="BH211" s="80">
        <v>2.5</v>
      </c>
      <c r="BI211" s="870"/>
      <c r="BK211" s="115">
        <v>461100</v>
      </c>
      <c r="BL211" s="869"/>
      <c r="BM211" s="147">
        <v>4610</v>
      </c>
      <c r="BN211" s="86" t="s">
        <v>853</v>
      </c>
      <c r="BO211" s="14" t="s">
        <v>914</v>
      </c>
      <c r="BP211" s="21" t="s">
        <v>912</v>
      </c>
      <c r="BQ211" s="148" t="s">
        <v>915</v>
      </c>
      <c r="BR211" s="35" t="s">
        <v>912</v>
      </c>
      <c r="BS211" s="149">
        <v>1.9</v>
      </c>
      <c r="BT211" s="123"/>
      <c r="BU211" s="958"/>
      <c r="BV211" s="115"/>
      <c r="BW211" s="859" t="s">
        <v>912</v>
      </c>
      <c r="BX211" s="963">
        <v>14730</v>
      </c>
      <c r="BY211" s="128"/>
      <c r="BZ211" s="859"/>
      <c r="CA211" s="861">
        <v>0</v>
      </c>
      <c r="CB211" s="884"/>
      <c r="CC211" s="835"/>
      <c r="CD211" s="884"/>
      <c r="CE211" s="838"/>
      <c r="CF211" s="884"/>
      <c r="CG211" s="841"/>
      <c r="CH211" s="877"/>
      <c r="CI211" s="872" t="e">
        <v>#REF!</v>
      </c>
      <c r="CJ211" s="875" t="e">
        <v>#REF!</v>
      </c>
      <c r="CK211" s="877"/>
      <c r="CL211" s="15" t="s">
        <v>925</v>
      </c>
      <c r="CM211" s="119">
        <v>3500</v>
      </c>
      <c r="CN211" s="120">
        <v>3800</v>
      </c>
      <c r="CO211" s="859"/>
      <c r="CP211" s="879"/>
      <c r="CQ211" s="859"/>
      <c r="CR211" s="861"/>
      <c r="CS211" s="884"/>
      <c r="CT211" s="835"/>
      <c r="CU211" s="835"/>
      <c r="CV211" s="838"/>
      <c r="CW211" s="884"/>
      <c r="CX211" s="851"/>
      <c r="CY211" s="881"/>
      <c r="CZ211" s="93"/>
      <c r="DA211" s="19"/>
      <c r="DB211" s="855"/>
      <c r="DC211" s="121"/>
      <c r="DD211" s="855"/>
      <c r="DE211" s="857"/>
      <c r="DF211" s="859"/>
      <c r="DG211" s="861"/>
      <c r="DH211" s="835"/>
      <c r="DI211" s="835"/>
      <c r="DJ211" s="835"/>
      <c r="DK211" s="838"/>
      <c r="DL211" s="835"/>
      <c r="DM211" s="841"/>
      <c r="DN211" s="843"/>
      <c r="DO211" s="888">
        <v>0.01</v>
      </c>
      <c r="DP211" s="890">
        <v>0.03</v>
      </c>
      <c r="DQ211" s="890">
        <v>0.04</v>
      </c>
      <c r="DR211" s="892">
        <v>0.05</v>
      </c>
      <c r="DS211" s="843"/>
      <c r="DT211" s="967"/>
      <c r="DU211" s="969"/>
      <c r="DV211" s="961"/>
      <c r="DW211" s="195"/>
      <c r="DX211" s="961"/>
    </row>
    <row r="212" spans="1:128" ht="18.600000000000001" customHeight="1">
      <c r="A212" s="302" t="s">
        <v>368</v>
      </c>
      <c r="B212" s="921"/>
      <c r="C212" s="973"/>
      <c r="D212" s="864"/>
      <c r="E212" s="129" t="s">
        <v>54</v>
      </c>
      <c r="F212" s="56"/>
      <c r="G212" s="130">
        <v>245440</v>
      </c>
      <c r="H212" s="131"/>
      <c r="I212" s="130">
        <v>235140</v>
      </c>
      <c r="J212" s="131"/>
      <c r="K212" s="33" t="s">
        <v>912</v>
      </c>
      <c r="L212" s="132">
        <v>2330</v>
      </c>
      <c r="M212" s="133"/>
      <c r="N212" s="134" t="s">
        <v>913</v>
      </c>
      <c r="O212" s="135" t="s">
        <v>914</v>
      </c>
      <c r="P212" s="135" t="s">
        <v>852</v>
      </c>
      <c r="Q212" s="135" t="s">
        <v>915</v>
      </c>
      <c r="R212" s="135" t="s">
        <v>912</v>
      </c>
      <c r="S212" s="136">
        <v>2.6</v>
      </c>
      <c r="T212" s="137"/>
      <c r="U212" s="132">
        <v>2230</v>
      </c>
      <c r="V212" s="133"/>
      <c r="W212" s="138" t="s">
        <v>913</v>
      </c>
      <c r="X212" s="135" t="s">
        <v>914</v>
      </c>
      <c r="Y212" s="139" t="s">
        <v>852</v>
      </c>
      <c r="Z212" s="135" t="s">
        <v>915</v>
      </c>
      <c r="AA212" s="139" t="s">
        <v>912</v>
      </c>
      <c r="AB212" s="136">
        <v>2.6</v>
      </c>
      <c r="AC212" s="140"/>
      <c r="AD212" s="122"/>
      <c r="AF212" s="124"/>
      <c r="AG212" s="141"/>
      <c r="AO212" s="122"/>
      <c r="AQ212" s="124"/>
      <c r="AR212" s="141"/>
      <c r="AY212" s="122"/>
      <c r="BI212" s="870"/>
      <c r="BK212" s="150"/>
      <c r="BL212" s="869"/>
      <c r="BM212" s="151"/>
      <c r="BN212" s="54"/>
      <c r="BO212" s="54"/>
      <c r="BP212" s="54"/>
      <c r="BQ212" s="54"/>
      <c r="BR212" s="54"/>
      <c r="BS212" s="152"/>
      <c r="BU212" s="958"/>
      <c r="BV212" s="117"/>
      <c r="BW212" s="859"/>
      <c r="BX212" s="964"/>
      <c r="BY212" s="142"/>
      <c r="BZ212" s="859"/>
      <c r="CA212" s="862"/>
      <c r="CB212" s="885"/>
      <c r="CC212" s="836"/>
      <c r="CD212" s="885"/>
      <c r="CE212" s="839"/>
      <c r="CF212" s="885"/>
      <c r="CG212" s="842"/>
      <c r="CH212" s="877"/>
      <c r="CI212" s="873" t="e">
        <v>#REF!</v>
      </c>
      <c r="CJ212" s="876" t="e">
        <v>#REF!</v>
      </c>
      <c r="CK212" s="877"/>
      <c r="CL212" s="143" t="s">
        <v>926</v>
      </c>
      <c r="CM212" s="144">
        <v>3100</v>
      </c>
      <c r="CN212" s="145">
        <v>3400</v>
      </c>
      <c r="CO212" s="859"/>
      <c r="CP212" s="880"/>
      <c r="CQ212" s="859"/>
      <c r="CR212" s="862"/>
      <c r="CS212" s="885"/>
      <c r="CT212" s="836"/>
      <c r="CU212" s="836"/>
      <c r="CV212" s="839"/>
      <c r="CW212" s="885"/>
      <c r="CX212" s="852"/>
      <c r="CY212" s="882"/>
      <c r="CZ212" s="93"/>
      <c r="DA212" s="19"/>
      <c r="DB212" s="855"/>
      <c r="DC212" s="121"/>
      <c r="DD212" s="855"/>
      <c r="DE212" s="858"/>
      <c r="DF212" s="859"/>
      <c r="DG212" s="862"/>
      <c r="DH212" s="836"/>
      <c r="DI212" s="836"/>
      <c r="DJ212" s="836"/>
      <c r="DK212" s="839"/>
      <c r="DL212" s="836"/>
      <c r="DM212" s="842"/>
      <c r="DN212" s="843"/>
      <c r="DO212" s="889"/>
      <c r="DP212" s="891"/>
      <c r="DQ212" s="891"/>
      <c r="DR212" s="893"/>
      <c r="DS212" s="843"/>
      <c r="DT212" s="967"/>
      <c r="DU212" s="969"/>
      <c r="DV212" s="961"/>
      <c r="DW212" s="195"/>
      <c r="DX212" s="961"/>
    </row>
    <row r="213" spans="1:128" ht="18.600000000000001" customHeight="1">
      <c r="A213" s="302" t="s">
        <v>369</v>
      </c>
      <c r="B213" s="921"/>
      <c r="C213" s="956" t="s">
        <v>941</v>
      </c>
      <c r="D213" s="867" t="s">
        <v>911</v>
      </c>
      <c r="E213" s="55" t="s">
        <v>51</v>
      </c>
      <c r="F213" s="56"/>
      <c r="G213" s="57">
        <v>63080</v>
      </c>
      <c r="H213" s="58">
        <v>72310</v>
      </c>
      <c r="I213" s="57">
        <v>54250</v>
      </c>
      <c r="J213" s="58">
        <v>63480</v>
      </c>
      <c r="K213" s="33" t="s">
        <v>912</v>
      </c>
      <c r="L213" s="59">
        <v>610</v>
      </c>
      <c r="M213" s="60">
        <v>700</v>
      </c>
      <c r="N213" s="61" t="s">
        <v>913</v>
      </c>
      <c r="O213" s="62" t="s">
        <v>914</v>
      </c>
      <c r="P213" s="63" t="s">
        <v>912</v>
      </c>
      <c r="Q213" s="64" t="s">
        <v>915</v>
      </c>
      <c r="R213" s="63" t="s">
        <v>912</v>
      </c>
      <c r="S213" s="65">
        <v>2.6</v>
      </c>
      <c r="T213" s="66">
        <v>2.6</v>
      </c>
      <c r="U213" s="59">
        <v>520</v>
      </c>
      <c r="V213" s="60">
        <v>610</v>
      </c>
      <c r="W213" s="67" t="s">
        <v>913</v>
      </c>
      <c r="X213" s="62" t="s">
        <v>914</v>
      </c>
      <c r="Y213" s="67" t="s">
        <v>912</v>
      </c>
      <c r="Z213" s="64" t="s">
        <v>915</v>
      </c>
      <c r="AA213" s="67" t="s">
        <v>912</v>
      </c>
      <c r="AB213" s="65">
        <v>2.6</v>
      </c>
      <c r="AC213" s="68">
        <v>2.5</v>
      </c>
      <c r="AD213" s="33" t="s">
        <v>912</v>
      </c>
      <c r="AE213" s="69">
        <v>9230</v>
      </c>
      <c r="AF213" s="33" t="s">
        <v>912</v>
      </c>
      <c r="AG213" s="70">
        <v>90</v>
      </c>
      <c r="AH213" s="71" t="s">
        <v>913</v>
      </c>
      <c r="AI213" s="62" t="s">
        <v>914</v>
      </c>
      <c r="AJ213" s="67" t="s">
        <v>912</v>
      </c>
      <c r="AK213" s="64" t="s">
        <v>915</v>
      </c>
      <c r="AL213" s="67" t="s">
        <v>912</v>
      </c>
      <c r="AM213" s="72">
        <v>2.5</v>
      </c>
      <c r="AN213" s="73" t="s">
        <v>916</v>
      </c>
      <c r="AO213" s="33" t="s">
        <v>912</v>
      </c>
      <c r="AP213" s="74">
        <v>3690</v>
      </c>
      <c r="AQ213" s="33" t="s">
        <v>912</v>
      </c>
      <c r="AR213" s="75">
        <v>30</v>
      </c>
      <c r="AS213" s="76" t="s">
        <v>913</v>
      </c>
      <c r="AT213" s="77" t="s">
        <v>914</v>
      </c>
      <c r="AU213" s="78" t="s">
        <v>912</v>
      </c>
      <c r="AV213" s="79" t="s">
        <v>915</v>
      </c>
      <c r="AW213" s="78" t="s">
        <v>912</v>
      </c>
      <c r="AX213" s="80">
        <v>3.7</v>
      </c>
      <c r="AZ213" s="18"/>
      <c r="BA213" s="18"/>
      <c r="BB213" s="81"/>
      <c r="BC213" s="22"/>
      <c r="BD213" s="18"/>
      <c r="BE213" s="22"/>
      <c r="BF213" s="18"/>
      <c r="BG213" s="22"/>
      <c r="BH213" s="18"/>
      <c r="BI213" s="870"/>
      <c r="BK213" s="115" t="s">
        <v>942</v>
      </c>
      <c r="BL213" s="869"/>
      <c r="BM213" s="93" t="s">
        <v>942</v>
      </c>
      <c r="BS213" s="116"/>
      <c r="BT213" s="154"/>
      <c r="BU213" s="958"/>
      <c r="BV213" s="150"/>
      <c r="BW213" s="859" t="s">
        <v>912</v>
      </c>
      <c r="BX213" s="886">
        <v>15400</v>
      </c>
      <c r="BY213" s="88"/>
      <c r="BZ213" s="859" t="s">
        <v>912</v>
      </c>
      <c r="CA213" s="860">
        <v>70</v>
      </c>
      <c r="CB213" s="883" t="s">
        <v>913</v>
      </c>
      <c r="CC213" s="834" t="s">
        <v>914</v>
      </c>
      <c r="CD213" s="883" t="s">
        <v>912</v>
      </c>
      <c r="CE213" s="837" t="s">
        <v>918</v>
      </c>
      <c r="CF213" s="883" t="s">
        <v>912</v>
      </c>
      <c r="CG213" s="840">
        <v>6.1</v>
      </c>
      <c r="CH213" s="877" t="s">
        <v>912</v>
      </c>
      <c r="CI213" s="871">
        <v>3800</v>
      </c>
      <c r="CJ213" s="874">
        <v>4200</v>
      </c>
      <c r="CK213" s="877" t="s">
        <v>912</v>
      </c>
      <c r="CL213" s="89" t="s">
        <v>919</v>
      </c>
      <c r="CM213" s="90">
        <v>6300</v>
      </c>
      <c r="CN213" s="91">
        <v>7100</v>
      </c>
      <c r="CO213" s="859" t="s">
        <v>912</v>
      </c>
      <c r="CP213" s="878">
        <v>7910</v>
      </c>
      <c r="CQ213" s="859" t="s">
        <v>912</v>
      </c>
      <c r="CR213" s="860">
        <v>70</v>
      </c>
      <c r="CS213" s="883" t="s">
        <v>913</v>
      </c>
      <c r="CT213" s="834" t="s">
        <v>914</v>
      </c>
      <c r="CU213" s="834" t="s">
        <v>912</v>
      </c>
      <c r="CV213" s="837" t="s">
        <v>918</v>
      </c>
      <c r="CW213" s="883" t="s">
        <v>912</v>
      </c>
      <c r="CX213" s="850">
        <v>2.9</v>
      </c>
      <c r="CY213" s="881" t="s">
        <v>920</v>
      </c>
      <c r="CZ213" s="877" t="s">
        <v>912</v>
      </c>
      <c r="DA213" s="853">
        <v>5100</v>
      </c>
      <c r="DB213" s="855"/>
      <c r="DC213" s="121"/>
      <c r="DD213" s="855" t="s">
        <v>921</v>
      </c>
      <c r="DE213" s="856">
        <v>8580</v>
      </c>
      <c r="DF213" s="859" t="s">
        <v>912</v>
      </c>
      <c r="DG213" s="860">
        <v>80</v>
      </c>
      <c r="DH213" s="834" t="s">
        <v>913</v>
      </c>
      <c r="DI213" s="834" t="s">
        <v>914</v>
      </c>
      <c r="DJ213" s="834" t="s">
        <v>912</v>
      </c>
      <c r="DK213" s="837" t="s">
        <v>918</v>
      </c>
      <c r="DL213" s="834" t="s">
        <v>912</v>
      </c>
      <c r="DM213" s="840">
        <v>2</v>
      </c>
      <c r="DN213" s="843" t="s">
        <v>921</v>
      </c>
      <c r="DO213" s="844" t="s">
        <v>854</v>
      </c>
      <c r="DP213" s="846" t="s">
        <v>854</v>
      </c>
      <c r="DQ213" s="846" t="s">
        <v>854</v>
      </c>
      <c r="DR213" s="848" t="s">
        <v>854</v>
      </c>
      <c r="DS213" s="843" t="s">
        <v>921</v>
      </c>
      <c r="DT213" s="967"/>
      <c r="DU213" s="969"/>
      <c r="DV213" s="961"/>
      <c r="DW213" s="195"/>
      <c r="DX213" s="961"/>
    </row>
    <row r="214" spans="1:128" ht="18.600000000000001" customHeight="1">
      <c r="A214" s="302" t="s">
        <v>370</v>
      </c>
      <c r="B214" s="921"/>
      <c r="C214" s="957"/>
      <c r="D214" s="868"/>
      <c r="E214" s="94" t="s">
        <v>52</v>
      </c>
      <c r="F214" s="56"/>
      <c r="G214" s="95">
        <v>72310</v>
      </c>
      <c r="H214" s="96">
        <v>146100</v>
      </c>
      <c r="I214" s="95">
        <v>63480</v>
      </c>
      <c r="J214" s="96">
        <v>137270</v>
      </c>
      <c r="K214" s="33" t="s">
        <v>912</v>
      </c>
      <c r="L214" s="97">
        <v>700</v>
      </c>
      <c r="M214" s="98">
        <v>1330</v>
      </c>
      <c r="N214" s="99" t="s">
        <v>913</v>
      </c>
      <c r="O214" s="100" t="s">
        <v>914</v>
      </c>
      <c r="P214" s="100" t="s">
        <v>852</v>
      </c>
      <c r="Q214" s="100" t="s">
        <v>915</v>
      </c>
      <c r="R214" s="100" t="s">
        <v>912</v>
      </c>
      <c r="S214" s="101">
        <v>2.6</v>
      </c>
      <c r="T214" s="102">
        <v>2.6</v>
      </c>
      <c r="U214" s="97">
        <v>610</v>
      </c>
      <c r="V214" s="98">
        <v>1240</v>
      </c>
      <c r="W214" s="103" t="s">
        <v>913</v>
      </c>
      <c r="X214" s="100" t="s">
        <v>914</v>
      </c>
      <c r="Y214" s="103" t="s">
        <v>852</v>
      </c>
      <c r="Z214" s="100" t="s">
        <v>915</v>
      </c>
      <c r="AA214" s="103" t="s">
        <v>912</v>
      </c>
      <c r="AB214" s="101">
        <v>2.5</v>
      </c>
      <c r="AC214" s="104">
        <v>2.6</v>
      </c>
      <c r="AD214" s="33" t="s">
        <v>912</v>
      </c>
      <c r="AE214" s="105">
        <v>9230</v>
      </c>
      <c r="AF214" s="33" t="s">
        <v>912</v>
      </c>
      <c r="AG214" s="106">
        <v>90</v>
      </c>
      <c r="AH214" s="107" t="s">
        <v>913</v>
      </c>
      <c r="AI214" s="49" t="s">
        <v>914</v>
      </c>
      <c r="AJ214" s="50" t="s">
        <v>912</v>
      </c>
      <c r="AK214" s="108" t="s">
        <v>915</v>
      </c>
      <c r="AL214" s="109" t="s">
        <v>912</v>
      </c>
      <c r="AM214" s="110">
        <v>2.5</v>
      </c>
      <c r="AN214" s="111"/>
      <c r="AP214" s="112"/>
      <c r="AQ214" s="7"/>
      <c r="AR214" s="113"/>
      <c r="AS214" s="114"/>
      <c r="AT214" s="112"/>
      <c r="AU214" s="114"/>
      <c r="AV214" s="112"/>
      <c r="AW214" s="114"/>
      <c r="AX214" s="112"/>
      <c r="AZ214" s="18"/>
      <c r="BA214" s="18"/>
      <c r="BB214" s="81"/>
      <c r="BC214" s="22"/>
      <c r="BD214" s="18"/>
      <c r="BE214" s="22"/>
      <c r="BF214" s="18"/>
      <c r="BG214" s="22"/>
      <c r="BH214" s="18"/>
      <c r="BI214" s="870"/>
      <c r="BK214" s="115">
        <v>505500</v>
      </c>
      <c r="BL214" s="869"/>
      <c r="BM214" s="147">
        <v>5050</v>
      </c>
      <c r="BN214" s="86" t="s">
        <v>853</v>
      </c>
      <c r="BO214" s="14" t="s">
        <v>914</v>
      </c>
      <c r="BP214" s="21" t="s">
        <v>912</v>
      </c>
      <c r="BQ214" s="148" t="s">
        <v>915</v>
      </c>
      <c r="BR214" s="35" t="s">
        <v>912</v>
      </c>
      <c r="BS214" s="149">
        <v>1.7</v>
      </c>
      <c r="BT214" s="123"/>
      <c r="BU214" s="958"/>
      <c r="BV214" s="115"/>
      <c r="BW214" s="859"/>
      <c r="BX214" s="887"/>
      <c r="BY214" s="118">
        <v>13460</v>
      </c>
      <c r="BZ214" s="859"/>
      <c r="CA214" s="861"/>
      <c r="CB214" s="884"/>
      <c r="CC214" s="835"/>
      <c r="CD214" s="884"/>
      <c r="CE214" s="838"/>
      <c r="CF214" s="884"/>
      <c r="CG214" s="841"/>
      <c r="CH214" s="877"/>
      <c r="CI214" s="872" t="e">
        <v>#REF!</v>
      </c>
      <c r="CJ214" s="875" t="e">
        <v>#REF!</v>
      </c>
      <c r="CK214" s="877"/>
      <c r="CL214" s="15" t="s">
        <v>923</v>
      </c>
      <c r="CM214" s="119">
        <v>3500</v>
      </c>
      <c r="CN214" s="120">
        <v>3900</v>
      </c>
      <c r="CO214" s="859"/>
      <c r="CP214" s="879"/>
      <c r="CQ214" s="859"/>
      <c r="CR214" s="861"/>
      <c r="CS214" s="884"/>
      <c r="CT214" s="835"/>
      <c r="CU214" s="835"/>
      <c r="CV214" s="838"/>
      <c r="CW214" s="884"/>
      <c r="CX214" s="851"/>
      <c r="CY214" s="881"/>
      <c r="CZ214" s="877"/>
      <c r="DA214" s="854"/>
      <c r="DB214" s="855"/>
      <c r="DC214" s="121"/>
      <c r="DD214" s="855"/>
      <c r="DE214" s="857"/>
      <c r="DF214" s="859"/>
      <c r="DG214" s="861"/>
      <c r="DH214" s="835"/>
      <c r="DI214" s="835"/>
      <c r="DJ214" s="835"/>
      <c r="DK214" s="838"/>
      <c r="DL214" s="835"/>
      <c r="DM214" s="841"/>
      <c r="DN214" s="843"/>
      <c r="DO214" s="845"/>
      <c r="DP214" s="847"/>
      <c r="DQ214" s="847"/>
      <c r="DR214" s="849"/>
      <c r="DS214" s="843"/>
      <c r="DT214" s="967"/>
      <c r="DU214" s="969"/>
      <c r="DV214" s="961"/>
      <c r="DW214" s="195"/>
      <c r="DX214" s="961"/>
    </row>
    <row r="215" spans="1:128" ht="18.600000000000001" customHeight="1">
      <c r="A215" s="302" t="s">
        <v>371</v>
      </c>
      <c r="B215" s="921"/>
      <c r="C215" s="957"/>
      <c r="D215" s="863" t="s">
        <v>924</v>
      </c>
      <c r="E215" s="94" t="s">
        <v>53</v>
      </c>
      <c r="F215" s="56"/>
      <c r="G215" s="95">
        <v>146100</v>
      </c>
      <c r="H215" s="96">
        <v>238460</v>
      </c>
      <c r="I215" s="95">
        <v>137270</v>
      </c>
      <c r="J215" s="96">
        <v>229630</v>
      </c>
      <c r="K215" s="33" t="s">
        <v>912</v>
      </c>
      <c r="L215" s="97">
        <v>1330</v>
      </c>
      <c r="M215" s="98">
        <v>2260</v>
      </c>
      <c r="N215" s="99" t="s">
        <v>913</v>
      </c>
      <c r="O215" s="100" t="s">
        <v>914</v>
      </c>
      <c r="P215" s="100" t="s">
        <v>852</v>
      </c>
      <c r="Q215" s="100" t="s">
        <v>915</v>
      </c>
      <c r="R215" s="100" t="s">
        <v>912</v>
      </c>
      <c r="S215" s="101">
        <v>2.6</v>
      </c>
      <c r="T215" s="102">
        <v>2.6</v>
      </c>
      <c r="U215" s="97">
        <v>1240</v>
      </c>
      <c r="V215" s="98">
        <v>2170</v>
      </c>
      <c r="W215" s="103" t="s">
        <v>913</v>
      </c>
      <c r="X215" s="100" t="s">
        <v>914</v>
      </c>
      <c r="Y215" s="103" t="s">
        <v>852</v>
      </c>
      <c r="Z215" s="100" t="s">
        <v>915</v>
      </c>
      <c r="AA215" s="103" t="s">
        <v>912</v>
      </c>
      <c r="AB215" s="101">
        <v>2.6</v>
      </c>
      <c r="AC215" s="104">
        <v>2.6</v>
      </c>
      <c r="AD215" s="122"/>
      <c r="AF215" s="124"/>
      <c r="AO215" s="122"/>
      <c r="AQ215" s="124"/>
      <c r="AY215" s="33" t="s">
        <v>912</v>
      </c>
      <c r="AZ215" s="127">
        <v>18470</v>
      </c>
      <c r="BA215" s="33" t="s">
        <v>912</v>
      </c>
      <c r="BB215" s="75">
        <v>180</v>
      </c>
      <c r="BC215" s="76" t="s">
        <v>913</v>
      </c>
      <c r="BD215" s="77" t="s">
        <v>914</v>
      </c>
      <c r="BE215" s="78" t="s">
        <v>912</v>
      </c>
      <c r="BF215" s="79" t="s">
        <v>915</v>
      </c>
      <c r="BG215" s="76" t="s">
        <v>912</v>
      </c>
      <c r="BH215" s="80">
        <v>2.5</v>
      </c>
      <c r="BI215" s="870"/>
      <c r="BK215" s="150"/>
      <c r="BL215" s="869"/>
      <c r="BM215" s="151"/>
      <c r="BN215" s="54"/>
      <c r="BO215" s="54"/>
      <c r="BP215" s="54"/>
      <c r="BQ215" s="54"/>
      <c r="BR215" s="54"/>
      <c r="BS215" s="152"/>
      <c r="BU215" s="958"/>
      <c r="BV215" s="117"/>
      <c r="BW215" s="859" t="s">
        <v>912</v>
      </c>
      <c r="BX215" s="963">
        <v>13460</v>
      </c>
      <c r="BY215" s="128"/>
      <c r="BZ215" s="859"/>
      <c r="CA215" s="861">
        <v>0</v>
      </c>
      <c r="CB215" s="884"/>
      <c r="CC215" s="835"/>
      <c r="CD215" s="884"/>
      <c r="CE215" s="838"/>
      <c r="CF215" s="884"/>
      <c r="CG215" s="841"/>
      <c r="CH215" s="877"/>
      <c r="CI215" s="872" t="e">
        <v>#REF!</v>
      </c>
      <c r="CJ215" s="875" t="e">
        <v>#REF!</v>
      </c>
      <c r="CK215" s="877"/>
      <c r="CL215" s="15" t="s">
        <v>925</v>
      </c>
      <c r="CM215" s="119">
        <v>3000</v>
      </c>
      <c r="CN215" s="120">
        <v>3400</v>
      </c>
      <c r="CO215" s="859"/>
      <c r="CP215" s="879"/>
      <c r="CQ215" s="859"/>
      <c r="CR215" s="861"/>
      <c r="CS215" s="884"/>
      <c r="CT215" s="835"/>
      <c r="CU215" s="835"/>
      <c r="CV215" s="838"/>
      <c r="CW215" s="884"/>
      <c r="CX215" s="851"/>
      <c r="CY215" s="881"/>
      <c r="CZ215" s="93"/>
      <c r="DA215" s="19"/>
      <c r="DB215" s="855"/>
      <c r="DC215" s="121"/>
      <c r="DD215" s="855"/>
      <c r="DE215" s="857"/>
      <c r="DF215" s="859"/>
      <c r="DG215" s="861"/>
      <c r="DH215" s="835"/>
      <c r="DI215" s="835"/>
      <c r="DJ215" s="835"/>
      <c r="DK215" s="838"/>
      <c r="DL215" s="835"/>
      <c r="DM215" s="841"/>
      <c r="DN215" s="843"/>
      <c r="DO215" s="888">
        <v>0.01</v>
      </c>
      <c r="DP215" s="890">
        <v>0.03</v>
      </c>
      <c r="DQ215" s="890">
        <v>0.04</v>
      </c>
      <c r="DR215" s="892">
        <v>0.05</v>
      </c>
      <c r="DS215" s="843"/>
      <c r="DT215" s="967"/>
      <c r="DU215" s="969"/>
      <c r="DV215" s="961"/>
      <c r="DW215" s="195"/>
      <c r="DX215" s="961"/>
    </row>
    <row r="216" spans="1:128" ht="18.600000000000001" customHeight="1">
      <c r="A216" s="302" t="s">
        <v>372</v>
      </c>
      <c r="B216" s="921"/>
      <c r="C216" s="957"/>
      <c r="D216" s="864"/>
      <c r="E216" s="129" t="s">
        <v>54</v>
      </c>
      <c r="F216" s="56"/>
      <c r="G216" s="130">
        <v>238460</v>
      </c>
      <c r="H216" s="131"/>
      <c r="I216" s="130">
        <v>229630</v>
      </c>
      <c r="J216" s="131"/>
      <c r="K216" s="33" t="s">
        <v>912</v>
      </c>
      <c r="L216" s="132">
        <v>2260</v>
      </c>
      <c r="M216" s="133"/>
      <c r="N216" s="134" t="s">
        <v>913</v>
      </c>
      <c r="O216" s="135" t="s">
        <v>914</v>
      </c>
      <c r="P216" s="135" t="s">
        <v>852</v>
      </c>
      <c r="Q216" s="135" t="s">
        <v>915</v>
      </c>
      <c r="R216" s="135" t="s">
        <v>912</v>
      </c>
      <c r="S216" s="136">
        <v>2.6</v>
      </c>
      <c r="T216" s="137"/>
      <c r="U216" s="132">
        <v>2170</v>
      </c>
      <c r="V216" s="133"/>
      <c r="W216" s="138" t="s">
        <v>913</v>
      </c>
      <c r="X216" s="135" t="s">
        <v>914</v>
      </c>
      <c r="Y216" s="139" t="s">
        <v>852</v>
      </c>
      <c r="Z216" s="135" t="s">
        <v>915</v>
      </c>
      <c r="AA216" s="139" t="s">
        <v>912</v>
      </c>
      <c r="AB216" s="136">
        <v>2.6</v>
      </c>
      <c r="AC216" s="140"/>
      <c r="AD216" s="122"/>
      <c r="AF216" s="124"/>
      <c r="AG216" s="141"/>
      <c r="AO216" s="122"/>
      <c r="AQ216" s="124"/>
      <c r="AR216" s="141"/>
      <c r="AY216" s="122"/>
      <c r="BI216" s="870"/>
      <c r="BK216" s="115" t="s">
        <v>943</v>
      </c>
      <c r="BL216" s="869"/>
      <c r="BM216" s="93" t="s">
        <v>943</v>
      </c>
      <c r="BS216" s="116"/>
      <c r="BT216" s="154"/>
      <c r="BU216" s="958"/>
      <c r="BV216" s="150"/>
      <c r="BW216" s="859"/>
      <c r="BX216" s="964"/>
      <c r="BY216" s="142"/>
      <c r="BZ216" s="859"/>
      <c r="CA216" s="862"/>
      <c r="CB216" s="885"/>
      <c r="CC216" s="836"/>
      <c r="CD216" s="885"/>
      <c r="CE216" s="839"/>
      <c r="CF216" s="885"/>
      <c r="CG216" s="842"/>
      <c r="CH216" s="877"/>
      <c r="CI216" s="873" t="e">
        <v>#REF!</v>
      </c>
      <c r="CJ216" s="876" t="e">
        <v>#REF!</v>
      </c>
      <c r="CK216" s="877"/>
      <c r="CL216" s="143" t="s">
        <v>926</v>
      </c>
      <c r="CM216" s="144">
        <v>2700</v>
      </c>
      <c r="CN216" s="145">
        <v>3000</v>
      </c>
      <c r="CO216" s="859"/>
      <c r="CP216" s="880"/>
      <c r="CQ216" s="859"/>
      <c r="CR216" s="862"/>
      <c r="CS216" s="885"/>
      <c r="CT216" s="836"/>
      <c r="CU216" s="836"/>
      <c r="CV216" s="839"/>
      <c r="CW216" s="885"/>
      <c r="CX216" s="852"/>
      <c r="CY216" s="882"/>
      <c r="CZ216" s="93"/>
      <c r="DA216" s="19"/>
      <c r="DB216" s="855"/>
      <c r="DC216" s="121"/>
      <c r="DD216" s="855"/>
      <c r="DE216" s="858"/>
      <c r="DF216" s="859"/>
      <c r="DG216" s="862"/>
      <c r="DH216" s="836"/>
      <c r="DI216" s="836"/>
      <c r="DJ216" s="836"/>
      <c r="DK216" s="839"/>
      <c r="DL216" s="836"/>
      <c r="DM216" s="842"/>
      <c r="DN216" s="843"/>
      <c r="DO216" s="889"/>
      <c r="DP216" s="891"/>
      <c r="DQ216" s="891"/>
      <c r="DR216" s="893"/>
      <c r="DS216" s="843"/>
      <c r="DT216" s="967"/>
      <c r="DU216" s="969"/>
      <c r="DV216" s="961"/>
      <c r="DW216" s="195"/>
      <c r="DX216" s="961"/>
    </row>
    <row r="217" spans="1:128" ht="18.600000000000001" customHeight="1">
      <c r="A217" s="302" t="s">
        <v>373</v>
      </c>
      <c r="B217" s="921"/>
      <c r="C217" s="865" t="s">
        <v>944</v>
      </c>
      <c r="D217" s="867" t="s">
        <v>911</v>
      </c>
      <c r="E217" s="55" t="s">
        <v>51</v>
      </c>
      <c r="F217" s="56"/>
      <c r="G217" s="57">
        <v>57910</v>
      </c>
      <c r="H217" s="58">
        <v>67140</v>
      </c>
      <c r="I217" s="57">
        <v>50180</v>
      </c>
      <c r="J217" s="58">
        <v>59410</v>
      </c>
      <c r="K217" s="33" t="s">
        <v>912</v>
      </c>
      <c r="L217" s="59">
        <v>550</v>
      </c>
      <c r="M217" s="60">
        <v>640</v>
      </c>
      <c r="N217" s="61" t="s">
        <v>913</v>
      </c>
      <c r="O217" s="62" t="s">
        <v>914</v>
      </c>
      <c r="P217" s="63" t="s">
        <v>912</v>
      </c>
      <c r="Q217" s="64" t="s">
        <v>915</v>
      </c>
      <c r="R217" s="63" t="s">
        <v>912</v>
      </c>
      <c r="S217" s="65">
        <v>2.7</v>
      </c>
      <c r="T217" s="66">
        <v>2.6</v>
      </c>
      <c r="U217" s="59">
        <v>480</v>
      </c>
      <c r="V217" s="60">
        <v>570</v>
      </c>
      <c r="W217" s="67" t="s">
        <v>913</v>
      </c>
      <c r="X217" s="62" t="s">
        <v>914</v>
      </c>
      <c r="Y217" s="67" t="s">
        <v>912</v>
      </c>
      <c r="Z217" s="64" t="s">
        <v>915</v>
      </c>
      <c r="AA217" s="67" t="s">
        <v>912</v>
      </c>
      <c r="AB217" s="65">
        <v>2.6</v>
      </c>
      <c r="AC217" s="68">
        <v>2.5</v>
      </c>
      <c r="AD217" s="33" t="s">
        <v>912</v>
      </c>
      <c r="AE217" s="69">
        <v>9230</v>
      </c>
      <c r="AF217" s="33" t="s">
        <v>912</v>
      </c>
      <c r="AG217" s="70">
        <v>90</v>
      </c>
      <c r="AH217" s="71" t="s">
        <v>913</v>
      </c>
      <c r="AI217" s="62" t="s">
        <v>914</v>
      </c>
      <c r="AJ217" s="67" t="s">
        <v>912</v>
      </c>
      <c r="AK217" s="64" t="s">
        <v>915</v>
      </c>
      <c r="AL217" s="67" t="s">
        <v>912</v>
      </c>
      <c r="AM217" s="72">
        <v>2.5</v>
      </c>
      <c r="AN217" s="73" t="s">
        <v>916</v>
      </c>
      <c r="AO217" s="33" t="s">
        <v>912</v>
      </c>
      <c r="AP217" s="74">
        <v>3690</v>
      </c>
      <c r="AQ217" s="33" t="s">
        <v>912</v>
      </c>
      <c r="AR217" s="75">
        <v>30</v>
      </c>
      <c r="AS217" s="76" t="s">
        <v>913</v>
      </c>
      <c r="AT217" s="77" t="s">
        <v>914</v>
      </c>
      <c r="AU217" s="78" t="s">
        <v>912</v>
      </c>
      <c r="AV217" s="79" t="s">
        <v>915</v>
      </c>
      <c r="AW217" s="78" t="s">
        <v>912</v>
      </c>
      <c r="AX217" s="80">
        <v>3.7</v>
      </c>
      <c r="AZ217" s="18"/>
      <c r="BA217" s="18"/>
      <c r="BB217" s="81"/>
      <c r="BC217" s="22"/>
      <c r="BD217" s="18"/>
      <c r="BE217" s="22"/>
      <c r="BF217" s="18"/>
      <c r="BG217" s="22"/>
      <c r="BH217" s="18"/>
      <c r="BI217" s="870"/>
      <c r="BK217" s="115">
        <v>549800</v>
      </c>
      <c r="BL217" s="869"/>
      <c r="BM217" s="147">
        <v>5490</v>
      </c>
      <c r="BN217" s="86" t="s">
        <v>853</v>
      </c>
      <c r="BO217" s="14" t="s">
        <v>914</v>
      </c>
      <c r="BP217" s="21" t="s">
        <v>912</v>
      </c>
      <c r="BQ217" s="148" t="s">
        <v>915</v>
      </c>
      <c r="BR217" s="35" t="s">
        <v>912</v>
      </c>
      <c r="BS217" s="149">
        <v>1.8</v>
      </c>
      <c r="BT217" s="123"/>
      <c r="BU217" s="958"/>
      <c r="BV217" s="115"/>
      <c r="BW217" s="859" t="s">
        <v>912</v>
      </c>
      <c r="BX217" s="886">
        <v>14440</v>
      </c>
      <c r="BY217" s="88"/>
      <c r="BZ217" s="859" t="s">
        <v>912</v>
      </c>
      <c r="CA217" s="860">
        <v>60</v>
      </c>
      <c r="CB217" s="883" t="s">
        <v>913</v>
      </c>
      <c r="CC217" s="834" t="s">
        <v>914</v>
      </c>
      <c r="CD217" s="883" t="s">
        <v>912</v>
      </c>
      <c r="CE217" s="837" t="s">
        <v>918</v>
      </c>
      <c r="CF217" s="883" t="s">
        <v>912</v>
      </c>
      <c r="CG217" s="840">
        <v>6.2</v>
      </c>
      <c r="CH217" s="877" t="s">
        <v>912</v>
      </c>
      <c r="CI217" s="871">
        <v>4300</v>
      </c>
      <c r="CJ217" s="874">
        <v>4700</v>
      </c>
      <c r="CK217" s="877" t="s">
        <v>912</v>
      </c>
      <c r="CL217" s="89" t="s">
        <v>919</v>
      </c>
      <c r="CM217" s="90">
        <v>7100</v>
      </c>
      <c r="CN217" s="91">
        <v>7900</v>
      </c>
      <c r="CO217" s="859" t="s">
        <v>912</v>
      </c>
      <c r="CP217" s="878">
        <v>6920</v>
      </c>
      <c r="CQ217" s="859" t="s">
        <v>912</v>
      </c>
      <c r="CR217" s="860">
        <v>60</v>
      </c>
      <c r="CS217" s="883" t="s">
        <v>913</v>
      </c>
      <c r="CT217" s="834" t="s">
        <v>914</v>
      </c>
      <c r="CU217" s="834" t="s">
        <v>912</v>
      </c>
      <c r="CV217" s="837" t="s">
        <v>918</v>
      </c>
      <c r="CW217" s="883" t="s">
        <v>912</v>
      </c>
      <c r="CX217" s="850">
        <v>3</v>
      </c>
      <c r="CY217" s="881" t="s">
        <v>920</v>
      </c>
      <c r="CZ217" s="877" t="s">
        <v>912</v>
      </c>
      <c r="DA217" s="853">
        <v>5100</v>
      </c>
      <c r="DB217" s="855"/>
      <c r="DC217" s="974" t="s">
        <v>855</v>
      </c>
      <c r="DD217" s="855" t="s">
        <v>921</v>
      </c>
      <c r="DE217" s="856">
        <v>7500</v>
      </c>
      <c r="DF217" s="859" t="s">
        <v>912</v>
      </c>
      <c r="DG217" s="860">
        <v>70</v>
      </c>
      <c r="DH217" s="834" t="s">
        <v>913</v>
      </c>
      <c r="DI217" s="834" t="s">
        <v>914</v>
      </c>
      <c r="DJ217" s="834" t="s">
        <v>912</v>
      </c>
      <c r="DK217" s="837" t="s">
        <v>918</v>
      </c>
      <c r="DL217" s="834" t="s">
        <v>912</v>
      </c>
      <c r="DM217" s="840">
        <v>2</v>
      </c>
      <c r="DN217" s="843" t="s">
        <v>921</v>
      </c>
      <c r="DO217" s="844" t="s">
        <v>854</v>
      </c>
      <c r="DP217" s="846" t="s">
        <v>854</v>
      </c>
      <c r="DQ217" s="846" t="s">
        <v>854</v>
      </c>
      <c r="DR217" s="848" t="s">
        <v>854</v>
      </c>
      <c r="DS217" s="843" t="s">
        <v>921</v>
      </c>
      <c r="DT217" s="967"/>
      <c r="DU217" s="969"/>
      <c r="DV217" s="961"/>
      <c r="DW217" s="195"/>
      <c r="DX217" s="961"/>
    </row>
    <row r="218" spans="1:128" ht="18.600000000000001" customHeight="1">
      <c r="A218" s="302" t="s">
        <v>374</v>
      </c>
      <c r="B218" s="921"/>
      <c r="C218" s="866"/>
      <c r="D218" s="868"/>
      <c r="E218" s="94" t="s">
        <v>52</v>
      </c>
      <c r="F218" s="56"/>
      <c r="G218" s="95">
        <v>67140</v>
      </c>
      <c r="H218" s="96">
        <v>140930</v>
      </c>
      <c r="I218" s="95">
        <v>59410</v>
      </c>
      <c r="J218" s="96">
        <v>133200</v>
      </c>
      <c r="K218" s="33" t="s">
        <v>912</v>
      </c>
      <c r="L218" s="97">
        <v>640</v>
      </c>
      <c r="M218" s="98">
        <v>1280</v>
      </c>
      <c r="N218" s="99" t="s">
        <v>913</v>
      </c>
      <c r="O218" s="100" t="s">
        <v>914</v>
      </c>
      <c r="P218" s="100" t="s">
        <v>852</v>
      </c>
      <c r="Q218" s="100" t="s">
        <v>915</v>
      </c>
      <c r="R218" s="100" t="s">
        <v>912</v>
      </c>
      <c r="S218" s="101">
        <v>2.6</v>
      </c>
      <c r="T218" s="102">
        <v>2.6</v>
      </c>
      <c r="U218" s="97">
        <v>570</v>
      </c>
      <c r="V218" s="98">
        <v>1200</v>
      </c>
      <c r="W218" s="103" t="s">
        <v>913</v>
      </c>
      <c r="X218" s="100" t="s">
        <v>914</v>
      </c>
      <c r="Y218" s="103" t="s">
        <v>852</v>
      </c>
      <c r="Z218" s="100" t="s">
        <v>915</v>
      </c>
      <c r="AA218" s="103" t="s">
        <v>912</v>
      </c>
      <c r="AB218" s="101">
        <v>2.5</v>
      </c>
      <c r="AC218" s="104">
        <v>2.6</v>
      </c>
      <c r="AD218" s="33" t="s">
        <v>912</v>
      </c>
      <c r="AE218" s="105">
        <v>9230</v>
      </c>
      <c r="AF218" s="33" t="s">
        <v>912</v>
      </c>
      <c r="AG218" s="106">
        <v>90</v>
      </c>
      <c r="AH218" s="107" t="s">
        <v>913</v>
      </c>
      <c r="AI218" s="49" t="s">
        <v>914</v>
      </c>
      <c r="AJ218" s="50" t="s">
        <v>912</v>
      </c>
      <c r="AK218" s="108" t="s">
        <v>915</v>
      </c>
      <c r="AL218" s="109" t="s">
        <v>912</v>
      </c>
      <c r="AM218" s="110">
        <v>2.5</v>
      </c>
      <c r="AN218" s="111"/>
      <c r="AP218" s="112"/>
      <c r="AQ218" s="7"/>
      <c r="AR218" s="113"/>
      <c r="AS218" s="114"/>
      <c r="AT218" s="112"/>
      <c r="AU218" s="114"/>
      <c r="AV218" s="112"/>
      <c r="AW218" s="114"/>
      <c r="AX218" s="112"/>
      <c r="AZ218" s="18"/>
      <c r="BA218" s="18"/>
      <c r="BB218" s="81"/>
      <c r="BC218" s="22"/>
      <c r="BD218" s="18"/>
      <c r="BE218" s="22"/>
      <c r="BF218" s="18"/>
      <c r="BG218" s="22"/>
      <c r="BH218" s="18"/>
      <c r="BI218" s="870"/>
      <c r="BK218" s="150"/>
      <c r="BL218" s="869"/>
      <c r="BM218" s="151"/>
      <c r="BN218" s="54"/>
      <c r="BO218" s="54"/>
      <c r="BP218" s="54"/>
      <c r="BQ218" s="54"/>
      <c r="BR218" s="54"/>
      <c r="BS218" s="152"/>
      <c r="BU218" s="958"/>
      <c r="BV218" s="115" t="s">
        <v>946</v>
      </c>
      <c r="BW218" s="859"/>
      <c r="BX218" s="887"/>
      <c r="BY218" s="118">
        <v>12500</v>
      </c>
      <c r="BZ218" s="859"/>
      <c r="CA218" s="861"/>
      <c r="CB218" s="884"/>
      <c r="CC218" s="835"/>
      <c r="CD218" s="884"/>
      <c r="CE218" s="838"/>
      <c r="CF218" s="884"/>
      <c r="CG218" s="841"/>
      <c r="CH218" s="877"/>
      <c r="CI218" s="872" t="e">
        <v>#REF!</v>
      </c>
      <c r="CJ218" s="875" t="e">
        <v>#REF!</v>
      </c>
      <c r="CK218" s="877"/>
      <c r="CL218" s="15" t="s">
        <v>923</v>
      </c>
      <c r="CM218" s="119">
        <v>3900</v>
      </c>
      <c r="CN218" s="120">
        <v>4300</v>
      </c>
      <c r="CO218" s="859"/>
      <c r="CP218" s="879"/>
      <c r="CQ218" s="859"/>
      <c r="CR218" s="861"/>
      <c r="CS218" s="884"/>
      <c r="CT218" s="835"/>
      <c r="CU218" s="835"/>
      <c r="CV218" s="838"/>
      <c r="CW218" s="884"/>
      <c r="CX218" s="851"/>
      <c r="CY218" s="881"/>
      <c r="CZ218" s="877"/>
      <c r="DA218" s="854"/>
      <c r="DB218" s="855"/>
      <c r="DC218" s="974"/>
      <c r="DD218" s="855"/>
      <c r="DE218" s="857"/>
      <c r="DF218" s="859"/>
      <c r="DG218" s="861"/>
      <c r="DH218" s="835"/>
      <c r="DI218" s="835"/>
      <c r="DJ218" s="835"/>
      <c r="DK218" s="838"/>
      <c r="DL218" s="835"/>
      <c r="DM218" s="841"/>
      <c r="DN218" s="843"/>
      <c r="DO218" s="845"/>
      <c r="DP218" s="847"/>
      <c r="DQ218" s="847"/>
      <c r="DR218" s="849"/>
      <c r="DS218" s="843"/>
      <c r="DT218" s="967"/>
      <c r="DU218" s="969"/>
      <c r="DV218" s="961"/>
      <c r="DW218" s="195"/>
      <c r="DX218" s="961"/>
    </row>
    <row r="219" spans="1:128" ht="18.600000000000001" customHeight="1">
      <c r="A219" s="302" t="s">
        <v>375</v>
      </c>
      <c r="B219" s="921"/>
      <c r="C219" s="866"/>
      <c r="D219" s="863" t="s">
        <v>924</v>
      </c>
      <c r="E219" s="94" t="s">
        <v>53</v>
      </c>
      <c r="F219" s="56"/>
      <c r="G219" s="95">
        <v>140930</v>
      </c>
      <c r="H219" s="96">
        <v>233290</v>
      </c>
      <c r="I219" s="95">
        <v>133200</v>
      </c>
      <c r="J219" s="96">
        <v>225560</v>
      </c>
      <c r="K219" s="33" t="s">
        <v>912</v>
      </c>
      <c r="L219" s="97">
        <v>1280</v>
      </c>
      <c r="M219" s="98">
        <v>2210</v>
      </c>
      <c r="N219" s="99" t="s">
        <v>913</v>
      </c>
      <c r="O219" s="100" t="s">
        <v>914</v>
      </c>
      <c r="P219" s="100" t="s">
        <v>852</v>
      </c>
      <c r="Q219" s="100" t="s">
        <v>915</v>
      </c>
      <c r="R219" s="100" t="s">
        <v>912</v>
      </c>
      <c r="S219" s="101">
        <v>2.6</v>
      </c>
      <c r="T219" s="102">
        <v>2.6</v>
      </c>
      <c r="U219" s="97">
        <v>1200</v>
      </c>
      <c r="V219" s="98">
        <v>2130</v>
      </c>
      <c r="W219" s="103" t="s">
        <v>913</v>
      </c>
      <c r="X219" s="100" t="s">
        <v>914</v>
      </c>
      <c r="Y219" s="103" t="s">
        <v>852</v>
      </c>
      <c r="Z219" s="100" t="s">
        <v>915</v>
      </c>
      <c r="AA219" s="103" t="s">
        <v>912</v>
      </c>
      <c r="AB219" s="101">
        <v>2.6</v>
      </c>
      <c r="AC219" s="104">
        <v>2.6</v>
      </c>
      <c r="AD219" s="122"/>
      <c r="AF219" s="124"/>
      <c r="AO219" s="122"/>
      <c r="AQ219" s="124"/>
      <c r="AY219" s="33" t="s">
        <v>912</v>
      </c>
      <c r="AZ219" s="127">
        <v>18470</v>
      </c>
      <c r="BA219" s="33" t="s">
        <v>912</v>
      </c>
      <c r="BB219" s="75">
        <v>180</v>
      </c>
      <c r="BC219" s="76" t="s">
        <v>913</v>
      </c>
      <c r="BD219" s="77" t="s">
        <v>914</v>
      </c>
      <c r="BE219" s="78" t="s">
        <v>912</v>
      </c>
      <c r="BF219" s="79" t="s">
        <v>915</v>
      </c>
      <c r="BG219" s="76" t="s">
        <v>912</v>
      </c>
      <c r="BH219" s="80">
        <v>2.5</v>
      </c>
      <c r="BI219" s="870"/>
      <c r="BK219" s="115" t="s">
        <v>947</v>
      </c>
      <c r="BL219" s="869"/>
      <c r="BM219" s="93" t="s">
        <v>947</v>
      </c>
      <c r="BS219" s="116"/>
      <c r="BT219" s="154"/>
      <c r="BU219" s="958"/>
      <c r="BV219" s="155" t="s">
        <v>948</v>
      </c>
      <c r="BW219" s="859" t="s">
        <v>912</v>
      </c>
      <c r="BX219" s="963">
        <v>12500</v>
      </c>
      <c r="BY219" s="128"/>
      <c r="BZ219" s="859"/>
      <c r="CA219" s="861">
        <v>0</v>
      </c>
      <c r="CB219" s="884"/>
      <c r="CC219" s="835"/>
      <c r="CD219" s="884"/>
      <c r="CE219" s="838"/>
      <c r="CF219" s="884"/>
      <c r="CG219" s="841"/>
      <c r="CH219" s="877"/>
      <c r="CI219" s="872" t="e">
        <v>#REF!</v>
      </c>
      <c r="CJ219" s="875" t="e">
        <v>#REF!</v>
      </c>
      <c r="CK219" s="877"/>
      <c r="CL219" s="15" t="s">
        <v>925</v>
      </c>
      <c r="CM219" s="119">
        <v>3400</v>
      </c>
      <c r="CN219" s="120">
        <v>3800</v>
      </c>
      <c r="CO219" s="859"/>
      <c r="CP219" s="879"/>
      <c r="CQ219" s="859"/>
      <c r="CR219" s="861"/>
      <c r="CS219" s="884"/>
      <c r="CT219" s="835"/>
      <c r="CU219" s="835"/>
      <c r="CV219" s="838"/>
      <c r="CW219" s="884"/>
      <c r="CX219" s="851"/>
      <c r="CY219" s="881"/>
      <c r="CZ219" s="93"/>
      <c r="DA219" s="19"/>
      <c r="DB219" s="855"/>
      <c r="DC219" s="975">
        <v>0.1</v>
      </c>
      <c r="DD219" s="855"/>
      <c r="DE219" s="857"/>
      <c r="DF219" s="859"/>
      <c r="DG219" s="861"/>
      <c r="DH219" s="835"/>
      <c r="DI219" s="835"/>
      <c r="DJ219" s="835"/>
      <c r="DK219" s="838"/>
      <c r="DL219" s="835"/>
      <c r="DM219" s="841"/>
      <c r="DN219" s="843"/>
      <c r="DO219" s="888">
        <v>0.01</v>
      </c>
      <c r="DP219" s="890">
        <v>0.03</v>
      </c>
      <c r="DQ219" s="890">
        <v>0.04</v>
      </c>
      <c r="DR219" s="892">
        <v>0.06</v>
      </c>
      <c r="DS219" s="843"/>
      <c r="DT219" s="967"/>
      <c r="DU219" s="969"/>
      <c r="DV219" s="961"/>
      <c r="DW219" s="195"/>
      <c r="DX219" s="961"/>
    </row>
    <row r="220" spans="1:128" ht="18.600000000000001" customHeight="1">
      <c r="A220" s="302" t="s">
        <v>376</v>
      </c>
      <c r="B220" s="921"/>
      <c r="C220" s="866"/>
      <c r="D220" s="864"/>
      <c r="E220" s="129" t="s">
        <v>54</v>
      </c>
      <c r="F220" s="56"/>
      <c r="G220" s="130">
        <v>233290</v>
      </c>
      <c r="H220" s="131"/>
      <c r="I220" s="130">
        <v>225560</v>
      </c>
      <c r="J220" s="131"/>
      <c r="K220" s="33" t="s">
        <v>912</v>
      </c>
      <c r="L220" s="132">
        <v>2210</v>
      </c>
      <c r="M220" s="133"/>
      <c r="N220" s="134" t="s">
        <v>913</v>
      </c>
      <c r="O220" s="135" t="s">
        <v>914</v>
      </c>
      <c r="P220" s="135" t="s">
        <v>852</v>
      </c>
      <c r="Q220" s="135" t="s">
        <v>915</v>
      </c>
      <c r="R220" s="135" t="s">
        <v>912</v>
      </c>
      <c r="S220" s="136">
        <v>2.6</v>
      </c>
      <c r="T220" s="137"/>
      <c r="U220" s="132">
        <v>2130</v>
      </c>
      <c r="V220" s="133"/>
      <c r="W220" s="138" t="s">
        <v>913</v>
      </c>
      <c r="X220" s="135" t="s">
        <v>914</v>
      </c>
      <c r="Y220" s="139" t="s">
        <v>852</v>
      </c>
      <c r="Z220" s="135" t="s">
        <v>915</v>
      </c>
      <c r="AA220" s="139" t="s">
        <v>912</v>
      </c>
      <c r="AB220" s="136">
        <v>2.6</v>
      </c>
      <c r="AC220" s="140"/>
      <c r="AD220" s="122"/>
      <c r="AF220" s="124"/>
      <c r="AG220" s="141"/>
      <c r="AO220" s="122"/>
      <c r="AQ220" s="124"/>
      <c r="AR220" s="141"/>
      <c r="AY220" s="122"/>
      <c r="BI220" s="870"/>
      <c r="BK220" s="115">
        <v>594100</v>
      </c>
      <c r="BL220" s="869"/>
      <c r="BM220" s="147">
        <v>5940</v>
      </c>
      <c r="BN220" s="86" t="s">
        <v>853</v>
      </c>
      <c r="BO220" s="14" t="s">
        <v>914</v>
      </c>
      <c r="BP220" s="21" t="s">
        <v>912</v>
      </c>
      <c r="BQ220" s="148" t="s">
        <v>915</v>
      </c>
      <c r="BR220" s="35" t="s">
        <v>912</v>
      </c>
      <c r="BS220" s="149">
        <v>1.9</v>
      </c>
      <c r="BT220" s="123"/>
      <c r="BU220" s="958"/>
      <c r="BV220" s="115"/>
      <c r="BW220" s="859"/>
      <c r="BX220" s="964"/>
      <c r="BY220" s="142"/>
      <c r="BZ220" s="859"/>
      <c r="CA220" s="862"/>
      <c r="CB220" s="885"/>
      <c r="CC220" s="836"/>
      <c r="CD220" s="885"/>
      <c r="CE220" s="839"/>
      <c r="CF220" s="885"/>
      <c r="CG220" s="842"/>
      <c r="CH220" s="877"/>
      <c r="CI220" s="873" t="e">
        <v>#REF!</v>
      </c>
      <c r="CJ220" s="876" t="e">
        <v>#REF!</v>
      </c>
      <c r="CK220" s="877"/>
      <c r="CL220" s="143" t="s">
        <v>926</v>
      </c>
      <c r="CM220" s="144">
        <v>3000</v>
      </c>
      <c r="CN220" s="145">
        <v>3400</v>
      </c>
      <c r="CO220" s="859"/>
      <c r="CP220" s="880"/>
      <c r="CQ220" s="859"/>
      <c r="CR220" s="862"/>
      <c r="CS220" s="885"/>
      <c r="CT220" s="836"/>
      <c r="CU220" s="836"/>
      <c r="CV220" s="839"/>
      <c r="CW220" s="885"/>
      <c r="CX220" s="852"/>
      <c r="CY220" s="882"/>
      <c r="CZ220" s="93"/>
      <c r="DA220" s="19"/>
      <c r="DB220" s="855"/>
      <c r="DC220" s="975"/>
      <c r="DD220" s="855"/>
      <c r="DE220" s="858"/>
      <c r="DF220" s="859"/>
      <c r="DG220" s="862"/>
      <c r="DH220" s="836"/>
      <c r="DI220" s="836"/>
      <c r="DJ220" s="836"/>
      <c r="DK220" s="839"/>
      <c r="DL220" s="836"/>
      <c r="DM220" s="842"/>
      <c r="DN220" s="843"/>
      <c r="DO220" s="889"/>
      <c r="DP220" s="891"/>
      <c r="DQ220" s="891"/>
      <c r="DR220" s="893"/>
      <c r="DS220" s="843"/>
      <c r="DT220" s="967"/>
      <c r="DU220" s="969"/>
      <c r="DV220" s="961"/>
      <c r="DW220" s="195"/>
      <c r="DX220" s="961"/>
    </row>
    <row r="221" spans="1:128" ht="18.600000000000001" customHeight="1">
      <c r="A221" s="302" t="s">
        <v>377</v>
      </c>
      <c r="B221" s="921"/>
      <c r="C221" s="865" t="s">
        <v>949</v>
      </c>
      <c r="D221" s="867" t="s">
        <v>911</v>
      </c>
      <c r="E221" s="55" t="s">
        <v>51</v>
      </c>
      <c r="F221" s="56"/>
      <c r="G221" s="57">
        <v>53830</v>
      </c>
      <c r="H221" s="58">
        <v>63060</v>
      </c>
      <c r="I221" s="57">
        <v>46960</v>
      </c>
      <c r="J221" s="58">
        <v>56190</v>
      </c>
      <c r="K221" s="33" t="s">
        <v>912</v>
      </c>
      <c r="L221" s="59">
        <v>510</v>
      </c>
      <c r="M221" s="60">
        <v>600</v>
      </c>
      <c r="N221" s="61" t="s">
        <v>913</v>
      </c>
      <c r="O221" s="62" t="s">
        <v>914</v>
      </c>
      <c r="P221" s="63" t="s">
        <v>912</v>
      </c>
      <c r="Q221" s="64" t="s">
        <v>915</v>
      </c>
      <c r="R221" s="63" t="s">
        <v>912</v>
      </c>
      <c r="S221" s="65">
        <v>2.6</v>
      </c>
      <c r="T221" s="66">
        <v>2.6</v>
      </c>
      <c r="U221" s="59">
        <v>440</v>
      </c>
      <c r="V221" s="60">
        <v>530</v>
      </c>
      <c r="W221" s="67" t="s">
        <v>913</v>
      </c>
      <c r="X221" s="62" t="s">
        <v>914</v>
      </c>
      <c r="Y221" s="67" t="s">
        <v>912</v>
      </c>
      <c r="Z221" s="64" t="s">
        <v>915</v>
      </c>
      <c r="AA221" s="67" t="s">
        <v>912</v>
      </c>
      <c r="AB221" s="65">
        <v>2.6</v>
      </c>
      <c r="AC221" s="68">
        <v>2.6</v>
      </c>
      <c r="AD221" s="33" t="s">
        <v>912</v>
      </c>
      <c r="AE221" s="69">
        <v>9230</v>
      </c>
      <c r="AF221" s="33" t="s">
        <v>912</v>
      </c>
      <c r="AG221" s="70">
        <v>90</v>
      </c>
      <c r="AH221" s="71" t="s">
        <v>913</v>
      </c>
      <c r="AI221" s="62" t="s">
        <v>914</v>
      </c>
      <c r="AJ221" s="67" t="s">
        <v>912</v>
      </c>
      <c r="AK221" s="64" t="s">
        <v>915</v>
      </c>
      <c r="AL221" s="67" t="s">
        <v>912</v>
      </c>
      <c r="AM221" s="72">
        <v>2.5</v>
      </c>
      <c r="AN221" s="73" t="s">
        <v>916</v>
      </c>
      <c r="AO221" s="33" t="s">
        <v>912</v>
      </c>
      <c r="AP221" s="74">
        <v>3690</v>
      </c>
      <c r="AQ221" s="33" t="s">
        <v>912</v>
      </c>
      <c r="AR221" s="75">
        <v>30</v>
      </c>
      <c r="AS221" s="76" t="s">
        <v>913</v>
      </c>
      <c r="AT221" s="77" t="s">
        <v>914</v>
      </c>
      <c r="AU221" s="78" t="s">
        <v>912</v>
      </c>
      <c r="AV221" s="79" t="s">
        <v>915</v>
      </c>
      <c r="AW221" s="78" t="s">
        <v>912</v>
      </c>
      <c r="AX221" s="80">
        <v>3.7</v>
      </c>
      <c r="AZ221" s="18"/>
      <c r="BA221" s="18"/>
      <c r="BB221" s="81"/>
      <c r="BC221" s="22"/>
      <c r="BD221" s="18"/>
      <c r="BE221" s="22"/>
      <c r="BF221" s="18"/>
      <c r="BG221" s="22"/>
      <c r="BH221" s="18"/>
      <c r="BI221" s="870"/>
      <c r="BK221" s="150"/>
      <c r="BL221" s="869"/>
      <c r="BM221" s="151"/>
      <c r="BN221" s="54"/>
      <c r="BO221" s="54"/>
      <c r="BP221" s="54"/>
      <c r="BQ221" s="54"/>
      <c r="BR221" s="54"/>
      <c r="BS221" s="152"/>
      <c r="BU221" s="958"/>
      <c r="BV221" s="117"/>
      <c r="BW221" s="859" t="s">
        <v>912</v>
      </c>
      <c r="BX221" s="886">
        <v>13700</v>
      </c>
      <c r="BY221" s="88"/>
      <c r="BZ221" s="859" t="s">
        <v>912</v>
      </c>
      <c r="CA221" s="860">
        <v>50</v>
      </c>
      <c r="CB221" s="883" t="s">
        <v>913</v>
      </c>
      <c r="CC221" s="834" t="s">
        <v>914</v>
      </c>
      <c r="CD221" s="883" t="s">
        <v>912</v>
      </c>
      <c r="CE221" s="837" t="s">
        <v>918</v>
      </c>
      <c r="CF221" s="883" t="s">
        <v>912</v>
      </c>
      <c r="CG221" s="840">
        <v>6.6</v>
      </c>
      <c r="CH221" s="877" t="s">
        <v>912</v>
      </c>
      <c r="CI221" s="871">
        <v>3800</v>
      </c>
      <c r="CJ221" s="874">
        <v>4200</v>
      </c>
      <c r="CK221" s="877" t="s">
        <v>912</v>
      </c>
      <c r="CL221" s="89" t="s">
        <v>919</v>
      </c>
      <c r="CM221" s="90">
        <v>6300</v>
      </c>
      <c r="CN221" s="91">
        <v>7100</v>
      </c>
      <c r="CO221" s="859" t="s">
        <v>912</v>
      </c>
      <c r="CP221" s="878">
        <v>6150</v>
      </c>
      <c r="CQ221" s="859" t="s">
        <v>912</v>
      </c>
      <c r="CR221" s="860">
        <v>60</v>
      </c>
      <c r="CS221" s="883" t="s">
        <v>913</v>
      </c>
      <c r="CT221" s="834" t="s">
        <v>914</v>
      </c>
      <c r="CU221" s="834" t="s">
        <v>912</v>
      </c>
      <c r="CV221" s="837" t="s">
        <v>918</v>
      </c>
      <c r="CW221" s="883" t="s">
        <v>912</v>
      </c>
      <c r="CX221" s="850">
        <v>2.7</v>
      </c>
      <c r="CY221" s="881" t="s">
        <v>920</v>
      </c>
      <c r="CZ221" s="877" t="s">
        <v>912</v>
      </c>
      <c r="DA221" s="853">
        <v>5100</v>
      </c>
      <c r="DB221" s="855"/>
      <c r="DC221" s="156"/>
      <c r="DD221" s="855" t="s">
        <v>921</v>
      </c>
      <c r="DE221" s="856">
        <v>6670</v>
      </c>
      <c r="DF221" s="859" t="s">
        <v>912</v>
      </c>
      <c r="DG221" s="860">
        <v>60</v>
      </c>
      <c r="DH221" s="834" t="s">
        <v>913</v>
      </c>
      <c r="DI221" s="834" t="s">
        <v>914</v>
      </c>
      <c r="DJ221" s="834" t="s">
        <v>912</v>
      </c>
      <c r="DK221" s="837" t="s">
        <v>918</v>
      </c>
      <c r="DL221" s="834" t="s">
        <v>912</v>
      </c>
      <c r="DM221" s="840">
        <v>2</v>
      </c>
      <c r="DN221" s="843" t="s">
        <v>921</v>
      </c>
      <c r="DO221" s="844" t="s">
        <v>854</v>
      </c>
      <c r="DP221" s="846" t="s">
        <v>854</v>
      </c>
      <c r="DQ221" s="846" t="s">
        <v>854</v>
      </c>
      <c r="DR221" s="848" t="s">
        <v>854</v>
      </c>
      <c r="DS221" s="843" t="s">
        <v>921</v>
      </c>
      <c r="DT221" s="967"/>
      <c r="DU221" s="969"/>
      <c r="DV221" s="961"/>
      <c r="DW221" s="195"/>
      <c r="DX221" s="961"/>
    </row>
    <row r="222" spans="1:128" ht="18.600000000000001" customHeight="1">
      <c r="A222" s="302" t="s">
        <v>378</v>
      </c>
      <c r="B222" s="921"/>
      <c r="C222" s="866"/>
      <c r="D222" s="868"/>
      <c r="E222" s="94" t="s">
        <v>52</v>
      </c>
      <c r="F222" s="56"/>
      <c r="G222" s="95">
        <v>63060</v>
      </c>
      <c r="H222" s="96">
        <v>136850</v>
      </c>
      <c r="I222" s="95">
        <v>56190</v>
      </c>
      <c r="J222" s="96">
        <v>129980</v>
      </c>
      <c r="K222" s="33" t="s">
        <v>912</v>
      </c>
      <c r="L222" s="97">
        <v>600</v>
      </c>
      <c r="M222" s="98">
        <v>1240</v>
      </c>
      <c r="N222" s="99" t="s">
        <v>913</v>
      </c>
      <c r="O222" s="100" t="s">
        <v>914</v>
      </c>
      <c r="P222" s="100" t="s">
        <v>852</v>
      </c>
      <c r="Q222" s="100" t="s">
        <v>915</v>
      </c>
      <c r="R222" s="100" t="s">
        <v>912</v>
      </c>
      <c r="S222" s="101">
        <v>2.6</v>
      </c>
      <c r="T222" s="102">
        <v>2.6</v>
      </c>
      <c r="U222" s="97">
        <v>530</v>
      </c>
      <c r="V222" s="98">
        <v>1170</v>
      </c>
      <c r="W222" s="103" t="s">
        <v>913</v>
      </c>
      <c r="X222" s="100" t="s">
        <v>914</v>
      </c>
      <c r="Y222" s="103" t="s">
        <v>852</v>
      </c>
      <c r="Z222" s="100" t="s">
        <v>915</v>
      </c>
      <c r="AA222" s="103" t="s">
        <v>912</v>
      </c>
      <c r="AB222" s="101">
        <v>2.6</v>
      </c>
      <c r="AC222" s="104">
        <v>2.6</v>
      </c>
      <c r="AD222" s="33" t="s">
        <v>912</v>
      </c>
      <c r="AE222" s="105">
        <v>9230</v>
      </c>
      <c r="AF222" s="33" t="s">
        <v>912</v>
      </c>
      <c r="AG222" s="106">
        <v>90</v>
      </c>
      <c r="AH222" s="107" t="s">
        <v>913</v>
      </c>
      <c r="AI222" s="49" t="s">
        <v>914</v>
      </c>
      <c r="AJ222" s="50" t="s">
        <v>912</v>
      </c>
      <c r="AK222" s="108" t="s">
        <v>915</v>
      </c>
      <c r="AL222" s="109" t="s">
        <v>912</v>
      </c>
      <c r="AM222" s="110">
        <v>2.5</v>
      </c>
      <c r="AN222" s="111"/>
      <c r="AP222" s="112"/>
      <c r="AQ222" s="7"/>
      <c r="AR222" s="113"/>
      <c r="AS222" s="114"/>
      <c r="AT222" s="112"/>
      <c r="AU222" s="114"/>
      <c r="AV222" s="112"/>
      <c r="AW222" s="114"/>
      <c r="AX222" s="112"/>
      <c r="AZ222" s="18"/>
      <c r="BA222" s="18"/>
      <c r="BB222" s="81"/>
      <c r="BC222" s="22"/>
      <c r="BD222" s="18"/>
      <c r="BE222" s="22"/>
      <c r="BF222" s="18"/>
      <c r="BG222" s="22"/>
      <c r="BH222" s="18"/>
      <c r="BI222" s="870"/>
      <c r="BK222" s="115" t="s">
        <v>950</v>
      </c>
      <c r="BL222" s="869"/>
      <c r="BM222" s="93" t="s">
        <v>950</v>
      </c>
      <c r="BS222" s="116"/>
      <c r="BT222" s="154"/>
      <c r="BU222" s="958"/>
      <c r="BV222" s="150"/>
      <c r="BW222" s="859"/>
      <c r="BX222" s="887"/>
      <c r="BY222" s="118">
        <v>11760</v>
      </c>
      <c r="BZ222" s="859"/>
      <c r="CA222" s="861"/>
      <c r="CB222" s="884"/>
      <c r="CC222" s="835"/>
      <c r="CD222" s="884"/>
      <c r="CE222" s="838"/>
      <c r="CF222" s="884"/>
      <c r="CG222" s="841"/>
      <c r="CH222" s="877"/>
      <c r="CI222" s="872" t="e">
        <v>#REF!</v>
      </c>
      <c r="CJ222" s="875" t="e">
        <v>#REF!</v>
      </c>
      <c r="CK222" s="877"/>
      <c r="CL222" s="15" t="s">
        <v>923</v>
      </c>
      <c r="CM222" s="119">
        <v>3500</v>
      </c>
      <c r="CN222" s="120">
        <v>3900</v>
      </c>
      <c r="CO222" s="859"/>
      <c r="CP222" s="879"/>
      <c r="CQ222" s="859"/>
      <c r="CR222" s="861"/>
      <c r="CS222" s="884"/>
      <c r="CT222" s="835"/>
      <c r="CU222" s="835"/>
      <c r="CV222" s="838"/>
      <c r="CW222" s="884"/>
      <c r="CX222" s="851"/>
      <c r="CY222" s="881"/>
      <c r="CZ222" s="877"/>
      <c r="DA222" s="854"/>
      <c r="DB222" s="855"/>
      <c r="DC222" s="156"/>
      <c r="DD222" s="855"/>
      <c r="DE222" s="857"/>
      <c r="DF222" s="859"/>
      <c r="DG222" s="861"/>
      <c r="DH222" s="835"/>
      <c r="DI222" s="835"/>
      <c r="DJ222" s="835"/>
      <c r="DK222" s="838"/>
      <c r="DL222" s="835"/>
      <c r="DM222" s="841"/>
      <c r="DN222" s="843"/>
      <c r="DO222" s="845"/>
      <c r="DP222" s="847"/>
      <c r="DQ222" s="847"/>
      <c r="DR222" s="849"/>
      <c r="DS222" s="843"/>
      <c r="DT222" s="967"/>
      <c r="DU222" s="969"/>
      <c r="DV222" s="961"/>
      <c r="DW222" s="195"/>
      <c r="DX222" s="961"/>
    </row>
    <row r="223" spans="1:128" ht="18.600000000000001" customHeight="1">
      <c r="A223" s="302" t="s">
        <v>974</v>
      </c>
      <c r="B223" s="921"/>
      <c r="C223" s="866"/>
      <c r="D223" s="863" t="s">
        <v>924</v>
      </c>
      <c r="E223" s="94" t="s">
        <v>53</v>
      </c>
      <c r="F223" s="56"/>
      <c r="G223" s="95">
        <v>136850</v>
      </c>
      <c r="H223" s="96">
        <v>229210</v>
      </c>
      <c r="I223" s="95">
        <v>129980</v>
      </c>
      <c r="J223" s="96">
        <v>222340</v>
      </c>
      <c r="K223" s="33" t="s">
        <v>912</v>
      </c>
      <c r="L223" s="97">
        <v>1240</v>
      </c>
      <c r="M223" s="98">
        <v>2170</v>
      </c>
      <c r="N223" s="99" t="s">
        <v>913</v>
      </c>
      <c r="O223" s="100" t="s">
        <v>914</v>
      </c>
      <c r="P223" s="100" t="s">
        <v>852</v>
      </c>
      <c r="Q223" s="100" t="s">
        <v>915</v>
      </c>
      <c r="R223" s="100" t="s">
        <v>912</v>
      </c>
      <c r="S223" s="101">
        <v>2.6</v>
      </c>
      <c r="T223" s="102">
        <v>2.6</v>
      </c>
      <c r="U223" s="97">
        <v>1170</v>
      </c>
      <c r="V223" s="98">
        <v>2100</v>
      </c>
      <c r="W223" s="103" t="s">
        <v>913</v>
      </c>
      <c r="X223" s="100" t="s">
        <v>914</v>
      </c>
      <c r="Y223" s="103" t="s">
        <v>852</v>
      </c>
      <c r="Z223" s="100" t="s">
        <v>915</v>
      </c>
      <c r="AA223" s="103" t="s">
        <v>912</v>
      </c>
      <c r="AB223" s="101">
        <v>2.6</v>
      </c>
      <c r="AC223" s="104">
        <v>2.6</v>
      </c>
      <c r="AD223" s="122"/>
      <c r="AF223" s="124"/>
      <c r="AO223" s="122"/>
      <c r="AQ223" s="124"/>
      <c r="AY223" s="33" t="s">
        <v>912</v>
      </c>
      <c r="AZ223" s="127">
        <v>18470</v>
      </c>
      <c r="BA223" s="33" t="s">
        <v>912</v>
      </c>
      <c r="BB223" s="75">
        <v>180</v>
      </c>
      <c r="BC223" s="76" t="s">
        <v>913</v>
      </c>
      <c r="BD223" s="77" t="s">
        <v>914</v>
      </c>
      <c r="BE223" s="78" t="s">
        <v>912</v>
      </c>
      <c r="BF223" s="79" t="s">
        <v>915</v>
      </c>
      <c r="BG223" s="76" t="s">
        <v>912</v>
      </c>
      <c r="BH223" s="80">
        <v>2.5</v>
      </c>
      <c r="BI223" s="870"/>
      <c r="BK223" s="115">
        <v>638500</v>
      </c>
      <c r="BL223" s="869"/>
      <c r="BM223" s="147">
        <v>6380</v>
      </c>
      <c r="BN223" s="86" t="s">
        <v>853</v>
      </c>
      <c r="BO223" s="14" t="s">
        <v>914</v>
      </c>
      <c r="BP223" s="21" t="s">
        <v>912</v>
      </c>
      <c r="BQ223" s="148" t="s">
        <v>915</v>
      </c>
      <c r="BR223" s="35" t="s">
        <v>912</v>
      </c>
      <c r="BS223" s="149">
        <v>1.9</v>
      </c>
      <c r="BT223" s="123"/>
      <c r="BU223" s="958"/>
      <c r="BV223" s="115"/>
      <c r="BW223" s="859" t="s">
        <v>912</v>
      </c>
      <c r="BX223" s="963">
        <v>11760</v>
      </c>
      <c r="BY223" s="128"/>
      <c r="BZ223" s="859"/>
      <c r="CA223" s="861">
        <v>0</v>
      </c>
      <c r="CB223" s="884"/>
      <c r="CC223" s="835"/>
      <c r="CD223" s="884"/>
      <c r="CE223" s="838"/>
      <c r="CF223" s="884"/>
      <c r="CG223" s="841"/>
      <c r="CH223" s="877"/>
      <c r="CI223" s="872" t="e">
        <v>#REF!</v>
      </c>
      <c r="CJ223" s="875" t="e">
        <v>#REF!</v>
      </c>
      <c r="CK223" s="877"/>
      <c r="CL223" s="15" t="s">
        <v>925</v>
      </c>
      <c r="CM223" s="119">
        <v>3000</v>
      </c>
      <c r="CN223" s="120">
        <v>3400</v>
      </c>
      <c r="CO223" s="859"/>
      <c r="CP223" s="879"/>
      <c r="CQ223" s="859"/>
      <c r="CR223" s="861"/>
      <c r="CS223" s="884"/>
      <c r="CT223" s="835"/>
      <c r="CU223" s="835"/>
      <c r="CV223" s="838"/>
      <c r="CW223" s="884"/>
      <c r="CX223" s="851"/>
      <c r="CY223" s="881"/>
      <c r="CZ223" s="93"/>
      <c r="DA223" s="19"/>
      <c r="DB223" s="855"/>
      <c r="DC223" s="157"/>
      <c r="DD223" s="855"/>
      <c r="DE223" s="857"/>
      <c r="DF223" s="859"/>
      <c r="DG223" s="861"/>
      <c r="DH223" s="835"/>
      <c r="DI223" s="835"/>
      <c r="DJ223" s="835"/>
      <c r="DK223" s="838"/>
      <c r="DL223" s="835"/>
      <c r="DM223" s="841"/>
      <c r="DN223" s="843"/>
      <c r="DO223" s="888">
        <v>0.01</v>
      </c>
      <c r="DP223" s="890">
        <v>0.03</v>
      </c>
      <c r="DQ223" s="890">
        <v>0.04</v>
      </c>
      <c r="DR223" s="892">
        <v>0.06</v>
      </c>
      <c r="DS223" s="843"/>
      <c r="DT223" s="967"/>
      <c r="DU223" s="969"/>
      <c r="DV223" s="961"/>
      <c r="DW223" s="195"/>
      <c r="DX223" s="961"/>
    </row>
    <row r="224" spans="1:128" ht="18.600000000000001" customHeight="1">
      <c r="A224" s="302" t="s">
        <v>379</v>
      </c>
      <c r="B224" s="921"/>
      <c r="C224" s="866"/>
      <c r="D224" s="864"/>
      <c r="E224" s="129" t="s">
        <v>54</v>
      </c>
      <c r="F224" s="56"/>
      <c r="G224" s="130">
        <v>229210</v>
      </c>
      <c r="H224" s="131"/>
      <c r="I224" s="130">
        <v>222340</v>
      </c>
      <c r="J224" s="131"/>
      <c r="K224" s="33" t="s">
        <v>912</v>
      </c>
      <c r="L224" s="132">
        <v>2170</v>
      </c>
      <c r="M224" s="133"/>
      <c r="N224" s="134" t="s">
        <v>913</v>
      </c>
      <c r="O224" s="135" t="s">
        <v>914</v>
      </c>
      <c r="P224" s="135" t="s">
        <v>852</v>
      </c>
      <c r="Q224" s="135" t="s">
        <v>915</v>
      </c>
      <c r="R224" s="135" t="s">
        <v>912</v>
      </c>
      <c r="S224" s="136">
        <v>2.6</v>
      </c>
      <c r="T224" s="137"/>
      <c r="U224" s="132">
        <v>2100</v>
      </c>
      <c r="V224" s="133"/>
      <c r="W224" s="138" t="s">
        <v>913</v>
      </c>
      <c r="X224" s="135" t="s">
        <v>914</v>
      </c>
      <c r="Y224" s="139" t="s">
        <v>852</v>
      </c>
      <c r="Z224" s="135" t="s">
        <v>915</v>
      </c>
      <c r="AA224" s="139" t="s">
        <v>912</v>
      </c>
      <c r="AB224" s="136">
        <v>2.6</v>
      </c>
      <c r="AC224" s="140"/>
      <c r="AD224" s="122"/>
      <c r="AF224" s="124"/>
      <c r="AG224" s="141"/>
      <c r="AO224" s="122"/>
      <c r="AQ224" s="124"/>
      <c r="AR224" s="141"/>
      <c r="AY224" s="122"/>
      <c r="BI224" s="870"/>
      <c r="BK224" s="150"/>
      <c r="BL224" s="869"/>
      <c r="BM224" s="151"/>
      <c r="BN224" s="54"/>
      <c r="BO224" s="54"/>
      <c r="BP224" s="54"/>
      <c r="BQ224" s="54"/>
      <c r="BR224" s="54"/>
      <c r="BS224" s="152"/>
      <c r="BU224" s="958"/>
      <c r="BV224" s="117"/>
      <c r="BW224" s="859"/>
      <c r="BX224" s="964"/>
      <c r="BY224" s="142"/>
      <c r="BZ224" s="859"/>
      <c r="CA224" s="862"/>
      <c r="CB224" s="885"/>
      <c r="CC224" s="836"/>
      <c r="CD224" s="885"/>
      <c r="CE224" s="839"/>
      <c r="CF224" s="885"/>
      <c r="CG224" s="842"/>
      <c r="CH224" s="877"/>
      <c r="CI224" s="873" t="e">
        <v>#REF!</v>
      </c>
      <c r="CJ224" s="876" t="e">
        <v>#REF!</v>
      </c>
      <c r="CK224" s="877"/>
      <c r="CL224" s="143" t="s">
        <v>926</v>
      </c>
      <c r="CM224" s="144">
        <v>2700</v>
      </c>
      <c r="CN224" s="145">
        <v>3000</v>
      </c>
      <c r="CO224" s="859"/>
      <c r="CP224" s="880"/>
      <c r="CQ224" s="859"/>
      <c r="CR224" s="862"/>
      <c r="CS224" s="885"/>
      <c r="CT224" s="836"/>
      <c r="CU224" s="836"/>
      <c r="CV224" s="839"/>
      <c r="CW224" s="885"/>
      <c r="CX224" s="852"/>
      <c r="CY224" s="882"/>
      <c r="CZ224" s="93"/>
      <c r="DA224" s="19"/>
      <c r="DB224" s="855"/>
      <c r="DC224" s="157"/>
      <c r="DD224" s="855"/>
      <c r="DE224" s="858"/>
      <c r="DF224" s="859"/>
      <c r="DG224" s="862"/>
      <c r="DH224" s="836"/>
      <c r="DI224" s="836"/>
      <c r="DJ224" s="836"/>
      <c r="DK224" s="839"/>
      <c r="DL224" s="836"/>
      <c r="DM224" s="842"/>
      <c r="DN224" s="843"/>
      <c r="DO224" s="889"/>
      <c r="DP224" s="891"/>
      <c r="DQ224" s="891"/>
      <c r="DR224" s="893"/>
      <c r="DS224" s="843"/>
      <c r="DT224" s="967"/>
      <c r="DU224" s="969"/>
      <c r="DV224" s="961"/>
      <c r="DW224" s="195"/>
      <c r="DX224" s="961"/>
    </row>
    <row r="225" spans="1:128" ht="18.600000000000001" customHeight="1">
      <c r="A225" s="302" t="s">
        <v>972</v>
      </c>
      <c r="B225" s="921"/>
      <c r="C225" s="865" t="s">
        <v>951</v>
      </c>
      <c r="D225" s="867" t="s">
        <v>911</v>
      </c>
      <c r="E225" s="55" t="s">
        <v>51</v>
      </c>
      <c r="F225" s="56"/>
      <c r="G225" s="57">
        <v>46380</v>
      </c>
      <c r="H225" s="58">
        <v>55610</v>
      </c>
      <c r="I225" s="57">
        <v>40200</v>
      </c>
      <c r="J225" s="58">
        <v>49430</v>
      </c>
      <c r="K225" s="33" t="s">
        <v>912</v>
      </c>
      <c r="L225" s="59">
        <v>440</v>
      </c>
      <c r="M225" s="60">
        <v>530</v>
      </c>
      <c r="N225" s="61" t="s">
        <v>913</v>
      </c>
      <c r="O225" s="62" t="s">
        <v>914</v>
      </c>
      <c r="P225" s="63" t="s">
        <v>912</v>
      </c>
      <c r="Q225" s="64" t="s">
        <v>915</v>
      </c>
      <c r="R225" s="63" t="s">
        <v>912</v>
      </c>
      <c r="S225" s="65">
        <v>2.8</v>
      </c>
      <c r="T225" s="66">
        <v>2.7</v>
      </c>
      <c r="U225" s="59">
        <v>380</v>
      </c>
      <c r="V225" s="60">
        <v>470</v>
      </c>
      <c r="W225" s="67" t="s">
        <v>913</v>
      </c>
      <c r="X225" s="62" t="s">
        <v>914</v>
      </c>
      <c r="Y225" s="67" t="s">
        <v>912</v>
      </c>
      <c r="Z225" s="64" t="s">
        <v>915</v>
      </c>
      <c r="AA225" s="67" t="s">
        <v>912</v>
      </c>
      <c r="AB225" s="65">
        <v>2.7</v>
      </c>
      <c r="AC225" s="68">
        <v>2.7</v>
      </c>
      <c r="AD225" s="33" t="s">
        <v>912</v>
      </c>
      <c r="AE225" s="69">
        <v>9230</v>
      </c>
      <c r="AF225" s="33" t="s">
        <v>912</v>
      </c>
      <c r="AG225" s="70">
        <v>90</v>
      </c>
      <c r="AH225" s="71" t="s">
        <v>913</v>
      </c>
      <c r="AI225" s="62" t="s">
        <v>914</v>
      </c>
      <c r="AJ225" s="67" t="s">
        <v>912</v>
      </c>
      <c r="AK225" s="64" t="s">
        <v>915</v>
      </c>
      <c r="AL225" s="67" t="s">
        <v>912</v>
      </c>
      <c r="AM225" s="72">
        <v>2.5</v>
      </c>
      <c r="AN225" s="73" t="s">
        <v>916</v>
      </c>
      <c r="AO225" s="33" t="s">
        <v>912</v>
      </c>
      <c r="AP225" s="74">
        <v>3690</v>
      </c>
      <c r="AQ225" s="33" t="s">
        <v>912</v>
      </c>
      <c r="AR225" s="75">
        <v>30</v>
      </c>
      <c r="AS225" s="76" t="s">
        <v>913</v>
      </c>
      <c r="AT225" s="77" t="s">
        <v>914</v>
      </c>
      <c r="AU225" s="78" t="s">
        <v>912</v>
      </c>
      <c r="AV225" s="79" t="s">
        <v>915</v>
      </c>
      <c r="AW225" s="78" t="s">
        <v>912</v>
      </c>
      <c r="AX225" s="80">
        <v>3.7</v>
      </c>
      <c r="AZ225" s="18"/>
      <c r="BA225" s="18"/>
      <c r="BB225" s="81"/>
      <c r="BC225" s="22"/>
      <c r="BD225" s="18"/>
      <c r="BE225" s="22"/>
      <c r="BF225" s="18"/>
      <c r="BG225" s="22"/>
      <c r="BH225" s="18"/>
      <c r="BI225" s="870"/>
      <c r="BK225" s="115" t="s">
        <v>952</v>
      </c>
      <c r="BL225" s="869"/>
      <c r="BM225" s="93" t="s">
        <v>952</v>
      </c>
      <c r="BS225" s="116"/>
      <c r="BT225" s="154"/>
      <c r="BU225" s="958"/>
      <c r="BV225" s="150"/>
      <c r="BW225" s="869"/>
      <c r="BX225" s="123"/>
      <c r="BY225" s="123"/>
      <c r="BZ225" s="870"/>
      <c r="CA225" s="158"/>
      <c r="CB225" s="159"/>
      <c r="CC225" s="160"/>
      <c r="CD225" s="159"/>
      <c r="CE225" s="160"/>
      <c r="CF225" s="159"/>
      <c r="CG225" s="160"/>
      <c r="CH225" s="855" t="s">
        <v>912</v>
      </c>
      <c r="CI225" s="871">
        <v>3400</v>
      </c>
      <c r="CJ225" s="874">
        <v>3800</v>
      </c>
      <c r="CK225" s="877" t="s">
        <v>912</v>
      </c>
      <c r="CL225" s="89" t="s">
        <v>919</v>
      </c>
      <c r="CM225" s="90">
        <v>5500</v>
      </c>
      <c r="CN225" s="91">
        <v>6200</v>
      </c>
      <c r="CO225" s="859" t="s">
        <v>912</v>
      </c>
      <c r="CP225" s="878">
        <v>5540</v>
      </c>
      <c r="CQ225" s="859" t="s">
        <v>912</v>
      </c>
      <c r="CR225" s="860">
        <v>50</v>
      </c>
      <c r="CS225" s="883" t="s">
        <v>913</v>
      </c>
      <c r="CT225" s="834" t="s">
        <v>914</v>
      </c>
      <c r="CU225" s="834" t="s">
        <v>912</v>
      </c>
      <c r="CV225" s="837" t="s">
        <v>918</v>
      </c>
      <c r="CW225" s="883" t="s">
        <v>912</v>
      </c>
      <c r="CX225" s="850">
        <v>2.9</v>
      </c>
      <c r="CY225" s="881" t="s">
        <v>920</v>
      </c>
      <c r="CZ225" s="877" t="s">
        <v>912</v>
      </c>
      <c r="DA225" s="853">
        <v>5100</v>
      </c>
      <c r="DB225" s="855"/>
      <c r="DC225" s="161"/>
      <c r="DD225" s="855" t="s">
        <v>921</v>
      </c>
      <c r="DE225" s="856">
        <v>6000</v>
      </c>
      <c r="DF225" s="859" t="s">
        <v>912</v>
      </c>
      <c r="DG225" s="860">
        <v>60</v>
      </c>
      <c r="DH225" s="834" t="s">
        <v>913</v>
      </c>
      <c r="DI225" s="834" t="s">
        <v>914</v>
      </c>
      <c r="DJ225" s="834" t="s">
        <v>912</v>
      </c>
      <c r="DK225" s="837" t="s">
        <v>918</v>
      </c>
      <c r="DL225" s="834" t="s">
        <v>912</v>
      </c>
      <c r="DM225" s="840">
        <v>1.8</v>
      </c>
      <c r="DN225" s="843" t="s">
        <v>921</v>
      </c>
      <c r="DO225" s="844" t="s">
        <v>854</v>
      </c>
      <c r="DP225" s="846" t="s">
        <v>854</v>
      </c>
      <c r="DQ225" s="846" t="s">
        <v>854</v>
      </c>
      <c r="DR225" s="848" t="s">
        <v>854</v>
      </c>
      <c r="DS225" s="843" t="s">
        <v>921</v>
      </c>
      <c r="DT225" s="967"/>
      <c r="DU225" s="969"/>
      <c r="DV225" s="961"/>
      <c r="DW225" s="195"/>
      <c r="DX225" s="961"/>
    </row>
    <row r="226" spans="1:128" ht="18.600000000000001" customHeight="1">
      <c r="A226" s="302" t="s">
        <v>973</v>
      </c>
      <c r="B226" s="921"/>
      <c r="C226" s="866"/>
      <c r="D226" s="868"/>
      <c r="E226" s="94" t="s">
        <v>52</v>
      </c>
      <c r="F226" s="56"/>
      <c r="G226" s="95">
        <v>55610</v>
      </c>
      <c r="H226" s="96">
        <v>129400</v>
      </c>
      <c r="I226" s="95">
        <v>49430</v>
      </c>
      <c r="J226" s="96">
        <v>123220</v>
      </c>
      <c r="K226" s="33" t="s">
        <v>912</v>
      </c>
      <c r="L226" s="97">
        <v>530</v>
      </c>
      <c r="M226" s="98">
        <v>1160</v>
      </c>
      <c r="N226" s="99" t="s">
        <v>913</v>
      </c>
      <c r="O226" s="100" t="s">
        <v>914</v>
      </c>
      <c r="P226" s="100" t="s">
        <v>852</v>
      </c>
      <c r="Q226" s="100" t="s">
        <v>915</v>
      </c>
      <c r="R226" s="100" t="s">
        <v>912</v>
      </c>
      <c r="S226" s="101">
        <v>2.7</v>
      </c>
      <c r="T226" s="102">
        <v>2.7</v>
      </c>
      <c r="U226" s="97">
        <v>470</v>
      </c>
      <c r="V226" s="98">
        <v>1100</v>
      </c>
      <c r="W226" s="103" t="s">
        <v>913</v>
      </c>
      <c r="X226" s="100" t="s">
        <v>914</v>
      </c>
      <c r="Y226" s="103" t="s">
        <v>852</v>
      </c>
      <c r="Z226" s="100" t="s">
        <v>915</v>
      </c>
      <c r="AA226" s="103" t="s">
        <v>912</v>
      </c>
      <c r="AB226" s="101">
        <v>2.7</v>
      </c>
      <c r="AC226" s="104">
        <v>2.7</v>
      </c>
      <c r="AD226" s="33" t="s">
        <v>912</v>
      </c>
      <c r="AE226" s="105">
        <v>9230</v>
      </c>
      <c r="AF226" s="33" t="s">
        <v>912</v>
      </c>
      <c r="AG226" s="106">
        <v>90</v>
      </c>
      <c r="AH226" s="107" t="s">
        <v>913</v>
      </c>
      <c r="AI226" s="49" t="s">
        <v>914</v>
      </c>
      <c r="AJ226" s="50" t="s">
        <v>912</v>
      </c>
      <c r="AK226" s="108" t="s">
        <v>915</v>
      </c>
      <c r="AL226" s="109" t="s">
        <v>912</v>
      </c>
      <c r="AM226" s="110">
        <v>2.5</v>
      </c>
      <c r="AN226" s="111"/>
      <c r="AP226" s="112"/>
      <c r="AQ226" s="7"/>
      <c r="AR226" s="113"/>
      <c r="AS226" s="114"/>
      <c r="AT226" s="112"/>
      <c r="AU226" s="114"/>
      <c r="AV226" s="112"/>
      <c r="AW226" s="114"/>
      <c r="AX226" s="112"/>
      <c r="AZ226" s="18"/>
      <c r="BA226" s="18"/>
      <c r="BB226" s="81"/>
      <c r="BC226" s="22"/>
      <c r="BD226" s="18"/>
      <c r="BE226" s="22"/>
      <c r="BF226" s="18"/>
      <c r="BG226" s="22"/>
      <c r="BH226" s="18"/>
      <c r="BI226" s="870"/>
      <c r="BK226" s="115">
        <v>682800</v>
      </c>
      <c r="BL226" s="869"/>
      <c r="BM226" s="147">
        <v>6820</v>
      </c>
      <c r="BN226" s="86" t="s">
        <v>853</v>
      </c>
      <c r="BO226" s="14" t="s">
        <v>914</v>
      </c>
      <c r="BP226" s="21" t="s">
        <v>912</v>
      </c>
      <c r="BQ226" s="148" t="s">
        <v>915</v>
      </c>
      <c r="BR226" s="35" t="s">
        <v>912</v>
      </c>
      <c r="BS226" s="149">
        <v>1.8</v>
      </c>
      <c r="BT226" s="123"/>
      <c r="BU226" s="958"/>
      <c r="BW226" s="869"/>
      <c r="BX226" s="123"/>
      <c r="BY226" s="123"/>
      <c r="BZ226" s="870"/>
      <c r="CA226" s="162"/>
      <c r="CB226" s="159"/>
      <c r="CC226" s="160"/>
      <c r="CD226" s="159"/>
      <c r="CE226" s="160"/>
      <c r="CF226" s="159"/>
      <c r="CG226" s="160"/>
      <c r="CH226" s="855"/>
      <c r="CI226" s="872" t="e">
        <v>#REF!</v>
      </c>
      <c r="CJ226" s="875" t="e">
        <v>#REF!</v>
      </c>
      <c r="CK226" s="877"/>
      <c r="CL226" s="15" t="s">
        <v>923</v>
      </c>
      <c r="CM226" s="119">
        <v>3000</v>
      </c>
      <c r="CN226" s="120">
        <v>3400</v>
      </c>
      <c r="CO226" s="859"/>
      <c r="CP226" s="879"/>
      <c r="CQ226" s="859"/>
      <c r="CR226" s="861"/>
      <c r="CS226" s="884"/>
      <c r="CT226" s="835"/>
      <c r="CU226" s="835"/>
      <c r="CV226" s="838"/>
      <c r="CW226" s="884"/>
      <c r="CX226" s="851"/>
      <c r="CY226" s="881"/>
      <c r="CZ226" s="877"/>
      <c r="DA226" s="854"/>
      <c r="DB226" s="855"/>
      <c r="DC226" s="161"/>
      <c r="DD226" s="855"/>
      <c r="DE226" s="857"/>
      <c r="DF226" s="859"/>
      <c r="DG226" s="861"/>
      <c r="DH226" s="835"/>
      <c r="DI226" s="835"/>
      <c r="DJ226" s="835"/>
      <c r="DK226" s="838"/>
      <c r="DL226" s="835"/>
      <c r="DM226" s="841"/>
      <c r="DN226" s="843"/>
      <c r="DO226" s="845"/>
      <c r="DP226" s="847"/>
      <c r="DQ226" s="847"/>
      <c r="DR226" s="849"/>
      <c r="DS226" s="843"/>
      <c r="DT226" s="967"/>
      <c r="DU226" s="969"/>
      <c r="DV226" s="961"/>
      <c r="DW226" s="195"/>
      <c r="DX226" s="961"/>
    </row>
    <row r="227" spans="1:128" ht="18.600000000000001" customHeight="1">
      <c r="A227" s="302" t="s">
        <v>975</v>
      </c>
      <c r="B227" s="921"/>
      <c r="C227" s="866"/>
      <c r="D227" s="863" t="s">
        <v>924</v>
      </c>
      <c r="E227" s="94" t="s">
        <v>53</v>
      </c>
      <c r="F227" s="56"/>
      <c r="G227" s="95">
        <v>129400</v>
      </c>
      <c r="H227" s="96">
        <v>221760</v>
      </c>
      <c r="I227" s="95">
        <v>123220</v>
      </c>
      <c r="J227" s="96">
        <v>215580</v>
      </c>
      <c r="K227" s="33" t="s">
        <v>912</v>
      </c>
      <c r="L227" s="97">
        <v>1160</v>
      </c>
      <c r="M227" s="98">
        <v>2090</v>
      </c>
      <c r="N227" s="99" t="s">
        <v>913</v>
      </c>
      <c r="O227" s="100" t="s">
        <v>914</v>
      </c>
      <c r="P227" s="100" t="s">
        <v>852</v>
      </c>
      <c r="Q227" s="100" t="s">
        <v>915</v>
      </c>
      <c r="R227" s="100" t="s">
        <v>912</v>
      </c>
      <c r="S227" s="101">
        <v>2.7</v>
      </c>
      <c r="T227" s="102">
        <v>2.6</v>
      </c>
      <c r="U227" s="97">
        <v>1100</v>
      </c>
      <c r="V227" s="98">
        <v>2030</v>
      </c>
      <c r="W227" s="103" t="s">
        <v>913</v>
      </c>
      <c r="X227" s="100" t="s">
        <v>914</v>
      </c>
      <c r="Y227" s="103" t="s">
        <v>852</v>
      </c>
      <c r="Z227" s="100" t="s">
        <v>915</v>
      </c>
      <c r="AA227" s="103" t="s">
        <v>912</v>
      </c>
      <c r="AB227" s="101">
        <v>2.7</v>
      </c>
      <c r="AC227" s="104">
        <v>2.6</v>
      </c>
      <c r="AD227" s="122"/>
      <c r="AF227" s="124"/>
      <c r="AO227" s="122"/>
      <c r="AQ227" s="124"/>
      <c r="AY227" s="33" t="s">
        <v>912</v>
      </c>
      <c r="AZ227" s="127">
        <v>18470</v>
      </c>
      <c r="BA227" s="33" t="s">
        <v>912</v>
      </c>
      <c r="BB227" s="75">
        <v>180</v>
      </c>
      <c r="BC227" s="76" t="s">
        <v>913</v>
      </c>
      <c r="BD227" s="77" t="s">
        <v>914</v>
      </c>
      <c r="BE227" s="78" t="s">
        <v>912</v>
      </c>
      <c r="BF227" s="79" t="s">
        <v>915</v>
      </c>
      <c r="BG227" s="76" t="s">
        <v>912</v>
      </c>
      <c r="BH227" s="80">
        <v>2.5</v>
      </c>
      <c r="BI227" s="870"/>
      <c r="BK227" s="150"/>
      <c r="BL227" s="869"/>
      <c r="BM227" s="151"/>
      <c r="BN227" s="54"/>
      <c r="BO227" s="54"/>
      <c r="BP227" s="54"/>
      <c r="BQ227" s="54"/>
      <c r="BR227" s="54"/>
      <c r="BS227" s="152"/>
      <c r="BU227" s="958"/>
      <c r="BW227" s="869"/>
      <c r="BX227" s="123"/>
      <c r="BY227" s="123"/>
      <c r="BZ227" s="870"/>
      <c r="CA227" s="162"/>
      <c r="CB227" s="159"/>
      <c r="CC227" s="160"/>
      <c r="CD227" s="159"/>
      <c r="CE227" s="160"/>
      <c r="CF227" s="159"/>
      <c r="CG227" s="160"/>
      <c r="CH227" s="855"/>
      <c r="CI227" s="872" t="e">
        <v>#REF!</v>
      </c>
      <c r="CJ227" s="875" t="e">
        <v>#REF!</v>
      </c>
      <c r="CK227" s="877"/>
      <c r="CL227" s="15" t="s">
        <v>925</v>
      </c>
      <c r="CM227" s="119">
        <v>2600</v>
      </c>
      <c r="CN227" s="120">
        <v>2900</v>
      </c>
      <c r="CO227" s="859"/>
      <c r="CP227" s="879"/>
      <c r="CQ227" s="859"/>
      <c r="CR227" s="861"/>
      <c r="CS227" s="884"/>
      <c r="CT227" s="835"/>
      <c r="CU227" s="835"/>
      <c r="CV227" s="838"/>
      <c r="CW227" s="884"/>
      <c r="CX227" s="851"/>
      <c r="CY227" s="881"/>
      <c r="CZ227" s="93"/>
      <c r="DA227" s="19"/>
      <c r="DB227" s="855"/>
      <c r="DC227" s="161"/>
      <c r="DD227" s="855"/>
      <c r="DE227" s="857"/>
      <c r="DF227" s="859"/>
      <c r="DG227" s="861"/>
      <c r="DH227" s="835"/>
      <c r="DI227" s="835"/>
      <c r="DJ227" s="835"/>
      <c r="DK227" s="838"/>
      <c r="DL227" s="835"/>
      <c r="DM227" s="841"/>
      <c r="DN227" s="843"/>
      <c r="DO227" s="888">
        <v>0.01</v>
      </c>
      <c r="DP227" s="890">
        <v>0.03</v>
      </c>
      <c r="DQ227" s="890">
        <v>0.04</v>
      </c>
      <c r="DR227" s="892">
        <v>0.06</v>
      </c>
      <c r="DS227" s="843"/>
      <c r="DT227" s="967"/>
      <c r="DU227" s="969"/>
      <c r="DV227" s="961"/>
      <c r="DW227" s="195"/>
      <c r="DX227" s="961"/>
    </row>
    <row r="228" spans="1:128" ht="18.600000000000001" customHeight="1">
      <c r="A228" s="302" t="s">
        <v>976</v>
      </c>
      <c r="B228" s="921"/>
      <c r="C228" s="866"/>
      <c r="D228" s="864"/>
      <c r="E228" s="129" t="s">
        <v>54</v>
      </c>
      <c r="F228" s="56"/>
      <c r="G228" s="130">
        <v>221760</v>
      </c>
      <c r="H228" s="131"/>
      <c r="I228" s="130">
        <v>215580</v>
      </c>
      <c r="J228" s="131"/>
      <c r="K228" s="33" t="s">
        <v>912</v>
      </c>
      <c r="L228" s="132">
        <v>2090</v>
      </c>
      <c r="M228" s="133"/>
      <c r="N228" s="134" t="s">
        <v>913</v>
      </c>
      <c r="O228" s="135" t="s">
        <v>914</v>
      </c>
      <c r="P228" s="135" t="s">
        <v>852</v>
      </c>
      <c r="Q228" s="135" t="s">
        <v>915</v>
      </c>
      <c r="R228" s="135" t="s">
        <v>912</v>
      </c>
      <c r="S228" s="136">
        <v>2.6</v>
      </c>
      <c r="T228" s="137"/>
      <c r="U228" s="132">
        <v>2030</v>
      </c>
      <c r="V228" s="133"/>
      <c r="W228" s="138" t="s">
        <v>913</v>
      </c>
      <c r="X228" s="135" t="s">
        <v>914</v>
      </c>
      <c r="Y228" s="139" t="s">
        <v>852</v>
      </c>
      <c r="Z228" s="135" t="s">
        <v>915</v>
      </c>
      <c r="AA228" s="139" t="s">
        <v>912</v>
      </c>
      <c r="AB228" s="136">
        <v>2.6</v>
      </c>
      <c r="AC228" s="140"/>
      <c r="AD228" s="122"/>
      <c r="AF228" s="124"/>
      <c r="AG228" s="141"/>
      <c r="AO228" s="122"/>
      <c r="AQ228" s="124"/>
      <c r="AR228" s="141"/>
      <c r="AY228" s="122"/>
      <c r="BI228" s="870"/>
      <c r="BK228" s="115" t="s">
        <v>953</v>
      </c>
      <c r="BL228" s="869"/>
      <c r="BM228" s="93" t="s">
        <v>953</v>
      </c>
      <c r="BS228" s="116"/>
      <c r="BT228" s="154"/>
      <c r="BU228" s="958"/>
      <c r="BV228" s="150"/>
      <c r="BW228" s="869"/>
      <c r="BX228" s="123"/>
      <c r="BY228" s="123"/>
      <c r="BZ228" s="870"/>
      <c r="CA228" s="162"/>
      <c r="CB228" s="159"/>
      <c r="CC228" s="160"/>
      <c r="CD228" s="159"/>
      <c r="CE228" s="160"/>
      <c r="CF228" s="159"/>
      <c r="CG228" s="160"/>
      <c r="CH228" s="855"/>
      <c r="CI228" s="873" t="e">
        <v>#REF!</v>
      </c>
      <c r="CJ228" s="876" t="e">
        <v>#REF!</v>
      </c>
      <c r="CK228" s="877"/>
      <c r="CL228" s="143" t="s">
        <v>926</v>
      </c>
      <c r="CM228" s="144">
        <v>2400</v>
      </c>
      <c r="CN228" s="145">
        <v>2600</v>
      </c>
      <c r="CO228" s="859"/>
      <c r="CP228" s="880"/>
      <c r="CQ228" s="859"/>
      <c r="CR228" s="862"/>
      <c r="CS228" s="885"/>
      <c r="CT228" s="836"/>
      <c r="CU228" s="836"/>
      <c r="CV228" s="839"/>
      <c r="CW228" s="885"/>
      <c r="CX228" s="852"/>
      <c r="CY228" s="882"/>
      <c r="CZ228" s="93"/>
      <c r="DA228" s="19"/>
      <c r="DB228" s="855"/>
      <c r="DC228" s="161"/>
      <c r="DD228" s="855"/>
      <c r="DE228" s="858"/>
      <c r="DF228" s="859"/>
      <c r="DG228" s="862"/>
      <c r="DH228" s="836"/>
      <c r="DI228" s="836"/>
      <c r="DJ228" s="836"/>
      <c r="DK228" s="839"/>
      <c r="DL228" s="836"/>
      <c r="DM228" s="842"/>
      <c r="DN228" s="843"/>
      <c r="DO228" s="889"/>
      <c r="DP228" s="891"/>
      <c r="DQ228" s="891"/>
      <c r="DR228" s="893"/>
      <c r="DS228" s="843"/>
      <c r="DT228" s="967"/>
      <c r="DU228" s="969"/>
      <c r="DV228" s="961"/>
      <c r="DW228" s="195"/>
      <c r="DX228" s="961"/>
    </row>
    <row r="229" spans="1:128" ht="18.600000000000001" customHeight="1">
      <c r="A229" s="302" t="s">
        <v>380</v>
      </c>
      <c r="B229" s="921"/>
      <c r="C229" s="865" t="s">
        <v>954</v>
      </c>
      <c r="D229" s="867" t="s">
        <v>911</v>
      </c>
      <c r="E229" s="55" t="s">
        <v>51</v>
      </c>
      <c r="F229" s="56"/>
      <c r="G229" s="57">
        <v>44140</v>
      </c>
      <c r="H229" s="58">
        <v>53370</v>
      </c>
      <c r="I229" s="57">
        <v>38520</v>
      </c>
      <c r="J229" s="58">
        <v>47750</v>
      </c>
      <c r="K229" s="33" t="s">
        <v>912</v>
      </c>
      <c r="L229" s="59">
        <v>420</v>
      </c>
      <c r="M229" s="60">
        <v>510</v>
      </c>
      <c r="N229" s="61" t="s">
        <v>913</v>
      </c>
      <c r="O229" s="62" t="s">
        <v>914</v>
      </c>
      <c r="P229" s="63" t="s">
        <v>912</v>
      </c>
      <c r="Q229" s="64" t="s">
        <v>915</v>
      </c>
      <c r="R229" s="63" t="s">
        <v>912</v>
      </c>
      <c r="S229" s="65">
        <v>2.8</v>
      </c>
      <c r="T229" s="66">
        <v>2.7</v>
      </c>
      <c r="U229" s="59">
        <v>360</v>
      </c>
      <c r="V229" s="60">
        <v>450</v>
      </c>
      <c r="W229" s="67" t="s">
        <v>913</v>
      </c>
      <c r="X229" s="62" t="s">
        <v>914</v>
      </c>
      <c r="Y229" s="67" t="s">
        <v>912</v>
      </c>
      <c r="Z229" s="64" t="s">
        <v>915</v>
      </c>
      <c r="AA229" s="67" t="s">
        <v>912</v>
      </c>
      <c r="AB229" s="65">
        <v>2.8</v>
      </c>
      <c r="AC229" s="68">
        <v>2.7</v>
      </c>
      <c r="AD229" s="33" t="s">
        <v>912</v>
      </c>
      <c r="AE229" s="69">
        <v>9230</v>
      </c>
      <c r="AF229" s="33" t="s">
        <v>912</v>
      </c>
      <c r="AG229" s="70">
        <v>90</v>
      </c>
      <c r="AH229" s="71" t="s">
        <v>913</v>
      </c>
      <c r="AI229" s="62" t="s">
        <v>914</v>
      </c>
      <c r="AJ229" s="67" t="s">
        <v>912</v>
      </c>
      <c r="AK229" s="64" t="s">
        <v>915</v>
      </c>
      <c r="AL229" s="67" t="s">
        <v>912</v>
      </c>
      <c r="AM229" s="72">
        <v>2.5</v>
      </c>
      <c r="AN229" s="73" t="s">
        <v>916</v>
      </c>
      <c r="AO229" s="33" t="s">
        <v>912</v>
      </c>
      <c r="AP229" s="74">
        <v>3690</v>
      </c>
      <c r="AQ229" s="33" t="s">
        <v>912</v>
      </c>
      <c r="AR229" s="75">
        <v>30</v>
      </c>
      <c r="AS229" s="76" t="s">
        <v>913</v>
      </c>
      <c r="AT229" s="77" t="s">
        <v>914</v>
      </c>
      <c r="AU229" s="78" t="s">
        <v>912</v>
      </c>
      <c r="AV229" s="79" t="s">
        <v>915</v>
      </c>
      <c r="AW229" s="78" t="s">
        <v>912</v>
      </c>
      <c r="AX229" s="80">
        <v>3.7</v>
      </c>
      <c r="AZ229" s="18"/>
      <c r="BA229" s="18"/>
      <c r="BB229" s="81"/>
      <c r="BC229" s="22"/>
      <c r="BD229" s="18"/>
      <c r="BE229" s="22"/>
      <c r="BF229" s="18"/>
      <c r="BG229" s="22"/>
      <c r="BH229" s="18"/>
      <c r="BI229" s="870"/>
      <c r="BK229" s="115">
        <v>727100</v>
      </c>
      <c r="BL229" s="869"/>
      <c r="BM229" s="147">
        <v>7270</v>
      </c>
      <c r="BN229" s="86" t="s">
        <v>853</v>
      </c>
      <c r="BO229" s="14" t="s">
        <v>914</v>
      </c>
      <c r="BP229" s="21" t="s">
        <v>912</v>
      </c>
      <c r="BQ229" s="148" t="s">
        <v>915</v>
      </c>
      <c r="BR229" s="35" t="s">
        <v>912</v>
      </c>
      <c r="BS229" s="149">
        <v>1.8</v>
      </c>
      <c r="BT229" s="123"/>
      <c r="BU229" s="958"/>
      <c r="BV229" s="115"/>
      <c r="BW229" s="869"/>
      <c r="BX229" s="123"/>
      <c r="BY229" s="123"/>
      <c r="BZ229" s="870"/>
      <c r="CA229" s="162"/>
      <c r="CB229" s="159"/>
      <c r="CC229" s="160"/>
      <c r="CD229" s="159"/>
      <c r="CE229" s="160"/>
      <c r="CF229" s="159"/>
      <c r="CG229" s="160"/>
      <c r="CH229" s="855" t="s">
        <v>912</v>
      </c>
      <c r="CI229" s="871">
        <v>3800</v>
      </c>
      <c r="CJ229" s="874">
        <v>4100</v>
      </c>
      <c r="CK229" s="877" t="s">
        <v>912</v>
      </c>
      <c r="CL229" s="89" t="s">
        <v>919</v>
      </c>
      <c r="CM229" s="90">
        <v>6100</v>
      </c>
      <c r="CN229" s="91">
        <v>6800</v>
      </c>
      <c r="CO229" s="859" t="s">
        <v>912</v>
      </c>
      <c r="CP229" s="878">
        <v>5030</v>
      </c>
      <c r="CQ229" s="859" t="s">
        <v>912</v>
      </c>
      <c r="CR229" s="860">
        <v>50</v>
      </c>
      <c r="CS229" s="883" t="s">
        <v>913</v>
      </c>
      <c r="CT229" s="834" t="s">
        <v>914</v>
      </c>
      <c r="CU229" s="834" t="s">
        <v>912</v>
      </c>
      <c r="CV229" s="837" t="s">
        <v>918</v>
      </c>
      <c r="CW229" s="883" t="s">
        <v>912</v>
      </c>
      <c r="CX229" s="850">
        <v>2.6</v>
      </c>
      <c r="CY229" s="881" t="s">
        <v>920</v>
      </c>
      <c r="CZ229" s="877" t="s">
        <v>912</v>
      </c>
      <c r="DA229" s="853">
        <v>5100</v>
      </c>
      <c r="DB229" s="855"/>
      <c r="DC229" s="157"/>
      <c r="DD229" s="855" t="s">
        <v>921</v>
      </c>
      <c r="DE229" s="856">
        <v>5460</v>
      </c>
      <c r="DF229" s="859" t="s">
        <v>912</v>
      </c>
      <c r="DG229" s="860">
        <v>50</v>
      </c>
      <c r="DH229" s="834" t="s">
        <v>913</v>
      </c>
      <c r="DI229" s="834" t="s">
        <v>914</v>
      </c>
      <c r="DJ229" s="834" t="s">
        <v>912</v>
      </c>
      <c r="DK229" s="837" t="s">
        <v>918</v>
      </c>
      <c r="DL229" s="834" t="s">
        <v>912</v>
      </c>
      <c r="DM229" s="840">
        <v>2</v>
      </c>
      <c r="DN229" s="843" t="s">
        <v>921</v>
      </c>
      <c r="DO229" s="844" t="s">
        <v>854</v>
      </c>
      <c r="DP229" s="846" t="s">
        <v>854</v>
      </c>
      <c r="DQ229" s="846" t="s">
        <v>854</v>
      </c>
      <c r="DR229" s="848" t="s">
        <v>854</v>
      </c>
      <c r="DS229" s="843" t="s">
        <v>921</v>
      </c>
      <c r="DT229" s="967"/>
      <c r="DU229" s="969"/>
      <c r="DV229" s="961"/>
      <c r="DW229" s="195"/>
      <c r="DX229" s="961"/>
    </row>
    <row r="230" spans="1:128" ht="18.600000000000001" customHeight="1">
      <c r="A230" s="302" t="s">
        <v>381</v>
      </c>
      <c r="B230" s="921"/>
      <c r="C230" s="866"/>
      <c r="D230" s="868"/>
      <c r="E230" s="94" t="s">
        <v>52</v>
      </c>
      <c r="F230" s="56"/>
      <c r="G230" s="95">
        <v>53370</v>
      </c>
      <c r="H230" s="96">
        <v>127160</v>
      </c>
      <c r="I230" s="95">
        <v>47750</v>
      </c>
      <c r="J230" s="96">
        <v>121540</v>
      </c>
      <c r="K230" s="33" t="s">
        <v>912</v>
      </c>
      <c r="L230" s="97">
        <v>510</v>
      </c>
      <c r="M230" s="98">
        <v>1140</v>
      </c>
      <c r="N230" s="99" t="s">
        <v>913</v>
      </c>
      <c r="O230" s="100" t="s">
        <v>914</v>
      </c>
      <c r="P230" s="100" t="s">
        <v>852</v>
      </c>
      <c r="Q230" s="100" t="s">
        <v>915</v>
      </c>
      <c r="R230" s="100" t="s">
        <v>912</v>
      </c>
      <c r="S230" s="101">
        <v>2.7</v>
      </c>
      <c r="T230" s="102">
        <v>2.7</v>
      </c>
      <c r="U230" s="97">
        <v>450</v>
      </c>
      <c r="V230" s="98">
        <v>1080</v>
      </c>
      <c r="W230" s="103" t="s">
        <v>913</v>
      </c>
      <c r="X230" s="100" t="s">
        <v>914</v>
      </c>
      <c r="Y230" s="103" t="s">
        <v>852</v>
      </c>
      <c r="Z230" s="100" t="s">
        <v>915</v>
      </c>
      <c r="AA230" s="103" t="s">
        <v>912</v>
      </c>
      <c r="AB230" s="101">
        <v>2.7</v>
      </c>
      <c r="AC230" s="104">
        <v>2.7</v>
      </c>
      <c r="AD230" s="33" t="s">
        <v>912</v>
      </c>
      <c r="AE230" s="105">
        <v>9230</v>
      </c>
      <c r="AF230" s="33" t="s">
        <v>912</v>
      </c>
      <c r="AG230" s="106">
        <v>90</v>
      </c>
      <c r="AH230" s="107" t="s">
        <v>913</v>
      </c>
      <c r="AI230" s="49" t="s">
        <v>914</v>
      </c>
      <c r="AJ230" s="50" t="s">
        <v>912</v>
      </c>
      <c r="AK230" s="108" t="s">
        <v>915</v>
      </c>
      <c r="AL230" s="109" t="s">
        <v>912</v>
      </c>
      <c r="AM230" s="110">
        <v>2.5</v>
      </c>
      <c r="AN230" s="111"/>
      <c r="AP230" s="112"/>
      <c r="AQ230" s="7"/>
      <c r="AR230" s="113"/>
      <c r="AS230" s="114"/>
      <c r="AT230" s="112"/>
      <c r="AU230" s="114"/>
      <c r="AV230" s="112"/>
      <c r="AW230" s="114"/>
      <c r="AX230" s="112"/>
      <c r="AZ230" s="18"/>
      <c r="BA230" s="18"/>
      <c r="BB230" s="81"/>
      <c r="BC230" s="22"/>
      <c r="BD230" s="18"/>
      <c r="BE230" s="22"/>
      <c r="BF230" s="18"/>
      <c r="BG230" s="22"/>
      <c r="BH230" s="18"/>
      <c r="BI230" s="870"/>
      <c r="BK230" s="150"/>
      <c r="BL230" s="869"/>
      <c r="BM230" s="151"/>
      <c r="BN230" s="54"/>
      <c r="BO230" s="54"/>
      <c r="BP230" s="54"/>
      <c r="BQ230" s="54"/>
      <c r="BR230" s="54"/>
      <c r="BS230" s="152"/>
      <c r="BU230" s="958"/>
      <c r="BV230" s="117"/>
      <c r="BW230" s="869"/>
      <c r="BX230" s="123"/>
      <c r="BY230" s="123"/>
      <c r="BZ230" s="870"/>
      <c r="CA230" s="162"/>
      <c r="CB230" s="159"/>
      <c r="CC230" s="160"/>
      <c r="CD230" s="159"/>
      <c r="CE230" s="160"/>
      <c r="CF230" s="159"/>
      <c r="CG230" s="160"/>
      <c r="CH230" s="855"/>
      <c r="CI230" s="872" t="e">
        <v>#REF!</v>
      </c>
      <c r="CJ230" s="875" t="e">
        <v>#REF!</v>
      </c>
      <c r="CK230" s="877"/>
      <c r="CL230" s="15" t="s">
        <v>923</v>
      </c>
      <c r="CM230" s="119">
        <v>3300</v>
      </c>
      <c r="CN230" s="120">
        <v>3700</v>
      </c>
      <c r="CO230" s="859"/>
      <c r="CP230" s="879"/>
      <c r="CQ230" s="859"/>
      <c r="CR230" s="861"/>
      <c r="CS230" s="884"/>
      <c r="CT230" s="835"/>
      <c r="CU230" s="835"/>
      <c r="CV230" s="838"/>
      <c r="CW230" s="884"/>
      <c r="CX230" s="851"/>
      <c r="CY230" s="881"/>
      <c r="CZ230" s="877"/>
      <c r="DA230" s="854"/>
      <c r="DB230" s="855"/>
      <c r="DC230" s="157"/>
      <c r="DD230" s="855"/>
      <c r="DE230" s="857"/>
      <c r="DF230" s="859"/>
      <c r="DG230" s="861"/>
      <c r="DH230" s="835"/>
      <c r="DI230" s="835"/>
      <c r="DJ230" s="835"/>
      <c r="DK230" s="838"/>
      <c r="DL230" s="835"/>
      <c r="DM230" s="841"/>
      <c r="DN230" s="843"/>
      <c r="DO230" s="845"/>
      <c r="DP230" s="847"/>
      <c r="DQ230" s="847"/>
      <c r="DR230" s="849"/>
      <c r="DS230" s="843"/>
      <c r="DT230" s="967"/>
      <c r="DU230" s="969"/>
      <c r="DV230" s="961"/>
      <c r="DW230" s="195"/>
      <c r="DX230" s="961"/>
    </row>
    <row r="231" spans="1:128" ht="18.600000000000001" customHeight="1">
      <c r="A231" s="302" t="s">
        <v>382</v>
      </c>
      <c r="B231" s="921"/>
      <c r="C231" s="866"/>
      <c r="D231" s="863" t="s">
        <v>924</v>
      </c>
      <c r="E231" s="94" t="s">
        <v>53</v>
      </c>
      <c r="F231" s="56"/>
      <c r="G231" s="95">
        <v>127160</v>
      </c>
      <c r="H231" s="96">
        <v>219520</v>
      </c>
      <c r="I231" s="95">
        <v>121540</v>
      </c>
      <c r="J231" s="96">
        <v>213900</v>
      </c>
      <c r="K231" s="33" t="s">
        <v>912</v>
      </c>
      <c r="L231" s="97">
        <v>1140</v>
      </c>
      <c r="M231" s="98">
        <v>2070</v>
      </c>
      <c r="N231" s="99" t="s">
        <v>913</v>
      </c>
      <c r="O231" s="100" t="s">
        <v>914</v>
      </c>
      <c r="P231" s="100" t="s">
        <v>852</v>
      </c>
      <c r="Q231" s="100" t="s">
        <v>915</v>
      </c>
      <c r="R231" s="100" t="s">
        <v>912</v>
      </c>
      <c r="S231" s="101">
        <v>2.7</v>
      </c>
      <c r="T231" s="102">
        <v>2.6</v>
      </c>
      <c r="U231" s="97">
        <v>1080</v>
      </c>
      <c r="V231" s="98">
        <v>2010</v>
      </c>
      <c r="W231" s="103" t="s">
        <v>913</v>
      </c>
      <c r="X231" s="100" t="s">
        <v>914</v>
      </c>
      <c r="Y231" s="103" t="s">
        <v>852</v>
      </c>
      <c r="Z231" s="100" t="s">
        <v>915</v>
      </c>
      <c r="AA231" s="103" t="s">
        <v>912</v>
      </c>
      <c r="AB231" s="101">
        <v>2.7</v>
      </c>
      <c r="AC231" s="104">
        <v>2.6</v>
      </c>
      <c r="AD231" s="122"/>
      <c r="AF231" s="124"/>
      <c r="AO231" s="122"/>
      <c r="AQ231" s="124"/>
      <c r="AY231" s="33" t="s">
        <v>912</v>
      </c>
      <c r="AZ231" s="127">
        <v>18470</v>
      </c>
      <c r="BA231" s="33" t="s">
        <v>912</v>
      </c>
      <c r="BB231" s="75">
        <v>180</v>
      </c>
      <c r="BC231" s="76" t="s">
        <v>913</v>
      </c>
      <c r="BD231" s="77" t="s">
        <v>914</v>
      </c>
      <c r="BE231" s="78" t="s">
        <v>912</v>
      </c>
      <c r="BF231" s="79" t="s">
        <v>915</v>
      </c>
      <c r="BG231" s="76" t="s">
        <v>912</v>
      </c>
      <c r="BH231" s="80">
        <v>2.5</v>
      </c>
      <c r="BI231" s="870"/>
      <c r="BK231" s="115" t="s">
        <v>955</v>
      </c>
      <c r="BL231" s="869"/>
      <c r="BM231" s="93" t="s">
        <v>955</v>
      </c>
      <c r="BS231" s="116"/>
      <c r="BT231" s="154"/>
      <c r="BU231" s="958"/>
      <c r="BV231" s="150"/>
      <c r="BW231" s="869"/>
      <c r="BX231" s="123"/>
      <c r="BY231" s="123"/>
      <c r="BZ231" s="870"/>
      <c r="CA231" s="162"/>
      <c r="CB231" s="159"/>
      <c r="CC231" s="160"/>
      <c r="CD231" s="159"/>
      <c r="CE231" s="160"/>
      <c r="CF231" s="159"/>
      <c r="CG231" s="160"/>
      <c r="CH231" s="855"/>
      <c r="CI231" s="872" t="e">
        <v>#REF!</v>
      </c>
      <c r="CJ231" s="875" t="e">
        <v>#REF!</v>
      </c>
      <c r="CK231" s="877"/>
      <c r="CL231" s="15" t="s">
        <v>925</v>
      </c>
      <c r="CM231" s="119">
        <v>2900</v>
      </c>
      <c r="CN231" s="120">
        <v>3200</v>
      </c>
      <c r="CO231" s="859"/>
      <c r="CP231" s="879"/>
      <c r="CQ231" s="859"/>
      <c r="CR231" s="861"/>
      <c r="CS231" s="884"/>
      <c r="CT231" s="835"/>
      <c r="CU231" s="835"/>
      <c r="CV231" s="838"/>
      <c r="CW231" s="884"/>
      <c r="CX231" s="851"/>
      <c r="CY231" s="881"/>
      <c r="CZ231" s="93"/>
      <c r="DA231" s="19"/>
      <c r="DB231" s="855"/>
      <c r="DC231" s="157"/>
      <c r="DD231" s="855"/>
      <c r="DE231" s="857"/>
      <c r="DF231" s="859"/>
      <c r="DG231" s="861"/>
      <c r="DH231" s="835"/>
      <c r="DI231" s="835"/>
      <c r="DJ231" s="835"/>
      <c r="DK231" s="838"/>
      <c r="DL231" s="835"/>
      <c r="DM231" s="841"/>
      <c r="DN231" s="843"/>
      <c r="DO231" s="888">
        <v>0.01</v>
      </c>
      <c r="DP231" s="890">
        <v>0.03</v>
      </c>
      <c r="DQ231" s="890">
        <v>0.04</v>
      </c>
      <c r="DR231" s="892">
        <v>0.06</v>
      </c>
      <c r="DS231" s="843"/>
      <c r="DT231" s="967"/>
      <c r="DU231" s="969"/>
      <c r="DV231" s="961"/>
      <c r="DW231" s="195"/>
      <c r="DX231" s="961"/>
    </row>
    <row r="232" spans="1:128" ht="18.600000000000001" customHeight="1">
      <c r="A232" s="302" t="s">
        <v>383</v>
      </c>
      <c r="B232" s="921"/>
      <c r="C232" s="866"/>
      <c r="D232" s="864"/>
      <c r="E232" s="129" t="s">
        <v>54</v>
      </c>
      <c r="F232" s="56"/>
      <c r="G232" s="130">
        <v>219520</v>
      </c>
      <c r="H232" s="131"/>
      <c r="I232" s="130">
        <v>213900</v>
      </c>
      <c r="J232" s="131"/>
      <c r="K232" s="33" t="s">
        <v>912</v>
      </c>
      <c r="L232" s="132">
        <v>2070</v>
      </c>
      <c r="M232" s="133"/>
      <c r="N232" s="134" t="s">
        <v>913</v>
      </c>
      <c r="O232" s="135" t="s">
        <v>914</v>
      </c>
      <c r="P232" s="135" t="s">
        <v>852</v>
      </c>
      <c r="Q232" s="135" t="s">
        <v>915</v>
      </c>
      <c r="R232" s="135" t="s">
        <v>912</v>
      </c>
      <c r="S232" s="136">
        <v>2.6</v>
      </c>
      <c r="T232" s="137"/>
      <c r="U232" s="132">
        <v>2010</v>
      </c>
      <c r="V232" s="133"/>
      <c r="W232" s="138" t="s">
        <v>913</v>
      </c>
      <c r="X232" s="135" t="s">
        <v>914</v>
      </c>
      <c r="Y232" s="139" t="s">
        <v>852</v>
      </c>
      <c r="Z232" s="135" t="s">
        <v>915</v>
      </c>
      <c r="AA232" s="139" t="s">
        <v>912</v>
      </c>
      <c r="AB232" s="136">
        <v>2.6</v>
      </c>
      <c r="AC232" s="140"/>
      <c r="AD232" s="122"/>
      <c r="AF232" s="124"/>
      <c r="AG232" s="141"/>
      <c r="AO232" s="122"/>
      <c r="AQ232" s="124"/>
      <c r="AR232" s="141"/>
      <c r="AY232" s="122"/>
      <c r="BI232" s="870"/>
      <c r="BK232" s="115">
        <v>771500</v>
      </c>
      <c r="BL232" s="869"/>
      <c r="BM232" s="147">
        <v>7710</v>
      </c>
      <c r="BN232" s="86" t="s">
        <v>853</v>
      </c>
      <c r="BO232" s="14" t="s">
        <v>914</v>
      </c>
      <c r="BP232" s="21" t="s">
        <v>912</v>
      </c>
      <c r="BQ232" s="148" t="s">
        <v>915</v>
      </c>
      <c r="BR232" s="35" t="s">
        <v>912</v>
      </c>
      <c r="BS232" s="149">
        <v>1.9</v>
      </c>
      <c r="BT232" s="123"/>
      <c r="BU232" s="958"/>
      <c r="BV232" s="115"/>
      <c r="BW232" s="869"/>
      <c r="BX232" s="123"/>
      <c r="BY232" s="123"/>
      <c r="BZ232" s="870"/>
      <c r="CA232" s="162"/>
      <c r="CB232" s="159"/>
      <c r="CC232" s="160"/>
      <c r="CD232" s="159"/>
      <c r="CE232" s="160"/>
      <c r="CF232" s="159"/>
      <c r="CG232" s="160"/>
      <c r="CH232" s="855"/>
      <c r="CI232" s="873" t="e">
        <v>#REF!</v>
      </c>
      <c r="CJ232" s="876" t="e">
        <v>#REF!</v>
      </c>
      <c r="CK232" s="877"/>
      <c r="CL232" s="143" t="s">
        <v>926</v>
      </c>
      <c r="CM232" s="144">
        <v>2600</v>
      </c>
      <c r="CN232" s="145">
        <v>2900</v>
      </c>
      <c r="CO232" s="859"/>
      <c r="CP232" s="880"/>
      <c r="CQ232" s="859"/>
      <c r="CR232" s="862"/>
      <c r="CS232" s="885"/>
      <c r="CT232" s="836"/>
      <c r="CU232" s="836"/>
      <c r="CV232" s="839"/>
      <c r="CW232" s="885"/>
      <c r="CX232" s="852"/>
      <c r="CY232" s="882"/>
      <c r="CZ232" s="93"/>
      <c r="DA232" s="19"/>
      <c r="DB232" s="855"/>
      <c r="DC232" s="157"/>
      <c r="DD232" s="855"/>
      <c r="DE232" s="858"/>
      <c r="DF232" s="859"/>
      <c r="DG232" s="862"/>
      <c r="DH232" s="836"/>
      <c r="DI232" s="836"/>
      <c r="DJ232" s="836"/>
      <c r="DK232" s="839"/>
      <c r="DL232" s="836"/>
      <c r="DM232" s="842"/>
      <c r="DN232" s="843"/>
      <c r="DO232" s="889"/>
      <c r="DP232" s="891"/>
      <c r="DQ232" s="891"/>
      <c r="DR232" s="893"/>
      <c r="DS232" s="843"/>
      <c r="DT232" s="967"/>
      <c r="DU232" s="969"/>
      <c r="DV232" s="961"/>
      <c r="DW232" s="195"/>
      <c r="DX232" s="961"/>
    </row>
    <row r="233" spans="1:128" ht="18.600000000000001" customHeight="1">
      <c r="A233" s="302" t="s">
        <v>384</v>
      </c>
      <c r="B233" s="921"/>
      <c r="C233" s="976" t="s">
        <v>956</v>
      </c>
      <c r="D233" s="867" t="s">
        <v>911</v>
      </c>
      <c r="E233" s="55" t="s">
        <v>51</v>
      </c>
      <c r="F233" s="56"/>
      <c r="G233" s="57">
        <v>42220</v>
      </c>
      <c r="H233" s="58">
        <v>51450</v>
      </c>
      <c r="I233" s="57">
        <v>37070</v>
      </c>
      <c r="J233" s="58">
        <v>46300</v>
      </c>
      <c r="K233" s="33" t="s">
        <v>912</v>
      </c>
      <c r="L233" s="59">
        <v>400</v>
      </c>
      <c r="M233" s="60">
        <v>490</v>
      </c>
      <c r="N233" s="61" t="s">
        <v>913</v>
      </c>
      <c r="O233" s="62" t="s">
        <v>914</v>
      </c>
      <c r="P233" s="63" t="s">
        <v>912</v>
      </c>
      <c r="Q233" s="64" t="s">
        <v>915</v>
      </c>
      <c r="R233" s="63" t="s">
        <v>912</v>
      </c>
      <c r="S233" s="65">
        <v>2.8</v>
      </c>
      <c r="T233" s="66">
        <v>2.7</v>
      </c>
      <c r="U233" s="59">
        <v>350</v>
      </c>
      <c r="V233" s="60">
        <v>440</v>
      </c>
      <c r="W233" s="67" t="s">
        <v>913</v>
      </c>
      <c r="X233" s="62" t="s">
        <v>914</v>
      </c>
      <c r="Y233" s="67" t="s">
        <v>912</v>
      </c>
      <c r="Z233" s="64" t="s">
        <v>915</v>
      </c>
      <c r="AA233" s="67" t="s">
        <v>912</v>
      </c>
      <c r="AB233" s="65">
        <v>2.7</v>
      </c>
      <c r="AC233" s="68">
        <v>2.7</v>
      </c>
      <c r="AD233" s="33" t="s">
        <v>912</v>
      </c>
      <c r="AE233" s="69">
        <v>9230</v>
      </c>
      <c r="AF233" s="33" t="s">
        <v>912</v>
      </c>
      <c r="AG233" s="70">
        <v>90</v>
      </c>
      <c r="AH233" s="71" t="s">
        <v>913</v>
      </c>
      <c r="AI233" s="62" t="s">
        <v>914</v>
      </c>
      <c r="AJ233" s="67" t="s">
        <v>912</v>
      </c>
      <c r="AK233" s="64" t="s">
        <v>915</v>
      </c>
      <c r="AL233" s="67" t="s">
        <v>912</v>
      </c>
      <c r="AM233" s="72">
        <v>2.5</v>
      </c>
      <c r="AN233" s="73" t="s">
        <v>916</v>
      </c>
      <c r="AO233" s="33" t="s">
        <v>912</v>
      </c>
      <c r="AP233" s="74">
        <v>3690</v>
      </c>
      <c r="AQ233" s="33" t="s">
        <v>912</v>
      </c>
      <c r="AR233" s="75">
        <v>30</v>
      </c>
      <c r="AS233" s="76" t="s">
        <v>913</v>
      </c>
      <c r="AT233" s="77" t="s">
        <v>914</v>
      </c>
      <c r="AU233" s="78" t="s">
        <v>912</v>
      </c>
      <c r="AV233" s="79" t="s">
        <v>915</v>
      </c>
      <c r="AW233" s="78" t="s">
        <v>912</v>
      </c>
      <c r="AX233" s="80">
        <v>3.7</v>
      </c>
      <c r="AZ233" s="18"/>
      <c r="BA233" s="18"/>
      <c r="BB233" s="81"/>
      <c r="BC233" s="22"/>
      <c r="BD233" s="18"/>
      <c r="BE233" s="22"/>
      <c r="BF233" s="18"/>
      <c r="BG233" s="22"/>
      <c r="BH233" s="18"/>
      <c r="BI233" s="870"/>
      <c r="BK233" s="150"/>
      <c r="BL233" s="869"/>
      <c r="BM233" s="151"/>
      <c r="BN233" s="54"/>
      <c r="BO233" s="54"/>
      <c r="BP233" s="54"/>
      <c r="BQ233" s="54"/>
      <c r="BR233" s="54"/>
      <c r="BS233" s="152"/>
      <c r="BU233" s="958"/>
      <c r="BV233" s="117"/>
      <c r="BW233" s="869"/>
      <c r="BX233" s="123"/>
      <c r="BY233" s="123"/>
      <c r="BZ233" s="870"/>
      <c r="CA233" s="162"/>
      <c r="CB233" s="159"/>
      <c r="CC233" s="160"/>
      <c r="CD233" s="159"/>
      <c r="CE233" s="160"/>
      <c r="CF233" s="159"/>
      <c r="CG233" s="160"/>
      <c r="CH233" s="855" t="s">
        <v>912</v>
      </c>
      <c r="CI233" s="871">
        <v>3400</v>
      </c>
      <c r="CJ233" s="874">
        <v>3800</v>
      </c>
      <c r="CK233" s="877" t="s">
        <v>912</v>
      </c>
      <c r="CL233" s="89" t="s">
        <v>919</v>
      </c>
      <c r="CM233" s="90">
        <v>5500</v>
      </c>
      <c r="CN233" s="91">
        <v>6200</v>
      </c>
      <c r="CO233" s="859" t="s">
        <v>912</v>
      </c>
      <c r="CP233" s="878">
        <v>4610</v>
      </c>
      <c r="CQ233" s="859" t="s">
        <v>912</v>
      </c>
      <c r="CR233" s="860">
        <v>40</v>
      </c>
      <c r="CS233" s="883" t="s">
        <v>913</v>
      </c>
      <c r="CT233" s="834" t="s">
        <v>914</v>
      </c>
      <c r="CU233" s="834" t="s">
        <v>912</v>
      </c>
      <c r="CV233" s="837" t="s">
        <v>918</v>
      </c>
      <c r="CW233" s="883" t="s">
        <v>912</v>
      </c>
      <c r="CX233" s="850">
        <v>3</v>
      </c>
      <c r="CY233" s="881" t="s">
        <v>920</v>
      </c>
      <c r="CZ233" s="877" t="s">
        <v>912</v>
      </c>
      <c r="DA233" s="853">
        <v>5100</v>
      </c>
      <c r="DB233" s="855"/>
      <c r="DC233" s="157"/>
      <c r="DD233" s="855" t="s">
        <v>921</v>
      </c>
      <c r="DE233" s="856">
        <v>5000</v>
      </c>
      <c r="DF233" s="859" t="s">
        <v>912</v>
      </c>
      <c r="DG233" s="860">
        <v>50</v>
      </c>
      <c r="DH233" s="834" t="s">
        <v>913</v>
      </c>
      <c r="DI233" s="834" t="s">
        <v>914</v>
      </c>
      <c r="DJ233" s="834" t="s">
        <v>912</v>
      </c>
      <c r="DK233" s="837" t="s">
        <v>918</v>
      </c>
      <c r="DL233" s="834" t="s">
        <v>912</v>
      </c>
      <c r="DM233" s="840">
        <v>1.8</v>
      </c>
      <c r="DN233" s="843" t="s">
        <v>921</v>
      </c>
      <c r="DO233" s="844" t="s">
        <v>854</v>
      </c>
      <c r="DP233" s="846" t="s">
        <v>854</v>
      </c>
      <c r="DQ233" s="846" t="s">
        <v>854</v>
      </c>
      <c r="DR233" s="848" t="s">
        <v>854</v>
      </c>
      <c r="DS233" s="843" t="s">
        <v>921</v>
      </c>
      <c r="DT233" s="967"/>
      <c r="DU233" s="969"/>
      <c r="DV233" s="961"/>
      <c r="DW233" s="195"/>
      <c r="DX233" s="961"/>
    </row>
    <row r="234" spans="1:128" ht="18.600000000000001" customHeight="1">
      <c r="A234" s="302" t="s">
        <v>385</v>
      </c>
      <c r="B234" s="921"/>
      <c r="C234" s="977"/>
      <c r="D234" s="868"/>
      <c r="E234" s="94" t="s">
        <v>52</v>
      </c>
      <c r="F234" s="56"/>
      <c r="G234" s="95">
        <v>51450</v>
      </c>
      <c r="H234" s="96">
        <v>125240</v>
      </c>
      <c r="I234" s="95">
        <v>46300</v>
      </c>
      <c r="J234" s="96">
        <v>120090</v>
      </c>
      <c r="K234" s="33" t="s">
        <v>912</v>
      </c>
      <c r="L234" s="97">
        <v>490</v>
      </c>
      <c r="M234" s="98">
        <v>1120</v>
      </c>
      <c r="N234" s="99" t="s">
        <v>913</v>
      </c>
      <c r="O234" s="100" t="s">
        <v>914</v>
      </c>
      <c r="P234" s="100" t="s">
        <v>852</v>
      </c>
      <c r="Q234" s="100" t="s">
        <v>915</v>
      </c>
      <c r="R234" s="100" t="s">
        <v>912</v>
      </c>
      <c r="S234" s="101">
        <v>2.7</v>
      </c>
      <c r="T234" s="102">
        <v>2.7</v>
      </c>
      <c r="U234" s="97">
        <v>440</v>
      </c>
      <c r="V234" s="98">
        <v>1070</v>
      </c>
      <c r="W234" s="103" t="s">
        <v>913</v>
      </c>
      <c r="X234" s="100" t="s">
        <v>914</v>
      </c>
      <c r="Y234" s="103" t="s">
        <v>852</v>
      </c>
      <c r="Z234" s="100" t="s">
        <v>915</v>
      </c>
      <c r="AA234" s="103" t="s">
        <v>912</v>
      </c>
      <c r="AB234" s="101">
        <v>2.7</v>
      </c>
      <c r="AC234" s="104">
        <v>2.6</v>
      </c>
      <c r="AD234" s="33" t="s">
        <v>912</v>
      </c>
      <c r="AE234" s="105">
        <v>9230</v>
      </c>
      <c r="AF234" s="33" t="s">
        <v>912</v>
      </c>
      <c r="AG234" s="106">
        <v>90</v>
      </c>
      <c r="AH234" s="107" t="s">
        <v>913</v>
      </c>
      <c r="AI234" s="49" t="s">
        <v>914</v>
      </c>
      <c r="AJ234" s="50" t="s">
        <v>912</v>
      </c>
      <c r="AK234" s="108" t="s">
        <v>915</v>
      </c>
      <c r="AL234" s="109" t="s">
        <v>912</v>
      </c>
      <c r="AM234" s="110">
        <v>2.5</v>
      </c>
      <c r="AN234" s="111"/>
      <c r="AP234" s="112"/>
      <c r="AQ234" s="7"/>
      <c r="AR234" s="113"/>
      <c r="AS234" s="114"/>
      <c r="AT234" s="112"/>
      <c r="AU234" s="114"/>
      <c r="AV234" s="112"/>
      <c r="AW234" s="114"/>
      <c r="AX234" s="112"/>
      <c r="AZ234" s="18"/>
      <c r="BA234" s="18"/>
      <c r="BB234" s="81"/>
      <c r="BC234" s="22"/>
      <c r="BD234" s="18"/>
      <c r="BE234" s="22"/>
      <c r="BF234" s="18"/>
      <c r="BG234" s="22"/>
      <c r="BH234" s="18"/>
      <c r="BI234" s="870"/>
      <c r="BK234" s="115" t="s">
        <v>957</v>
      </c>
      <c r="BL234" s="869"/>
      <c r="BM234" s="93" t="s">
        <v>957</v>
      </c>
      <c r="BS234" s="116"/>
      <c r="BT234" s="154"/>
      <c r="BU234" s="958"/>
      <c r="BV234" s="150"/>
      <c r="BW234" s="869"/>
      <c r="BX234" s="123"/>
      <c r="BY234" s="123"/>
      <c r="BZ234" s="870"/>
      <c r="CA234" s="162"/>
      <c r="CB234" s="159"/>
      <c r="CC234" s="160"/>
      <c r="CD234" s="159"/>
      <c r="CE234" s="160"/>
      <c r="CF234" s="159"/>
      <c r="CG234" s="160"/>
      <c r="CH234" s="855"/>
      <c r="CI234" s="872" t="e">
        <v>#REF!</v>
      </c>
      <c r="CJ234" s="875" t="e">
        <v>#REF!</v>
      </c>
      <c r="CK234" s="877"/>
      <c r="CL234" s="15" t="s">
        <v>923</v>
      </c>
      <c r="CM234" s="119">
        <v>3000</v>
      </c>
      <c r="CN234" s="120">
        <v>3400</v>
      </c>
      <c r="CO234" s="859"/>
      <c r="CP234" s="879"/>
      <c r="CQ234" s="859"/>
      <c r="CR234" s="861"/>
      <c r="CS234" s="884"/>
      <c r="CT234" s="835"/>
      <c r="CU234" s="835"/>
      <c r="CV234" s="838"/>
      <c r="CW234" s="884"/>
      <c r="CX234" s="851"/>
      <c r="CY234" s="881"/>
      <c r="CZ234" s="877"/>
      <c r="DA234" s="854"/>
      <c r="DB234" s="855"/>
      <c r="DC234" s="157"/>
      <c r="DD234" s="855"/>
      <c r="DE234" s="857"/>
      <c r="DF234" s="859"/>
      <c r="DG234" s="861"/>
      <c r="DH234" s="835"/>
      <c r="DI234" s="835"/>
      <c r="DJ234" s="835"/>
      <c r="DK234" s="838"/>
      <c r="DL234" s="835"/>
      <c r="DM234" s="841"/>
      <c r="DN234" s="843"/>
      <c r="DO234" s="845"/>
      <c r="DP234" s="847"/>
      <c r="DQ234" s="847"/>
      <c r="DR234" s="849"/>
      <c r="DS234" s="843"/>
      <c r="DT234" s="967"/>
      <c r="DU234" s="969"/>
      <c r="DV234" s="961"/>
      <c r="DW234" s="195"/>
      <c r="DX234" s="961"/>
    </row>
    <row r="235" spans="1:128" ht="18.600000000000001" customHeight="1">
      <c r="A235" s="302" t="s">
        <v>386</v>
      </c>
      <c r="B235" s="921"/>
      <c r="C235" s="977"/>
      <c r="D235" s="863" t="s">
        <v>924</v>
      </c>
      <c r="E235" s="94" t="s">
        <v>53</v>
      </c>
      <c r="F235" s="56"/>
      <c r="G235" s="95">
        <v>125240</v>
      </c>
      <c r="H235" s="96">
        <v>217600</v>
      </c>
      <c r="I235" s="95">
        <v>120090</v>
      </c>
      <c r="J235" s="96">
        <v>212450</v>
      </c>
      <c r="K235" s="33" t="s">
        <v>912</v>
      </c>
      <c r="L235" s="97">
        <v>1120</v>
      </c>
      <c r="M235" s="98">
        <v>2050</v>
      </c>
      <c r="N235" s="99" t="s">
        <v>913</v>
      </c>
      <c r="O235" s="100" t="s">
        <v>914</v>
      </c>
      <c r="P235" s="100" t="s">
        <v>852</v>
      </c>
      <c r="Q235" s="100" t="s">
        <v>915</v>
      </c>
      <c r="R235" s="100" t="s">
        <v>912</v>
      </c>
      <c r="S235" s="101">
        <v>2.7</v>
      </c>
      <c r="T235" s="102">
        <v>2.6</v>
      </c>
      <c r="U235" s="97">
        <v>1070</v>
      </c>
      <c r="V235" s="98">
        <v>2000</v>
      </c>
      <c r="W235" s="103" t="s">
        <v>913</v>
      </c>
      <c r="X235" s="100" t="s">
        <v>914</v>
      </c>
      <c r="Y235" s="103" t="s">
        <v>852</v>
      </c>
      <c r="Z235" s="100" t="s">
        <v>915</v>
      </c>
      <c r="AA235" s="103" t="s">
        <v>912</v>
      </c>
      <c r="AB235" s="101">
        <v>2.6</v>
      </c>
      <c r="AC235" s="104">
        <v>2.6</v>
      </c>
      <c r="AD235" s="122"/>
      <c r="AF235" s="124"/>
      <c r="AO235" s="122"/>
      <c r="AQ235" s="124"/>
      <c r="AY235" s="33" t="s">
        <v>912</v>
      </c>
      <c r="AZ235" s="127">
        <v>18470</v>
      </c>
      <c r="BA235" s="33" t="s">
        <v>912</v>
      </c>
      <c r="BB235" s="75">
        <v>180</v>
      </c>
      <c r="BC235" s="76" t="s">
        <v>913</v>
      </c>
      <c r="BD235" s="77" t="s">
        <v>914</v>
      </c>
      <c r="BE235" s="78" t="s">
        <v>912</v>
      </c>
      <c r="BF235" s="79" t="s">
        <v>915</v>
      </c>
      <c r="BG235" s="76" t="s">
        <v>912</v>
      </c>
      <c r="BH235" s="80">
        <v>2.5</v>
      </c>
      <c r="BI235" s="870"/>
      <c r="BK235" s="115">
        <v>815800</v>
      </c>
      <c r="BL235" s="869"/>
      <c r="BM235" s="147">
        <v>8150</v>
      </c>
      <c r="BN235" s="86" t="s">
        <v>853</v>
      </c>
      <c r="BO235" s="14" t="s">
        <v>914</v>
      </c>
      <c r="BP235" s="21" t="s">
        <v>912</v>
      </c>
      <c r="BQ235" s="148" t="s">
        <v>915</v>
      </c>
      <c r="BR235" s="35" t="s">
        <v>912</v>
      </c>
      <c r="BS235" s="149">
        <v>1.9</v>
      </c>
      <c r="BT235" s="123"/>
      <c r="BU235" s="958"/>
      <c r="BV235" s="115"/>
      <c r="BW235" s="869"/>
      <c r="BX235" s="123"/>
      <c r="BY235" s="123"/>
      <c r="BZ235" s="870"/>
      <c r="CA235" s="162"/>
      <c r="CB235" s="159"/>
      <c r="CC235" s="160"/>
      <c r="CD235" s="159"/>
      <c r="CE235" s="160"/>
      <c r="CF235" s="159"/>
      <c r="CG235" s="160"/>
      <c r="CH235" s="855"/>
      <c r="CI235" s="872" t="e">
        <v>#REF!</v>
      </c>
      <c r="CJ235" s="875" t="e">
        <v>#REF!</v>
      </c>
      <c r="CK235" s="877"/>
      <c r="CL235" s="15" t="s">
        <v>925</v>
      </c>
      <c r="CM235" s="119">
        <v>2600</v>
      </c>
      <c r="CN235" s="120">
        <v>2900</v>
      </c>
      <c r="CO235" s="859"/>
      <c r="CP235" s="879"/>
      <c r="CQ235" s="859"/>
      <c r="CR235" s="861"/>
      <c r="CS235" s="884"/>
      <c r="CT235" s="835"/>
      <c r="CU235" s="835"/>
      <c r="CV235" s="838"/>
      <c r="CW235" s="884"/>
      <c r="CX235" s="851"/>
      <c r="CY235" s="881"/>
      <c r="CZ235" s="93"/>
      <c r="DA235" s="19"/>
      <c r="DB235" s="855"/>
      <c r="DC235" s="157"/>
      <c r="DD235" s="855"/>
      <c r="DE235" s="857"/>
      <c r="DF235" s="859"/>
      <c r="DG235" s="861"/>
      <c r="DH235" s="835"/>
      <c r="DI235" s="835"/>
      <c r="DJ235" s="835"/>
      <c r="DK235" s="838"/>
      <c r="DL235" s="835"/>
      <c r="DM235" s="841"/>
      <c r="DN235" s="843"/>
      <c r="DO235" s="888">
        <v>0.01</v>
      </c>
      <c r="DP235" s="890">
        <v>0.03</v>
      </c>
      <c r="DQ235" s="890">
        <v>0.04</v>
      </c>
      <c r="DR235" s="892">
        <v>0.06</v>
      </c>
      <c r="DS235" s="843"/>
      <c r="DT235" s="967"/>
      <c r="DU235" s="969"/>
      <c r="DV235" s="961"/>
      <c r="DW235" s="195"/>
      <c r="DX235" s="961"/>
    </row>
    <row r="236" spans="1:128" ht="18.600000000000001" customHeight="1">
      <c r="A236" s="302" t="s">
        <v>387</v>
      </c>
      <c r="B236" s="921"/>
      <c r="C236" s="978"/>
      <c r="D236" s="864"/>
      <c r="E236" s="129" t="s">
        <v>54</v>
      </c>
      <c r="F236" s="56"/>
      <c r="G236" s="130">
        <v>217600</v>
      </c>
      <c r="H236" s="131"/>
      <c r="I236" s="130">
        <v>212450</v>
      </c>
      <c r="J236" s="131"/>
      <c r="K236" s="33" t="s">
        <v>912</v>
      </c>
      <c r="L236" s="132">
        <v>2050</v>
      </c>
      <c r="M236" s="133"/>
      <c r="N236" s="134" t="s">
        <v>913</v>
      </c>
      <c r="O236" s="135" t="s">
        <v>914</v>
      </c>
      <c r="P236" s="135" t="s">
        <v>852</v>
      </c>
      <c r="Q236" s="135" t="s">
        <v>915</v>
      </c>
      <c r="R236" s="135" t="s">
        <v>912</v>
      </c>
      <c r="S236" s="136">
        <v>2.6</v>
      </c>
      <c r="T236" s="137"/>
      <c r="U236" s="132">
        <v>2000</v>
      </c>
      <c r="V236" s="133"/>
      <c r="W236" s="138" t="s">
        <v>913</v>
      </c>
      <c r="X236" s="135" t="s">
        <v>914</v>
      </c>
      <c r="Y236" s="139" t="s">
        <v>852</v>
      </c>
      <c r="Z236" s="135" t="s">
        <v>915</v>
      </c>
      <c r="AA236" s="139" t="s">
        <v>912</v>
      </c>
      <c r="AB236" s="136">
        <v>2.6</v>
      </c>
      <c r="AC236" s="140"/>
      <c r="AD236" s="122"/>
      <c r="AF236" s="124"/>
      <c r="AG236" s="141"/>
      <c r="AO236" s="122"/>
      <c r="AQ236" s="124"/>
      <c r="AR236" s="141"/>
      <c r="AY236" s="122"/>
      <c r="BI236" s="870"/>
      <c r="BK236" s="150"/>
      <c r="BL236" s="869"/>
      <c r="BM236" s="151"/>
      <c r="BN236" s="54"/>
      <c r="BO236" s="54"/>
      <c r="BP236" s="54"/>
      <c r="BQ236" s="54"/>
      <c r="BR236" s="54"/>
      <c r="BS236" s="152"/>
      <c r="BU236" s="958"/>
      <c r="BV236" s="117"/>
      <c r="BW236" s="869"/>
      <c r="BX236" s="123"/>
      <c r="BY236" s="123"/>
      <c r="BZ236" s="870"/>
      <c r="CA236" s="162"/>
      <c r="CB236" s="159"/>
      <c r="CC236" s="160"/>
      <c r="CD236" s="159"/>
      <c r="CE236" s="160"/>
      <c r="CF236" s="159"/>
      <c r="CG236" s="160"/>
      <c r="CH236" s="855"/>
      <c r="CI236" s="873" t="e">
        <v>#REF!</v>
      </c>
      <c r="CJ236" s="876" t="e">
        <v>#REF!</v>
      </c>
      <c r="CK236" s="877"/>
      <c r="CL236" s="143" t="s">
        <v>926</v>
      </c>
      <c r="CM236" s="144">
        <v>2400</v>
      </c>
      <c r="CN236" s="145">
        <v>2600</v>
      </c>
      <c r="CO236" s="859"/>
      <c r="CP236" s="880"/>
      <c r="CQ236" s="859"/>
      <c r="CR236" s="862"/>
      <c r="CS236" s="885"/>
      <c r="CT236" s="836"/>
      <c r="CU236" s="836"/>
      <c r="CV236" s="839"/>
      <c r="CW236" s="885"/>
      <c r="CX236" s="852"/>
      <c r="CY236" s="882"/>
      <c r="CZ236" s="93"/>
      <c r="DA236" s="19"/>
      <c r="DB236" s="855"/>
      <c r="DC236" s="157"/>
      <c r="DD236" s="855"/>
      <c r="DE236" s="858"/>
      <c r="DF236" s="859"/>
      <c r="DG236" s="862"/>
      <c r="DH236" s="836"/>
      <c r="DI236" s="836"/>
      <c r="DJ236" s="836"/>
      <c r="DK236" s="839"/>
      <c r="DL236" s="836"/>
      <c r="DM236" s="842"/>
      <c r="DN236" s="843"/>
      <c r="DO236" s="889"/>
      <c r="DP236" s="891"/>
      <c r="DQ236" s="891"/>
      <c r="DR236" s="893"/>
      <c r="DS236" s="843"/>
      <c r="DT236" s="967"/>
      <c r="DU236" s="969"/>
      <c r="DV236" s="961"/>
      <c r="DW236" s="195"/>
      <c r="DX236" s="961"/>
    </row>
    <row r="237" spans="1:128" ht="18.600000000000001" customHeight="1">
      <c r="A237" s="302" t="s">
        <v>388</v>
      </c>
      <c r="B237" s="921"/>
      <c r="C237" s="973" t="s">
        <v>958</v>
      </c>
      <c r="D237" s="867" t="s">
        <v>911</v>
      </c>
      <c r="E237" s="55" t="s">
        <v>51</v>
      </c>
      <c r="F237" s="56"/>
      <c r="G237" s="57">
        <v>40610</v>
      </c>
      <c r="H237" s="58">
        <v>49840</v>
      </c>
      <c r="I237" s="57">
        <v>35850</v>
      </c>
      <c r="J237" s="58">
        <v>45080</v>
      </c>
      <c r="K237" s="33" t="s">
        <v>912</v>
      </c>
      <c r="L237" s="59">
        <v>380</v>
      </c>
      <c r="M237" s="60">
        <v>470</v>
      </c>
      <c r="N237" s="61" t="s">
        <v>913</v>
      </c>
      <c r="O237" s="62" t="s">
        <v>914</v>
      </c>
      <c r="P237" s="63" t="s">
        <v>912</v>
      </c>
      <c r="Q237" s="64" t="s">
        <v>915</v>
      </c>
      <c r="R237" s="63" t="s">
        <v>912</v>
      </c>
      <c r="S237" s="65">
        <v>2.8</v>
      </c>
      <c r="T237" s="66">
        <v>2.7</v>
      </c>
      <c r="U237" s="59">
        <v>330</v>
      </c>
      <c r="V237" s="60">
        <v>420</v>
      </c>
      <c r="W237" s="67" t="s">
        <v>913</v>
      </c>
      <c r="X237" s="62" t="s">
        <v>914</v>
      </c>
      <c r="Y237" s="67" t="s">
        <v>912</v>
      </c>
      <c r="Z237" s="64" t="s">
        <v>915</v>
      </c>
      <c r="AA237" s="67" t="s">
        <v>912</v>
      </c>
      <c r="AB237" s="65">
        <v>2.8</v>
      </c>
      <c r="AC237" s="68">
        <v>2.7</v>
      </c>
      <c r="AD237" s="33" t="s">
        <v>912</v>
      </c>
      <c r="AE237" s="69">
        <v>9230</v>
      </c>
      <c r="AF237" s="33" t="s">
        <v>912</v>
      </c>
      <c r="AG237" s="70">
        <v>90</v>
      </c>
      <c r="AH237" s="71" t="s">
        <v>913</v>
      </c>
      <c r="AI237" s="62" t="s">
        <v>914</v>
      </c>
      <c r="AJ237" s="67" t="s">
        <v>912</v>
      </c>
      <c r="AK237" s="64" t="s">
        <v>915</v>
      </c>
      <c r="AL237" s="67" t="s">
        <v>912</v>
      </c>
      <c r="AM237" s="72">
        <v>2.5</v>
      </c>
      <c r="AN237" s="73" t="s">
        <v>916</v>
      </c>
      <c r="AO237" s="33" t="s">
        <v>912</v>
      </c>
      <c r="AP237" s="74">
        <v>3690</v>
      </c>
      <c r="AQ237" s="33" t="s">
        <v>912</v>
      </c>
      <c r="AR237" s="75">
        <v>30</v>
      </c>
      <c r="AS237" s="76" t="s">
        <v>913</v>
      </c>
      <c r="AT237" s="77" t="s">
        <v>914</v>
      </c>
      <c r="AU237" s="78" t="s">
        <v>912</v>
      </c>
      <c r="AV237" s="79" t="s">
        <v>915</v>
      </c>
      <c r="AW237" s="78" t="s">
        <v>912</v>
      </c>
      <c r="AX237" s="80">
        <v>3.7</v>
      </c>
      <c r="AZ237" s="18"/>
      <c r="BA237" s="18"/>
      <c r="BB237" s="81"/>
      <c r="BC237" s="22"/>
      <c r="BD237" s="18"/>
      <c r="BE237" s="22"/>
      <c r="BF237" s="18"/>
      <c r="BG237" s="22"/>
      <c r="BH237" s="18"/>
      <c r="BI237" s="870"/>
      <c r="BK237" s="115" t="s">
        <v>959</v>
      </c>
      <c r="BL237" s="869"/>
      <c r="BM237" s="93" t="s">
        <v>959</v>
      </c>
      <c r="BS237" s="116"/>
      <c r="BT237" s="154"/>
      <c r="BU237" s="958"/>
      <c r="BV237" s="150"/>
      <c r="BW237" s="869"/>
      <c r="BX237" s="123"/>
      <c r="BY237" s="123"/>
      <c r="BZ237" s="870"/>
      <c r="CA237" s="162"/>
      <c r="CB237" s="159"/>
      <c r="CC237" s="160"/>
      <c r="CD237" s="159"/>
      <c r="CE237" s="160"/>
      <c r="CF237" s="159"/>
      <c r="CG237" s="160"/>
      <c r="CH237" s="855" t="s">
        <v>912</v>
      </c>
      <c r="CI237" s="871">
        <v>3200</v>
      </c>
      <c r="CJ237" s="874">
        <v>3500</v>
      </c>
      <c r="CK237" s="877" t="s">
        <v>912</v>
      </c>
      <c r="CL237" s="89" t="s">
        <v>919</v>
      </c>
      <c r="CM237" s="90">
        <v>5100</v>
      </c>
      <c r="CN237" s="91">
        <v>5700</v>
      </c>
      <c r="CO237" s="859" t="s">
        <v>912</v>
      </c>
      <c r="CP237" s="878">
        <v>4260</v>
      </c>
      <c r="CQ237" s="859" t="s">
        <v>912</v>
      </c>
      <c r="CR237" s="860">
        <v>40</v>
      </c>
      <c r="CS237" s="883" t="s">
        <v>913</v>
      </c>
      <c r="CT237" s="834" t="s">
        <v>914</v>
      </c>
      <c r="CU237" s="834" t="s">
        <v>912</v>
      </c>
      <c r="CV237" s="837" t="s">
        <v>918</v>
      </c>
      <c r="CW237" s="883" t="s">
        <v>912</v>
      </c>
      <c r="CX237" s="850">
        <v>2.8</v>
      </c>
      <c r="CY237" s="881" t="s">
        <v>920</v>
      </c>
      <c r="CZ237" s="877" t="s">
        <v>912</v>
      </c>
      <c r="DA237" s="853">
        <v>5100</v>
      </c>
      <c r="DB237" s="855"/>
      <c r="DC237" s="157"/>
      <c r="DD237" s="855" t="s">
        <v>921</v>
      </c>
      <c r="DE237" s="856">
        <v>4620</v>
      </c>
      <c r="DF237" s="859" t="s">
        <v>912</v>
      </c>
      <c r="DG237" s="860">
        <v>40</v>
      </c>
      <c r="DH237" s="834" t="s">
        <v>913</v>
      </c>
      <c r="DI237" s="834" t="s">
        <v>914</v>
      </c>
      <c r="DJ237" s="834" t="s">
        <v>912</v>
      </c>
      <c r="DK237" s="837" t="s">
        <v>918</v>
      </c>
      <c r="DL237" s="834" t="s">
        <v>912</v>
      </c>
      <c r="DM237" s="840">
        <v>2.1</v>
      </c>
      <c r="DN237" s="843" t="s">
        <v>921</v>
      </c>
      <c r="DO237" s="844" t="s">
        <v>854</v>
      </c>
      <c r="DP237" s="846" t="s">
        <v>854</v>
      </c>
      <c r="DQ237" s="846" t="s">
        <v>854</v>
      </c>
      <c r="DR237" s="848" t="s">
        <v>854</v>
      </c>
      <c r="DS237" s="843" t="s">
        <v>921</v>
      </c>
      <c r="DT237" s="967"/>
      <c r="DU237" s="969"/>
      <c r="DV237" s="961"/>
      <c r="DW237" s="195"/>
      <c r="DX237" s="961"/>
    </row>
    <row r="238" spans="1:128" ht="18.600000000000001" customHeight="1">
      <c r="A238" s="302" t="s">
        <v>389</v>
      </c>
      <c r="B238" s="921"/>
      <c r="C238" s="866"/>
      <c r="D238" s="868"/>
      <c r="E238" s="94" t="s">
        <v>52</v>
      </c>
      <c r="F238" s="56"/>
      <c r="G238" s="95">
        <v>49840</v>
      </c>
      <c r="H238" s="96">
        <v>123630</v>
      </c>
      <c r="I238" s="95">
        <v>45080</v>
      </c>
      <c r="J238" s="96">
        <v>118870</v>
      </c>
      <c r="K238" s="33" t="s">
        <v>912</v>
      </c>
      <c r="L238" s="97">
        <v>470</v>
      </c>
      <c r="M238" s="98">
        <v>1100</v>
      </c>
      <c r="N238" s="99" t="s">
        <v>913</v>
      </c>
      <c r="O238" s="100" t="s">
        <v>914</v>
      </c>
      <c r="P238" s="100" t="s">
        <v>852</v>
      </c>
      <c r="Q238" s="100" t="s">
        <v>915</v>
      </c>
      <c r="R238" s="100" t="s">
        <v>912</v>
      </c>
      <c r="S238" s="101">
        <v>2.7</v>
      </c>
      <c r="T238" s="102">
        <v>2.7</v>
      </c>
      <c r="U238" s="97">
        <v>420</v>
      </c>
      <c r="V238" s="98">
        <v>1060</v>
      </c>
      <c r="W238" s="103" t="s">
        <v>913</v>
      </c>
      <c r="X238" s="100" t="s">
        <v>914</v>
      </c>
      <c r="Y238" s="103" t="s">
        <v>852</v>
      </c>
      <c r="Z238" s="100" t="s">
        <v>915</v>
      </c>
      <c r="AA238" s="103" t="s">
        <v>912</v>
      </c>
      <c r="AB238" s="101">
        <v>2.7</v>
      </c>
      <c r="AC238" s="104">
        <v>2.6</v>
      </c>
      <c r="AD238" s="33" t="s">
        <v>912</v>
      </c>
      <c r="AE238" s="105">
        <v>9230</v>
      </c>
      <c r="AF238" s="33" t="s">
        <v>912</v>
      </c>
      <c r="AG238" s="106">
        <v>90</v>
      </c>
      <c r="AH238" s="107" t="s">
        <v>913</v>
      </c>
      <c r="AI238" s="49" t="s">
        <v>914</v>
      </c>
      <c r="AJ238" s="50" t="s">
        <v>912</v>
      </c>
      <c r="AK238" s="108" t="s">
        <v>915</v>
      </c>
      <c r="AL238" s="109" t="s">
        <v>912</v>
      </c>
      <c r="AM238" s="110">
        <v>2.5</v>
      </c>
      <c r="AN238" s="111"/>
      <c r="AP238" s="112"/>
      <c r="AQ238" s="7"/>
      <c r="AR238" s="113"/>
      <c r="AS238" s="114"/>
      <c r="AT238" s="112"/>
      <c r="AU238" s="114"/>
      <c r="AV238" s="112"/>
      <c r="AW238" s="114"/>
      <c r="AX238" s="112"/>
      <c r="AZ238" s="18"/>
      <c r="BA238" s="18"/>
      <c r="BB238" s="81"/>
      <c r="BC238" s="22"/>
      <c r="BD238" s="18"/>
      <c r="BE238" s="22"/>
      <c r="BF238" s="18"/>
      <c r="BG238" s="22"/>
      <c r="BH238" s="18"/>
      <c r="BI238" s="870"/>
      <c r="BK238" s="115">
        <v>860100</v>
      </c>
      <c r="BL238" s="869"/>
      <c r="BM238" s="147">
        <v>8600</v>
      </c>
      <c r="BN238" s="86" t="s">
        <v>853</v>
      </c>
      <c r="BO238" s="14" t="s">
        <v>914</v>
      </c>
      <c r="BP238" s="21" t="s">
        <v>912</v>
      </c>
      <c r="BQ238" s="148" t="s">
        <v>915</v>
      </c>
      <c r="BR238" s="35" t="s">
        <v>912</v>
      </c>
      <c r="BS238" s="149">
        <v>1.9</v>
      </c>
      <c r="BT238" s="123"/>
      <c r="BU238" s="958"/>
      <c r="BV238" s="115"/>
      <c r="BW238" s="869"/>
      <c r="BX238" s="123"/>
      <c r="BY238" s="123"/>
      <c r="BZ238" s="870"/>
      <c r="CA238" s="162"/>
      <c r="CB238" s="159"/>
      <c r="CC238" s="160"/>
      <c r="CD238" s="159"/>
      <c r="CE238" s="160"/>
      <c r="CF238" s="159"/>
      <c r="CG238" s="160"/>
      <c r="CH238" s="855"/>
      <c r="CI238" s="872" t="e">
        <v>#REF!</v>
      </c>
      <c r="CJ238" s="875" t="e">
        <v>#REF!</v>
      </c>
      <c r="CK238" s="877"/>
      <c r="CL238" s="15" t="s">
        <v>923</v>
      </c>
      <c r="CM238" s="119">
        <v>2800</v>
      </c>
      <c r="CN238" s="120">
        <v>3100</v>
      </c>
      <c r="CO238" s="859"/>
      <c r="CP238" s="879"/>
      <c r="CQ238" s="859"/>
      <c r="CR238" s="861"/>
      <c r="CS238" s="884"/>
      <c r="CT238" s="835"/>
      <c r="CU238" s="835"/>
      <c r="CV238" s="838"/>
      <c r="CW238" s="884"/>
      <c r="CX238" s="851"/>
      <c r="CY238" s="881"/>
      <c r="CZ238" s="877"/>
      <c r="DA238" s="854"/>
      <c r="DB238" s="855"/>
      <c r="DC238" s="157"/>
      <c r="DD238" s="855"/>
      <c r="DE238" s="857"/>
      <c r="DF238" s="859"/>
      <c r="DG238" s="861"/>
      <c r="DH238" s="835"/>
      <c r="DI238" s="835"/>
      <c r="DJ238" s="835"/>
      <c r="DK238" s="838"/>
      <c r="DL238" s="835"/>
      <c r="DM238" s="841"/>
      <c r="DN238" s="843"/>
      <c r="DO238" s="845"/>
      <c r="DP238" s="847"/>
      <c r="DQ238" s="847"/>
      <c r="DR238" s="849"/>
      <c r="DS238" s="843"/>
      <c r="DT238" s="967"/>
      <c r="DU238" s="969"/>
      <c r="DV238" s="961"/>
      <c r="DW238" s="195"/>
      <c r="DX238" s="961"/>
    </row>
    <row r="239" spans="1:128" ht="18.600000000000001" customHeight="1">
      <c r="A239" s="302" t="s">
        <v>390</v>
      </c>
      <c r="B239" s="921"/>
      <c r="C239" s="866"/>
      <c r="D239" s="863" t="s">
        <v>924</v>
      </c>
      <c r="E239" s="94" t="s">
        <v>53</v>
      </c>
      <c r="F239" s="56"/>
      <c r="G239" s="95">
        <v>123630</v>
      </c>
      <c r="H239" s="96">
        <v>215990</v>
      </c>
      <c r="I239" s="95">
        <v>118870</v>
      </c>
      <c r="J239" s="96">
        <v>211230</v>
      </c>
      <c r="K239" s="33" t="s">
        <v>912</v>
      </c>
      <c r="L239" s="97">
        <v>1100</v>
      </c>
      <c r="M239" s="98">
        <v>2030</v>
      </c>
      <c r="N239" s="99" t="s">
        <v>913</v>
      </c>
      <c r="O239" s="100" t="s">
        <v>914</v>
      </c>
      <c r="P239" s="100" t="s">
        <v>852</v>
      </c>
      <c r="Q239" s="100" t="s">
        <v>915</v>
      </c>
      <c r="R239" s="100" t="s">
        <v>912</v>
      </c>
      <c r="S239" s="101">
        <v>2.7</v>
      </c>
      <c r="T239" s="102">
        <v>2.6</v>
      </c>
      <c r="U239" s="97">
        <v>1060</v>
      </c>
      <c r="V239" s="98">
        <v>1990</v>
      </c>
      <c r="W239" s="103" t="s">
        <v>913</v>
      </c>
      <c r="X239" s="100" t="s">
        <v>914</v>
      </c>
      <c r="Y239" s="103" t="s">
        <v>852</v>
      </c>
      <c r="Z239" s="100" t="s">
        <v>915</v>
      </c>
      <c r="AA239" s="103" t="s">
        <v>912</v>
      </c>
      <c r="AB239" s="101">
        <v>2.6</v>
      </c>
      <c r="AC239" s="104">
        <v>2.6</v>
      </c>
      <c r="AD239" s="122"/>
      <c r="AF239" s="124"/>
      <c r="AO239" s="122"/>
      <c r="AQ239" s="124"/>
      <c r="AY239" s="33" t="s">
        <v>912</v>
      </c>
      <c r="AZ239" s="127">
        <v>18470</v>
      </c>
      <c r="BA239" s="33" t="s">
        <v>912</v>
      </c>
      <c r="BB239" s="75">
        <v>180</v>
      </c>
      <c r="BC239" s="76" t="s">
        <v>913</v>
      </c>
      <c r="BD239" s="77" t="s">
        <v>914</v>
      </c>
      <c r="BE239" s="78" t="s">
        <v>912</v>
      </c>
      <c r="BF239" s="79" t="s">
        <v>915</v>
      </c>
      <c r="BG239" s="76" t="s">
        <v>912</v>
      </c>
      <c r="BH239" s="80">
        <v>2.5</v>
      </c>
      <c r="BI239" s="870"/>
      <c r="BK239" s="163"/>
      <c r="BL239" s="869"/>
      <c r="BM239" s="151"/>
      <c r="BN239" s="54"/>
      <c r="BO239" s="54"/>
      <c r="BP239" s="54"/>
      <c r="BQ239" s="54"/>
      <c r="BR239" s="54"/>
      <c r="BS239" s="152"/>
      <c r="BU239" s="958"/>
      <c r="BV239" s="117"/>
      <c r="BW239" s="869"/>
      <c r="BX239" s="123"/>
      <c r="BY239" s="123"/>
      <c r="BZ239" s="870"/>
      <c r="CA239" s="162"/>
      <c r="CB239" s="159"/>
      <c r="CC239" s="160"/>
      <c r="CD239" s="159"/>
      <c r="CE239" s="160"/>
      <c r="CF239" s="159"/>
      <c r="CG239" s="160"/>
      <c r="CH239" s="855"/>
      <c r="CI239" s="872" t="e">
        <v>#REF!</v>
      </c>
      <c r="CJ239" s="875" t="e">
        <v>#REF!</v>
      </c>
      <c r="CK239" s="877"/>
      <c r="CL239" s="15" t="s">
        <v>925</v>
      </c>
      <c r="CM239" s="119">
        <v>2400</v>
      </c>
      <c r="CN239" s="120">
        <v>2700</v>
      </c>
      <c r="CO239" s="859"/>
      <c r="CP239" s="879"/>
      <c r="CQ239" s="859"/>
      <c r="CR239" s="861"/>
      <c r="CS239" s="884"/>
      <c r="CT239" s="835"/>
      <c r="CU239" s="835"/>
      <c r="CV239" s="838"/>
      <c r="CW239" s="884"/>
      <c r="CX239" s="851"/>
      <c r="CY239" s="881"/>
      <c r="CZ239" s="93"/>
      <c r="DA239" s="19"/>
      <c r="DB239" s="855"/>
      <c r="DC239" s="157"/>
      <c r="DD239" s="855"/>
      <c r="DE239" s="857"/>
      <c r="DF239" s="859"/>
      <c r="DG239" s="861"/>
      <c r="DH239" s="835"/>
      <c r="DI239" s="835"/>
      <c r="DJ239" s="835"/>
      <c r="DK239" s="838"/>
      <c r="DL239" s="835"/>
      <c r="DM239" s="841"/>
      <c r="DN239" s="843"/>
      <c r="DO239" s="888">
        <v>0.01</v>
      </c>
      <c r="DP239" s="890">
        <v>0.03</v>
      </c>
      <c r="DQ239" s="890">
        <v>0.04</v>
      </c>
      <c r="DR239" s="892">
        <v>0.06</v>
      </c>
      <c r="DS239" s="843"/>
      <c r="DT239" s="967"/>
      <c r="DU239" s="969"/>
      <c r="DV239" s="961"/>
      <c r="DW239" s="195"/>
      <c r="DX239" s="961"/>
    </row>
    <row r="240" spans="1:128" ht="18.600000000000001" customHeight="1">
      <c r="A240" s="302" t="s">
        <v>391</v>
      </c>
      <c r="B240" s="921"/>
      <c r="C240" s="866"/>
      <c r="D240" s="864"/>
      <c r="E240" s="129" t="s">
        <v>54</v>
      </c>
      <c r="F240" s="56"/>
      <c r="G240" s="130">
        <v>215990</v>
      </c>
      <c r="H240" s="131"/>
      <c r="I240" s="130">
        <v>211230</v>
      </c>
      <c r="J240" s="131"/>
      <c r="K240" s="33" t="s">
        <v>912</v>
      </c>
      <c r="L240" s="132">
        <v>2030</v>
      </c>
      <c r="M240" s="133"/>
      <c r="N240" s="134" t="s">
        <v>913</v>
      </c>
      <c r="O240" s="135" t="s">
        <v>914</v>
      </c>
      <c r="P240" s="135" t="s">
        <v>852</v>
      </c>
      <c r="Q240" s="135" t="s">
        <v>915</v>
      </c>
      <c r="R240" s="135" t="s">
        <v>912</v>
      </c>
      <c r="S240" s="136">
        <v>2.6</v>
      </c>
      <c r="T240" s="137"/>
      <c r="U240" s="132">
        <v>1990</v>
      </c>
      <c r="V240" s="133"/>
      <c r="W240" s="138" t="s">
        <v>913</v>
      </c>
      <c r="X240" s="135" t="s">
        <v>914</v>
      </c>
      <c r="Y240" s="139" t="s">
        <v>852</v>
      </c>
      <c r="Z240" s="135" t="s">
        <v>915</v>
      </c>
      <c r="AA240" s="139" t="s">
        <v>912</v>
      </c>
      <c r="AB240" s="136">
        <v>2.6</v>
      </c>
      <c r="AC240" s="140"/>
      <c r="AD240" s="122"/>
      <c r="AF240" s="124"/>
      <c r="AG240" s="141"/>
      <c r="AO240" s="122"/>
      <c r="AQ240" s="124"/>
      <c r="AR240" s="141"/>
      <c r="AY240" s="122"/>
      <c r="BI240" s="870"/>
      <c r="BK240" s="163"/>
      <c r="BL240" s="869"/>
      <c r="BM240" s="93"/>
      <c r="BS240" s="116"/>
      <c r="BT240" s="154"/>
      <c r="BU240" s="958"/>
      <c r="BV240" s="150"/>
      <c r="BW240" s="869"/>
      <c r="BX240" s="123"/>
      <c r="BY240" s="123"/>
      <c r="BZ240" s="870"/>
      <c r="CA240" s="162"/>
      <c r="CB240" s="159"/>
      <c r="CC240" s="160"/>
      <c r="CD240" s="159"/>
      <c r="CE240" s="160"/>
      <c r="CF240" s="159"/>
      <c r="CG240" s="160"/>
      <c r="CH240" s="855"/>
      <c r="CI240" s="873" t="e">
        <v>#REF!</v>
      </c>
      <c r="CJ240" s="876" t="e">
        <v>#REF!</v>
      </c>
      <c r="CK240" s="877"/>
      <c r="CL240" s="143" t="s">
        <v>926</v>
      </c>
      <c r="CM240" s="144">
        <v>2200</v>
      </c>
      <c r="CN240" s="145">
        <v>2400</v>
      </c>
      <c r="CO240" s="859"/>
      <c r="CP240" s="880"/>
      <c r="CQ240" s="859"/>
      <c r="CR240" s="862"/>
      <c r="CS240" s="885"/>
      <c r="CT240" s="836"/>
      <c r="CU240" s="836"/>
      <c r="CV240" s="839"/>
      <c r="CW240" s="885"/>
      <c r="CX240" s="852"/>
      <c r="CY240" s="882"/>
      <c r="CZ240" s="93"/>
      <c r="DA240" s="19"/>
      <c r="DB240" s="855"/>
      <c r="DC240" s="157"/>
      <c r="DD240" s="855"/>
      <c r="DE240" s="858"/>
      <c r="DF240" s="859"/>
      <c r="DG240" s="862"/>
      <c r="DH240" s="836"/>
      <c r="DI240" s="836"/>
      <c r="DJ240" s="836"/>
      <c r="DK240" s="839"/>
      <c r="DL240" s="836"/>
      <c r="DM240" s="842"/>
      <c r="DN240" s="843"/>
      <c r="DO240" s="889"/>
      <c r="DP240" s="891"/>
      <c r="DQ240" s="891"/>
      <c r="DR240" s="893"/>
      <c r="DS240" s="843"/>
      <c r="DT240" s="967"/>
      <c r="DU240" s="969"/>
      <c r="DV240" s="961"/>
      <c r="DW240" s="195"/>
      <c r="DX240" s="961"/>
    </row>
    <row r="241" spans="1:128" ht="18.600000000000001" customHeight="1">
      <c r="A241" s="302" t="s">
        <v>392</v>
      </c>
      <c r="B241" s="921"/>
      <c r="C241" s="865" t="s">
        <v>960</v>
      </c>
      <c r="D241" s="867" t="s">
        <v>911</v>
      </c>
      <c r="E241" s="55" t="s">
        <v>51</v>
      </c>
      <c r="F241" s="56"/>
      <c r="G241" s="57">
        <v>39260</v>
      </c>
      <c r="H241" s="58">
        <v>48490</v>
      </c>
      <c r="I241" s="57">
        <v>34840</v>
      </c>
      <c r="J241" s="58">
        <v>44070</v>
      </c>
      <c r="K241" s="33" t="s">
        <v>912</v>
      </c>
      <c r="L241" s="59">
        <v>370</v>
      </c>
      <c r="M241" s="60">
        <v>460</v>
      </c>
      <c r="N241" s="61" t="s">
        <v>913</v>
      </c>
      <c r="O241" s="62" t="s">
        <v>914</v>
      </c>
      <c r="P241" s="63" t="s">
        <v>912</v>
      </c>
      <c r="Q241" s="64" t="s">
        <v>915</v>
      </c>
      <c r="R241" s="63" t="s">
        <v>912</v>
      </c>
      <c r="S241" s="65">
        <v>2.7</v>
      </c>
      <c r="T241" s="66">
        <v>2.7</v>
      </c>
      <c r="U241" s="59">
        <v>320</v>
      </c>
      <c r="V241" s="60">
        <v>410</v>
      </c>
      <c r="W241" s="67" t="s">
        <v>913</v>
      </c>
      <c r="X241" s="62" t="s">
        <v>914</v>
      </c>
      <c r="Y241" s="67" t="s">
        <v>912</v>
      </c>
      <c r="Z241" s="64" t="s">
        <v>915</v>
      </c>
      <c r="AA241" s="67" t="s">
        <v>912</v>
      </c>
      <c r="AB241" s="65">
        <v>2.8</v>
      </c>
      <c r="AC241" s="68">
        <v>2.7</v>
      </c>
      <c r="AD241" s="33" t="s">
        <v>912</v>
      </c>
      <c r="AE241" s="69">
        <v>9230</v>
      </c>
      <c r="AF241" s="33" t="s">
        <v>912</v>
      </c>
      <c r="AG241" s="70">
        <v>90</v>
      </c>
      <c r="AH241" s="71" t="s">
        <v>913</v>
      </c>
      <c r="AI241" s="62" t="s">
        <v>914</v>
      </c>
      <c r="AJ241" s="67" t="s">
        <v>912</v>
      </c>
      <c r="AK241" s="64" t="s">
        <v>915</v>
      </c>
      <c r="AL241" s="67" t="s">
        <v>912</v>
      </c>
      <c r="AM241" s="72">
        <v>2.5</v>
      </c>
      <c r="AN241" s="73" t="s">
        <v>916</v>
      </c>
      <c r="AO241" s="33" t="s">
        <v>912</v>
      </c>
      <c r="AP241" s="74">
        <v>3690</v>
      </c>
      <c r="AQ241" s="33" t="s">
        <v>912</v>
      </c>
      <c r="AR241" s="75">
        <v>30</v>
      </c>
      <c r="AS241" s="76" t="s">
        <v>913</v>
      </c>
      <c r="AT241" s="77" t="s">
        <v>914</v>
      </c>
      <c r="AU241" s="78" t="s">
        <v>912</v>
      </c>
      <c r="AV241" s="79" t="s">
        <v>915</v>
      </c>
      <c r="AW241" s="78" t="s">
        <v>912</v>
      </c>
      <c r="AX241" s="80">
        <v>3.7</v>
      </c>
      <c r="AZ241" s="18"/>
      <c r="BA241" s="18"/>
      <c r="BB241" s="81"/>
      <c r="BC241" s="22"/>
      <c r="BD241" s="18"/>
      <c r="BE241" s="22"/>
      <c r="BF241" s="18"/>
      <c r="BG241" s="22"/>
      <c r="BH241" s="18"/>
      <c r="BI241" s="870"/>
      <c r="BK241" s="163"/>
      <c r="BL241" s="869"/>
      <c r="BM241" s="93"/>
      <c r="BS241" s="116"/>
      <c r="BT241" s="123"/>
      <c r="BU241" s="958"/>
      <c r="BV241" s="115"/>
      <c r="BW241" s="869"/>
      <c r="BX241" s="123"/>
      <c r="BY241" s="123"/>
      <c r="BZ241" s="870"/>
      <c r="CA241" s="162"/>
      <c r="CB241" s="159"/>
      <c r="CC241" s="160"/>
      <c r="CD241" s="159"/>
      <c r="CE241" s="160"/>
      <c r="CF241" s="159"/>
      <c r="CG241" s="160"/>
      <c r="CH241" s="855" t="s">
        <v>912</v>
      </c>
      <c r="CI241" s="871">
        <v>3400</v>
      </c>
      <c r="CJ241" s="874">
        <v>3800</v>
      </c>
      <c r="CK241" s="877" t="s">
        <v>912</v>
      </c>
      <c r="CL241" s="89" t="s">
        <v>919</v>
      </c>
      <c r="CM241" s="90">
        <v>5500</v>
      </c>
      <c r="CN241" s="91">
        <v>6200</v>
      </c>
      <c r="CO241" s="859" t="s">
        <v>912</v>
      </c>
      <c r="CP241" s="878">
        <v>3950</v>
      </c>
      <c r="CQ241" s="859" t="s">
        <v>912</v>
      </c>
      <c r="CR241" s="860">
        <v>30</v>
      </c>
      <c r="CS241" s="883" t="s">
        <v>913</v>
      </c>
      <c r="CT241" s="834" t="s">
        <v>914</v>
      </c>
      <c r="CU241" s="834" t="s">
        <v>912</v>
      </c>
      <c r="CV241" s="837" t="s">
        <v>918</v>
      </c>
      <c r="CW241" s="883" t="s">
        <v>912</v>
      </c>
      <c r="CX241" s="850">
        <v>3.4</v>
      </c>
      <c r="CY241" s="881" t="s">
        <v>920</v>
      </c>
      <c r="CZ241" s="877" t="s">
        <v>912</v>
      </c>
      <c r="DA241" s="853">
        <v>5100</v>
      </c>
      <c r="DB241" s="855"/>
      <c r="DC241" s="157"/>
      <c r="DD241" s="855" t="s">
        <v>921</v>
      </c>
      <c r="DE241" s="856">
        <v>4290</v>
      </c>
      <c r="DF241" s="859" t="s">
        <v>912</v>
      </c>
      <c r="DG241" s="860">
        <v>40</v>
      </c>
      <c r="DH241" s="834" t="s">
        <v>913</v>
      </c>
      <c r="DI241" s="834" t="s">
        <v>914</v>
      </c>
      <c r="DJ241" s="834" t="s">
        <v>912</v>
      </c>
      <c r="DK241" s="837" t="s">
        <v>918</v>
      </c>
      <c r="DL241" s="834" t="s">
        <v>912</v>
      </c>
      <c r="DM241" s="840">
        <v>2</v>
      </c>
      <c r="DN241" s="843" t="s">
        <v>921</v>
      </c>
      <c r="DO241" s="844" t="s">
        <v>854</v>
      </c>
      <c r="DP241" s="846" t="s">
        <v>854</v>
      </c>
      <c r="DQ241" s="846" t="s">
        <v>854</v>
      </c>
      <c r="DR241" s="848" t="s">
        <v>854</v>
      </c>
      <c r="DS241" s="843" t="s">
        <v>921</v>
      </c>
      <c r="DT241" s="967"/>
      <c r="DU241" s="969"/>
      <c r="DV241" s="961"/>
      <c r="DW241" s="195"/>
      <c r="DX241" s="961"/>
    </row>
    <row r="242" spans="1:128" ht="18.600000000000001" customHeight="1">
      <c r="A242" s="302" t="s">
        <v>393</v>
      </c>
      <c r="B242" s="921"/>
      <c r="C242" s="866"/>
      <c r="D242" s="868"/>
      <c r="E242" s="94" t="s">
        <v>52</v>
      </c>
      <c r="F242" s="56"/>
      <c r="G242" s="95">
        <v>48490</v>
      </c>
      <c r="H242" s="96">
        <v>122280</v>
      </c>
      <c r="I242" s="95">
        <v>44070</v>
      </c>
      <c r="J242" s="96">
        <v>117860</v>
      </c>
      <c r="K242" s="33" t="s">
        <v>912</v>
      </c>
      <c r="L242" s="97">
        <v>460</v>
      </c>
      <c r="M242" s="98">
        <v>1090</v>
      </c>
      <c r="N242" s="99" t="s">
        <v>913</v>
      </c>
      <c r="O242" s="100" t="s">
        <v>914</v>
      </c>
      <c r="P242" s="100" t="s">
        <v>852</v>
      </c>
      <c r="Q242" s="100" t="s">
        <v>915</v>
      </c>
      <c r="R242" s="100" t="s">
        <v>912</v>
      </c>
      <c r="S242" s="101">
        <v>2.7</v>
      </c>
      <c r="T242" s="102">
        <v>2.7</v>
      </c>
      <c r="U242" s="97">
        <v>410</v>
      </c>
      <c r="V242" s="98">
        <v>1050</v>
      </c>
      <c r="W242" s="103" t="s">
        <v>913</v>
      </c>
      <c r="X242" s="100" t="s">
        <v>914</v>
      </c>
      <c r="Y242" s="103" t="s">
        <v>852</v>
      </c>
      <c r="Z242" s="100" t="s">
        <v>915</v>
      </c>
      <c r="AA242" s="103" t="s">
        <v>912</v>
      </c>
      <c r="AB242" s="101">
        <v>2.7</v>
      </c>
      <c r="AC242" s="104">
        <v>2.6</v>
      </c>
      <c r="AD242" s="33" t="s">
        <v>912</v>
      </c>
      <c r="AE242" s="105">
        <v>9230</v>
      </c>
      <c r="AF242" s="33" t="s">
        <v>912</v>
      </c>
      <c r="AG242" s="106">
        <v>90</v>
      </c>
      <c r="AH242" s="107" t="s">
        <v>913</v>
      </c>
      <c r="AI242" s="49" t="s">
        <v>914</v>
      </c>
      <c r="AJ242" s="50" t="s">
        <v>912</v>
      </c>
      <c r="AK242" s="108" t="s">
        <v>915</v>
      </c>
      <c r="AL242" s="109" t="s">
        <v>912</v>
      </c>
      <c r="AM242" s="110">
        <v>2.5</v>
      </c>
      <c r="AN242" s="111"/>
      <c r="AP242" s="112"/>
      <c r="AQ242" s="7"/>
      <c r="AR242" s="113"/>
      <c r="AS242" s="114"/>
      <c r="AT242" s="112"/>
      <c r="AU242" s="114"/>
      <c r="AV242" s="112"/>
      <c r="AW242" s="114"/>
      <c r="AX242" s="112"/>
      <c r="AZ242" s="18"/>
      <c r="BA242" s="18"/>
      <c r="BB242" s="81"/>
      <c r="BC242" s="22"/>
      <c r="BD242" s="18"/>
      <c r="BE242" s="22"/>
      <c r="BF242" s="18"/>
      <c r="BG242" s="22"/>
      <c r="BH242" s="18"/>
      <c r="BI242" s="870"/>
      <c r="BK242" s="163"/>
      <c r="BL242" s="869"/>
      <c r="BM242" s="93"/>
      <c r="BS242" s="116"/>
      <c r="BU242" s="958"/>
      <c r="BV242" s="117"/>
      <c r="BW242" s="869"/>
      <c r="BX242" s="123"/>
      <c r="BY242" s="123"/>
      <c r="BZ242" s="870"/>
      <c r="CA242" s="162"/>
      <c r="CB242" s="159"/>
      <c r="CC242" s="160"/>
      <c r="CD242" s="159"/>
      <c r="CE242" s="160"/>
      <c r="CF242" s="159"/>
      <c r="CG242" s="160"/>
      <c r="CH242" s="855"/>
      <c r="CI242" s="872" t="e">
        <v>#REF!</v>
      </c>
      <c r="CJ242" s="875" t="e">
        <v>#REF!</v>
      </c>
      <c r="CK242" s="877"/>
      <c r="CL242" s="15" t="s">
        <v>923</v>
      </c>
      <c r="CM242" s="119">
        <v>3000</v>
      </c>
      <c r="CN242" s="120">
        <v>3400</v>
      </c>
      <c r="CO242" s="859"/>
      <c r="CP242" s="879"/>
      <c r="CQ242" s="859"/>
      <c r="CR242" s="861"/>
      <c r="CS242" s="884"/>
      <c r="CT242" s="835"/>
      <c r="CU242" s="835"/>
      <c r="CV242" s="838"/>
      <c r="CW242" s="884"/>
      <c r="CX242" s="851"/>
      <c r="CY242" s="881"/>
      <c r="CZ242" s="877"/>
      <c r="DA242" s="854"/>
      <c r="DB242" s="855"/>
      <c r="DC242" s="157"/>
      <c r="DD242" s="855"/>
      <c r="DE242" s="857"/>
      <c r="DF242" s="859"/>
      <c r="DG242" s="861"/>
      <c r="DH242" s="835"/>
      <c r="DI242" s="835"/>
      <c r="DJ242" s="835"/>
      <c r="DK242" s="838"/>
      <c r="DL242" s="835"/>
      <c r="DM242" s="841"/>
      <c r="DN242" s="843"/>
      <c r="DO242" s="845"/>
      <c r="DP242" s="847"/>
      <c r="DQ242" s="847"/>
      <c r="DR242" s="849"/>
      <c r="DS242" s="843"/>
      <c r="DT242" s="967"/>
      <c r="DU242" s="969"/>
      <c r="DV242" s="961"/>
      <c r="DW242" s="195"/>
      <c r="DX242" s="961"/>
    </row>
    <row r="243" spans="1:128" ht="18.600000000000001" customHeight="1">
      <c r="A243" s="302" t="s">
        <v>394</v>
      </c>
      <c r="B243" s="921"/>
      <c r="C243" s="866"/>
      <c r="D243" s="863" t="s">
        <v>924</v>
      </c>
      <c r="E243" s="94" t="s">
        <v>53</v>
      </c>
      <c r="F243" s="56"/>
      <c r="G243" s="95">
        <v>122280</v>
      </c>
      <c r="H243" s="96">
        <v>214640</v>
      </c>
      <c r="I243" s="95">
        <v>117860</v>
      </c>
      <c r="J243" s="96">
        <v>210220</v>
      </c>
      <c r="K243" s="33" t="s">
        <v>912</v>
      </c>
      <c r="L243" s="97">
        <v>1090</v>
      </c>
      <c r="M243" s="98">
        <v>2020</v>
      </c>
      <c r="N243" s="99" t="s">
        <v>913</v>
      </c>
      <c r="O243" s="100" t="s">
        <v>914</v>
      </c>
      <c r="P243" s="100" t="s">
        <v>852</v>
      </c>
      <c r="Q243" s="100" t="s">
        <v>915</v>
      </c>
      <c r="R243" s="100" t="s">
        <v>912</v>
      </c>
      <c r="S243" s="101">
        <v>2.7</v>
      </c>
      <c r="T243" s="102">
        <v>2.6</v>
      </c>
      <c r="U243" s="97">
        <v>1050</v>
      </c>
      <c r="V243" s="98">
        <v>1980</v>
      </c>
      <c r="W243" s="103" t="s">
        <v>913</v>
      </c>
      <c r="X243" s="100" t="s">
        <v>914</v>
      </c>
      <c r="Y243" s="103" t="s">
        <v>852</v>
      </c>
      <c r="Z243" s="100" t="s">
        <v>915</v>
      </c>
      <c r="AA243" s="103" t="s">
        <v>912</v>
      </c>
      <c r="AB243" s="101">
        <v>2.6</v>
      </c>
      <c r="AC243" s="104">
        <v>2.6</v>
      </c>
      <c r="AD243" s="122"/>
      <c r="AF243" s="124"/>
      <c r="AO243" s="122"/>
      <c r="AQ243" s="124"/>
      <c r="AY243" s="33" t="s">
        <v>912</v>
      </c>
      <c r="AZ243" s="127">
        <v>18470</v>
      </c>
      <c r="BA243" s="33" t="s">
        <v>912</v>
      </c>
      <c r="BB243" s="75">
        <v>180</v>
      </c>
      <c r="BC243" s="76" t="s">
        <v>913</v>
      </c>
      <c r="BD243" s="77" t="s">
        <v>914</v>
      </c>
      <c r="BE243" s="78" t="s">
        <v>912</v>
      </c>
      <c r="BF243" s="79" t="s">
        <v>915</v>
      </c>
      <c r="BG243" s="76" t="s">
        <v>912</v>
      </c>
      <c r="BH243" s="80">
        <v>2.5</v>
      </c>
      <c r="BI243" s="870"/>
      <c r="BK243" s="163"/>
      <c r="BL243" s="869"/>
      <c r="BM243" s="93"/>
      <c r="BS243" s="116"/>
      <c r="BT243" s="154"/>
      <c r="BU243" s="958"/>
      <c r="BV243" s="150"/>
      <c r="BW243" s="869"/>
      <c r="BX243" s="123"/>
      <c r="BY243" s="123"/>
      <c r="BZ243" s="870"/>
      <c r="CA243" s="162"/>
      <c r="CB243" s="159"/>
      <c r="CC243" s="160"/>
      <c r="CD243" s="159"/>
      <c r="CE243" s="160"/>
      <c r="CF243" s="159"/>
      <c r="CG243" s="160"/>
      <c r="CH243" s="855"/>
      <c r="CI243" s="872" t="e">
        <v>#REF!</v>
      </c>
      <c r="CJ243" s="875" t="e">
        <v>#REF!</v>
      </c>
      <c r="CK243" s="877"/>
      <c r="CL243" s="15" t="s">
        <v>925</v>
      </c>
      <c r="CM243" s="119">
        <v>2600</v>
      </c>
      <c r="CN243" s="120">
        <v>2900</v>
      </c>
      <c r="CO243" s="859"/>
      <c r="CP243" s="879"/>
      <c r="CQ243" s="859"/>
      <c r="CR243" s="861"/>
      <c r="CS243" s="884"/>
      <c r="CT243" s="835"/>
      <c r="CU243" s="835"/>
      <c r="CV243" s="838"/>
      <c r="CW243" s="884"/>
      <c r="CX243" s="851"/>
      <c r="CY243" s="881"/>
      <c r="CZ243" s="93"/>
      <c r="DA243" s="19"/>
      <c r="DB243" s="855"/>
      <c r="DC243" s="157"/>
      <c r="DD243" s="855"/>
      <c r="DE243" s="857"/>
      <c r="DF243" s="859"/>
      <c r="DG243" s="861"/>
      <c r="DH243" s="835"/>
      <c r="DI243" s="835"/>
      <c r="DJ243" s="835"/>
      <c r="DK243" s="838"/>
      <c r="DL243" s="835"/>
      <c r="DM243" s="841"/>
      <c r="DN243" s="843"/>
      <c r="DO243" s="888">
        <v>0.01</v>
      </c>
      <c r="DP243" s="890">
        <v>0.03</v>
      </c>
      <c r="DQ243" s="890">
        <v>0.04</v>
      </c>
      <c r="DR243" s="892">
        <v>0.06</v>
      </c>
      <c r="DS243" s="843"/>
      <c r="DT243" s="967"/>
      <c r="DU243" s="969"/>
      <c r="DV243" s="961"/>
      <c r="DW243" s="195"/>
      <c r="DX243" s="961"/>
    </row>
    <row r="244" spans="1:128" ht="18.600000000000001" customHeight="1">
      <c r="A244" s="302" t="s">
        <v>395</v>
      </c>
      <c r="B244" s="921"/>
      <c r="C244" s="866"/>
      <c r="D244" s="864"/>
      <c r="E244" s="129" t="s">
        <v>54</v>
      </c>
      <c r="F244" s="56"/>
      <c r="G244" s="130">
        <v>214640</v>
      </c>
      <c r="H244" s="131"/>
      <c r="I244" s="130">
        <v>210220</v>
      </c>
      <c r="J244" s="131"/>
      <c r="K244" s="33" t="s">
        <v>912</v>
      </c>
      <c r="L244" s="132">
        <v>2020</v>
      </c>
      <c r="M244" s="133"/>
      <c r="N244" s="134" t="s">
        <v>913</v>
      </c>
      <c r="O244" s="135" t="s">
        <v>914</v>
      </c>
      <c r="P244" s="135" t="s">
        <v>852</v>
      </c>
      <c r="Q244" s="135" t="s">
        <v>915</v>
      </c>
      <c r="R244" s="135" t="s">
        <v>912</v>
      </c>
      <c r="S244" s="136">
        <v>2.6</v>
      </c>
      <c r="T244" s="137"/>
      <c r="U244" s="132">
        <v>1980</v>
      </c>
      <c r="V244" s="133"/>
      <c r="W244" s="138" t="s">
        <v>913</v>
      </c>
      <c r="X244" s="135" t="s">
        <v>914</v>
      </c>
      <c r="Y244" s="139" t="s">
        <v>852</v>
      </c>
      <c r="Z244" s="135" t="s">
        <v>915</v>
      </c>
      <c r="AA244" s="139" t="s">
        <v>912</v>
      </c>
      <c r="AB244" s="136">
        <v>2.6</v>
      </c>
      <c r="AC244" s="140"/>
      <c r="AD244" s="122"/>
      <c r="AF244" s="124"/>
      <c r="AG244" s="141"/>
      <c r="AO244" s="122"/>
      <c r="AQ244" s="124"/>
      <c r="AR244" s="141"/>
      <c r="AY244" s="122"/>
      <c r="BI244" s="870"/>
      <c r="BK244" s="163"/>
      <c r="BL244" s="869"/>
      <c r="BM244" s="93"/>
      <c r="BS244" s="116"/>
      <c r="BT244" s="123"/>
      <c r="BU244" s="958"/>
      <c r="BV244" s="115"/>
      <c r="BW244" s="869"/>
      <c r="BX244" s="123"/>
      <c r="BY244" s="123"/>
      <c r="BZ244" s="870"/>
      <c r="CA244" s="162"/>
      <c r="CB244" s="159"/>
      <c r="CC244" s="160"/>
      <c r="CD244" s="159"/>
      <c r="CE244" s="160"/>
      <c r="CF244" s="159"/>
      <c r="CG244" s="160"/>
      <c r="CH244" s="855"/>
      <c r="CI244" s="873" t="e">
        <v>#REF!</v>
      </c>
      <c r="CJ244" s="876" t="e">
        <v>#REF!</v>
      </c>
      <c r="CK244" s="877"/>
      <c r="CL244" s="143" t="s">
        <v>926</v>
      </c>
      <c r="CM244" s="144">
        <v>2400</v>
      </c>
      <c r="CN244" s="145">
        <v>2600</v>
      </c>
      <c r="CO244" s="859"/>
      <c r="CP244" s="880"/>
      <c r="CQ244" s="859"/>
      <c r="CR244" s="862"/>
      <c r="CS244" s="885"/>
      <c r="CT244" s="836"/>
      <c r="CU244" s="836"/>
      <c r="CV244" s="839"/>
      <c r="CW244" s="885"/>
      <c r="CX244" s="852"/>
      <c r="CY244" s="882"/>
      <c r="CZ244" s="93"/>
      <c r="DA244" s="19"/>
      <c r="DB244" s="855"/>
      <c r="DC244" s="157"/>
      <c r="DD244" s="855"/>
      <c r="DE244" s="858"/>
      <c r="DF244" s="859"/>
      <c r="DG244" s="862"/>
      <c r="DH244" s="836"/>
      <c r="DI244" s="836"/>
      <c r="DJ244" s="836"/>
      <c r="DK244" s="839"/>
      <c r="DL244" s="836"/>
      <c r="DM244" s="842"/>
      <c r="DN244" s="843"/>
      <c r="DO244" s="889"/>
      <c r="DP244" s="891"/>
      <c r="DQ244" s="891"/>
      <c r="DR244" s="893"/>
      <c r="DS244" s="843"/>
      <c r="DT244" s="967"/>
      <c r="DU244" s="969"/>
      <c r="DV244" s="961"/>
      <c r="DW244" s="195"/>
      <c r="DX244" s="961"/>
    </row>
    <row r="245" spans="1:128" ht="18.600000000000001" customHeight="1">
      <c r="A245" s="302" t="s">
        <v>396</v>
      </c>
      <c r="B245" s="921"/>
      <c r="C245" s="865" t="s">
        <v>961</v>
      </c>
      <c r="D245" s="867" t="s">
        <v>911</v>
      </c>
      <c r="E245" s="55" t="s">
        <v>51</v>
      </c>
      <c r="F245" s="56"/>
      <c r="G245" s="57">
        <v>38060</v>
      </c>
      <c r="H245" s="58">
        <v>47290</v>
      </c>
      <c r="I245" s="57">
        <v>33940</v>
      </c>
      <c r="J245" s="58">
        <v>43170</v>
      </c>
      <c r="K245" s="33" t="s">
        <v>912</v>
      </c>
      <c r="L245" s="59">
        <v>360</v>
      </c>
      <c r="M245" s="60">
        <v>450</v>
      </c>
      <c r="N245" s="61" t="s">
        <v>913</v>
      </c>
      <c r="O245" s="62" t="s">
        <v>914</v>
      </c>
      <c r="P245" s="63" t="s">
        <v>912</v>
      </c>
      <c r="Q245" s="64" t="s">
        <v>915</v>
      </c>
      <c r="R245" s="63" t="s">
        <v>912</v>
      </c>
      <c r="S245" s="65">
        <v>2.7</v>
      </c>
      <c r="T245" s="66">
        <v>2.7</v>
      </c>
      <c r="U245" s="59">
        <v>310</v>
      </c>
      <c r="V245" s="60">
        <v>400</v>
      </c>
      <c r="W245" s="67" t="s">
        <v>913</v>
      </c>
      <c r="X245" s="62" t="s">
        <v>914</v>
      </c>
      <c r="Y245" s="67" t="s">
        <v>912</v>
      </c>
      <c r="Z245" s="64" t="s">
        <v>915</v>
      </c>
      <c r="AA245" s="67" t="s">
        <v>912</v>
      </c>
      <c r="AB245" s="65">
        <v>2.8</v>
      </c>
      <c r="AC245" s="68">
        <v>2.7</v>
      </c>
      <c r="AD245" s="33" t="s">
        <v>912</v>
      </c>
      <c r="AE245" s="69">
        <v>9230</v>
      </c>
      <c r="AF245" s="33" t="s">
        <v>912</v>
      </c>
      <c r="AG245" s="70">
        <v>90</v>
      </c>
      <c r="AH245" s="71" t="s">
        <v>913</v>
      </c>
      <c r="AI245" s="62" t="s">
        <v>914</v>
      </c>
      <c r="AJ245" s="67" t="s">
        <v>912</v>
      </c>
      <c r="AK245" s="64" t="s">
        <v>915</v>
      </c>
      <c r="AL245" s="67" t="s">
        <v>912</v>
      </c>
      <c r="AM245" s="72">
        <v>2.5</v>
      </c>
      <c r="AN245" s="73" t="s">
        <v>916</v>
      </c>
      <c r="AO245" s="33" t="s">
        <v>912</v>
      </c>
      <c r="AP245" s="74">
        <v>3690</v>
      </c>
      <c r="AQ245" s="33" t="s">
        <v>912</v>
      </c>
      <c r="AR245" s="75">
        <v>30</v>
      </c>
      <c r="AS245" s="76" t="s">
        <v>913</v>
      </c>
      <c r="AT245" s="77" t="s">
        <v>914</v>
      </c>
      <c r="AU245" s="78" t="s">
        <v>912</v>
      </c>
      <c r="AV245" s="79" t="s">
        <v>915</v>
      </c>
      <c r="AW245" s="78" t="s">
        <v>912</v>
      </c>
      <c r="AX245" s="80">
        <v>3.7</v>
      </c>
      <c r="AZ245" s="18"/>
      <c r="BA245" s="18"/>
      <c r="BB245" s="81"/>
      <c r="BC245" s="22"/>
      <c r="BD245" s="18"/>
      <c r="BE245" s="22"/>
      <c r="BF245" s="18"/>
      <c r="BG245" s="22"/>
      <c r="BH245" s="18"/>
      <c r="BI245" s="870"/>
      <c r="BK245" s="163"/>
      <c r="BL245" s="869"/>
      <c r="BM245" s="93"/>
      <c r="BS245" s="116"/>
      <c r="BU245" s="958"/>
      <c r="BV245" s="117"/>
      <c r="BW245" s="869"/>
      <c r="BX245" s="123"/>
      <c r="BY245" s="123"/>
      <c r="BZ245" s="870"/>
      <c r="CA245" s="162"/>
      <c r="CB245" s="159"/>
      <c r="CC245" s="160"/>
      <c r="CD245" s="159"/>
      <c r="CE245" s="160"/>
      <c r="CF245" s="159"/>
      <c r="CG245" s="160"/>
      <c r="CH245" s="855" t="s">
        <v>912</v>
      </c>
      <c r="CI245" s="871">
        <v>3200</v>
      </c>
      <c r="CJ245" s="874">
        <v>3500</v>
      </c>
      <c r="CK245" s="877" t="s">
        <v>912</v>
      </c>
      <c r="CL245" s="89" t="s">
        <v>919</v>
      </c>
      <c r="CM245" s="90">
        <v>5400</v>
      </c>
      <c r="CN245" s="91">
        <v>6000</v>
      </c>
      <c r="CO245" s="859" t="s">
        <v>912</v>
      </c>
      <c r="CP245" s="878">
        <v>3690</v>
      </c>
      <c r="CQ245" s="859" t="s">
        <v>912</v>
      </c>
      <c r="CR245" s="860">
        <v>30</v>
      </c>
      <c r="CS245" s="883" t="s">
        <v>913</v>
      </c>
      <c r="CT245" s="834" t="s">
        <v>914</v>
      </c>
      <c r="CU245" s="834" t="s">
        <v>912</v>
      </c>
      <c r="CV245" s="837" t="s">
        <v>918</v>
      </c>
      <c r="CW245" s="883" t="s">
        <v>912</v>
      </c>
      <c r="CX245" s="850">
        <v>3.2</v>
      </c>
      <c r="CY245" s="881" t="s">
        <v>920</v>
      </c>
      <c r="CZ245" s="877" t="s">
        <v>912</v>
      </c>
      <c r="DA245" s="853">
        <v>5100</v>
      </c>
      <c r="DB245" s="855"/>
      <c r="DC245" s="157"/>
      <c r="DD245" s="855" t="s">
        <v>921</v>
      </c>
      <c r="DE245" s="856">
        <v>4000</v>
      </c>
      <c r="DF245" s="859" t="s">
        <v>912</v>
      </c>
      <c r="DG245" s="860">
        <v>40</v>
      </c>
      <c r="DH245" s="834" t="s">
        <v>913</v>
      </c>
      <c r="DI245" s="834" t="s">
        <v>914</v>
      </c>
      <c r="DJ245" s="834" t="s">
        <v>912</v>
      </c>
      <c r="DK245" s="837" t="s">
        <v>918</v>
      </c>
      <c r="DL245" s="834" t="s">
        <v>912</v>
      </c>
      <c r="DM245" s="840">
        <v>1.8</v>
      </c>
      <c r="DN245" s="843" t="s">
        <v>921</v>
      </c>
      <c r="DO245" s="844" t="s">
        <v>854</v>
      </c>
      <c r="DP245" s="846" t="s">
        <v>854</v>
      </c>
      <c r="DQ245" s="846" t="s">
        <v>854</v>
      </c>
      <c r="DR245" s="848" t="s">
        <v>854</v>
      </c>
      <c r="DS245" s="843" t="s">
        <v>921</v>
      </c>
      <c r="DT245" s="967"/>
      <c r="DU245" s="969"/>
      <c r="DV245" s="961"/>
      <c r="DW245" s="195"/>
      <c r="DX245" s="961"/>
    </row>
    <row r="246" spans="1:128" ht="18.600000000000001" customHeight="1">
      <c r="A246" s="302" t="s">
        <v>397</v>
      </c>
      <c r="B246" s="921"/>
      <c r="C246" s="866"/>
      <c r="D246" s="868"/>
      <c r="E246" s="94" t="s">
        <v>52</v>
      </c>
      <c r="F246" s="56"/>
      <c r="G246" s="95">
        <v>47290</v>
      </c>
      <c r="H246" s="96">
        <v>121080</v>
      </c>
      <c r="I246" s="95">
        <v>43170</v>
      </c>
      <c r="J246" s="96">
        <v>116960</v>
      </c>
      <c r="K246" s="33" t="s">
        <v>912</v>
      </c>
      <c r="L246" s="97">
        <v>450</v>
      </c>
      <c r="M246" s="98">
        <v>1080</v>
      </c>
      <c r="N246" s="99" t="s">
        <v>913</v>
      </c>
      <c r="O246" s="100" t="s">
        <v>914</v>
      </c>
      <c r="P246" s="100" t="s">
        <v>852</v>
      </c>
      <c r="Q246" s="100" t="s">
        <v>915</v>
      </c>
      <c r="R246" s="100" t="s">
        <v>912</v>
      </c>
      <c r="S246" s="101">
        <v>2.7</v>
      </c>
      <c r="T246" s="102">
        <v>2.6</v>
      </c>
      <c r="U246" s="97">
        <v>400</v>
      </c>
      <c r="V246" s="98">
        <v>1040</v>
      </c>
      <c r="W246" s="103" t="s">
        <v>913</v>
      </c>
      <c r="X246" s="100" t="s">
        <v>914</v>
      </c>
      <c r="Y246" s="103" t="s">
        <v>852</v>
      </c>
      <c r="Z246" s="100" t="s">
        <v>915</v>
      </c>
      <c r="AA246" s="103" t="s">
        <v>912</v>
      </c>
      <c r="AB246" s="101">
        <v>2.7</v>
      </c>
      <c r="AC246" s="104">
        <v>2.6</v>
      </c>
      <c r="AD246" s="33" t="s">
        <v>912</v>
      </c>
      <c r="AE246" s="105">
        <v>9230</v>
      </c>
      <c r="AF246" s="33" t="s">
        <v>912</v>
      </c>
      <c r="AG246" s="106">
        <v>90</v>
      </c>
      <c r="AH246" s="107" t="s">
        <v>913</v>
      </c>
      <c r="AI246" s="49" t="s">
        <v>914</v>
      </c>
      <c r="AJ246" s="50" t="s">
        <v>912</v>
      </c>
      <c r="AK246" s="108" t="s">
        <v>915</v>
      </c>
      <c r="AL246" s="109" t="s">
        <v>912</v>
      </c>
      <c r="AM246" s="110">
        <v>2.5</v>
      </c>
      <c r="AN246" s="111"/>
      <c r="AP246" s="112"/>
      <c r="AQ246" s="7"/>
      <c r="AR246" s="113"/>
      <c r="AS246" s="114"/>
      <c r="AT246" s="112"/>
      <c r="AU246" s="114"/>
      <c r="AV246" s="112"/>
      <c r="AW246" s="114"/>
      <c r="AX246" s="112"/>
      <c r="AZ246" s="18"/>
      <c r="BA246" s="18"/>
      <c r="BB246" s="81"/>
      <c r="BC246" s="22"/>
      <c r="BD246" s="18"/>
      <c r="BE246" s="22"/>
      <c r="BF246" s="18"/>
      <c r="BG246" s="22"/>
      <c r="BH246" s="18"/>
      <c r="BI246" s="870"/>
      <c r="BK246" s="163"/>
      <c r="BL246" s="869"/>
      <c r="BM246" s="93"/>
      <c r="BS246" s="116"/>
      <c r="BT246" s="154"/>
      <c r="BU246" s="958"/>
      <c r="BV246" s="150"/>
      <c r="BW246" s="869"/>
      <c r="BX246" s="123"/>
      <c r="BY246" s="123"/>
      <c r="BZ246" s="870"/>
      <c r="CA246" s="162"/>
      <c r="CB246" s="159"/>
      <c r="CC246" s="160"/>
      <c r="CD246" s="159"/>
      <c r="CE246" s="160"/>
      <c r="CF246" s="159"/>
      <c r="CG246" s="160"/>
      <c r="CH246" s="855"/>
      <c r="CI246" s="872" t="e">
        <v>#REF!</v>
      </c>
      <c r="CJ246" s="875" t="e">
        <v>#REF!</v>
      </c>
      <c r="CK246" s="877"/>
      <c r="CL246" s="15" t="s">
        <v>923</v>
      </c>
      <c r="CM246" s="119">
        <v>2900</v>
      </c>
      <c r="CN246" s="120">
        <v>3300</v>
      </c>
      <c r="CO246" s="859"/>
      <c r="CP246" s="879"/>
      <c r="CQ246" s="859"/>
      <c r="CR246" s="861"/>
      <c r="CS246" s="884"/>
      <c r="CT246" s="835"/>
      <c r="CU246" s="835"/>
      <c r="CV246" s="838"/>
      <c r="CW246" s="884"/>
      <c r="CX246" s="851"/>
      <c r="CY246" s="881"/>
      <c r="CZ246" s="877"/>
      <c r="DA246" s="854"/>
      <c r="DB246" s="855"/>
      <c r="DC246" s="157"/>
      <c r="DD246" s="855"/>
      <c r="DE246" s="857"/>
      <c r="DF246" s="859"/>
      <c r="DG246" s="861"/>
      <c r="DH246" s="835"/>
      <c r="DI246" s="835"/>
      <c r="DJ246" s="835"/>
      <c r="DK246" s="838"/>
      <c r="DL246" s="835"/>
      <c r="DM246" s="841"/>
      <c r="DN246" s="843"/>
      <c r="DO246" s="845"/>
      <c r="DP246" s="847"/>
      <c r="DQ246" s="847"/>
      <c r="DR246" s="849"/>
      <c r="DS246" s="843"/>
      <c r="DT246" s="967"/>
      <c r="DU246" s="969"/>
      <c r="DV246" s="961"/>
      <c r="DW246" s="195"/>
      <c r="DX246" s="961"/>
    </row>
    <row r="247" spans="1:128" ht="18.600000000000001" customHeight="1">
      <c r="A247" s="302" t="s">
        <v>398</v>
      </c>
      <c r="B247" s="921"/>
      <c r="C247" s="866"/>
      <c r="D247" s="863" t="s">
        <v>924</v>
      </c>
      <c r="E247" s="94" t="s">
        <v>53</v>
      </c>
      <c r="F247" s="56"/>
      <c r="G247" s="95">
        <v>121080</v>
      </c>
      <c r="H247" s="96">
        <v>213440</v>
      </c>
      <c r="I247" s="95">
        <v>116960</v>
      </c>
      <c r="J247" s="96">
        <v>209320</v>
      </c>
      <c r="K247" s="33" t="s">
        <v>912</v>
      </c>
      <c r="L247" s="97">
        <v>1080</v>
      </c>
      <c r="M247" s="98">
        <v>2010</v>
      </c>
      <c r="N247" s="99" t="s">
        <v>913</v>
      </c>
      <c r="O247" s="100" t="s">
        <v>914</v>
      </c>
      <c r="P247" s="100" t="s">
        <v>852</v>
      </c>
      <c r="Q247" s="100" t="s">
        <v>915</v>
      </c>
      <c r="R247" s="100" t="s">
        <v>912</v>
      </c>
      <c r="S247" s="101">
        <v>2.6</v>
      </c>
      <c r="T247" s="102">
        <v>2.6</v>
      </c>
      <c r="U247" s="97">
        <v>1040</v>
      </c>
      <c r="V247" s="98">
        <v>1970</v>
      </c>
      <c r="W247" s="103" t="s">
        <v>913</v>
      </c>
      <c r="X247" s="100" t="s">
        <v>914</v>
      </c>
      <c r="Y247" s="103" t="s">
        <v>852</v>
      </c>
      <c r="Z247" s="100" t="s">
        <v>915</v>
      </c>
      <c r="AA247" s="103" t="s">
        <v>912</v>
      </c>
      <c r="AB247" s="101">
        <v>2.6</v>
      </c>
      <c r="AC247" s="104">
        <v>2.6</v>
      </c>
      <c r="AD247" s="122"/>
      <c r="AF247" s="124"/>
      <c r="AO247" s="122"/>
      <c r="AQ247" s="124"/>
      <c r="AY247" s="33" t="s">
        <v>912</v>
      </c>
      <c r="AZ247" s="127">
        <v>18470</v>
      </c>
      <c r="BA247" s="33" t="s">
        <v>912</v>
      </c>
      <c r="BB247" s="75">
        <v>180</v>
      </c>
      <c r="BC247" s="76" t="s">
        <v>913</v>
      </c>
      <c r="BD247" s="77" t="s">
        <v>914</v>
      </c>
      <c r="BE247" s="78" t="s">
        <v>912</v>
      </c>
      <c r="BF247" s="79" t="s">
        <v>915</v>
      </c>
      <c r="BG247" s="76" t="s">
        <v>912</v>
      </c>
      <c r="BH247" s="80">
        <v>2.5</v>
      </c>
      <c r="BI247" s="870"/>
      <c r="BK247" s="163"/>
      <c r="BL247" s="869"/>
      <c r="BM247" s="93"/>
      <c r="BS247" s="116"/>
      <c r="BT247" s="123"/>
      <c r="BU247" s="958"/>
      <c r="BV247" s="115"/>
      <c r="BW247" s="869"/>
      <c r="BX247" s="123"/>
      <c r="BY247" s="123"/>
      <c r="BZ247" s="870"/>
      <c r="CA247" s="162"/>
      <c r="CB247" s="159"/>
      <c r="CC247" s="160"/>
      <c r="CD247" s="159"/>
      <c r="CE247" s="160"/>
      <c r="CF247" s="159"/>
      <c r="CG247" s="160"/>
      <c r="CH247" s="855"/>
      <c r="CI247" s="872" t="e">
        <v>#REF!</v>
      </c>
      <c r="CJ247" s="875" t="e">
        <v>#REF!</v>
      </c>
      <c r="CK247" s="877"/>
      <c r="CL247" s="15" t="s">
        <v>925</v>
      </c>
      <c r="CM247" s="119">
        <v>2500</v>
      </c>
      <c r="CN247" s="120">
        <v>2800</v>
      </c>
      <c r="CO247" s="859"/>
      <c r="CP247" s="879"/>
      <c r="CQ247" s="859"/>
      <c r="CR247" s="861"/>
      <c r="CS247" s="884"/>
      <c r="CT247" s="835"/>
      <c r="CU247" s="835"/>
      <c r="CV247" s="838"/>
      <c r="CW247" s="884"/>
      <c r="CX247" s="851"/>
      <c r="CY247" s="881"/>
      <c r="CZ247" s="93"/>
      <c r="DA247" s="19"/>
      <c r="DB247" s="855"/>
      <c r="DC247" s="157"/>
      <c r="DD247" s="855"/>
      <c r="DE247" s="857"/>
      <c r="DF247" s="859"/>
      <c r="DG247" s="861"/>
      <c r="DH247" s="835"/>
      <c r="DI247" s="835"/>
      <c r="DJ247" s="835"/>
      <c r="DK247" s="838"/>
      <c r="DL247" s="835"/>
      <c r="DM247" s="841"/>
      <c r="DN247" s="843"/>
      <c r="DO247" s="888">
        <v>0.01</v>
      </c>
      <c r="DP247" s="890">
        <v>0.03</v>
      </c>
      <c r="DQ247" s="890">
        <v>0.04</v>
      </c>
      <c r="DR247" s="892">
        <v>0.06</v>
      </c>
      <c r="DS247" s="843"/>
      <c r="DT247" s="967"/>
      <c r="DU247" s="969"/>
      <c r="DV247" s="961"/>
      <c r="DW247" s="195"/>
      <c r="DX247" s="961"/>
    </row>
    <row r="248" spans="1:128" ht="18.600000000000001" customHeight="1">
      <c r="A248" s="302" t="s">
        <v>399</v>
      </c>
      <c r="B248" s="921"/>
      <c r="C248" s="866"/>
      <c r="D248" s="864"/>
      <c r="E248" s="129" t="s">
        <v>54</v>
      </c>
      <c r="F248" s="56"/>
      <c r="G248" s="130">
        <v>213440</v>
      </c>
      <c r="H248" s="131"/>
      <c r="I248" s="130">
        <v>209320</v>
      </c>
      <c r="J248" s="131"/>
      <c r="K248" s="33" t="s">
        <v>912</v>
      </c>
      <c r="L248" s="132">
        <v>2010</v>
      </c>
      <c r="M248" s="133"/>
      <c r="N248" s="134" t="s">
        <v>913</v>
      </c>
      <c r="O248" s="135" t="s">
        <v>914</v>
      </c>
      <c r="P248" s="135" t="s">
        <v>852</v>
      </c>
      <c r="Q248" s="135" t="s">
        <v>915</v>
      </c>
      <c r="R248" s="135" t="s">
        <v>912</v>
      </c>
      <c r="S248" s="136">
        <v>2.6</v>
      </c>
      <c r="T248" s="137"/>
      <c r="U248" s="132">
        <v>1970</v>
      </c>
      <c r="V248" s="133"/>
      <c r="W248" s="138" t="s">
        <v>913</v>
      </c>
      <c r="X248" s="135" t="s">
        <v>914</v>
      </c>
      <c r="Y248" s="139" t="s">
        <v>852</v>
      </c>
      <c r="Z248" s="135" t="s">
        <v>915</v>
      </c>
      <c r="AA248" s="139" t="s">
        <v>912</v>
      </c>
      <c r="AB248" s="136">
        <v>2.6</v>
      </c>
      <c r="AC248" s="140"/>
      <c r="AD248" s="122"/>
      <c r="AF248" s="124"/>
      <c r="AG248" s="141"/>
      <c r="AO248" s="122"/>
      <c r="AQ248" s="124"/>
      <c r="AR248" s="141"/>
      <c r="AY248" s="122"/>
      <c r="BI248" s="870"/>
      <c r="BK248" s="163"/>
      <c r="BL248" s="869"/>
      <c r="BM248" s="93"/>
      <c r="BS248" s="116"/>
      <c r="BU248" s="958"/>
      <c r="BV248" s="117"/>
      <c r="BW248" s="869"/>
      <c r="BX248" s="123"/>
      <c r="BY248" s="123"/>
      <c r="BZ248" s="870"/>
      <c r="CA248" s="162"/>
      <c r="CB248" s="159"/>
      <c r="CC248" s="160"/>
      <c r="CD248" s="159"/>
      <c r="CE248" s="160"/>
      <c r="CF248" s="159"/>
      <c r="CG248" s="160"/>
      <c r="CH248" s="855"/>
      <c r="CI248" s="873" t="e">
        <v>#REF!</v>
      </c>
      <c r="CJ248" s="876" t="e">
        <v>#REF!</v>
      </c>
      <c r="CK248" s="877"/>
      <c r="CL248" s="143" t="s">
        <v>926</v>
      </c>
      <c r="CM248" s="144">
        <v>2300</v>
      </c>
      <c r="CN248" s="145">
        <v>2500</v>
      </c>
      <c r="CO248" s="859"/>
      <c r="CP248" s="880"/>
      <c r="CQ248" s="859"/>
      <c r="CR248" s="862"/>
      <c r="CS248" s="885"/>
      <c r="CT248" s="836"/>
      <c r="CU248" s="836"/>
      <c r="CV248" s="839"/>
      <c r="CW248" s="885"/>
      <c r="CX248" s="852"/>
      <c r="CY248" s="882"/>
      <c r="CZ248" s="93"/>
      <c r="DA248" s="19"/>
      <c r="DB248" s="855"/>
      <c r="DC248" s="157"/>
      <c r="DD248" s="855"/>
      <c r="DE248" s="858"/>
      <c r="DF248" s="859"/>
      <c r="DG248" s="862"/>
      <c r="DH248" s="836"/>
      <c r="DI248" s="836"/>
      <c r="DJ248" s="836"/>
      <c r="DK248" s="839"/>
      <c r="DL248" s="836"/>
      <c r="DM248" s="842"/>
      <c r="DN248" s="843"/>
      <c r="DO248" s="889"/>
      <c r="DP248" s="891"/>
      <c r="DQ248" s="891"/>
      <c r="DR248" s="893"/>
      <c r="DS248" s="843"/>
      <c r="DT248" s="967"/>
      <c r="DU248" s="969"/>
      <c r="DV248" s="961"/>
      <c r="DW248" s="195"/>
      <c r="DX248" s="961"/>
    </row>
    <row r="249" spans="1:128" ht="18.600000000000001" customHeight="1">
      <c r="A249" s="302" t="s">
        <v>400</v>
      </c>
      <c r="B249" s="921"/>
      <c r="C249" s="865" t="s">
        <v>962</v>
      </c>
      <c r="D249" s="867" t="s">
        <v>911</v>
      </c>
      <c r="E249" s="55" t="s">
        <v>51</v>
      </c>
      <c r="F249" s="56"/>
      <c r="G249" s="57">
        <v>37950</v>
      </c>
      <c r="H249" s="58">
        <v>47180</v>
      </c>
      <c r="I249" s="57">
        <v>34080</v>
      </c>
      <c r="J249" s="58">
        <v>43310</v>
      </c>
      <c r="K249" s="33" t="s">
        <v>912</v>
      </c>
      <c r="L249" s="59">
        <v>350</v>
      </c>
      <c r="M249" s="60">
        <v>440</v>
      </c>
      <c r="N249" s="61" t="s">
        <v>913</v>
      </c>
      <c r="O249" s="62" t="s">
        <v>914</v>
      </c>
      <c r="P249" s="63" t="s">
        <v>912</v>
      </c>
      <c r="Q249" s="64" t="s">
        <v>915</v>
      </c>
      <c r="R249" s="63" t="s">
        <v>912</v>
      </c>
      <c r="S249" s="65">
        <v>2.9</v>
      </c>
      <c r="T249" s="66">
        <v>2.8</v>
      </c>
      <c r="U249" s="59">
        <v>320</v>
      </c>
      <c r="V249" s="60">
        <v>410</v>
      </c>
      <c r="W249" s="67" t="s">
        <v>913</v>
      </c>
      <c r="X249" s="62" t="s">
        <v>914</v>
      </c>
      <c r="Y249" s="67" t="s">
        <v>912</v>
      </c>
      <c r="Z249" s="64" t="s">
        <v>915</v>
      </c>
      <c r="AA249" s="67" t="s">
        <v>912</v>
      </c>
      <c r="AB249" s="65">
        <v>2.9</v>
      </c>
      <c r="AC249" s="68">
        <v>2.8</v>
      </c>
      <c r="AD249" s="33" t="s">
        <v>912</v>
      </c>
      <c r="AE249" s="69">
        <v>9230</v>
      </c>
      <c r="AF249" s="33" t="s">
        <v>912</v>
      </c>
      <c r="AG249" s="70">
        <v>90</v>
      </c>
      <c r="AH249" s="71" t="s">
        <v>913</v>
      </c>
      <c r="AI249" s="62" t="s">
        <v>914</v>
      </c>
      <c r="AJ249" s="67" t="s">
        <v>912</v>
      </c>
      <c r="AK249" s="64" t="s">
        <v>915</v>
      </c>
      <c r="AL249" s="67" t="s">
        <v>912</v>
      </c>
      <c r="AM249" s="72">
        <v>2.5</v>
      </c>
      <c r="AN249" s="73" t="s">
        <v>916</v>
      </c>
      <c r="AO249" s="33" t="s">
        <v>912</v>
      </c>
      <c r="AP249" s="74">
        <v>3690</v>
      </c>
      <c r="AQ249" s="33" t="s">
        <v>912</v>
      </c>
      <c r="AR249" s="75">
        <v>30</v>
      </c>
      <c r="AS249" s="76" t="s">
        <v>913</v>
      </c>
      <c r="AT249" s="77" t="s">
        <v>914</v>
      </c>
      <c r="AU249" s="78" t="s">
        <v>912</v>
      </c>
      <c r="AV249" s="79" t="s">
        <v>915</v>
      </c>
      <c r="AW249" s="78" t="s">
        <v>912</v>
      </c>
      <c r="AX249" s="80">
        <v>3.7</v>
      </c>
      <c r="AZ249" s="18"/>
      <c r="BA249" s="18"/>
      <c r="BB249" s="81"/>
      <c r="BC249" s="22"/>
      <c r="BD249" s="18"/>
      <c r="BE249" s="22"/>
      <c r="BF249" s="18"/>
      <c r="BG249" s="22"/>
      <c r="BH249" s="18"/>
      <c r="BI249" s="870"/>
      <c r="BK249" s="150"/>
      <c r="BL249" s="869"/>
      <c r="BM249" s="93"/>
      <c r="BS249" s="116"/>
      <c r="BU249" s="958"/>
      <c r="BV249" s="117"/>
      <c r="BW249" s="869"/>
      <c r="BX249" s="123"/>
      <c r="BY249" s="123"/>
      <c r="BZ249" s="870"/>
      <c r="CA249" s="162"/>
      <c r="CB249" s="159"/>
      <c r="CC249" s="160"/>
      <c r="CD249" s="159"/>
      <c r="CE249" s="160"/>
      <c r="CF249" s="159"/>
      <c r="CG249" s="160"/>
      <c r="CH249" s="855" t="s">
        <v>912</v>
      </c>
      <c r="CI249" s="871">
        <v>3000</v>
      </c>
      <c r="CJ249" s="874">
        <v>3300</v>
      </c>
      <c r="CK249" s="877" t="s">
        <v>912</v>
      </c>
      <c r="CL249" s="89" t="s">
        <v>919</v>
      </c>
      <c r="CM249" s="90">
        <v>4800</v>
      </c>
      <c r="CN249" s="91">
        <v>5400</v>
      </c>
      <c r="CO249" s="859" t="s">
        <v>912</v>
      </c>
      <c r="CP249" s="878">
        <v>3460</v>
      </c>
      <c r="CQ249" s="859" t="s">
        <v>912</v>
      </c>
      <c r="CR249" s="860">
        <v>30</v>
      </c>
      <c r="CS249" s="883" t="s">
        <v>913</v>
      </c>
      <c r="CT249" s="834" t="s">
        <v>914</v>
      </c>
      <c r="CU249" s="834" t="s">
        <v>912</v>
      </c>
      <c r="CV249" s="837" t="s">
        <v>918</v>
      </c>
      <c r="CW249" s="883" t="s">
        <v>912</v>
      </c>
      <c r="CX249" s="850">
        <v>3</v>
      </c>
      <c r="CY249" s="881" t="s">
        <v>920</v>
      </c>
      <c r="CZ249" s="877" t="s">
        <v>912</v>
      </c>
      <c r="DA249" s="853">
        <v>5100</v>
      </c>
      <c r="DB249" s="855"/>
      <c r="DC249" s="157"/>
      <c r="DD249" s="855" t="s">
        <v>921</v>
      </c>
      <c r="DE249" s="856">
        <v>3750</v>
      </c>
      <c r="DF249" s="859" t="s">
        <v>912</v>
      </c>
      <c r="DG249" s="860">
        <v>30</v>
      </c>
      <c r="DH249" s="834" t="s">
        <v>913</v>
      </c>
      <c r="DI249" s="834" t="s">
        <v>914</v>
      </c>
      <c r="DJ249" s="834" t="s">
        <v>912</v>
      </c>
      <c r="DK249" s="837" t="s">
        <v>918</v>
      </c>
      <c r="DL249" s="834" t="s">
        <v>912</v>
      </c>
      <c r="DM249" s="840">
        <v>2.2999999999999998</v>
      </c>
      <c r="DN249" s="843" t="s">
        <v>921</v>
      </c>
      <c r="DO249" s="844" t="s">
        <v>854</v>
      </c>
      <c r="DP249" s="846" t="s">
        <v>854</v>
      </c>
      <c r="DQ249" s="846" t="s">
        <v>854</v>
      </c>
      <c r="DR249" s="848" t="s">
        <v>854</v>
      </c>
      <c r="DS249" s="843" t="s">
        <v>921</v>
      </c>
      <c r="DT249" s="967"/>
      <c r="DU249" s="969"/>
      <c r="DV249" s="961"/>
      <c r="DW249" s="195"/>
      <c r="DX249" s="961"/>
    </row>
    <row r="250" spans="1:128" ht="18.600000000000001" customHeight="1">
      <c r="A250" s="302" t="s">
        <v>401</v>
      </c>
      <c r="B250" s="921"/>
      <c r="C250" s="866"/>
      <c r="D250" s="868"/>
      <c r="E250" s="94" t="s">
        <v>52</v>
      </c>
      <c r="F250" s="56"/>
      <c r="G250" s="95">
        <v>47180</v>
      </c>
      <c r="H250" s="96">
        <v>120970</v>
      </c>
      <c r="I250" s="95">
        <v>43310</v>
      </c>
      <c r="J250" s="96">
        <v>117100</v>
      </c>
      <c r="K250" s="33" t="s">
        <v>912</v>
      </c>
      <c r="L250" s="97">
        <v>440</v>
      </c>
      <c r="M250" s="98">
        <v>1080</v>
      </c>
      <c r="N250" s="99" t="s">
        <v>913</v>
      </c>
      <c r="O250" s="100" t="s">
        <v>914</v>
      </c>
      <c r="P250" s="100" t="s">
        <v>852</v>
      </c>
      <c r="Q250" s="100" t="s">
        <v>915</v>
      </c>
      <c r="R250" s="100" t="s">
        <v>912</v>
      </c>
      <c r="S250" s="101">
        <v>2.8</v>
      </c>
      <c r="T250" s="102">
        <v>2.7</v>
      </c>
      <c r="U250" s="97">
        <v>410</v>
      </c>
      <c r="V250" s="98">
        <v>1040</v>
      </c>
      <c r="W250" s="103" t="s">
        <v>913</v>
      </c>
      <c r="X250" s="100" t="s">
        <v>914</v>
      </c>
      <c r="Y250" s="103" t="s">
        <v>852</v>
      </c>
      <c r="Z250" s="100" t="s">
        <v>915</v>
      </c>
      <c r="AA250" s="103" t="s">
        <v>912</v>
      </c>
      <c r="AB250" s="101">
        <v>2.8</v>
      </c>
      <c r="AC250" s="104">
        <v>2.7</v>
      </c>
      <c r="AD250" s="33" t="s">
        <v>912</v>
      </c>
      <c r="AE250" s="105">
        <v>9230</v>
      </c>
      <c r="AF250" s="33" t="s">
        <v>912</v>
      </c>
      <c r="AG250" s="106">
        <v>90</v>
      </c>
      <c r="AH250" s="107" t="s">
        <v>913</v>
      </c>
      <c r="AI250" s="49" t="s">
        <v>914</v>
      </c>
      <c r="AJ250" s="50" t="s">
        <v>912</v>
      </c>
      <c r="AK250" s="108" t="s">
        <v>915</v>
      </c>
      <c r="AL250" s="109" t="s">
        <v>912</v>
      </c>
      <c r="AM250" s="110">
        <v>2.5</v>
      </c>
      <c r="AN250" s="111"/>
      <c r="AP250" s="112"/>
      <c r="AQ250" s="7"/>
      <c r="AR250" s="113"/>
      <c r="AS250" s="114"/>
      <c r="AT250" s="112"/>
      <c r="AU250" s="114"/>
      <c r="AV250" s="112"/>
      <c r="AW250" s="114"/>
      <c r="AX250" s="112"/>
      <c r="AZ250" s="18"/>
      <c r="BA250" s="18"/>
      <c r="BB250" s="81"/>
      <c r="BC250" s="22"/>
      <c r="BD250" s="18"/>
      <c r="BE250" s="22"/>
      <c r="BF250" s="18"/>
      <c r="BG250" s="22"/>
      <c r="BH250" s="18"/>
      <c r="BI250" s="870"/>
      <c r="BK250" s="150"/>
      <c r="BL250" s="869"/>
      <c r="BM250" s="93"/>
      <c r="BS250" s="116"/>
      <c r="BU250" s="958"/>
      <c r="BV250" s="117"/>
      <c r="BW250" s="869"/>
      <c r="BX250" s="123"/>
      <c r="BY250" s="123"/>
      <c r="BZ250" s="870"/>
      <c r="CA250" s="162"/>
      <c r="CB250" s="159"/>
      <c r="CC250" s="160"/>
      <c r="CD250" s="159"/>
      <c r="CE250" s="160"/>
      <c r="CF250" s="159"/>
      <c r="CG250" s="160"/>
      <c r="CH250" s="855"/>
      <c r="CI250" s="872" t="e">
        <v>#REF!</v>
      </c>
      <c r="CJ250" s="875" t="e">
        <v>#REF!</v>
      </c>
      <c r="CK250" s="877"/>
      <c r="CL250" s="15" t="s">
        <v>923</v>
      </c>
      <c r="CM250" s="119">
        <v>2600</v>
      </c>
      <c r="CN250" s="120">
        <v>2900</v>
      </c>
      <c r="CO250" s="859"/>
      <c r="CP250" s="879"/>
      <c r="CQ250" s="859"/>
      <c r="CR250" s="861"/>
      <c r="CS250" s="884"/>
      <c r="CT250" s="835"/>
      <c r="CU250" s="835"/>
      <c r="CV250" s="838"/>
      <c r="CW250" s="884"/>
      <c r="CX250" s="851"/>
      <c r="CY250" s="881"/>
      <c r="CZ250" s="877"/>
      <c r="DA250" s="854"/>
      <c r="DB250" s="855"/>
      <c r="DC250" s="157"/>
      <c r="DD250" s="855"/>
      <c r="DE250" s="857"/>
      <c r="DF250" s="859"/>
      <c r="DG250" s="861"/>
      <c r="DH250" s="835"/>
      <c r="DI250" s="835"/>
      <c r="DJ250" s="835"/>
      <c r="DK250" s="838"/>
      <c r="DL250" s="835"/>
      <c r="DM250" s="841"/>
      <c r="DN250" s="843"/>
      <c r="DO250" s="845"/>
      <c r="DP250" s="847"/>
      <c r="DQ250" s="847"/>
      <c r="DR250" s="849"/>
      <c r="DS250" s="843"/>
      <c r="DT250" s="967"/>
      <c r="DU250" s="969"/>
      <c r="DV250" s="961"/>
      <c r="DW250" s="195"/>
      <c r="DX250" s="961"/>
    </row>
    <row r="251" spans="1:128" ht="18.600000000000001" customHeight="1">
      <c r="A251" s="302" t="s">
        <v>402</v>
      </c>
      <c r="B251" s="921"/>
      <c r="C251" s="866"/>
      <c r="D251" s="863" t="s">
        <v>924</v>
      </c>
      <c r="E251" s="94" t="s">
        <v>53</v>
      </c>
      <c r="F251" s="56"/>
      <c r="G251" s="95">
        <v>120970</v>
      </c>
      <c r="H251" s="96">
        <v>213330</v>
      </c>
      <c r="I251" s="95">
        <v>117100</v>
      </c>
      <c r="J251" s="96">
        <v>209460</v>
      </c>
      <c r="K251" s="33" t="s">
        <v>912</v>
      </c>
      <c r="L251" s="97">
        <v>1080</v>
      </c>
      <c r="M251" s="98">
        <v>2010</v>
      </c>
      <c r="N251" s="99" t="s">
        <v>913</v>
      </c>
      <c r="O251" s="100" t="s">
        <v>914</v>
      </c>
      <c r="P251" s="100" t="s">
        <v>852</v>
      </c>
      <c r="Q251" s="100" t="s">
        <v>915</v>
      </c>
      <c r="R251" s="100" t="s">
        <v>912</v>
      </c>
      <c r="S251" s="101">
        <v>2.7</v>
      </c>
      <c r="T251" s="102">
        <v>2.7</v>
      </c>
      <c r="U251" s="97">
        <v>1040</v>
      </c>
      <c r="V251" s="98">
        <v>1970</v>
      </c>
      <c r="W251" s="103" t="s">
        <v>913</v>
      </c>
      <c r="X251" s="100" t="s">
        <v>914</v>
      </c>
      <c r="Y251" s="103" t="s">
        <v>852</v>
      </c>
      <c r="Z251" s="100" t="s">
        <v>915</v>
      </c>
      <c r="AA251" s="103" t="s">
        <v>912</v>
      </c>
      <c r="AB251" s="101">
        <v>2.7</v>
      </c>
      <c r="AC251" s="104">
        <v>2.6</v>
      </c>
      <c r="AD251" s="122"/>
      <c r="AF251" s="124"/>
      <c r="AO251" s="122"/>
      <c r="AQ251" s="124"/>
      <c r="AY251" s="33" t="s">
        <v>912</v>
      </c>
      <c r="AZ251" s="127">
        <v>18470</v>
      </c>
      <c r="BA251" s="33" t="s">
        <v>912</v>
      </c>
      <c r="BB251" s="75">
        <v>180</v>
      </c>
      <c r="BC251" s="76" t="s">
        <v>913</v>
      </c>
      <c r="BD251" s="77" t="s">
        <v>914</v>
      </c>
      <c r="BE251" s="78" t="s">
        <v>912</v>
      </c>
      <c r="BF251" s="79" t="s">
        <v>915</v>
      </c>
      <c r="BG251" s="76" t="s">
        <v>912</v>
      </c>
      <c r="BH251" s="80">
        <v>2.5</v>
      </c>
      <c r="BI251" s="870"/>
      <c r="BK251" s="150"/>
      <c r="BL251" s="869"/>
      <c r="BM251" s="93"/>
      <c r="BS251" s="116"/>
      <c r="BU251" s="958"/>
      <c r="BV251" s="117"/>
      <c r="BW251" s="869"/>
      <c r="BX251" s="123"/>
      <c r="BY251" s="123"/>
      <c r="BZ251" s="870"/>
      <c r="CA251" s="162"/>
      <c r="CB251" s="159"/>
      <c r="CC251" s="160"/>
      <c r="CD251" s="159"/>
      <c r="CE251" s="160"/>
      <c r="CF251" s="159"/>
      <c r="CG251" s="160"/>
      <c r="CH251" s="855"/>
      <c r="CI251" s="872" t="e">
        <v>#REF!</v>
      </c>
      <c r="CJ251" s="875" t="e">
        <v>#REF!</v>
      </c>
      <c r="CK251" s="877"/>
      <c r="CL251" s="15" t="s">
        <v>925</v>
      </c>
      <c r="CM251" s="119">
        <v>2300</v>
      </c>
      <c r="CN251" s="120">
        <v>2500</v>
      </c>
      <c r="CO251" s="859"/>
      <c r="CP251" s="879"/>
      <c r="CQ251" s="859"/>
      <c r="CR251" s="861"/>
      <c r="CS251" s="884"/>
      <c r="CT251" s="835"/>
      <c r="CU251" s="835"/>
      <c r="CV251" s="838"/>
      <c r="CW251" s="884"/>
      <c r="CX251" s="851"/>
      <c r="CY251" s="881"/>
      <c r="CZ251" s="93"/>
      <c r="DA251" s="19"/>
      <c r="DB251" s="855"/>
      <c r="DC251" s="157"/>
      <c r="DD251" s="855"/>
      <c r="DE251" s="857"/>
      <c r="DF251" s="859"/>
      <c r="DG251" s="861"/>
      <c r="DH251" s="835"/>
      <c r="DI251" s="835"/>
      <c r="DJ251" s="835"/>
      <c r="DK251" s="838"/>
      <c r="DL251" s="835"/>
      <c r="DM251" s="841"/>
      <c r="DN251" s="843"/>
      <c r="DO251" s="888">
        <v>0.01</v>
      </c>
      <c r="DP251" s="890">
        <v>0.03</v>
      </c>
      <c r="DQ251" s="890">
        <v>0.04</v>
      </c>
      <c r="DR251" s="892">
        <v>0.06</v>
      </c>
      <c r="DS251" s="843"/>
      <c r="DT251" s="967"/>
      <c r="DU251" s="969"/>
      <c r="DV251" s="961"/>
      <c r="DW251" s="195"/>
      <c r="DX251" s="961"/>
    </row>
    <row r="252" spans="1:128" ht="18.600000000000001" customHeight="1">
      <c r="A252" s="302" t="s">
        <v>403</v>
      </c>
      <c r="B252" s="921"/>
      <c r="C252" s="866"/>
      <c r="D252" s="864"/>
      <c r="E252" s="129" t="s">
        <v>54</v>
      </c>
      <c r="F252" s="56"/>
      <c r="G252" s="130">
        <v>213330</v>
      </c>
      <c r="H252" s="131"/>
      <c r="I252" s="130">
        <v>209460</v>
      </c>
      <c r="J252" s="131"/>
      <c r="K252" s="33" t="s">
        <v>912</v>
      </c>
      <c r="L252" s="132">
        <v>2010</v>
      </c>
      <c r="M252" s="133"/>
      <c r="N252" s="134" t="s">
        <v>913</v>
      </c>
      <c r="O252" s="135" t="s">
        <v>914</v>
      </c>
      <c r="P252" s="135" t="s">
        <v>852</v>
      </c>
      <c r="Q252" s="135" t="s">
        <v>915</v>
      </c>
      <c r="R252" s="135" t="s">
        <v>912</v>
      </c>
      <c r="S252" s="136">
        <v>2.7</v>
      </c>
      <c r="T252" s="137"/>
      <c r="U252" s="132">
        <v>1970</v>
      </c>
      <c r="V252" s="133"/>
      <c r="W252" s="138" t="s">
        <v>913</v>
      </c>
      <c r="X252" s="135" t="s">
        <v>914</v>
      </c>
      <c r="Y252" s="139" t="s">
        <v>852</v>
      </c>
      <c r="Z252" s="135" t="s">
        <v>915</v>
      </c>
      <c r="AA252" s="139" t="s">
        <v>912</v>
      </c>
      <c r="AB252" s="136">
        <v>2.6</v>
      </c>
      <c r="AC252" s="140"/>
      <c r="AD252" s="122"/>
      <c r="AF252" s="124"/>
      <c r="AG252" s="141"/>
      <c r="AO252" s="122"/>
      <c r="AQ252" s="124"/>
      <c r="AR252" s="141"/>
      <c r="AY252" s="122"/>
      <c r="BI252" s="870"/>
      <c r="BK252" s="150"/>
      <c r="BL252" s="869"/>
      <c r="BM252" s="93"/>
      <c r="BS252" s="116"/>
      <c r="BU252" s="958"/>
      <c r="BV252" s="117"/>
      <c r="BW252" s="869"/>
      <c r="BX252" s="123"/>
      <c r="BY252" s="123"/>
      <c r="BZ252" s="870"/>
      <c r="CA252" s="162"/>
      <c r="CB252" s="159"/>
      <c r="CC252" s="160"/>
      <c r="CD252" s="159"/>
      <c r="CE252" s="160"/>
      <c r="CF252" s="159"/>
      <c r="CG252" s="160"/>
      <c r="CH252" s="855"/>
      <c r="CI252" s="873" t="e">
        <v>#REF!</v>
      </c>
      <c r="CJ252" s="876" t="e">
        <v>#REF!</v>
      </c>
      <c r="CK252" s="877"/>
      <c r="CL252" s="143" t="s">
        <v>926</v>
      </c>
      <c r="CM252" s="144">
        <v>2000</v>
      </c>
      <c r="CN252" s="145">
        <v>2300</v>
      </c>
      <c r="CO252" s="859"/>
      <c r="CP252" s="880"/>
      <c r="CQ252" s="859"/>
      <c r="CR252" s="862"/>
      <c r="CS252" s="885"/>
      <c r="CT252" s="836"/>
      <c r="CU252" s="836"/>
      <c r="CV252" s="839"/>
      <c r="CW252" s="885"/>
      <c r="CX252" s="852"/>
      <c r="CY252" s="882"/>
      <c r="CZ252" s="93"/>
      <c r="DA252" s="19"/>
      <c r="DB252" s="855"/>
      <c r="DC252" s="157"/>
      <c r="DD252" s="855"/>
      <c r="DE252" s="858"/>
      <c r="DF252" s="859"/>
      <c r="DG252" s="862"/>
      <c r="DH252" s="836"/>
      <c r="DI252" s="836"/>
      <c r="DJ252" s="836"/>
      <c r="DK252" s="839"/>
      <c r="DL252" s="836"/>
      <c r="DM252" s="842"/>
      <c r="DN252" s="843"/>
      <c r="DO252" s="889"/>
      <c r="DP252" s="891"/>
      <c r="DQ252" s="891"/>
      <c r="DR252" s="893"/>
      <c r="DS252" s="843"/>
      <c r="DT252" s="967"/>
      <c r="DU252" s="969"/>
      <c r="DV252" s="961"/>
      <c r="DW252" s="195"/>
      <c r="DX252" s="961"/>
    </row>
    <row r="253" spans="1:128" ht="18.600000000000001" customHeight="1">
      <c r="A253" s="302" t="s">
        <v>404</v>
      </c>
      <c r="B253" s="921"/>
      <c r="C253" s="976" t="s">
        <v>963</v>
      </c>
      <c r="D253" s="867" t="s">
        <v>911</v>
      </c>
      <c r="E253" s="55" t="s">
        <v>51</v>
      </c>
      <c r="F253" s="56"/>
      <c r="G253" s="57">
        <v>36990</v>
      </c>
      <c r="H253" s="58">
        <v>46220</v>
      </c>
      <c r="I253" s="57">
        <v>33360</v>
      </c>
      <c r="J253" s="58">
        <v>42590</v>
      </c>
      <c r="K253" s="33" t="s">
        <v>912</v>
      </c>
      <c r="L253" s="59">
        <v>340</v>
      </c>
      <c r="M253" s="60">
        <v>430</v>
      </c>
      <c r="N253" s="61" t="s">
        <v>913</v>
      </c>
      <c r="O253" s="62" t="s">
        <v>914</v>
      </c>
      <c r="P253" s="63" t="s">
        <v>912</v>
      </c>
      <c r="Q253" s="64" t="s">
        <v>915</v>
      </c>
      <c r="R253" s="63" t="s">
        <v>912</v>
      </c>
      <c r="S253" s="65">
        <v>2.9</v>
      </c>
      <c r="T253" s="66">
        <v>2.8</v>
      </c>
      <c r="U253" s="59">
        <v>310</v>
      </c>
      <c r="V253" s="60">
        <v>400</v>
      </c>
      <c r="W253" s="67" t="s">
        <v>913</v>
      </c>
      <c r="X253" s="62" t="s">
        <v>914</v>
      </c>
      <c r="Y253" s="67" t="s">
        <v>912</v>
      </c>
      <c r="Z253" s="64" t="s">
        <v>915</v>
      </c>
      <c r="AA253" s="67" t="s">
        <v>912</v>
      </c>
      <c r="AB253" s="65">
        <v>2.9</v>
      </c>
      <c r="AC253" s="68">
        <v>2.8</v>
      </c>
      <c r="AD253" s="33" t="s">
        <v>912</v>
      </c>
      <c r="AE253" s="69">
        <v>9230</v>
      </c>
      <c r="AF253" s="33" t="s">
        <v>912</v>
      </c>
      <c r="AG253" s="70">
        <v>90</v>
      </c>
      <c r="AH253" s="71" t="s">
        <v>913</v>
      </c>
      <c r="AI253" s="62" t="s">
        <v>914</v>
      </c>
      <c r="AJ253" s="67" t="s">
        <v>912</v>
      </c>
      <c r="AK253" s="64" t="s">
        <v>915</v>
      </c>
      <c r="AL253" s="67" t="s">
        <v>912</v>
      </c>
      <c r="AM253" s="72">
        <v>2.5</v>
      </c>
      <c r="AN253" s="73" t="s">
        <v>916</v>
      </c>
      <c r="AO253" s="33" t="s">
        <v>912</v>
      </c>
      <c r="AP253" s="74">
        <v>3690</v>
      </c>
      <c r="AQ253" s="33" t="s">
        <v>912</v>
      </c>
      <c r="AR253" s="75">
        <v>30</v>
      </c>
      <c r="AS253" s="76" t="s">
        <v>913</v>
      </c>
      <c r="AT253" s="77" t="s">
        <v>914</v>
      </c>
      <c r="AU253" s="78" t="s">
        <v>912</v>
      </c>
      <c r="AV253" s="79" t="s">
        <v>915</v>
      </c>
      <c r="AW253" s="78" t="s">
        <v>912</v>
      </c>
      <c r="AX253" s="80">
        <v>3.7</v>
      </c>
      <c r="AZ253" s="18"/>
      <c r="BA253" s="18"/>
      <c r="BB253" s="81"/>
      <c r="BC253" s="22"/>
      <c r="BD253" s="18"/>
      <c r="BE253" s="22"/>
      <c r="BF253" s="18"/>
      <c r="BG253" s="22"/>
      <c r="BH253" s="18"/>
      <c r="BI253" s="870"/>
      <c r="BK253" s="150"/>
      <c r="BL253" s="869"/>
      <c r="BM253" s="93"/>
      <c r="BS253" s="116"/>
      <c r="BU253" s="958"/>
      <c r="BV253" s="117"/>
      <c r="BW253" s="869"/>
      <c r="BX253" s="123"/>
      <c r="BY253" s="123"/>
      <c r="BZ253" s="870"/>
      <c r="CA253" s="162"/>
      <c r="CB253" s="159"/>
      <c r="CC253" s="160"/>
      <c r="CD253" s="159"/>
      <c r="CE253" s="160"/>
      <c r="CF253" s="159"/>
      <c r="CG253" s="160"/>
      <c r="CH253" s="855" t="s">
        <v>912</v>
      </c>
      <c r="CI253" s="871">
        <v>3200</v>
      </c>
      <c r="CJ253" s="874">
        <v>3500</v>
      </c>
      <c r="CK253" s="877" t="s">
        <v>912</v>
      </c>
      <c r="CL253" s="89" t="s">
        <v>919</v>
      </c>
      <c r="CM253" s="90">
        <v>5400</v>
      </c>
      <c r="CN253" s="91">
        <v>6000</v>
      </c>
      <c r="CO253" s="859" t="s">
        <v>912</v>
      </c>
      <c r="CP253" s="878">
        <v>3250</v>
      </c>
      <c r="CQ253" s="859" t="s">
        <v>912</v>
      </c>
      <c r="CR253" s="860">
        <v>30</v>
      </c>
      <c r="CS253" s="883" t="s">
        <v>913</v>
      </c>
      <c r="CT253" s="834" t="s">
        <v>914</v>
      </c>
      <c r="CU253" s="834" t="s">
        <v>912</v>
      </c>
      <c r="CV253" s="837" t="s">
        <v>918</v>
      </c>
      <c r="CW253" s="883" t="s">
        <v>912</v>
      </c>
      <c r="CX253" s="850">
        <v>2.8</v>
      </c>
      <c r="CY253" s="881" t="s">
        <v>920</v>
      </c>
      <c r="CZ253" s="877" t="s">
        <v>912</v>
      </c>
      <c r="DA253" s="853">
        <v>5100</v>
      </c>
      <c r="DB253" s="855"/>
      <c r="DC253" s="157"/>
      <c r="DD253" s="855" t="s">
        <v>921</v>
      </c>
      <c r="DE253" s="856">
        <v>3530</v>
      </c>
      <c r="DF253" s="859" t="s">
        <v>912</v>
      </c>
      <c r="DG253" s="860">
        <v>30</v>
      </c>
      <c r="DH253" s="834" t="s">
        <v>913</v>
      </c>
      <c r="DI253" s="834" t="s">
        <v>914</v>
      </c>
      <c r="DJ253" s="834" t="s">
        <v>912</v>
      </c>
      <c r="DK253" s="837" t="s">
        <v>918</v>
      </c>
      <c r="DL253" s="834" t="s">
        <v>912</v>
      </c>
      <c r="DM253" s="840">
        <v>2.2000000000000002</v>
      </c>
      <c r="DN253" s="843" t="s">
        <v>921</v>
      </c>
      <c r="DO253" s="844" t="s">
        <v>854</v>
      </c>
      <c r="DP253" s="846" t="s">
        <v>854</v>
      </c>
      <c r="DQ253" s="846" t="s">
        <v>854</v>
      </c>
      <c r="DR253" s="848" t="s">
        <v>854</v>
      </c>
      <c r="DS253" s="843" t="s">
        <v>921</v>
      </c>
      <c r="DT253" s="967"/>
      <c r="DU253" s="969"/>
      <c r="DV253" s="961"/>
      <c r="DW253" s="195"/>
      <c r="DX253" s="961"/>
    </row>
    <row r="254" spans="1:128" ht="18.600000000000001" customHeight="1">
      <c r="A254" s="302" t="s">
        <v>405</v>
      </c>
      <c r="B254" s="921"/>
      <c r="C254" s="977"/>
      <c r="D254" s="868"/>
      <c r="E254" s="94" t="s">
        <v>52</v>
      </c>
      <c r="F254" s="56"/>
      <c r="G254" s="95">
        <v>46220</v>
      </c>
      <c r="H254" s="96">
        <v>120010</v>
      </c>
      <c r="I254" s="95">
        <v>42590</v>
      </c>
      <c r="J254" s="96">
        <v>116380</v>
      </c>
      <c r="K254" s="33" t="s">
        <v>912</v>
      </c>
      <c r="L254" s="97">
        <v>430</v>
      </c>
      <c r="M254" s="98">
        <v>1070</v>
      </c>
      <c r="N254" s="99" t="s">
        <v>913</v>
      </c>
      <c r="O254" s="100" t="s">
        <v>914</v>
      </c>
      <c r="P254" s="100" t="s">
        <v>852</v>
      </c>
      <c r="Q254" s="100" t="s">
        <v>915</v>
      </c>
      <c r="R254" s="100" t="s">
        <v>912</v>
      </c>
      <c r="S254" s="101">
        <v>2.8</v>
      </c>
      <c r="T254" s="102">
        <v>2.7</v>
      </c>
      <c r="U254" s="97">
        <v>400</v>
      </c>
      <c r="V254" s="98">
        <v>1030</v>
      </c>
      <c r="W254" s="103" t="s">
        <v>913</v>
      </c>
      <c r="X254" s="100" t="s">
        <v>914</v>
      </c>
      <c r="Y254" s="103" t="s">
        <v>852</v>
      </c>
      <c r="Z254" s="100" t="s">
        <v>915</v>
      </c>
      <c r="AA254" s="103" t="s">
        <v>912</v>
      </c>
      <c r="AB254" s="101">
        <v>2.8</v>
      </c>
      <c r="AC254" s="104">
        <v>2.7</v>
      </c>
      <c r="AD254" s="33" t="s">
        <v>912</v>
      </c>
      <c r="AE254" s="105">
        <v>9230</v>
      </c>
      <c r="AF254" s="33" t="s">
        <v>912</v>
      </c>
      <c r="AG254" s="106">
        <v>90</v>
      </c>
      <c r="AH254" s="107" t="s">
        <v>913</v>
      </c>
      <c r="AI254" s="49" t="s">
        <v>914</v>
      </c>
      <c r="AJ254" s="50" t="s">
        <v>912</v>
      </c>
      <c r="AK254" s="108" t="s">
        <v>915</v>
      </c>
      <c r="AL254" s="109" t="s">
        <v>912</v>
      </c>
      <c r="AM254" s="110">
        <v>2.5</v>
      </c>
      <c r="AN254" s="111"/>
      <c r="AP254" s="112"/>
      <c r="AQ254" s="7"/>
      <c r="AR254" s="113"/>
      <c r="AS254" s="114"/>
      <c r="AT254" s="112"/>
      <c r="AU254" s="114"/>
      <c r="AV254" s="112"/>
      <c r="AW254" s="114"/>
      <c r="AX254" s="112"/>
      <c r="AZ254" s="18"/>
      <c r="BA254" s="18"/>
      <c r="BB254" s="81"/>
      <c r="BC254" s="22"/>
      <c r="BD254" s="18"/>
      <c r="BE254" s="22"/>
      <c r="BF254" s="18"/>
      <c r="BG254" s="22"/>
      <c r="BH254" s="18"/>
      <c r="BI254" s="870"/>
      <c r="BK254" s="150"/>
      <c r="BL254" s="869"/>
      <c r="BM254" s="93"/>
      <c r="BS254" s="116"/>
      <c r="BU254" s="958"/>
      <c r="BV254" s="117"/>
      <c r="BW254" s="869"/>
      <c r="BX254" s="123"/>
      <c r="BY254" s="123"/>
      <c r="BZ254" s="870"/>
      <c r="CA254" s="162"/>
      <c r="CB254" s="159"/>
      <c r="CC254" s="160"/>
      <c r="CD254" s="159"/>
      <c r="CE254" s="160"/>
      <c r="CF254" s="159"/>
      <c r="CG254" s="160"/>
      <c r="CH254" s="855"/>
      <c r="CI254" s="872" t="e">
        <v>#REF!</v>
      </c>
      <c r="CJ254" s="875" t="e">
        <v>#REF!</v>
      </c>
      <c r="CK254" s="877"/>
      <c r="CL254" s="15" t="s">
        <v>923</v>
      </c>
      <c r="CM254" s="119">
        <v>2900</v>
      </c>
      <c r="CN254" s="120">
        <v>3300</v>
      </c>
      <c r="CO254" s="859"/>
      <c r="CP254" s="879"/>
      <c r="CQ254" s="859"/>
      <c r="CR254" s="861"/>
      <c r="CS254" s="884"/>
      <c r="CT254" s="835"/>
      <c r="CU254" s="835"/>
      <c r="CV254" s="838"/>
      <c r="CW254" s="884"/>
      <c r="CX254" s="851"/>
      <c r="CY254" s="881"/>
      <c r="CZ254" s="877"/>
      <c r="DA254" s="854"/>
      <c r="DB254" s="855"/>
      <c r="DC254" s="157"/>
      <c r="DD254" s="855"/>
      <c r="DE254" s="857"/>
      <c r="DF254" s="859"/>
      <c r="DG254" s="861"/>
      <c r="DH254" s="835"/>
      <c r="DI254" s="835"/>
      <c r="DJ254" s="835"/>
      <c r="DK254" s="838"/>
      <c r="DL254" s="835"/>
      <c r="DM254" s="841"/>
      <c r="DN254" s="843"/>
      <c r="DO254" s="845"/>
      <c r="DP254" s="847"/>
      <c r="DQ254" s="847"/>
      <c r="DR254" s="849"/>
      <c r="DS254" s="843"/>
      <c r="DT254" s="967"/>
      <c r="DU254" s="969"/>
      <c r="DV254" s="961"/>
      <c r="DW254" s="195"/>
      <c r="DX254" s="961"/>
    </row>
    <row r="255" spans="1:128" ht="18.600000000000001" customHeight="1">
      <c r="A255" s="302" t="s">
        <v>406</v>
      </c>
      <c r="B255" s="921"/>
      <c r="C255" s="977"/>
      <c r="D255" s="863" t="s">
        <v>924</v>
      </c>
      <c r="E255" s="94" t="s">
        <v>53</v>
      </c>
      <c r="F255" s="56"/>
      <c r="G255" s="95">
        <v>120010</v>
      </c>
      <c r="H255" s="96">
        <v>212370</v>
      </c>
      <c r="I255" s="95">
        <v>116380</v>
      </c>
      <c r="J255" s="96">
        <v>208740</v>
      </c>
      <c r="K255" s="33" t="s">
        <v>912</v>
      </c>
      <c r="L255" s="97">
        <v>1070</v>
      </c>
      <c r="M255" s="98">
        <v>2000</v>
      </c>
      <c r="N255" s="99" t="s">
        <v>913</v>
      </c>
      <c r="O255" s="100" t="s">
        <v>914</v>
      </c>
      <c r="P255" s="100" t="s">
        <v>852</v>
      </c>
      <c r="Q255" s="100" t="s">
        <v>915</v>
      </c>
      <c r="R255" s="100" t="s">
        <v>912</v>
      </c>
      <c r="S255" s="101">
        <v>2.7</v>
      </c>
      <c r="T255" s="102">
        <v>2.7</v>
      </c>
      <c r="U255" s="97">
        <v>1030</v>
      </c>
      <c r="V255" s="98">
        <v>1960</v>
      </c>
      <c r="W255" s="103" t="s">
        <v>913</v>
      </c>
      <c r="X255" s="100" t="s">
        <v>914</v>
      </c>
      <c r="Y255" s="103" t="s">
        <v>852</v>
      </c>
      <c r="Z255" s="100" t="s">
        <v>915</v>
      </c>
      <c r="AA255" s="103" t="s">
        <v>912</v>
      </c>
      <c r="AB255" s="101">
        <v>2.7</v>
      </c>
      <c r="AC255" s="104">
        <v>2.6</v>
      </c>
      <c r="AD255" s="122"/>
      <c r="AF255" s="124"/>
      <c r="AO255" s="122"/>
      <c r="AQ255" s="124"/>
      <c r="AY255" s="33" t="s">
        <v>912</v>
      </c>
      <c r="AZ255" s="127">
        <v>18470</v>
      </c>
      <c r="BA255" s="33" t="s">
        <v>912</v>
      </c>
      <c r="BB255" s="75">
        <v>180</v>
      </c>
      <c r="BC255" s="76" t="s">
        <v>913</v>
      </c>
      <c r="BD255" s="77" t="s">
        <v>914</v>
      </c>
      <c r="BE255" s="78" t="s">
        <v>912</v>
      </c>
      <c r="BF255" s="79" t="s">
        <v>915</v>
      </c>
      <c r="BG255" s="76" t="s">
        <v>912</v>
      </c>
      <c r="BH255" s="80">
        <v>2.5</v>
      </c>
      <c r="BI255" s="870"/>
      <c r="BK255" s="115"/>
      <c r="BL255" s="869"/>
      <c r="BM255" s="93"/>
      <c r="BS255" s="116"/>
      <c r="BU255" s="958"/>
      <c r="BV255" s="117"/>
      <c r="BW255" s="869"/>
      <c r="BX255" s="123"/>
      <c r="BY255" s="123"/>
      <c r="BZ255" s="870"/>
      <c r="CA255" s="162"/>
      <c r="CB255" s="159"/>
      <c r="CC255" s="160"/>
      <c r="CD255" s="159"/>
      <c r="CE255" s="160"/>
      <c r="CF255" s="159"/>
      <c r="CG255" s="160"/>
      <c r="CH255" s="855"/>
      <c r="CI255" s="872" t="e">
        <v>#REF!</v>
      </c>
      <c r="CJ255" s="875" t="e">
        <v>#REF!</v>
      </c>
      <c r="CK255" s="877"/>
      <c r="CL255" s="15" t="s">
        <v>925</v>
      </c>
      <c r="CM255" s="119">
        <v>2500</v>
      </c>
      <c r="CN255" s="120">
        <v>2800</v>
      </c>
      <c r="CO255" s="859"/>
      <c r="CP255" s="879"/>
      <c r="CQ255" s="859"/>
      <c r="CR255" s="861"/>
      <c r="CS255" s="884"/>
      <c r="CT255" s="835"/>
      <c r="CU255" s="835"/>
      <c r="CV255" s="838"/>
      <c r="CW255" s="884"/>
      <c r="CX255" s="851"/>
      <c r="CY255" s="881"/>
      <c r="CZ255" s="93"/>
      <c r="DA255" s="19"/>
      <c r="DB255" s="855"/>
      <c r="DC255" s="157"/>
      <c r="DD255" s="855"/>
      <c r="DE255" s="857"/>
      <c r="DF255" s="859"/>
      <c r="DG255" s="861"/>
      <c r="DH255" s="835"/>
      <c r="DI255" s="835"/>
      <c r="DJ255" s="835"/>
      <c r="DK255" s="838"/>
      <c r="DL255" s="835"/>
      <c r="DM255" s="841"/>
      <c r="DN255" s="843"/>
      <c r="DO255" s="888">
        <v>0.01</v>
      </c>
      <c r="DP255" s="890">
        <v>0.03</v>
      </c>
      <c r="DQ255" s="890">
        <v>0.04</v>
      </c>
      <c r="DR255" s="892">
        <v>0.06</v>
      </c>
      <c r="DS255" s="843"/>
      <c r="DT255" s="967"/>
      <c r="DU255" s="969"/>
      <c r="DV255" s="961"/>
      <c r="DW255" s="195"/>
      <c r="DX255" s="961"/>
    </row>
    <row r="256" spans="1:128" ht="18.600000000000001" customHeight="1">
      <c r="A256" s="302" t="s">
        <v>407</v>
      </c>
      <c r="B256" s="921"/>
      <c r="C256" s="978"/>
      <c r="D256" s="864"/>
      <c r="E256" s="129" t="s">
        <v>54</v>
      </c>
      <c r="F256" s="56"/>
      <c r="G256" s="130">
        <v>212370</v>
      </c>
      <c r="H256" s="131"/>
      <c r="I256" s="130">
        <v>208740</v>
      </c>
      <c r="J256" s="131"/>
      <c r="K256" s="33" t="s">
        <v>912</v>
      </c>
      <c r="L256" s="132">
        <v>2000</v>
      </c>
      <c r="M256" s="133"/>
      <c r="N256" s="134" t="s">
        <v>913</v>
      </c>
      <c r="O256" s="135" t="s">
        <v>914</v>
      </c>
      <c r="P256" s="135" t="s">
        <v>852</v>
      </c>
      <c r="Q256" s="135" t="s">
        <v>915</v>
      </c>
      <c r="R256" s="135" t="s">
        <v>912</v>
      </c>
      <c r="S256" s="136">
        <v>2.7</v>
      </c>
      <c r="T256" s="137"/>
      <c r="U256" s="132">
        <v>1960</v>
      </c>
      <c r="V256" s="133"/>
      <c r="W256" s="138" t="s">
        <v>913</v>
      </c>
      <c r="X256" s="135" t="s">
        <v>914</v>
      </c>
      <c r="Y256" s="139" t="s">
        <v>852</v>
      </c>
      <c r="Z256" s="135" t="s">
        <v>915</v>
      </c>
      <c r="AA256" s="139" t="s">
        <v>912</v>
      </c>
      <c r="AB256" s="136">
        <v>2.6</v>
      </c>
      <c r="AC256" s="140"/>
      <c r="AD256" s="122"/>
      <c r="AF256" s="124"/>
      <c r="AG256" s="141"/>
      <c r="AO256" s="122"/>
      <c r="AQ256" s="124"/>
      <c r="AR256" s="141"/>
      <c r="AY256" s="122"/>
      <c r="BI256" s="870"/>
      <c r="BK256" s="115"/>
      <c r="BL256" s="869"/>
      <c r="BM256" s="93"/>
      <c r="BS256" s="116"/>
      <c r="BU256" s="958"/>
      <c r="BV256" s="117"/>
      <c r="BW256" s="869"/>
      <c r="BX256" s="123"/>
      <c r="BY256" s="123"/>
      <c r="BZ256" s="870"/>
      <c r="CA256" s="162"/>
      <c r="CB256" s="159"/>
      <c r="CC256" s="160"/>
      <c r="CD256" s="159"/>
      <c r="CE256" s="160"/>
      <c r="CF256" s="159"/>
      <c r="CG256" s="160"/>
      <c r="CH256" s="855"/>
      <c r="CI256" s="873" t="e">
        <v>#REF!</v>
      </c>
      <c r="CJ256" s="876" t="e">
        <v>#REF!</v>
      </c>
      <c r="CK256" s="877"/>
      <c r="CL256" s="143" t="s">
        <v>926</v>
      </c>
      <c r="CM256" s="144">
        <v>2300</v>
      </c>
      <c r="CN256" s="145">
        <v>2500</v>
      </c>
      <c r="CO256" s="859"/>
      <c r="CP256" s="880"/>
      <c r="CQ256" s="859"/>
      <c r="CR256" s="862"/>
      <c r="CS256" s="885"/>
      <c r="CT256" s="836"/>
      <c r="CU256" s="836"/>
      <c r="CV256" s="839"/>
      <c r="CW256" s="885"/>
      <c r="CX256" s="852"/>
      <c r="CY256" s="882"/>
      <c r="CZ256" s="93"/>
      <c r="DA256" s="19"/>
      <c r="DB256" s="855"/>
      <c r="DC256" s="157"/>
      <c r="DD256" s="855"/>
      <c r="DE256" s="858"/>
      <c r="DF256" s="859"/>
      <c r="DG256" s="862"/>
      <c r="DH256" s="836"/>
      <c r="DI256" s="836"/>
      <c r="DJ256" s="836"/>
      <c r="DK256" s="839"/>
      <c r="DL256" s="836"/>
      <c r="DM256" s="842"/>
      <c r="DN256" s="843"/>
      <c r="DO256" s="889"/>
      <c r="DP256" s="891"/>
      <c r="DQ256" s="891"/>
      <c r="DR256" s="893"/>
      <c r="DS256" s="843"/>
      <c r="DT256" s="967"/>
      <c r="DU256" s="969"/>
      <c r="DV256" s="961"/>
      <c r="DW256" s="195"/>
      <c r="DX256" s="961"/>
    </row>
    <row r="257" spans="1:128" ht="18.600000000000001" customHeight="1">
      <c r="A257" s="302" t="s">
        <v>408</v>
      </c>
      <c r="B257" s="921"/>
      <c r="C257" s="973" t="s">
        <v>964</v>
      </c>
      <c r="D257" s="867" t="s">
        <v>911</v>
      </c>
      <c r="E257" s="55" t="s">
        <v>51</v>
      </c>
      <c r="F257" s="56"/>
      <c r="G257" s="57">
        <v>36120</v>
      </c>
      <c r="H257" s="58">
        <v>45350</v>
      </c>
      <c r="I257" s="57">
        <v>32690</v>
      </c>
      <c r="J257" s="58">
        <v>41920</v>
      </c>
      <c r="K257" s="33" t="s">
        <v>912</v>
      </c>
      <c r="L257" s="59">
        <v>340</v>
      </c>
      <c r="M257" s="60">
        <v>430</v>
      </c>
      <c r="N257" s="61" t="s">
        <v>913</v>
      </c>
      <c r="O257" s="62" t="s">
        <v>914</v>
      </c>
      <c r="P257" s="63" t="s">
        <v>912</v>
      </c>
      <c r="Q257" s="64" t="s">
        <v>915</v>
      </c>
      <c r="R257" s="63" t="s">
        <v>912</v>
      </c>
      <c r="S257" s="65">
        <v>2.9</v>
      </c>
      <c r="T257" s="66">
        <v>2.8</v>
      </c>
      <c r="U257" s="59">
        <v>300</v>
      </c>
      <c r="V257" s="60">
        <v>390</v>
      </c>
      <c r="W257" s="67" t="s">
        <v>913</v>
      </c>
      <c r="X257" s="62" t="s">
        <v>914</v>
      </c>
      <c r="Y257" s="67" t="s">
        <v>912</v>
      </c>
      <c r="Z257" s="64" t="s">
        <v>915</v>
      </c>
      <c r="AA257" s="67" t="s">
        <v>912</v>
      </c>
      <c r="AB257" s="65">
        <v>2.9</v>
      </c>
      <c r="AC257" s="68">
        <v>2.8</v>
      </c>
      <c r="AD257" s="33" t="s">
        <v>912</v>
      </c>
      <c r="AE257" s="69">
        <v>9230</v>
      </c>
      <c r="AF257" s="33" t="s">
        <v>912</v>
      </c>
      <c r="AG257" s="70">
        <v>90</v>
      </c>
      <c r="AH257" s="71" t="s">
        <v>913</v>
      </c>
      <c r="AI257" s="62" t="s">
        <v>914</v>
      </c>
      <c r="AJ257" s="67" t="s">
        <v>912</v>
      </c>
      <c r="AK257" s="64" t="s">
        <v>915</v>
      </c>
      <c r="AL257" s="67" t="s">
        <v>912</v>
      </c>
      <c r="AM257" s="72">
        <v>2.5</v>
      </c>
      <c r="AN257" s="73" t="s">
        <v>916</v>
      </c>
      <c r="AO257" s="33" t="s">
        <v>912</v>
      </c>
      <c r="AP257" s="74">
        <v>3690</v>
      </c>
      <c r="AQ257" s="33" t="s">
        <v>912</v>
      </c>
      <c r="AR257" s="75">
        <v>30</v>
      </c>
      <c r="AS257" s="76" t="s">
        <v>913</v>
      </c>
      <c r="AT257" s="77" t="s">
        <v>914</v>
      </c>
      <c r="AU257" s="78" t="s">
        <v>912</v>
      </c>
      <c r="AV257" s="79" t="s">
        <v>915</v>
      </c>
      <c r="AW257" s="78" t="s">
        <v>912</v>
      </c>
      <c r="AX257" s="80">
        <v>3.7</v>
      </c>
      <c r="AZ257" s="18"/>
      <c r="BA257" s="18"/>
      <c r="BB257" s="81"/>
      <c r="BC257" s="22"/>
      <c r="BD257" s="18"/>
      <c r="BE257" s="22"/>
      <c r="BF257" s="18"/>
      <c r="BG257" s="22"/>
      <c r="BH257" s="18"/>
      <c r="BI257" s="870"/>
      <c r="BK257" s="115"/>
      <c r="BL257" s="869"/>
      <c r="BM257" s="93"/>
      <c r="BS257" s="116"/>
      <c r="BU257" s="958"/>
      <c r="BV257" s="117"/>
      <c r="BW257" s="869"/>
      <c r="BX257" s="123"/>
      <c r="BY257" s="123"/>
      <c r="BZ257" s="870"/>
      <c r="CA257" s="162"/>
      <c r="CB257" s="159"/>
      <c r="CC257" s="160"/>
      <c r="CD257" s="159"/>
      <c r="CE257" s="160"/>
      <c r="CF257" s="159"/>
      <c r="CG257" s="160"/>
      <c r="CH257" s="855" t="s">
        <v>912</v>
      </c>
      <c r="CI257" s="871">
        <v>3000</v>
      </c>
      <c r="CJ257" s="874">
        <v>3300</v>
      </c>
      <c r="CK257" s="877" t="s">
        <v>912</v>
      </c>
      <c r="CL257" s="89" t="s">
        <v>919</v>
      </c>
      <c r="CM257" s="90">
        <v>4800</v>
      </c>
      <c r="CN257" s="91">
        <v>5400</v>
      </c>
      <c r="CO257" s="859" t="s">
        <v>912</v>
      </c>
      <c r="CP257" s="878">
        <v>3070</v>
      </c>
      <c r="CQ257" s="859" t="s">
        <v>912</v>
      </c>
      <c r="CR257" s="860">
        <v>30</v>
      </c>
      <c r="CS257" s="883" t="s">
        <v>913</v>
      </c>
      <c r="CT257" s="834" t="s">
        <v>914</v>
      </c>
      <c r="CU257" s="834" t="s">
        <v>912</v>
      </c>
      <c r="CV257" s="837" t="s">
        <v>918</v>
      </c>
      <c r="CW257" s="883" t="s">
        <v>912</v>
      </c>
      <c r="CX257" s="850">
        <v>2.7</v>
      </c>
      <c r="CY257" s="881" t="s">
        <v>920</v>
      </c>
      <c r="CZ257" s="877" t="s">
        <v>912</v>
      </c>
      <c r="DA257" s="853">
        <v>5100</v>
      </c>
      <c r="DB257" s="855"/>
      <c r="DC257" s="157"/>
      <c r="DD257" s="855" t="s">
        <v>921</v>
      </c>
      <c r="DE257" s="856">
        <v>3330</v>
      </c>
      <c r="DF257" s="859" t="s">
        <v>912</v>
      </c>
      <c r="DG257" s="860">
        <v>30</v>
      </c>
      <c r="DH257" s="834" t="s">
        <v>913</v>
      </c>
      <c r="DI257" s="834" t="s">
        <v>914</v>
      </c>
      <c r="DJ257" s="834" t="s">
        <v>912</v>
      </c>
      <c r="DK257" s="837" t="s">
        <v>918</v>
      </c>
      <c r="DL257" s="834" t="s">
        <v>912</v>
      </c>
      <c r="DM257" s="840">
        <v>2</v>
      </c>
      <c r="DN257" s="843" t="s">
        <v>921</v>
      </c>
      <c r="DO257" s="844" t="s">
        <v>854</v>
      </c>
      <c r="DP257" s="846" t="s">
        <v>854</v>
      </c>
      <c r="DQ257" s="846" t="s">
        <v>854</v>
      </c>
      <c r="DR257" s="848" t="s">
        <v>854</v>
      </c>
      <c r="DS257" s="843" t="s">
        <v>921</v>
      </c>
      <c r="DT257" s="967"/>
      <c r="DU257" s="969"/>
      <c r="DV257" s="961"/>
      <c r="DW257" s="195"/>
      <c r="DX257" s="961"/>
    </row>
    <row r="258" spans="1:128" ht="18.600000000000001" customHeight="1">
      <c r="A258" s="302" t="s">
        <v>409</v>
      </c>
      <c r="B258" s="921"/>
      <c r="C258" s="866"/>
      <c r="D258" s="868"/>
      <c r="E258" s="94" t="s">
        <v>52</v>
      </c>
      <c r="F258" s="56"/>
      <c r="G258" s="95">
        <v>45350</v>
      </c>
      <c r="H258" s="96">
        <v>119140</v>
      </c>
      <c r="I258" s="95">
        <v>41920</v>
      </c>
      <c r="J258" s="96">
        <v>115710</v>
      </c>
      <c r="K258" s="33" t="s">
        <v>912</v>
      </c>
      <c r="L258" s="97">
        <v>430</v>
      </c>
      <c r="M258" s="98">
        <v>1060</v>
      </c>
      <c r="N258" s="99" t="s">
        <v>913</v>
      </c>
      <c r="O258" s="100" t="s">
        <v>914</v>
      </c>
      <c r="P258" s="100" t="s">
        <v>852</v>
      </c>
      <c r="Q258" s="100" t="s">
        <v>915</v>
      </c>
      <c r="R258" s="100" t="s">
        <v>912</v>
      </c>
      <c r="S258" s="101">
        <v>2.8</v>
      </c>
      <c r="T258" s="102">
        <v>2.7</v>
      </c>
      <c r="U258" s="97">
        <v>390</v>
      </c>
      <c r="V258" s="98">
        <v>1020</v>
      </c>
      <c r="W258" s="103" t="s">
        <v>913</v>
      </c>
      <c r="X258" s="100" t="s">
        <v>914</v>
      </c>
      <c r="Y258" s="103" t="s">
        <v>852</v>
      </c>
      <c r="Z258" s="100" t="s">
        <v>915</v>
      </c>
      <c r="AA258" s="103" t="s">
        <v>912</v>
      </c>
      <c r="AB258" s="101">
        <v>2.8</v>
      </c>
      <c r="AC258" s="104">
        <v>2.7</v>
      </c>
      <c r="AD258" s="33" t="s">
        <v>912</v>
      </c>
      <c r="AE258" s="105">
        <v>9230</v>
      </c>
      <c r="AF258" s="33" t="s">
        <v>912</v>
      </c>
      <c r="AG258" s="106">
        <v>90</v>
      </c>
      <c r="AH258" s="107" t="s">
        <v>913</v>
      </c>
      <c r="AI258" s="49" t="s">
        <v>914</v>
      </c>
      <c r="AJ258" s="50" t="s">
        <v>912</v>
      </c>
      <c r="AK258" s="108" t="s">
        <v>915</v>
      </c>
      <c r="AL258" s="109" t="s">
        <v>912</v>
      </c>
      <c r="AM258" s="110">
        <v>2.5</v>
      </c>
      <c r="AN258" s="111"/>
      <c r="AP258" s="112"/>
      <c r="AQ258" s="7"/>
      <c r="AR258" s="113"/>
      <c r="AS258" s="114"/>
      <c r="AT258" s="112"/>
      <c r="AU258" s="114"/>
      <c r="AV258" s="112"/>
      <c r="AW258" s="114"/>
      <c r="AX258" s="112"/>
      <c r="AZ258" s="18"/>
      <c r="BA258" s="18"/>
      <c r="BB258" s="81"/>
      <c r="BC258" s="22"/>
      <c r="BD258" s="18"/>
      <c r="BE258" s="22"/>
      <c r="BF258" s="18"/>
      <c r="BG258" s="22"/>
      <c r="BH258" s="18"/>
      <c r="BI258" s="870"/>
      <c r="BK258" s="115"/>
      <c r="BL258" s="869"/>
      <c r="BM258" s="93"/>
      <c r="BS258" s="116"/>
      <c r="BU258" s="958"/>
      <c r="BV258" s="117"/>
      <c r="BW258" s="869"/>
      <c r="BX258" s="123"/>
      <c r="BY258" s="123"/>
      <c r="BZ258" s="870"/>
      <c r="CA258" s="162"/>
      <c r="CB258" s="159"/>
      <c r="CC258" s="160"/>
      <c r="CD258" s="159"/>
      <c r="CE258" s="160"/>
      <c r="CF258" s="159"/>
      <c r="CG258" s="160"/>
      <c r="CH258" s="855"/>
      <c r="CI258" s="872" t="e">
        <v>#REF!</v>
      </c>
      <c r="CJ258" s="875" t="e">
        <v>#REF!</v>
      </c>
      <c r="CK258" s="877"/>
      <c r="CL258" s="15" t="s">
        <v>923</v>
      </c>
      <c r="CM258" s="119">
        <v>2600</v>
      </c>
      <c r="CN258" s="120">
        <v>2900</v>
      </c>
      <c r="CO258" s="859"/>
      <c r="CP258" s="879"/>
      <c r="CQ258" s="859"/>
      <c r="CR258" s="861"/>
      <c r="CS258" s="884"/>
      <c r="CT258" s="835"/>
      <c r="CU258" s="835"/>
      <c r="CV258" s="838"/>
      <c r="CW258" s="884"/>
      <c r="CX258" s="851"/>
      <c r="CY258" s="881"/>
      <c r="CZ258" s="877"/>
      <c r="DA258" s="854"/>
      <c r="DB258" s="855"/>
      <c r="DC258" s="157"/>
      <c r="DD258" s="855"/>
      <c r="DE258" s="857"/>
      <c r="DF258" s="859"/>
      <c r="DG258" s="861"/>
      <c r="DH258" s="835"/>
      <c r="DI258" s="835"/>
      <c r="DJ258" s="835"/>
      <c r="DK258" s="838"/>
      <c r="DL258" s="835"/>
      <c r="DM258" s="841"/>
      <c r="DN258" s="843"/>
      <c r="DO258" s="845"/>
      <c r="DP258" s="847"/>
      <c r="DQ258" s="847"/>
      <c r="DR258" s="849"/>
      <c r="DS258" s="843"/>
      <c r="DT258" s="967"/>
      <c r="DU258" s="969"/>
      <c r="DV258" s="961"/>
      <c r="DW258" s="195"/>
      <c r="DX258" s="961"/>
    </row>
    <row r="259" spans="1:128" ht="18.600000000000001" customHeight="1">
      <c r="A259" s="302" t="s">
        <v>410</v>
      </c>
      <c r="B259" s="921"/>
      <c r="C259" s="866"/>
      <c r="D259" s="863" t="s">
        <v>924</v>
      </c>
      <c r="E259" s="94" t="s">
        <v>53</v>
      </c>
      <c r="F259" s="56"/>
      <c r="G259" s="95">
        <v>119140</v>
      </c>
      <c r="H259" s="96">
        <v>211500</v>
      </c>
      <c r="I259" s="95">
        <v>115710</v>
      </c>
      <c r="J259" s="96">
        <v>208070</v>
      </c>
      <c r="K259" s="33" t="s">
        <v>912</v>
      </c>
      <c r="L259" s="97">
        <v>1060</v>
      </c>
      <c r="M259" s="98">
        <v>1990</v>
      </c>
      <c r="N259" s="99" t="s">
        <v>913</v>
      </c>
      <c r="O259" s="100" t="s">
        <v>914</v>
      </c>
      <c r="P259" s="100" t="s">
        <v>852</v>
      </c>
      <c r="Q259" s="100" t="s">
        <v>915</v>
      </c>
      <c r="R259" s="100" t="s">
        <v>912</v>
      </c>
      <c r="S259" s="101">
        <v>2.7</v>
      </c>
      <c r="T259" s="102">
        <v>2.7</v>
      </c>
      <c r="U259" s="97">
        <v>1020</v>
      </c>
      <c r="V259" s="98">
        <v>1950</v>
      </c>
      <c r="W259" s="103" t="s">
        <v>913</v>
      </c>
      <c r="X259" s="100" t="s">
        <v>914</v>
      </c>
      <c r="Y259" s="103" t="s">
        <v>852</v>
      </c>
      <c r="Z259" s="100" t="s">
        <v>915</v>
      </c>
      <c r="AA259" s="103" t="s">
        <v>912</v>
      </c>
      <c r="AB259" s="101">
        <v>2.7</v>
      </c>
      <c r="AC259" s="104">
        <v>2.7</v>
      </c>
      <c r="AD259" s="122"/>
      <c r="AF259" s="124"/>
      <c r="AO259" s="122"/>
      <c r="AQ259" s="124"/>
      <c r="AY259" s="33" t="s">
        <v>912</v>
      </c>
      <c r="AZ259" s="127">
        <v>18470</v>
      </c>
      <c r="BA259" s="33" t="s">
        <v>912</v>
      </c>
      <c r="BB259" s="75">
        <v>180</v>
      </c>
      <c r="BC259" s="76" t="s">
        <v>913</v>
      </c>
      <c r="BD259" s="77" t="s">
        <v>914</v>
      </c>
      <c r="BE259" s="78" t="s">
        <v>912</v>
      </c>
      <c r="BF259" s="79" t="s">
        <v>915</v>
      </c>
      <c r="BG259" s="76" t="s">
        <v>912</v>
      </c>
      <c r="BH259" s="80">
        <v>2.5</v>
      </c>
      <c r="BI259" s="870"/>
      <c r="BK259" s="115"/>
      <c r="BL259" s="869"/>
      <c r="BM259" s="93"/>
      <c r="BS259" s="116"/>
      <c r="BU259" s="958"/>
      <c r="BV259" s="117"/>
      <c r="BW259" s="869"/>
      <c r="BX259" s="123"/>
      <c r="BY259" s="123"/>
      <c r="BZ259" s="870"/>
      <c r="CA259" s="162"/>
      <c r="CB259" s="159"/>
      <c r="CC259" s="160"/>
      <c r="CD259" s="159"/>
      <c r="CE259" s="160"/>
      <c r="CF259" s="159"/>
      <c r="CG259" s="160"/>
      <c r="CH259" s="855"/>
      <c r="CI259" s="872" t="e">
        <v>#REF!</v>
      </c>
      <c r="CJ259" s="875" t="e">
        <v>#REF!</v>
      </c>
      <c r="CK259" s="877"/>
      <c r="CL259" s="15" t="s">
        <v>925</v>
      </c>
      <c r="CM259" s="119">
        <v>2300</v>
      </c>
      <c r="CN259" s="120">
        <v>2500</v>
      </c>
      <c r="CO259" s="859"/>
      <c r="CP259" s="879"/>
      <c r="CQ259" s="859"/>
      <c r="CR259" s="861"/>
      <c r="CS259" s="884"/>
      <c r="CT259" s="835"/>
      <c r="CU259" s="835"/>
      <c r="CV259" s="838"/>
      <c r="CW259" s="884"/>
      <c r="CX259" s="851"/>
      <c r="CY259" s="881"/>
      <c r="CZ259" s="93"/>
      <c r="DA259" s="19"/>
      <c r="DB259" s="855"/>
      <c r="DC259" s="157"/>
      <c r="DD259" s="855"/>
      <c r="DE259" s="857"/>
      <c r="DF259" s="859"/>
      <c r="DG259" s="861"/>
      <c r="DH259" s="835"/>
      <c r="DI259" s="835"/>
      <c r="DJ259" s="835"/>
      <c r="DK259" s="838"/>
      <c r="DL259" s="835"/>
      <c r="DM259" s="841"/>
      <c r="DN259" s="843"/>
      <c r="DO259" s="888">
        <v>0.01</v>
      </c>
      <c r="DP259" s="890">
        <v>0.03</v>
      </c>
      <c r="DQ259" s="890">
        <v>0.04</v>
      </c>
      <c r="DR259" s="892">
        <v>0.06</v>
      </c>
      <c r="DS259" s="843"/>
      <c r="DT259" s="967"/>
      <c r="DU259" s="969"/>
      <c r="DV259" s="961"/>
      <c r="DW259" s="195"/>
      <c r="DX259" s="961"/>
    </row>
    <row r="260" spans="1:128" ht="18.600000000000001" customHeight="1">
      <c r="A260" s="302" t="s">
        <v>411</v>
      </c>
      <c r="B260" s="955"/>
      <c r="C260" s="979"/>
      <c r="D260" s="864"/>
      <c r="E260" s="129" t="s">
        <v>54</v>
      </c>
      <c r="F260" s="56"/>
      <c r="G260" s="130">
        <v>211500</v>
      </c>
      <c r="H260" s="131"/>
      <c r="I260" s="130">
        <v>208070</v>
      </c>
      <c r="J260" s="131"/>
      <c r="K260" s="33" t="s">
        <v>912</v>
      </c>
      <c r="L260" s="132">
        <v>1990</v>
      </c>
      <c r="M260" s="133"/>
      <c r="N260" s="134" t="s">
        <v>913</v>
      </c>
      <c r="O260" s="135" t="s">
        <v>914</v>
      </c>
      <c r="P260" s="135" t="s">
        <v>852</v>
      </c>
      <c r="Q260" s="135" t="s">
        <v>915</v>
      </c>
      <c r="R260" s="135" t="s">
        <v>912</v>
      </c>
      <c r="S260" s="136">
        <v>2.7</v>
      </c>
      <c r="T260" s="137"/>
      <c r="U260" s="132">
        <v>1950</v>
      </c>
      <c r="V260" s="133"/>
      <c r="W260" s="138" t="s">
        <v>913</v>
      </c>
      <c r="X260" s="135" t="s">
        <v>914</v>
      </c>
      <c r="Y260" s="139" t="s">
        <v>852</v>
      </c>
      <c r="Z260" s="135" t="s">
        <v>915</v>
      </c>
      <c r="AA260" s="139" t="s">
        <v>912</v>
      </c>
      <c r="AB260" s="136">
        <v>2.7</v>
      </c>
      <c r="AC260" s="140"/>
      <c r="AD260" s="112"/>
      <c r="AE260" s="112"/>
      <c r="AF260" s="112"/>
      <c r="AG260" s="112"/>
      <c r="AH260" s="112"/>
      <c r="AI260" s="112"/>
      <c r="AJ260" s="112"/>
      <c r="AK260" s="112"/>
      <c r="AL260" s="112"/>
      <c r="AN260" s="112"/>
      <c r="AO260" s="112"/>
      <c r="AP260" s="112"/>
      <c r="AQ260" s="112"/>
      <c r="AR260" s="112"/>
      <c r="AS260" s="112"/>
      <c r="AT260" s="112"/>
      <c r="AU260" s="112"/>
      <c r="AV260" s="112"/>
      <c r="AW260" s="112"/>
      <c r="AX260" s="112"/>
      <c r="AY260" s="112"/>
      <c r="AZ260" s="112"/>
      <c r="BA260" s="112"/>
      <c r="BB260" s="112"/>
      <c r="BC260" s="112"/>
      <c r="BD260" s="112"/>
      <c r="BE260" s="112"/>
      <c r="BF260" s="112"/>
      <c r="BG260" s="112"/>
      <c r="BH260" s="112"/>
      <c r="BI260" s="870"/>
      <c r="BK260" s="164"/>
      <c r="BL260" s="869"/>
      <c r="BM260" s="165"/>
      <c r="BN260" s="166"/>
      <c r="BO260" s="166"/>
      <c r="BP260" s="166"/>
      <c r="BQ260" s="166"/>
      <c r="BR260" s="166"/>
      <c r="BS260" s="167"/>
      <c r="BU260" s="958"/>
      <c r="BV260" s="168"/>
      <c r="BW260" s="869"/>
      <c r="BX260" s="123"/>
      <c r="BY260" s="123"/>
      <c r="BZ260" s="870"/>
      <c r="CA260" s="162"/>
      <c r="CB260" s="159"/>
      <c r="CC260" s="160"/>
      <c r="CD260" s="159"/>
      <c r="CE260" s="160"/>
      <c r="CF260" s="159"/>
      <c r="CG260" s="160"/>
      <c r="CH260" s="855"/>
      <c r="CI260" s="873" t="e">
        <v>#REF!</v>
      </c>
      <c r="CJ260" s="876" t="e">
        <v>#REF!</v>
      </c>
      <c r="CK260" s="877"/>
      <c r="CL260" s="143" t="s">
        <v>926</v>
      </c>
      <c r="CM260" s="144">
        <v>2000</v>
      </c>
      <c r="CN260" s="145">
        <v>2300</v>
      </c>
      <c r="CO260" s="859"/>
      <c r="CP260" s="880"/>
      <c r="CQ260" s="859"/>
      <c r="CR260" s="862"/>
      <c r="CS260" s="885"/>
      <c r="CT260" s="836"/>
      <c r="CU260" s="836"/>
      <c r="CV260" s="839"/>
      <c r="CW260" s="885"/>
      <c r="CX260" s="852"/>
      <c r="CY260" s="882"/>
      <c r="CZ260" s="93"/>
      <c r="DA260" s="19"/>
      <c r="DB260" s="855"/>
      <c r="DC260" s="46"/>
      <c r="DD260" s="855"/>
      <c r="DE260" s="858"/>
      <c r="DF260" s="859"/>
      <c r="DG260" s="862"/>
      <c r="DH260" s="836"/>
      <c r="DI260" s="836"/>
      <c r="DJ260" s="836"/>
      <c r="DK260" s="839"/>
      <c r="DL260" s="836"/>
      <c r="DM260" s="842"/>
      <c r="DN260" s="843"/>
      <c r="DO260" s="889"/>
      <c r="DP260" s="891"/>
      <c r="DQ260" s="891"/>
      <c r="DR260" s="893"/>
      <c r="DS260" s="843"/>
      <c r="DT260" s="968"/>
      <c r="DU260" s="896"/>
      <c r="DV260" s="962"/>
      <c r="DW260" s="197"/>
      <c r="DX260" s="962"/>
    </row>
    <row r="261" spans="1:128" s="18" customFormat="1" ht="18.600000000000001" customHeight="1">
      <c r="A261" s="18" t="s">
        <v>249</v>
      </c>
      <c r="B261" s="920" t="s">
        <v>967</v>
      </c>
      <c r="C261" s="956" t="s">
        <v>910</v>
      </c>
      <c r="D261" s="867" t="s">
        <v>911</v>
      </c>
      <c r="E261" s="55" t="s">
        <v>51</v>
      </c>
      <c r="F261" s="56"/>
      <c r="G261" s="57">
        <v>142050</v>
      </c>
      <c r="H261" s="58">
        <v>151060</v>
      </c>
      <c r="I261" s="57">
        <v>111810</v>
      </c>
      <c r="J261" s="58">
        <v>120820</v>
      </c>
      <c r="K261" s="33" t="s">
        <v>912</v>
      </c>
      <c r="L261" s="59">
        <v>1400</v>
      </c>
      <c r="M261" s="60">
        <v>1490</v>
      </c>
      <c r="N261" s="61" t="s">
        <v>913</v>
      </c>
      <c r="O261" s="62" t="s">
        <v>914</v>
      </c>
      <c r="P261" s="63" t="s">
        <v>912</v>
      </c>
      <c r="Q261" s="64" t="s">
        <v>915</v>
      </c>
      <c r="R261" s="63" t="s">
        <v>912</v>
      </c>
      <c r="S261" s="65">
        <v>2.8</v>
      </c>
      <c r="T261" s="66">
        <v>2.8</v>
      </c>
      <c r="U261" s="59">
        <v>1090</v>
      </c>
      <c r="V261" s="60">
        <v>1180</v>
      </c>
      <c r="W261" s="67" t="s">
        <v>913</v>
      </c>
      <c r="X261" s="62" t="s">
        <v>914</v>
      </c>
      <c r="Y261" s="67" t="s">
        <v>912</v>
      </c>
      <c r="Z261" s="64" t="s">
        <v>915</v>
      </c>
      <c r="AA261" s="67" t="s">
        <v>912</v>
      </c>
      <c r="AB261" s="65">
        <v>2.7</v>
      </c>
      <c r="AC261" s="68">
        <v>2.7</v>
      </c>
      <c r="AD261" s="33" t="s">
        <v>912</v>
      </c>
      <c r="AE261" s="69">
        <v>9010</v>
      </c>
      <c r="AF261" s="33" t="s">
        <v>912</v>
      </c>
      <c r="AG261" s="70">
        <v>90</v>
      </c>
      <c r="AH261" s="71" t="s">
        <v>913</v>
      </c>
      <c r="AI261" s="62" t="s">
        <v>914</v>
      </c>
      <c r="AJ261" s="67" t="s">
        <v>912</v>
      </c>
      <c r="AK261" s="64" t="s">
        <v>915</v>
      </c>
      <c r="AL261" s="67" t="s">
        <v>912</v>
      </c>
      <c r="AM261" s="72">
        <v>2.5</v>
      </c>
      <c r="AN261" s="73" t="s">
        <v>916</v>
      </c>
      <c r="AO261" s="33" t="s">
        <v>912</v>
      </c>
      <c r="AP261" s="74">
        <v>3600</v>
      </c>
      <c r="AQ261" s="33" t="s">
        <v>912</v>
      </c>
      <c r="AR261" s="75">
        <v>30</v>
      </c>
      <c r="AS261" s="76" t="s">
        <v>913</v>
      </c>
      <c r="AT261" s="77" t="s">
        <v>914</v>
      </c>
      <c r="AU261" s="78" t="s">
        <v>912</v>
      </c>
      <c r="AV261" s="79" t="s">
        <v>915</v>
      </c>
      <c r="AW261" s="78" t="s">
        <v>912</v>
      </c>
      <c r="AX261" s="80">
        <v>3.7</v>
      </c>
      <c r="AY261" s="7"/>
      <c r="BB261" s="81"/>
      <c r="BC261" s="22"/>
      <c r="BE261" s="22"/>
      <c r="BG261" s="22"/>
      <c r="BI261" s="870" t="s">
        <v>852</v>
      </c>
      <c r="BJ261" s="7"/>
      <c r="BK261" s="82"/>
      <c r="BL261" s="869" t="s">
        <v>912</v>
      </c>
      <c r="BM261" s="83"/>
      <c r="BN261" s="84"/>
      <c r="BO261" s="84"/>
      <c r="BP261" s="84"/>
      <c r="BQ261" s="84"/>
      <c r="BR261" s="84"/>
      <c r="BS261" s="85"/>
      <c r="BT261" s="86"/>
      <c r="BU261" s="958" t="s">
        <v>917</v>
      </c>
      <c r="BV261" s="87"/>
      <c r="BW261" s="859" t="s">
        <v>912</v>
      </c>
      <c r="BX261" s="886">
        <v>34510</v>
      </c>
      <c r="BY261" s="88"/>
      <c r="BZ261" s="859" t="s">
        <v>912</v>
      </c>
      <c r="CA261" s="860">
        <v>260</v>
      </c>
      <c r="CB261" s="883" t="s">
        <v>913</v>
      </c>
      <c r="CC261" s="834" t="s">
        <v>914</v>
      </c>
      <c r="CD261" s="883" t="s">
        <v>912</v>
      </c>
      <c r="CE261" s="837" t="s">
        <v>918</v>
      </c>
      <c r="CF261" s="883" t="s">
        <v>912</v>
      </c>
      <c r="CG261" s="840">
        <v>5.7</v>
      </c>
      <c r="CH261" s="855" t="s">
        <v>912</v>
      </c>
      <c r="CI261" s="871">
        <v>9600</v>
      </c>
      <c r="CJ261" s="874">
        <v>10600</v>
      </c>
      <c r="CK261" s="877" t="s">
        <v>912</v>
      </c>
      <c r="CL261" s="89" t="s">
        <v>919</v>
      </c>
      <c r="CM261" s="90">
        <v>15800</v>
      </c>
      <c r="CN261" s="91">
        <v>17600</v>
      </c>
      <c r="CO261" s="859" t="s">
        <v>912</v>
      </c>
      <c r="CP261" s="878">
        <v>27050</v>
      </c>
      <c r="CQ261" s="859" t="s">
        <v>912</v>
      </c>
      <c r="CR261" s="860">
        <v>270</v>
      </c>
      <c r="CS261" s="883" t="s">
        <v>913</v>
      </c>
      <c r="CT261" s="834" t="s">
        <v>914</v>
      </c>
      <c r="CU261" s="834" t="s">
        <v>912</v>
      </c>
      <c r="CV261" s="837" t="s">
        <v>918</v>
      </c>
      <c r="CW261" s="834" t="s">
        <v>912</v>
      </c>
      <c r="CX261" s="850">
        <v>2.7</v>
      </c>
      <c r="CY261" s="965" t="s">
        <v>920</v>
      </c>
      <c r="CZ261" s="877" t="s">
        <v>912</v>
      </c>
      <c r="DA261" s="853">
        <v>5100</v>
      </c>
      <c r="DB261" s="855" t="s">
        <v>921</v>
      </c>
      <c r="DC261" s="92"/>
      <c r="DD261" s="855" t="s">
        <v>921</v>
      </c>
      <c r="DE261" s="856">
        <v>29250</v>
      </c>
      <c r="DF261" s="859" t="s">
        <v>912</v>
      </c>
      <c r="DG261" s="860">
        <v>290</v>
      </c>
      <c r="DH261" s="834" t="s">
        <v>913</v>
      </c>
      <c r="DI261" s="834" t="s">
        <v>914</v>
      </c>
      <c r="DJ261" s="834" t="s">
        <v>912</v>
      </c>
      <c r="DK261" s="837" t="s">
        <v>918</v>
      </c>
      <c r="DL261" s="834" t="s">
        <v>912</v>
      </c>
      <c r="DM261" s="840">
        <v>1.9</v>
      </c>
      <c r="DN261" s="843" t="s">
        <v>921</v>
      </c>
      <c r="DO261" s="844" t="s">
        <v>854</v>
      </c>
      <c r="DP261" s="846" t="s">
        <v>854</v>
      </c>
      <c r="DQ261" s="846" t="s">
        <v>854</v>
      </c>
      <c r="DR261" s="848" t="s">
        <v>854</v>
      </c>
      <c r="DS261" s="843" t="s">
        <v>921</v>
      </c>
      <c r="DT261" s="966">
        <v>1350</v>
      </c>
      <c r="DU261" s="969" t="s">
        <v>921</v>
      </c>
      <c r="DV261" s="960" t="s">
        <v>1041</v>
      </c>
      <c r="DW261" s="196"/>
      <c r="DX261" s="960" t="s">
        <v>1040</v>
      </c>
    </row>
    <row r="262" spans="1:128" s="18" customFormat="1" ht="18.600000000000001" customHeight="1">
      <c r="A262" s="18" t="s">
        <v>250</v>
      </c>
      <c r="B262" s="921"/>
      <c r="C262" s="957"/>
      <c r="D262" s="868"/>
      <c r="E262" s="94" t="s">
        <v>52</v>
      </c>
      <c r="F262" s="56"/>
      <c r="G262" s="95">
        <v>151060</v>
      </c>
      <c r="H262" s="96">
        <v>223320</v>
      </c>
      <c r="I262" s="95">
        <v>120820</v>
      </c>
      <c r="J262" s="96">
        <v>193080</v>
      </c>
      <c r="K262" s="33" t="s">
        <v>912</v>
      </c>
      <c r="L262" s="97">
        <v>1490</v>
      </c>
      <c r="M262" s="98">
        <v>2110</v>
      </c>
      <c r="N262" s="99" t="s">
        <v>913</v>
      </c>
      <c r="O262" s="100" t="s">
        <v>914</v>
      </c>
      <c r="P262" s="100" t="s">
        <v>852</v>
      </c>
      <c r="Q262" s="100" t="s">
        <v>915</v>
      </c>
      <c r="R262" s="100" t="s">
        <v>912</v>
      </c>
      <c r="S262" s="101">
        <v>2.8</v>
      </c>
      <c r="T262" s="102">
        <v>2.7</v>
      </c>
      <c r="U262" s="97">
        <v>1180</v>
      </c>
      <c r="V262" s="98">
        <v>1810</v>
      </c>
      <c r="W262" s="103" t="s">
        <v>913</v>
      </c>
      <c r="X262" s="100" t="s">
        <v>914</v>
      </c>
      <c r="Y262" s="103" t="s">
        <v>852</v>
      </c>
      <c r="Z262" s="100" t="s">
        <v>915</v>
      </c>
      <c r="AA262" s="103" t="s">
        <v>912</v>
      </c>
      <c r="AB262" s="101">
        <v>2.7</v>
      </c>
      <c r="AC262" s="104">
        <v>2.7</v>
      </c>
      <c r="AD262" s="33" t="s">
        <v>912</v>
      </c>
      <c r="AE262" s="105">
        <v>9010</v>
      </c>
      <c r="AF262" s="33" t="s">
        <v>912</v>
      </c>
      <c r="AG262" s="106">
        <v>90</v>
      </c>
      <c r="AH262" s="107" t="s">
        <v>913</v>
      </c>
      <c r="AI262" s="49" t="s">
        <v>914</v>
      </c>
      <c r="AJ262" s="50" t="s">
        <v>912</v>
      </c>
      <c r="AK262" s="108" t="s">
        <v>915</v>
      </c>
      <c r="AL262" s="109" t="s">
        <v>912</v>
      </c>
      <c r="AM262" s="110">
        <v>2.5</v>
      </c>
      <c r="AN262" s="111"/>
      <c r="AO262" s="7"/>
      <c r="AP262" s="112"/>
      <c r="AQ262" s="7"/>
      <c r="AR262" s="113"/>
      <c r="AS262" s="114"/>
      <c r="AT262" s="112"/>
      <c r="AU262" s="114"/>
      <c r="AV262" s="112"/>
      <c r="AW262" s="114"/>
      <c r="AX262" s="112"/>
      <c r="AY262" s="7"/>
      <c r="BB262" s="81"/>
      <c r="BC262" s="22"/>
      <c r="BE262" s="22"/>
      <c r="BG262" s="22"/>
      <c r="BI262" s="870"/>
      <c r="BJ262" s="7"/>
      <c r="BK262" s="115"/>
      <c r="BL262" s="869"/>
      <c r="BM262" s="93"/>
      <c r="BN262" s="86"/>
      <c r="BO262" s="86"/>
      <c r="BP262" s="86"/>
      <c r="BQ262" s="86"/>
      <c r="BR262" s="86"/>
      <c r="BS262" s="116"/>
      <c r="BT262" s="86"/>
      <c r="BU262" s="958"/>
      <c r="BV262" s="117"/>
      <c r="BW262" s="859"/>
      <c r="BX262" s="887"/>
      <c r="BY262" s="118">
        <v>32570</v>
      </c>
      <c r="BZ262" s="859"/>
      <c r="CA262" s="861"/>
      <c r="CB262" s="884"/>
      <c r="CC262" s="835"/>
      <c r="CD262" s="884"/>
      <c r="CE262" s="838"/>
      <c r="CF262" s="884"/>
      <c r="CG262" s="841"/>
      <c r="CH262" s="855"/>
      <c r="CI262" s="872"/>
      <c r="CJ262" s="875"/>
      <c r="CK262" s="877"/>
      <c r="CL262" s="15" t="s">
        <v>923</v>
      </c>
      <c r="CM262" s="119">
        <v>8700</v>
      </c>
      <c r="CN262" s="120">
        <v>9700</v>
      </c>
      <c r="CO262" s="859"/>
      <c r="CP262" s="879"/>
      <c r="CQ262" s="859"/>
      <c r="CR262" s="861"/>
      <c r="CS262" s="884"/>
      <c r="CT262" s="835"/>
      <c r="CU262" s="835"/>
      <c r="CV262" s="838"/>
      <c r="CW262" s="835"/>
      <c r="CX262" s="851"/>
      <c r="CY262" s="881"/>
      <c r="CZ262" s="877"/>
      <c r="DA262" s="854"/>
      <c r="DB262" s="855"/>
      <c r="DC262" s="121"/>
      <c r="DD262" s="855"/>
      <c r="DE262" s="857"/>
      <c r="DF262" s="859"/>
      <c r="DG262" s="861"/>
      <c r="DH262" s="835"/>
      <c r="DI262" s="835"/>
      <c r="DJ262" s="835"/>
      <c r="DK262" s="838"/>
      <c r="DL262" s="835"/>
      <c r="DM262" s="841"/>
      <c r="DN262" s="843"/>
      <c r="DO262" s="845"/>
      <c r="DP262" s="847"/>
      <c r="DQ262" s="847"/>
      <c r="DR262" s="849"/>
      <c r="DS262" s="843"/>
      <c r="DT262" s="967"/>
      <c r="DU262" s="969"/>
      <c r="DV262" s="961"/>
      <c r="DW262" s="195"/>
      <c r="DX262" s="961"/>
    </row>
    <row r="263" spans="1:128" s="18" customFormat="1" ht="18.600000000000001" customHeight="1">
      <c r="A263" s="18" t="s">
        <v>251</v>
      </c>
      <c r="B263" s="921"/>
      <c r="C263" s="957"/>
      <c r="D263" s="863" t="s">
        <v>924</v>
      </c>
      <c r="E263" s="94" t="s">
        <v>53</v>
      </c>
      <c r="F263" s="56"/>
      <c r="G263" s="95">
        <v>223320</v>
      </c>
      <c r="H263" s="96">
        <v>313500</v>
      </c>
      <c r="I263" s="95">
        <v>193080</v>
      </c>
      <c r="J263" s="96">
        <v>283260</v>
      </c>
      <c r="K263" s="33" t="s">
        <v>912</v>
      </c>
      <c r="L263" s="97">
        <v>2110</v>
      </c>
      <c r="M263" s="98">
        <v>3010</v>
      </c>
      <c r="N263" s="99" t="s">
        <v>913</v>
      </c>
      <c r="O263" s="100" t="s">
        <v>914</v>
      </c>
      <c r="P263" s="100" t="s">
        <v>852</v>
      </c>
      <c r="Q263" s="100" t="s">
        <v>915</v>
      </c>
      <c r="R263" s="100" t="s">
        <v>912</v>
      </c>
      <c r="S263" s="101">
        <v>2.7</v>
      </c>
      <c r="T263" s="102">
        <v>2.7</v>
      </c>
      <c r="U263" s="97">
        <v>1810</v>
      </c>
      <c r="V263" s="98">
        <v>2710</v>
      </c>
      <c r="W263" s="103" t="s">
        <v>913</v>
      </c>
      <c r="X263" s="100" t="s">
        <v>914</v>
      </c>
      <c r="Y263" s="103" t="s">
        <v>852</v>
      </c>
      <c r="Z263" s="100" t="s">
        <v>915</v>
      </c>
      <c r="AA263" s="103" t="s">
        <v>912</v>
      </c>
      <c r="AB263" s="101">
        <v>2.7</v>
      </c>
      <c r="AC263" s="104">
        <v>2.7</v>
      </c>
      <c r="AD263" s="122"/>
      <c r="AE263" s="123"/>
      <c r="AF263" s="124"/>
      <c r="AG263" s="125"/>
      <c r="AH263" s="126"/>
      <c r="AI263" s="86"/>
      <c r="AJ263" s="126"/>
      <c r="AK263" s="86"/>
      <c r="AL263" s="126"/>
      <c r="AM263" s="86"/>
      <c r="AN263" s="86"/>
      <c r="AO263" s="122"/>
      <c r="AP263" s="123"/>
      <c r="AQ263" s="124"/>
      <c r="AR263" s="125"/>
      <c r="AS263" s="126"/>
      <c r="AT263" s="86"/>
      <c r="AU263" s="126"/>
      <c r="AV263" s="86"/>
      <c r="AW263" s="126"/>
      <c r="AX263" s="86"/>
      <c r="AY263" s="33" t="s">
        <v>912</v>
      </c>
      <c r="AZ263" s="127">
        <v>18030</v>
      </c>
      <c r="BA263" s="33" t="s">
        <v>912</v>
      </c>
      <c r="BB263" s="75">
        <v>180</v>
      </c>
      <c r="BC263" s="76" t="s">
        <v>913</v>
      </c>
      <c r="BD263" s="77" t="s">
        <v>914</v>
      </c>
      <c r="BE263" s="78" t="s">
        <v>912</v>
      </c>
      <c r="BF263" s="79" t="s">
        <v>915</v>
      </c>
      <c r="BG263" s="76" t="s">
        <v>912</v>
      </c>
      <c r="BH263" s="80">
        <v>2.5</v>
      </c>
      <c r="BI263" s="870"/>
      <c r="BJ263" s="7"/>
      <c r="BK263" s="115"/>
      <c r="BL263" s="869"/>
      <c r="BM263" s="93"/>
      <c r="BN263" s="86"/>
      <c r="BO263" s="86"/>
      <c r="BP263" s="86"/>
      <c r="BQ263" s="86"/>
      <c r="BR263" s="86"/>
      <c r="BS263" s="116"/>
      <c r="BT263" s="86"/>
      <c r="BU263" s="958"/>
      <c r="BV263" s="117"/>
      <c r="BW263" s="859" t="s">
        <v>912</v>
      </c>
      <c r="BX263" s="963">
        <v>32570</v>
      </c>
      <c r="BY263" s="128"/>
      <c r="BZ263" s="859"/>
      <c r="CA263" s="861"/>
      <c r="CB263" s="884"/>
      <c r="CC263" s="835"/>
      <c r="CD263" s="884"/>
      <c r="CE263" s="838"/>
      <c r="CF263" s="884"/>
      <c r="CG263" s="841"/>
      <c r="CH263" s="855"/>
      <c r="CI263" s="872"/>
      <c r="CJ263" s="875"/>
      <c r="CK263" s="877"/>
      <c r="CL263" s="15" t="s">
        <v>925</v>
      </c>
      <c r="CM263" s="119">
        <v>7600</v>
      </c>
      <c r="CN263" s="120">
        <v>8400</v>
      </c>
      <c r="CO263" s="859"/>
      <c r="CP263" s="879"/>
      <c r="CQ263" s="859"/>
      <c r="CR263" s="861"/>
      <c r="CS263" s="884"/>
      <c r="CT263" s="835"/>
      <c r="CU263" s="835"/>
      <c r="CV263" s="838"/>
      <c r="CW263" s="835"/>
      <c r="CX263" s="851"/>
      <c r="CY263" s="881"/>
      <c r="CZ263" s="93"/>
      <c r="DA263" s="19"/>
      <c r="DB263" s="855"/>
      <c r="DC263" s="121"/>
      <c r="DD263" s="855"/>
      <c r="DE263" s="857"/>
      <c r="DF263" s="859"/>
      <c r="DG263" s="861"/>
      <c r="DH263" s="835"/>
      <c r="DI263" s="835"/>
      <c r="DJ263" s="835"/>
      <c r="DK263" s="838"/>
      <c r="DL263" s="835"/>
      <c r="DM263" s="841"/>
      <c r="DN263" s="843"/>
      <c r="DO263" s="888">
        <v>0.01</v>
      </c>
      <c r="DP263" s="890">
        <v>0.03</v>
      </c>
      <c r="DQ263" s="890">
        <v>0.04</v>
      </c>
      <c r="DR263" s="892">
        <v>0.05</v>
      </c>
      <c r="DS263" s="843"/>
      <c r="DT263" s="967"/>
      <c r="DU263" s="969"/>
      <c r="DV263" s="961"/>
      <c r="DW263" s="195"/>
      <c r="DX263" s="961"/>
    </row>
    <row r="264" spans="1:128" s="18" customFormat="1" ht="18.600000000000001" customHeight="1">
      <c r="A264" s="18" t="s">
        <v>252</v>
      </c>
      <c r="B264" s="921"/>
      <c r="C264" s="957"/>
      <c r="D264" s="864"/>
      <c r="E264" s="129" t="s">
        <v>54</v>
      </c>
      <c r="F264" s="56"/>
      <c r="G264" s="130">
        <v>313500</v>
      </c>
      <c r="H264" s="131"/>
      <c r="I264" s="130">
        <v>283260</v>
      </c>
      <c r="J264" s="131"/>
      <c r="K264" s="33" t="s">
        <v>912</v>
      </c>
      <c r="L264" s="132">
        <v>3010</v>
      </c>
      <c r="M264" s="133"/>
      <c r="N264" s="134" t="s">
        <v>913</v>
      </c>
      <c r="O264" s="135" t="s">
        <v>914</v>
      </c>
      <c r="P264" s="135" t="s">
        <v>852</v>
      </c>
      <c r="Q264" s="135" t="s">
        <v>915</v>
      </c>
      <c r="R264" s="135" t="s">
        <v>912</v>
      </c>
      <c r="S264" s="136">
        <v>2.7</v>
      </c>
      <c r="T264" s="137"/>
      <c r="U264" s="132">
        <v>2710</v>
      </c>
      <c r="V264" s="133"/>
      <c r="W264" s="138" t="s">
        <v>913</v>
      </c>
      <c r="X264" s="135" t="s">
        <v>914</v>
      </c>
      <c r="Y264" s="139" t="s">
        <v>852</v>
      </c>
      <c r="Z264" s="135" t="s">
        <v>915</v>
      </c>
      <c r="AA264" s="139" t="s">
        <v>912</v>
      </c>
      <c r="AB264" s="136">
        <v>2.7</v>
      </c>
      <c r="AC264" s="140"/>
      <c r="AD264" s="122"/>
      <c r="AE264" s="123"/>
      <c r="AF264" s="124"/>
      <c r="AG264" s="141"/>
      <c r="AH264" s="126"/>
      <c r="AI264" s="86"/>
      <c r="AJ264" s="126"/>
      <c r="AK264" s="86"/>
      <c r="AL264" s="126"/>
      <c r="AM264" s="86"/>
      <c r="AN264" s="86"/>
      <c r="AO264" s="122"/>
      <c r="AP264" s="123"/>
      <c r="AQ264" s="124"/>
      <c r="AR264" s="141"/>
      <c r="AS264" s="126"/>
      <c r="AT264" s="86"/>
      <c r="AU264" s="126"/>
      <c r="AV264" s="86"/>
      <c r="AW264" s="126"/>
      <c r="AX264" s="86"/>
      <c r="AY264" s="122"/>
      <c r="AZ264" s="123"/>
      <c r="BA264" s="123"/>
      <c r="BB264" s="125"/>
      <c r="BC264" s="126"/>
      <c r="BD264" s="86"/>
      <c r="BE264" s="126"/>
      <c r="BF264" s="86"/>
      <c r="BG264" s="126"/>
      <c r="BH264" s="86"/>
      <c r="BI264" s="870"/>
      <c r="BJ264" s="7"/>
      <c r="BK264" s="115"/>
      <c r="BL264" s="869"/>
      <c r="BM264" s="93"/>
      <c r="BN264" s="86"/>
      <c r="BO264" s="86"/>
      <c r="BP264" s="86"/>
      <c r="BQ264" s="86"/>
      <c r="BR264" s="86"/>
      <c r="BS264" s="116"/>
      <c r="BT264" s="86"/>
      <c r="BU264" s="958"/>
      <c r="BV264" s="117"/>
      <c r="BW264" s="859"/>
      <c r="BX264" s="964"/>
      <c r="BY264" s="142"/>
      <c r="BZ264" s="859"/>
      <c r="CA264" s="862"/>
      <c r="CB264" s="885"/>
      <c r="CC264" s="836"/>
      <c r="CD264" s="885"/>
      <c r="CE264" s="839"/>
      <c r="CF264" s="885"/>
      <c r="CG264" s="842"/>
      <c r="CH264" s="855"/>
      <c r="CI264" s="873"/>
      <c r="CJ264" s="876"/>
      <c r="CK264" s="877"/>
      <c r="CL264" s="143" t="s">
        <v>926</v>
      </c>
      <c r="CM264" s="144">
        <v>6800</v>
      </c>
      <c r="CN264" s="145">
        <v>7500</v>
      </c>
      <c r="CO264" s="859"/>
      <c r="CP264" s="880"/>
      <c r="CQ264" s="859"/>
      <c r="CR264" s="862"/>
      <c r="CS264" s="885"/>
      <c r="CT264" s="836"/>
      <c r="CU264" s="836"/>
      <c r="CV264" s="839"/>
      <c r="CW264" s="836"/>
      <c r="CX264" s="852"/>
      <c r="CY264" s="882"/>
      <c r="CZ264" s="93"/>
      <c r="DA264" s="19"/>
      <c r="DB264" s="855"/>
      <c r="DC264" s="121"/>
      <c r="DD264" s="855"/>
      <c r="DE264" s="858"/>
      <c r="DF264" s="859"/>
      <c r="DG264" s="862"/>
      <c r="DH264" s="836"/>
      <c r="DI264" s="836"/>
      <c r="DJ264" s="836"/>
      <c r="DK264" s="839"/>
      <c r="DL264" s="836"/>
      <c r="DM264" s="842"/>
      <c r="DN264" s="843"/>
      <c r="DO264" s="889"/>
      <c r="DP264" s="891"/>
      <c r="DQ264" s="891"/>
      <c r="DR264" s="893"/>
      <c r="DS264" s="843"/>
      <c r="DT264" s="967"/>
      <c r="DU264" s="969"/>
      <c r="DV264" s="961"/>
      <c r="DW264" s="195"/>
      <c r="DX264" s="961"/>
    </row>
    <row r="265" spans="1:128" s="18" customFormat="1" ht="18.600000000000001" customHeight="1">
      <c r="A265" s="18" t="s">
        <v>253</v>
      </c>
      <c r="B265" s="921"/>
      <c r="C265" s="959" t="s">
        <v>927</v>
      </c>
      <c r="D265" s="867" t="s">
        <v>911</v>
      </c>
      <c r="E265" s="55" t="s">
        <v>51</v>
      </c>
      <c r="F265" s="56"/>
      <c r="G265" s="57">
        <v>120380</v>
      </c>
      <c r="H265" s="58">
        <v>129390</v>
      </c>
      <c r="I265" s="57">
        <v>96190</v>
      </c>
      <c r="J265" s="58">
        <v>105200</v>
      </c>
      <c r="K265" s="33" t="s">
        <v>912</v>
      </c>
      <c r="L265" s="59">
        <v>1180</v>
      </c>
      <c r="M265" s="60">
        <v>1270</v>
      </c>
      <c r="N265" s="61" t="s">
        <v>913</v>
      </c>
      <c r="O265" s="62" t="s">
        <v>914</v>
      </c>
      <c r="P265" s="63" t="s">
        <v>912</v>
      </c>
      <c r="Q265" s="64" t="s">
        <v>915</v>
      </c>
      <c r="R265" s="63" t="s">
        <v>912</v>
      </c>
      <c r="S265" s="65">
        <v>2.7</v>
      </c>
      <c r="T265" s="66">
        <v>2.7</v>
      </c>
      <c r="U265" s="59">
        <v>940</v>
      </c>
      <c r="V265" s="60">
        <v>1030</v>
      </c>
      <c r="W265" s="67" t="s">
        <v>913</v>
      </c>
      <c r="X265" s="62" t="s">
        <v>914</v>
      </c>
      <c r="Y265" s="67" t="s">
        <v>912</v>
      </c>
      <c r="Z265" s="64" t="s">
        <v>915</v>
      </c>
      <c r="AA265" s="67" t="s">
        <v>912</v>
      </c>
      <c r="AB265" s="65">
        <v>2.6</v>
      </c>
      <c r="AC265" s="68">
        <v>2.6</v>
      </c>
      <c r="AD265" s="33" t="s">
        <v>912</v>
      </c>
      <c r="AE265" s="69">
        <v>9010</v>
      </c>
      <c r="AF265" s="33" t="s">
        <v>912</v>
      </c>
      <c r="AG265" s="70">
        <v>90</v>
      </c>
      <c r="AH265" s="71" t="s">
        <v>913</v>
      </c>
      <c r="AI265" s="62" t="s">
        <v>914</v>
      </c>
      <c r="AJ265" s="67" t="s">
        <v>912</v>
      </c>
      <c r="AK265" s="64" t="s">
        <v>915</v>
      </c>
      <c r="AL265" s="67" t="s">
        <v>912</v>
      </c>
      <c r="AM265" s="72">
        <v>2.5</v>
      </c>
      <c r="AN265" s="73" t="s">
        <v>916</v>
      </c>
      <c r="AO265" s="33" t="s">
        <v>912</v>
      </c>
      <c r="AP265" s="74">
        <v>3600</v>
      </c>
      <c r="AQ265" s="33" t="s">
        <v>912</v>
      </c>
      <c r="AR265" s="75">
        <v>30</v>
      </c>
      <c r="AS265" s="76" t="s">
        <v>913</v>
      </c>
      <c r="AT265" s="77" t="s">
        <v>914</v>
      </c>
      <c r="AU265" s="78" t="s">
        <v>912</v>
      </c>
      <c r="AV265" s="79" t="s">
        <v>915</v>
      </c>
      <c r="AW265" s="78" t="s">
        <v>912</v>
      </c>
      <c r="AX265" s="80">
        <v>3.7</v>
      </c>
      <c r="AY265" s="7"/>
      <c r="BB265" s="81"/>
      <c r="BC265" s="22"/>
      <c r="BE265" s="22"/>
      <c r="BG265" s="22"/>
      <c r="BI265" s="870"/>
      <c r="BJ265" s="7"/>
      <c r="BK265" s="115"/>
      <c r="BL265" s="869"/>
      <c r="BM265" s="93"/>
      <c r="BN265" s="86"/>
      <c r="BO265" s="86"/>
      <c r="BP265" s="86"/>
      <c r="BQ265" s="86"/>
      <c r="BR265" s="86"/>
      <c r="BS265" s="116"/>
      <c r="BT265" s="86"/>
      <c r="BU265" s="958"/>
      <c r="BV265" s="117"/>
      <c r="BW265" s="859" t="s">
        <v>912</v>
      </c>
      <c r="BX265" s="886">
        <v>29160</v>
      </c>
      <c r="BY265" s="88"/>
      <c r="BZ265" s="859" t="s">
        <v>912</v>
      </c>
      <c r="CA265" s="861">
        <v>210</v>
      </c>
      <c r="CB265" s="883" t="s">
        <v>913</v>
      </c>
      <c r="CC265" s="834" t="s">
        <v>914</v>
      </c>
      <c r="CD265" s="883" t="s">
        <v>912</v>
      </c>
      <c r="CE265" s="837" t="s">
        <v>918</v>
      </c>
      <c r="CF265" s="883" t="s">
        <v>912</v>
      </c>
      <c r="CG265" s="840">
        <v>5.7</v>
      </c>
      <c r="CH265" s="877" t="s">
        <v>912</v>
      </c>
      <c r="CI265" s="871">
        <v>8100</v>
      </c>
      <c r="CJ265" s="874">
        <v>8900</v>
      </c>
      <c r="CK265" s="877" t="s">
        <v>912</v>
      </c>
      <c r="CL265" s="89" t="s">
        <v>919</v>
      </c>
      <c r="CM265" s="90">
        <v>12900</v>
      </c>
      <c r="CN265" s="91">
        <v>14400</v>
      </c>
      <c r="CO265" s="859" t="s">
        <v>912</v>
      </c>
      <c r="CP265" s="878">
        <v>21640</v>
      </c>
      <c r="CQ265" s="859" t="s">
        <v>912</v>
      </c>
      <c r="CR265" s="860">
        <v>210</v>
      </c>
      <c r="CS265" s="883" t="s">
        <v>913</v>
      </c>
      <c r="CT265" s="834" t="s">
        <v>914</v>
      </c>
      <c r="CU265" s="834" t="s">
        <v>912</v>
      </c>
      <c r="CV265" s="837" t="s">
        <v>918</v>
      </c>
      <c r="CW265" s="883" t="s">
        <v>912</v>
      </c>
      <c r="CX265" s="850">
        <v>2.7</v>
      </c>
      <c r="CY265" s="881" t="s">
        <v>920</v>
      </c>
      <c r="CZ265" s="877" t="s">
        <v>912</v>
      </c>
      <c r="DA265" s="853">
        <v>5100</v>
      </c>
      <c r="DB265" s="855"/>
      <c r="DC265" s="121"/>
      <c r="DD265" s="855" t="s">
        <v>921</v>
      </c>
      <c r="DE265" s="856">
        <v>23400</v>
      </c>
      <c r="DF265" s="859" t="s">
        <v>912</v>
      </c>
      <c r="DG265" s="860">
        <v>230</v>
      </c>
      <c r="DH265" s="834" t="s">
        <v>913</v>
      </c>
      <c r="DI265" s="834" t="s">
        <v>914</v>
      </c>
      <c r="DJ265" s="834" t="s">
        <v>912</v>
      </c>
      <c r="DK265" s="837" t="s">
        <v>918</v>
      </c>
      <c r="DL265" s="834" t="s">
        <v>912</v>
      </c>
      <c r="DM265" s="840">
        <v>1.9</v>
      </c>
      <c r="DN265" s="843" t="s">
        <v>921</v>
      </c>
      <c r="DO265" s="844" t="s">
        <v>854</v>
      </c>
      <c r="DP265" s="846" t="s">
        <v>854</v>
      </c>
      <c r="DQ265" s="846" t="s">
        <v>854</v>
      </c>
      <c r="DR265" s="848" t="s">
        <v>854</v>
      </c>
      <c r="DS265" s="843" t="s">
        <v>921</v>
      </c>
      <c r="DT265" s="967"/>
      <c r="DU265" s="969"/>
      <c r="DV265" s="961"/>
      <c r="DW265" s="195"/>
      <c r="DX265" s="961"/>
    </row>
    <row r="266" spans="1:128" s="18" customFormat="1" ht="18.600000000000001" customHeight="1">
      <c r="A266" s="18" t="s">
        <v>254</v>
      </c>
      <c r="B266" s="921"/>
      <c r="C266" s="957"/>
      <c r="D266" s="868"/>
      <c r="E266" s="94" t="s">
        <v>52</v>
      </c>
      <c r="F266" s="56"/>
      <c r="G266" s="95">
        <v>129390</v>
      </c>
      <c r="H266" s="96">
        <v>201650</v>
      </c>
      <c r="I266" s="95">
        <v>105200</v>
      </c>
      <c r="J266" s="96">
        <v>177460</v>
      </c>
      <c r="K266" s="33" t="s">
        <v>912</v>
      </c>
      <c r="L266" s="97">
        <v>1270</v>
      </c>
      <c r="M266" s="98">
        <v>1890</v>
      </c>
      <c r="N266" s="99" t="s">
        <v>913</v>
      </c>
      <c r="O266" s="100" t="s">
        <v>914</v>
      </c>
      <c r="P266" s="100" t="s">
        <v>852</v>
      </c>
      <c r="Q266" s="100" t="s">
        <v>915</v>
      </c>
      <c r="R266" s="100" t="s">
        <v>912</v>
      </c>
      <c r="S266" s="101">
        <v>2.7</v>
      </c>
      <c r="T266" s="102">
        <v>2.7</v>
      </c>
      <c r="U266" s="97">
        <v>1030</v>
      </c>
      <c r="V266" s="98">
        <v>1650</v>
      </c>
      <c r="W266" s="103" t="s">
        <v>913</v>
      </c>
      <c r="X266" s="100" t="s">
        <v>914</v>
      </c>
      <c r="Y266" s="103" t="s">
        <v>852</v>
      </c>
      <c r="Z266" s="100" t="s">
        <v>915</v>
      </c>
      <c r="AA266" s="103" t="s">
        <v>912</v>
      </c>
      <c r="AB266" s="101">
        <v>2.6</v>
      </c>
      <c r="AC266" s="104">
        <v>2.6</v>
      </c>
      <c r="AD266" s="33" t="s">
        <v>912</v>
      </c>
      <c r="AE266" s="105">
        <v>9010</v>
      </c>
      <c r="AF266" s="33" t="s">
        <v>912</v>
      </c>
      <c r="AG266" s="106">
        <v>90</v>
      </c>
      <c r="AH266" s="107" t="s">
        <v>913</v>
      </c>
      <c r="AI266" s="49" t="s">
        <v>914</v>
      </c>
      <c r="AJ266" s="50" t="s">
        <v>912</v>
      </c>
      <c r="AK266" s="108" t="s">
        <v>915</v>
      </c>
      <c r="AL266" s="109" t="s">
        <v>912</v>
      </c>
      <c r="AM266" s="110">
        <v>2.5</v>
      </c>
      <c r="AN266" s="111"/>
      <c r="AO266" s="7"/>
      <c r="AP266" s="112"/>
      <c r="AQ266" s="7"/>
      <c r="AR266" s="113"/>
      <c r="AS266" s="114"/>
      <c r="AT266" s="112"/>
      <c r="AU266" s="114"/>
      <c r="AV266" s="112"/>
      <c r="AW266" s="114"/>
      <c r="AX266" s="112"/>
      <c r="AY266" s="7"/>
      <c r="BB266" s="81"/>
      <c r="BC266" s="22"/>
      <c r="BE266" s="22"/>
      <c r="BG266" s="22"/>
      <c r="BI266" s="870"/>
      <c r="BJ266" s="7"/>
      <c r="BK266" s="115"/>
      <c r="BL266" s="869"/>
      <c r="BM266" s="93"/>
      <c r="BN266" s="86"/>
      <c r="BO266" s="86"/>
      <c r="BP266" s="86"/>
      <c r="BQ266" s="86"/>
      <c r="BR266" s="86"/>
      <c r="BS266" s="116"/>
      <c r="BT266" s="86"/>
      <c r="BU266" s="958"/>
      <c r="BV266" s="117"/>
      <c r="BW266" s="859"/>
      <c r="BX266" s="887"/>
      <c r="BY266" s="118">
        <v>27220</v>
      </c>
      <c r="BZ266" s="859"/>
      <c r="CA266" s="861"/>
      <c r="CB266" s="884"/>
      <c r="CC266" s="835"/>
      <c r="CD266" s="884"/>
      <c r="CE266" s="838"/>
      <c r="CF266" s="884"/>
      <c r="CG266" s="841"/>
      <c r="CH266" s="877"/>
      <c r="CI266" s="872"/>
      <c r="CJ266" s="875"/>
      <c r="CK266" s="877"/>
      <c r="CL266" s="15" t="s">
        <v>923</v>
      </c>
      <c r="CM266" s="119">
        <v>7100</v>
      </c>
      <c r="CN266" s="120">
        <v>7900</v>
      </c>
      <c r="CO266" s="859"/>
      <c r="CP266" s="879"/>
      <c r="CQ266" s="859"/>
      <c r="CR266" s="861"/>
      <c r="CS266" s="884"/>
      <c r="CT266" s="835"/>
      <c r="CU266" s="835"/>
      <c r="CV266" s="838"/>
      <c r="CW266" s="884"/>
      <c r="CX266" s="851"/>
      <c r="CY266" s="881"/>
      <c r="CZ266" s="877"/>
      <c r="DA266" s="854"/>
      <c r="DB266" s="855"/>
      <c r="DC266" s="121"/>
      <c r="DD266" s="855"/>
      <c r="DE266" s="857"/>
      <c r="DF266" s="859"/>
      <c r="DG266" s="861"/>
      <c r="DH266" s="835"/>
      <c r="DI266" s="835"/>
      <c r="DJ266" s="835"/>
      <c r="DK266" s="838"/>
      <c r="DL266" s="835"/>
      <c r="DM266" s="841"/>
      <c r="DN266" s="843"/>
      <c r="DO266" s="845"/>
      <c r="DP266" s="847"/>
      <c r="DQ266" s="847"/>
      <c r="DR266" s="849"/>
      <c r="DS266" s="843"/>
      <c r="DT266" s="967"/>
      <c r="DU266" s="969"/>
      <c r="DV266" s="961"/>
      <c r="DW266" s="195"/>
      <c r="DX266" s="961"/>
    </row>
    <row r="267" spans="1:128" s="18" customFormat="1" ht="18.600000000000001" customHeight="1">
      <c r="A267" s="18" t="s">
        <v>255</v>
      </c>
      <c r="B267" s="921"/>
      <c r="C267" s="957"/>
      <c r="D267" s="863" t="s">
        <v>924</v>
      </c>
      <c r="E267" s="94" t="s">
        <v>53</v>
      </c>
      <c r="F267" s="56"/>
      <c r="G267" s="95">
        <v>201650</v>
      </c>
      <c r="H267" s="96">
        <v>291830</v>
      </c>
      <c r="I267" s="95">
        <v>177460</v>
      </c>
      <c r="J267" s="96">
        <v>267640</v>
      </c>
      <c r="K267" s="33" t="s">
        <v>912</v>
      </c>
      <c r="L267" s="97">
        <v>1890</v>
      </c>
      <c r="M267" s="98">
        <v>2790</v>
      </c>
      <c r="N267" s="99" t="s">
        <v>913</v>
      </c>
      <c r="O267" s="100" t="s">
        <v>914</v>
      </c>
      <c r="P267" s="100" t="s">
        <v>852</v>
      </c>
      <c r="Q267" s="100" t="s">
        <v>915</v>
      </c>
      <c r="R267" s="100" t="s">
        <v>912</v>
      </c>
      <c r="S267" s="101">
        <v>2.7</v>
      </c>
      <c r="T267" s="102">
        <v>2.7</v>
      </c>
      <c r="U267" s="97">
        <v>1650</v>
      </c>
      <c r="V267" s="98">
        <v>2550</v>
      </c>
      <c r="W267" s="103" t="s">
        <v>913</v>
      </c>
      <c r="X267" s="100" t="s">
        <v>914</v>
      </c>
      <c r="Y267" s="103" t="s">
        <v>852</v>
      </c>
      <c r="Z267" s="100" t="s">
        <v>915</v>
      </c>
      <c r="AA267" s="103" t="s">
        <v>912</v>
      </c>
      <c r="AB267" s="101">
        <v>2.6</v>
      </c>
      <c r="AC267" s="104">
        <v>2.7</v>
      </c>
      <c r="AD267" s="122"/>
      <c r="AE267" s="123"/>
      <c r="AF267" s="124"/>
      <c r="AG267" s="125"/>
      <c r="AH267" s="126"/>
      <c r="AI267" s="86"/>
      <c r="AJ267" s="126"/>
      <c r="AK267" s="86"/>
      <c r="AL267" s="126"/>
      <c r="AM267" s="86"/>
      <c r="AN267" s="86"/>
      <c r="AO267" s="122"/>
      <c r="AP267" s="123"/>
      <c r="AQ267" s="124"/>
      <c r="AR267" s="125"/>
      <c r="AS267" s="126"/>
      <c r="AT267" s="86"/>
      <c r="AU267" s="126"/>
      <c r="AV267" s="86"/>
      <c r="AW267" s="126"/>
      <c r="AX267" s="86"/>
      <c r="AY267" s="33" t="s">
        <v>912</v>
      </c>
      <c r="AZ267" s="127">
        <v>18030</v>
      </c>
      <c r="BA267" s="33" t="s">
        <v>912</v>
      </c>
      <c r="BB267" s="75">
        <v>180</v>
      </c>
      <c r="BC267" s="76" t="s">
        <v>913</v>
      </c>
      <c r="BD267" s="77" t="s">
        <v>914</v>
      </c>
      <c r="BE267" s="78" t="s">
        <v>912</v>
      </c>
      <c r="BF267" s="79" t="s">
        <v>915</v>
      </c>
      <c r="BG267" s="76" t="s">
        <v>912</v>
      </c>
      <c r="BH267" s="80">
        <v>2.5</v>
      </c>
      <c r="BI267" s="870"/>
      <c r="BJ267" s="7"/>
      <c r="BK267" s="115"/>
      <c r="BL267" s="869"/>
      <c r="BM267" s="93"/>
      <c r="BN267" s="86"/>
      <c r="BO267" s="86"/>
      <c r="BP267" s="86"/>
      <c r="BQ267" s="86"/>
      <c r="BR267" s="86"/>
      <c r="BS267" s="116"/>
      <c r="BT267" s="86"/>
      <c r="BU267" s="958"/>
      <c r="BV267" s="117"/>
      <c r="BW267" s="859" t="s">
        <v>912</v>
      </c>
      <c r="BX267" s="963">
        <v>27220</v>
      </c>
      <c r="BY267" s="128"/>
      <c r="BZ267" s="859"/>
      <c r="CA267" s="861"/>
      <c r="CB267" s="884"/>
      <c r="CC267" s="835"/>
      <c r="CD267" s="884"/>
      <c r="CE267" s="838"/>
      <c r="CF267" s="884"/>
      <c r="CG267" s="841"/>
      <c r="CH267" s="877"/>
      <c r="CI267" s="872"/>
      <c r="CJ267" s="875"/>
      <c r="CK267" s="877"/>
      <c r="CL267" s="15" t="s">
        <v>925</v>
      </c>
      <c r="CM267" s="119">
        <v>6200</v>
      </c>
      <c r="CN267" s="120">
        <v>6900</v>
      </c>
      <c r="CO267" s="859"/>
      <c r="CP267" s="879"/>
      <c r="CQ267" s="859"/>
      <c r="CR267" s="861"/>
      <c r="CS267" s="884"/>
      <c r="CT267" s="835"/>
      <c r="CU267" s="835"/>
      <c r="CV267" s="838"/>
      <c r="CW267" s="884"/>
      <c r="CX267" s="851"/>
      <c r="CY267" s="881"/>
      <c r="CZ267" s="93"/>
      <c r="DA267" s="19"/>
      <c r="DB267" s="855"/>
      <c r="DC267" s="121"/>
      <c r="DD267" s="855"/>
      <c r="DE267" s="857"/>
      <c r="DF267" s="859"/>
      <c r="DG267" s="861"/>
      <c r="DH267" s="835"/>
      <c r="DI267" s="835"/>
      <c r="DJ267" s="835"/>
      <c r="DK267" s="838"/>
      <c r="DL267" s="835"/>
      <c r="DM267" s="841"/>
      <c r="DN267" s="843"/>
      <c r="DO267" s="888">
        <v>0.01</v>
      </c>
      <c r="DP267" s="890">
        <v>0.03</v>
      </c>
      <c r="DQ267" s="890">
        <v>0.04</v>
      </c>
      <c r="DR267" s="892">
        <v>0.05</v>
      </c>
      <c r="DS267" s="843"/>
      <c r="DT267" s="967"/>
      <c r="DU267" s="969"/>
      <c r="DV267" s="961"/>
      <c r="DW267" s="195"/>
      <c r="DX267" s="961"/>
    </row>
    <row r="268" spans="1:128" s="18" customFormat="1" ht="18.600000000000001" customHeight="1">
      <c r="A268" s="18" t="s">
        <v>256</v>
      </c>
      <c r="B268" s="921"/>
      <c r="C268" s="957"/>
      <c r="D268" s="864"/>
      <c r="E268" s="129" t="s">
        <v>54</v>
      </c>
      <c r="F268" s="56"/>
      <c r="G268" s="130">
        <v>291830</v>
      </c>
      <c r="H268" s="131"/>
      <c r="I268" s="130">
        <v>267640</v>
      </c>
      <c r="J268" s="131"/>
      <c r="K268" s="33" t="s">
        <v>912</v>
      </c>
      <c r="L268" s="132">
        <v>2790</v>
      </c>
      <c r="M268" s="133"/>
      <c r="N268" s="134" t="s">
        <v>913</v>
      </c>
      <c r="O268" s="135" t="s">
        <v>914</v>
      </c>
      <c r="P268" s="135" t="s">
        <v>852</v>
      </c>
      <c r="Q268" s="135" t="s">
        <v>915</v>
      </c>
      <c r="R268" s="135" t="s">
        <v>912</v>
      </c>
      <c r="S268" s="136">
        <v>2.7</v>
      </c>
      <c r="T268" s="137"/>
      <c r="U268" s="132">
        <v>2550</v>
      </c>
      <c r="V268" s="133"/>
      <c r="W268" s="138" t="s">
        <v>913</v>
      </c>
      <c r="X268" s="135" t="s">
        <v>914</v>
      </c>
      <c r="Y268" s="139" t="s">
        <v>852</v>
      </c>
      <c r="Z268" s="135" t="s">
        <v>915</v>
      </c>
      <c r="AA268" s="139" t="s">
        <v>912</v>
      </c>
      <c r="AB268" s="136">
        <v>2.7</v>
      </c>
      <c r="AC268" s="140"/>
      <c r="AD268" s="122"/>
      <c r="AE268" s="123"/>
      <c r="AF268" s="124"/>
      <c r="AG268" s="141"/>
      <c r="AH268" s="126"/>
      <c r="AI268" s="86"/>
      <c r="AJ268" s="126"/>
      <c r="AK268" s="86"/>
      <c r="AL268" s="126"/>
      <c r="AM268" s="86"/>
      <c r="AN268" s="86"/>
      <c r="AO268" s="122"/>
      <c r="AP268" s="123"/>
      <c r="AQ268" s="124"/>
      <c r="AR268" s="141"/>
      <c r="AS268" s="126"/>
      <c r="AT268" s="86"/>
      <c r="AU268" s="126"/>
      <c r="AV268" s="86"/>
      <c r="AW268" s="126"/>
      <c r="AX268" s="86"/>
      <c r="AY268" s="122"/>
      <c r="AZ268" s="123"/>
      <c r="BA268" s="123"/>
      <c r="BB268" s="125"/>
      <c r="BC268" s="126"/>
      <c r="BD268" s="86"/>
      <c r="BE268" s="126"/>
      <c r="BF268" s="86"/>
      <c r="BG268" s="126"/>
      <c r="BH268" s="86"/>
      <c r="BI268" s="870"/>
      <c r="BJ268" s="7"/>
      <c r="BK268" s="115"/>
      <c r="BL268" s="869"/>
      <c r="BM268" s="93"/>
      <c r="BN268" s="86"/>
      <c r="BO268" s="86"/>
      <c r="BP268" s="86"/>
      <c r="BQ268" s="86"/>
      <c r="BR268" s="86"/>
      <c r="BS268" s="116"/>
      <c r="BT268" s="86"/>
      <c r="BU268" s="958"/>
      <c r="BV268" s="117"/>
      <c r="BW268" s="859"/>
      <c r="BX268" s="964"/>
      <c r="BY268" s="142"/>
      <c r="BZ268" s="859"/>
      <c r="CA268" s="862"/>
      <c r="CB268" s="885"/>
      <c r="CC268" s="836"/>
      <c r="CD268" s="885"/>
      <c r="CE268" s="839"/>
      <c r="CF268" s="885"/>
      <c r="CG268" s="842"/>
      <c r="CH268" s="877"/>
      <c r="CI268" s="873"/>
      <c r="CJ268" s="876"/>
      <c r="CK268" s="877"/>
      <c r="CL268" s="143" t="s">
        <v>926</v>
      </c>
      <c r="CM268" s="144">
        <v>5500</v>
      </c>
      <c r="CN268" s="145">
        <v>6200</v>
      </c>
      <c r="CO268" s="859"/>
      <c r="CP268" s="880"/>
      <c r="CQ268" s="859"/>
      <c r="CR268" s="862"/>
      <c r="CS268" s="885"/>
      <c r="CT268" s="836"/>
      <c r="CU268" s="836"/>
      <c r="CV268" s="839"/>
      <c r="CW268" s="885"/>
      <c r="CX268" s="852"/>
      <c r="CY268" s="882"/>
      <c r="CZ268" s="93"/>
      <c r="DA268" s="19"/>
      <c r="DB268" s="855"/>
      <c r="DC268" s="121"/>
      <c r="DD268" s="855"/>
      <c r="DE268" s="858"/>
      <c r="DF268" s="859"/>
      <c r="DG268" s="862"/>
      <c r="DH268" s="836"/>
      <c r="DI268" s="836"/>
      <c r="DJ268" s="836"/>
      <c r="DK268" s="839"/>
      <c r="DL268" s="836"/>
      <c r="DM268" s="842"/>
      <c r="DN268" s="843"/>
      <c r="DO268" s="889"/>
      <c r="DP268" s="891"/>
      <c r="DQ268" s="891"/>
      <c r="DR268" s="893"/>
      <c r="DS268" s="843"/>
      <c r="DT268" s="967"/>
      <c r="DU268" s="969"/>
      <c r="DV268" s="961"/>
      <c r="DW268" s="195"/>
      <c r="DX268" s="961"/>
    </row>
    <row r="269" spans="1:128" s="18" customFormat="1" ht="18.600000000000001" customHeight="1">
      <c r="A269" s="18" t="s">
        <v>257</v>
      </c>
      <c r="B269" s="921"/>
      <c r="C269" s="959" t="s">
        <v>928</v>
      </c>
      <c r="D269" s="867" t="s">
        <v>911</v>
      </c>
      <c r="E269" s="55" t="s">
        <v>51</v>
      </c>
      <c r="F269" s="56"/>
      <c r="G269" s="57">
        <v>104210</v>
      </c>
      <c r="H269" s="58">
        <v>113220</v>
      </c>
      <c r="I269" s="57">
        <v>84050</v>
      </c>
      <c r="J269" s="58">
        <v>93060</v>
      </c>
      <c r="K269" s="33" t="s">
        <v>912</v>
      </c>
      <c r="L269" s="59">
        <v>1020</v>
      </c>
      <c r="M269" s="60">
        <v>1110</v>
      </c>
      <c r="N269" s="61" t="s">
        <v>913</v>
      </c>
      <c r="O269" s="62" t="s">
        <v>914</v>
      </c>
      <c r="P269" s="63" t="s">
        <v>912</v>
      </c>
      <c r="Q269" s="64" t="s">
        <v>915</v>
      </c>
      <c r="R269" s="63" t="s">
        <v>912</v>
      </c>
      <c r="S269" s="65">
        <v>2.7</v>
      </c>
      <c r="T269" s="66">
        <v>2.7</v>
      </c>
      <c r="U269" s="59">
        <v>820</v>
      </c>
      <c r="V269" s="60">
        <v>910</v>
      </c>
      <c r="W269" s="67" t="s">
        <v>913</v>
      </c>
      <c r="X269" s="62" t="s">
        <v>914</v>
      </c>
      <c r="Y269" s="67" t="s">
        <v>912</v>
      </c>
      <c r="Z269" s="64" t="s">
        <v>915</v>
      </c>
      <c r="AA269" s="67" t="s">
        <v>912</v>
      </c>
      <c r="AB269" s="65">
        <v>2.6</v>
      </c>
      <c r="AC269" s="68">
        <v>2.6</v>
      </c>
      <c r="AD269" s="33" t="s">
        <v>912</v>
      </c>
      <c r="AE269" s="69">
        <v>9010</v>
      </c>
      <c r="AF269" s="33" t="s">
        <v>912</v>
      </c>
      <c r="AG269" s="70">
        <v>90</v>
      </c>
      <c r="AH269" s="71" t="s">
        <v>913</v>
      </c>
      <c r="AI269" s="62" t="s">
        <v>914</v>
      </c>
      <c r="AJ269" s="67" t="s">
        <v>912</v>
      </c>
      <c r="AK269" s="64" t="s">
        <v>915</v>
      </c>
      <c r="AL269" s="67" t="s">
        <v>912</v>
      </c>
      <c r="AM269" s="72">
        <v>2.5</v>
      </c>
      <c r="AN269" s="73" t="s">
        <v>916</v>
      </c>
      <c r="AO269" s="33" t="s">
        <v>912</v>
      </c>
      <c r="AP269" s="74">
        <v>3600</v>
      </c>
      <c r="AQ269" s="33" t="s">
        <v>912</v>
      </c>
      <c r="AR269" s="75">
        <v>30</v>
      </c>
      <c r="AS269" s="76" t="s">
        <v>913</v>
      </c>
      <c r="AT269" s="77" t="s">
        <v>914</v>
      </c>
      <c r="AU269" s="78" t="s">
        <v>912</v>
      </c>
      <c r="AV269" s="79" t="s">
        <v>915</v>
      </c>
      <c r="AW269" s="78" t="s">
        <v>912</v>
      </c>
      <c r="AX269" s="80">
        <v>3.7</v>
      </c>
      <c r="AY269" s="7"/>
      <c r="BB269" s="81"/>
      <c r="BC269" s="22"/>
      <c r="BE269" s="22"/>
      <c r="BG269" s="22"/>
      <c r="BI269" s="870"/>
      <c r="BJ269" s="7"/>
      <c r="BK269" s="115"/>
      <c r="BL269" s="869"/>
      <c r="BM269" s="93"/>
      <c r="BN269" s="86"/>
      <c r="BO269" s="86"/>
      <c r="BP269" s="86"/>
      <c r="BQ269" s="86"/>
      <c r="BR269" s="86"/>
      <c r="BS269" s="116"/>
      <c r="BT269" s="86"/>
      <c r="BU269" s="958"/>
      <c r="BV269" s="117"/>
      <c r="BW269" s="859" t="s">
        <v>912</v>
      </c>
      <c r="BX269" s="886">
        <v>25590</v>
      </c>
      <c r="BY269" s="88"/>
      <c r="BZ269" s="859" t="s">
        <v>912</v>
      </c>
      <c r="CA269" s="860">
        <v>170</v>
      </c>
      <c r="CB269" s="883" t="s">
        <v>913</v>
      </c>
      <c r="CC269" s="834" t="s">
        <v>914</v>
      </c>
      <c r="CD269" s="883" t="s">
        <v>912</v>
      </c>
      <c r="CE269" s="837" t="s">
        <v>918</v>
      </c>
      <c r="CF269" s="883" t="s">
        <v>912</v>
      </c>
      <c r="CG269" s="840">
        <v>5.8</v>
      </c>
      <c r="CH269" s="877" t="s">
        <v>912</v>
      </c>
      <c r="CI269" s="871">
        <v>6700</v>
      </c>
      <c r="CJ269" s="874">
        <v>7400</v>
      </c>
      <c r="CK269" s="877" t="s">
        <v>912</v>
      </c>
      <c r="CL269" s="89" t="s">
        <v>919</v>
      </c>
      <c r="CM269" s="90">
        <v>10900</v>
      </c>
      <c r="CN269" s="91">
        <v>12200</v>
      </c>
      <c r="CO269" s="859" t="s">
        <v>912</v>
      </c>
      <c r="CP269" s="878">
        <v>18030</v>
      </c>
      <c r="CQ269" s="859" t="s">
        <v>912</v>
      </c>
      <c r="CR269" s="860">
        <v>180</v>
      </c>
      <c r="CS269" s="883" t="s">
        <v>913</v>
      </c>
      <c r="CT269" s="834" t="s">
        <v>914</v>
      </c>
      <c r="CU269" s="834" t="s">
        <v>912</v>
      </c>
      <c r="CV269" s="837" t="s">
        <v>918</v>
      </c>
      <c r="CW269" s="883" t="s">
        <v>912</v>
      </c>
      <c r="CX269" s="850">
        <v>2.7</v>
      </c>
      <c r="CY269" s="881" t="s">
        <v>920</v>
      </c>
      <c r="CZ269" s="877" t="s">
        <v>912</v>
      </c>
      <c r="DA269" s="853">
        <v>5100</v>
      </c>
      <c r="DB269" s="855"/>
      <c r="DC269" s="121"/>
      <c r="DD269" s="855" t="s">
        <v>921</v>
      </c>
      <c r="DE269" s="856">
        <v>19500</v>
      </c>
      <c r="DF269" s="859" t="s">
        <v>912</v>
      </c>
      <c r="DG269" s="860">
        <v>190</v>
      </c>
      <c r="DH269" s="834" t="s">
        <v>913</v>
      </c>
      <c r="DI269" s="834" t="s">
        <v>914</v>
      </c>
      <c r="DJ269" s="834" t="s">
        <v>912</v>
      </c>
      <c r="DK269" s="837" t="s">
        <v>918</v>
      </c>
      <c r="DL269" s="834" t="s">
        <v>912</v>
      </c>
      <c r="DM269" s="840">
        <v>1.9</v>
      </c>
      <c r="DN269" s="843" t="s">
        <v>921</v>
      </c>
      <c r="DO269" s="844" t="s">
        <v>854</v>
      </c>
      <c r="DP269" s="846" t="s">
        <v>854</v>
      </c>
      <c r="DQ269" s="846" t="s">
        <v>854</v>
      </c>
      <c r="DR269" s="848" t="s">
        <v>854</v>
      </c>
      <c r="DS269" s="843" t="s">
        <v>921</v>
      </c>
      <c r="DT269" s="967"/>
      <c r="DU269" s="969"/>
      <c r="DV269" s="961"/>
      <c r="DW269" s="195"/>
      <c r="DX269" s="961"/>
    </row>
    <row r="270" spans="1:128" s="18" customFormat="1" ht="18.600000000000001" customHeight="1">
      <c r="A270" s="18" t="s">
        <v>258</v>
      </c>
      <c r="B270" s="921"/>
      <c r="C270" s="957"/>
      <c r="D270" s="868"/>
      <c r="E270" s="94" t="s">
        <v>52</v>
      </c>
      <c r="F270" s="56"/>
      <c r="G270" s="95">
        <v>113220</v>
      </c>
      <c r="H270" s="96">
        <v>185480</v>
      </c>
      <c r="I270" s="95">
        <v>93060</v>
      </c>
      <c r="J270" s="96">
        <v>165320</v>
      </c>
      <c r="K270" s="33" t="s">
        <v>912</v>
      </c>
      <c r="L270" s="97">
        <v>1110</v>
      </c>
      <c r="M270" s="98">
        <v>1730</v>
      </c>
      <c r="N270" s="99" t="s">
        <v>913</v>
      </c>
      <c r="O270" s="100" t="s">
        <v>914</v>
      </c>
      <c r="P270" s="100" t="s">
        <v>852</v>
      </c>
      <c r="Q270" s="100" t="s">
        <v>915</v>
      </c>
      <c r="R270" s="100" t="s">
        <v>912</v>
      </c>
      <c r="S270" s="101">
        <v>2.7</v>
      </c>
      <c r="T270" s="102">
        <v>2.7</v>
      </c>
      <c r="U270" s="97">
        <v>910</v>
      </c>
      <c r="V270" s="98">
        <v>1530</v>
      </c>
      <c r="W270" s="103" t="s">
        <v>913</v>
      </c>
      <c r="X270" s="100" t="s">
        <v>914</v>
      </c>
      <c r="Y270" s="103" t="s">
        <v>852</v>
      </c>
      <c r="Z270" s="100" t="s">
        <v>915</v>
      </c>
      <c r="AA270" s="103" t="s">
        <v>912</v>
      </c>
      <c r="AB270" s="101">
        <v>2.6</v>
      </c>
      <c r="AC270" s="104">
        <v>2.6</v>
      </c>
      <c r="AD270" s="33" t="s">
        <v>912</v>
      </c>
      <c r="AE270" s="105">
        <v>9010</v>
      </c>
      <c r="AF270" s="33" t="s">
        <v>912</v>
      </c>
      <c r="AG270" s="106">
        <v>90</v>
      </c>
      <c r="AH270" s="107" t="s">
        <v>913</v>
      </c>
      <c r="AI270" s="49" t="s">
        <v>914</v>
      </c>
      <c r="AJ270" s="50" t="s">
        <v>912</v>
      </c>
      <c r="AK270" s="108" t="s">
        <v>915</v>
      </c>
      <c r="AL270" s="109" t="s">
        <v>912</v>
      </c>
      <c r="AM270" s="110">
        <v>2.5</v>
      </c>
      <c r="AN270" s="111"/>
      <c r="AO270" s="7"/>
      <c r="AP270" s="112"/>
      <c r="AQ270" s="7"/>
      <c r="AR270" s="113"/>
      <c r="AS270" s="114"/>
      <c r="AT270" s="112"/>
      <c r="AU270" s="114"/>
      <c r="AV270" s="112"/>
      <c r="AW270" s="114"/>
      <c r="AX270" s="112"/>
      <c r="AY270" s="7"/>
      <c r="BB270" s="81"/>
      <c r="BC270" s="22"/>
      <c r="BE270" s="22"/>
      <c r="BG270" s="22"/>
      <c r="BI270" s="870"/>
      <c r="BJ270" s="7"/>
      <c r="BK270" s="115"/>
      <c r="BL270" s="869"/>
      <c r="BM270" s="93"/>
      <c r="BN270" s="86"/>
      <c r="BO270" s="86"/>
      <c r="BP270" s="86"/>
      <c r="BQ270" s="86"/>
      <c r="BR270" s="86"/>
      <c r="BS270" s="116"/>
      <c r="BT270" s="86"/>
      <c r="BU270" s="958"/>
      <c r="BV270" s="117"/>
      <c r="BW270" s="859"/>
      <c r="BX270" s="887"/>
      <c r="BY270" s="118">
        <v>23650</v>
      </c>
      <c r="BZ270" s="859"/>
      <c r="CA270" s="861"/>
      <c r="CB270" s="884"/>
      <c r="CC270" s="835"/>
      <c r="CD270" s="884"/>
      <c r="CE270" s="838"/>
      <c r="CF270" s="884"/>
      <c r="CG270" s="841"/>
      <c r="CH270" s="877"/>
      <c r="CI270" s="872"/>
      <c r="CJ270" s="875"/>
      <c r="CK270" s="877"/>
      <c r="CL270" s="15" t="s">
        <v>923</v>
      </c>
      <c r="CM270" s="119">
        <v>6000</v>
      </c>
      <c r="CN270" s="120">
        <v>6700</v>
      </c>
      <c r="CO270" s="859"/>
      <c r="CP270" s="879"/>
      <c r="CQ270" s="859"/>
      <c r="CR270" s="861"/>
      <c r="CS270" s="884"/>
      <c r="CT270" s="835"/>
      <c r="CU270" s="835"/>
      <c r="CV270" s="838"/>
      <c r="CW270" s="884"/>
      <c r="CX270" s="851"/>
      <c r="CY270" s="881"/>
      <c r="CZ270" s="877"/>
      <c r="DA270" s="854"/>
      <c r="DB270" s="855"/>
      <c r="DC270" s="121"/>
      <c r="DD270" s="855"/>
      <c r="DE270" s="857"/>
      <c r="DF270" s="859"/>
      <c r="DG270" s="861"/>
      <c r="DH270" s="835"/>
      <c r="DI270" s="835"/>
      <c r="DJ270" s="835"/>
      <c r="DK270" s="838"/>
      <c r="DL270" s="835"/>
      <c r="DM270" s="841"/>
      <c r="DN270" s="843"/>
      <c r="DO270" s="845"/>
      <c r="DP270" s="847"/>
      <c r="DQ270" s="847"/>
      <c r="DR270" s="849"/>
      <c r="DS270" s="843"/>
      <c r="DT270" s="967"/>
      <c r="DU270" s="969"/>
      <c r="DV270" s="961"/>
      <c r="DW270" s="195"/>
      <c r="DX270" s="961"/>
    </row>
    <row r="271" spans="1:128" s="18" customFormat="1" ht="18.600000000000001" customHeight="1">
      <c r="A271" s="18" t="s">
        <v>259</v>
      </c>
      <c r="B271" s="921"/>
      <c r="C271" s="957"/>
      <c r="D271" s="863" t="s">
        <v>924</v>
      </c>
      <c r="E271" s="94" t="s">
        <v>53</v>
      </c>
      <c r="F271" s="56"/>
      <c r="G271" s="95">
        <v>185480</v>
      </c>
      <c r="H271" s="96">
        <v>275660</v>
      </c>
      <c r="I271" s="95">
        <v>165320</v>
      </c>
      <c r="J271" s="96">
        <v>255500</v>
      </c>
      <c r="K271" s="33" t="s">
        <v>912</v>
      </c>
      <c r="L271" s="97">
        <v>1730</v>
      </c>
      <c r="M271" s="98">
        <v>2630</v>
      </c>
      <c r="N271" s="99" t="s">
        <v>913</v>
      </c>
      <c r="O271" s="100" t="s">
        <v>914</v>
      </c>
      <c r="P271" s="100" t="s">
        <v>852</v>
      </c>
      <c r="Q271" s="100" t="s">
        <v>915</v>
      </c>
      <c r="R271" s="100" t="s">
        <v>912</v>
      </c>
      <c r="S271" s="101">
        <v>2.7</v>
      </c>
      <c r="T271" s="102">
        <v>2.7</v>
      </c>
      <c r="U271" s="97">
        <v>1530</v>
      </c>
      <c r="V271" s="98">
        <v>2430</v>
      </c>
      <c r="W271" s="103" t="s">
        <v>913</v>
      </c>
      <c r="X271" s="100" t="s">
        <v>914</v>
      </c>
      <c r="Y271" s="103" t="s">
        <v>852</v>
      </c>
      <c r="Z271" s="100" t="s">
        <v>915</v>
      </c>
      <c r="AA271" s="103" t="s">
        <v>912</v>
      </c>
      <c r="AB271" s="101">
        <v>2.6</v>
      </c>
      <c r="AC271" s="104">
        <v>2.7</v>
      </c>
      <c r="AD271" s="122"/>
      <c r="AE271" s="123"/>
      <c r="AF271" s="124"/>
      <c r="AG271" s="125"/>
      <c r="AH271" s="126"/>
      <c r="AI271" s="86"/>
      <c r="AJ271" s="126"/>
      <c r="AK271" s="86"/>
      <c r="AL271" s="126"/>
      <c r="AM271" s="86"/>
      <c r="AN271" s="86"/>
      <c r="AO271" s="122"/>
      <c r="AP271" s="123"/>
      <c r="AQ271" s="124"/>
      <c r="AR271" s="125"/>
      <c r="AS271" s="126"/>
      <c r="AT271" s="86"/>
      <c r="AU271" s="126"/>
      <c r="AV271" s="86"/>
      <c r="AW271" s="126"/>
      <c r="AX271" s="86"/>
      <c r="AY271" s="33" t="s">
        <v>912</v>
      </c>
      <c r="AZ271" s="127">
        <v>18030</v>
      </c>
      <c r="BA271" s="33" t="s">
        <v>912</v>
      </c>
      <c r="BB271" s="75">
        <v>180</v>
      </c>
      <c r="BC271" s="76" t="s">
        <v>913</v>
      </c>
      <c r="BD271" s="77" t="s">
        <v>914</v>
      </c>
      <c r="BE271" s="78" t="s">
        <v>912</v>
      </c>
      <c r="BF271" s="79" t="s">
        <v>915</v>
      </c>
      <c r="BG271" s="76" t="s">
        <v>912</v>
      </c>
      <c r="BH271" s="80">
        <v>2.5</v>
      </c>
      <c r="BI271" s="870"/>
      <c r="BJ271" s="7"/>
      <c r="BK271" s="146"/>
      <c r="BL271" s="869"/>
      <c r="BM271" s="93"/>
      <c r="BN271" s="86"/>
      <c r="BO271" s="86"/>
      <c r="BP271" s="86"/>
      <c r="BQ271" s="86"/>
      <c r="BR271" s="86"/>
      <c r="BS271" s="116"/>
      <c r="BT271" s="86"/>
      <c r="BU271" s="958"/>
      <c r="BV271" s="117"/>
      <c r="BW271" s="859" t="s">
        <v>912</v>
      </c>
      <c r="BX271" s="963">
        <v>23650</v>
      </c>
      <c r="BY271" s="128"/>
      <c r="BZ271" s="859"/>
      <c r="CA271" s="861">
        <v>0</v>
      </c>
      <c r="CB271" s="884"/>
      <c r="CC271" s="835"/>
      <c r="CD271" s="884"/>
      <c r="CE271" s="838"/>
      <c r="CF271" s="884"/>
      <c r="CG271" s="841"/>
      <c r="CH271" s="877"/>
      <c r="CI271" s="872"/>
      <c r="CJ271" s="875"/>
      <c r="CK271" s="877"/>
      <c r="CL271" s="15" t="s">
        <v>925</v>
      </c>
      <c r="CM271" s="119">
        <v>5200</v>
      </c>
      <c r="CN271" s="120">
        <v>5800</v>
      </c>
      <c r="CO271" s="859"/>
      <c r="CP271" s="879"/>
      <c r="CQ271" s="859"/>
      <c r="CR271" s="861"/>
      <c r="CS271" s="884"/>
      <c r="CT271" s="835"/>
      <c r="CU271" s="835"/>
      <c r="CV271" s="838"/>
      <c r="CW271" s="884"/>
      <c r="CX271" s="851"/>
      <c r="CY271" s="881"/>
      <c r="CZ271" s="93"/>
      <c r="DA271" s="19"/>
      <c r="DB271" s="855"/>
      <c r="DC271" s="121"/>
      <c r="DD271" s="855"/>
      <c r="DE271" s="857"/>
      <c r="DF271" s="859"/>
      <c r="DG271" s="861"/>
      <c r="DH271" s="835"/>
      <c r="DI271" s="835"/>
      <c r="DJ271" s="835"/>
      <c r="DK271" s="838"/>
      <c r="DL271" s="835"/>
      <c r="DM271" s="841"/>
      <c r="DN271" s="843"/>
      <c r="DO271" s="888">
        <v>0.01</v>
      </c>
      <c r="DP271" s="890">
        <v>0.03</v>
      </c>
      <c r="DQ271" s="890">
        <v>0.04</v>
      </c>
      <c r="DR271" s="892">
        <v>0.05</v>
      </c>
      <c r="DS271" s="843"/>
      <c r="DT271" s="967"/>
      <c r="DU271" s="969"/>
      <c r="DV271" s="961"/>
      <c r="DW271" s="195"/>
      <c r="DX271" s="961"/>
    </row>
    <row r="272" spans="1:128" s="18" customFormat="1" ht="18.600000000000001" customHeight="1">
      <c r="A272" s="18" t="s">
        <v>260</v>
      </c>
      <c r="B272" s="921"/>
      <c r="C272" s="957"/>
      <c r="D272" s="864"/>
      <c r="E272" s="129" t="s">
        <v>54</v>
      </c>
      <c r="F272" s="56"/>
      <c r="G272" s="130">
        <v>275660</v>
      </c>
      <c r="H272" s="131"/>
      <c r="I272" s="130">
        <v>255500</v>
      </c>
      <c r="J272" s="131"/>
      <c r="K272" s="33" t="s">
        <v>912</v>
      </c>
      <c r="L272" s="132">
        <v>2630</v>
      </c>
      <c r="M272" s="133"/>
      <c r="N272" s="134" t="s">
        <v>913</v>
      </c>
      <c r="O272" s="135" t="s">
        <v>914</v>
      </c>
      <c r="P272" s="135" t="s">
        <v>852</v>
      </c>
      <c r="Q272" s="135" t="s">
        <v>915</v>
      </c>
      <c r="R272" s="135" t="s">
        <v>912</v>
      </c>
      <c r="S272" s="136">
        <v>2.7</v>
      </c>
      <c r="T272" s="137"/>
      <c r="U272" s="132">
        <v>2430</v>
      </c>
      <c r="V272" s="133"/>
      <c r="W272" s="138" t="s">
        <v>913</v>
      </c>
      <c r="X272" s="135" t="s">
        <v>914</v>
      </c>
      <c r="Y272" s="139" t="s">
        <v>852</v>
      </c>
      <c r="Z272" s="135" t="s">
        <v>915</v>
      </c>
      <c r="AA272" s="139" t="s">
        <v>912</v>
      </c>
      <c r="AB272" s="136">
        <v>2.7</v>
      </c>
      <c r="AC272" s="140"/>
      <c r="AD272" s="122"/>
      <c r="AE272" s="123"/>
      <c r="AF272" s="124"/>
      <c r="AG272" s="141"/>
      <c r="AH272" s="126"/>
      <c r="AI272" s="86"/>
      <c r="AJ272" s="126"/>
      <c r="AK272" s="86"/>
      <c r="AL272" s="126"/>
      <c r="AM272" s="86"/>
      <c r="AN272" s="86"/>
      <c r="AO272" s="122"/>
      <c r="AP272" s="123"/>
      <c r="AQ272" s="124"/>
      <c r="AR272" s="141"/>
      <c r="AS272" s="126"/>
      <c r="AT272" s="86"/>
      <c r="AU272" s="126"/>
      <c r="AV272" s="86"/>
      <c r="AW272" s="126"/>
      <c r="AX272" s="86"/>
      <c r="AY272" s="122"/>
      <c r="AZ272" s="123"/>
      <c r="BA272" s="123"/>
      <c r="BB272" s="125"/>
      <c r="BC272" s="126"/>
      <c r="BD272" s="86"/>
      <c r="BE272" s="126"/>
      <c r="BF272" s="86"/>
      <c r="BG272" s="126"/>
      <c r="BH272" s="86"/>
      <c r="BI272" s="870"/>
      <c r="BJ272" s="7"/>
      <c r="BK272" s="146"/>
      <c r="BL272" s="869"/>
      <c r="BM272" s="93"/>
      <c r="BN272" s="86"/>
      <c r="BO272" s="86"/>
      <c r="BP272" s="86"/>
      <c r="BQ272" s="86"/>
      <c r="BR272" s="86"/>
      <c r="BS272" s="116"/>
      <c r="BT272" s="86"/>
      <c r="BU272" s="958"/>
      <c r="BV272" s="117"/>
      <c r="BW272" s="859"/>
      <c r="BX272" s="964"/>
      <c r="BY272" s="142"/>
      <c r="BZ272" s="859"/>
      <c r="CA272" s="862"/>
      <c r="CB272" s="885"/>
      <c r="CC272" s="836"/>
      <c r="CD272" s="885"/>
      <c r="CE272" s="839"/>
      <c r="CF272" s="885"/>
      <c r="CG272" s="842"/>
      <c r="CH272" s="877"/>
      <c r="CI272" s="873"/>
      <c r="CJ272" s="876"/>
      <c r="CK272" s="877"/>
      <c r="CL272" s="143" t="s">
        <v>926</v>
      </c>
      <c r="CM272" s="144">
        <v>4700</v>
      </c>
      <c r="CN272" s="145">
        <v>5200</v>
      </c>
      <c r="CO272" s="859"/>
      <c r="CP272" s="880"/>
      <c r="CQ272" s="859"/>
      <c r="CR272" s="862"/>
      <c r="CS272" s="885"/>
      <c r="CT272" s="836"/>
      <c r="CU272" s="836"/>
      <c r="CV272" s="839"/>
      <c r="CW272" s="885"/>
      <c r="CX272" s="852"/>
      <c r="CY272" s="882"/>
      <c r="CZ272" s="93"/>
      <c r="DA272" s="19"/>
      <c r="DB272" s="855"/>
      <c r="DC272" s="121"/>
      <c r="DD272" s="855"/>
      <c r="DE272" s="858"/>
      <c r="DF272" s="859"/>
      <c r="DG272" s="862"/>
      <c r="DH272" s="836"/>
      <c r="DI272" s="836"/>
      <c r="DJ272" s="836"/>
      <c r="DK272" s="839"/>
      <c r="DL272" s="836"/>
      <c r="DM272" s="842"/>
      <c r="DN272" s="843"/>
      <c r="DO272" s="889"/>
      <c r="DP272" s="891"/>
      <c r="DQ272" s="891"/>
      <c r="DR272" s="893"/>
      <c r="DS272" s="843"/>
      <c r="DT272" s="967"/>
      <c r="DU272" s="969"/>
      <c r="DV272" s="961"/>
      <c r="DW272" s="195"/>
      <c r="DX272" s="961"/>
    </row>
    <row r="273" spans="1:128" s="18" customFormat="1" ht="18.600000000000001" customHeight="1">
      <c r="A273" s="18" t="s">
        <v>261</v>
      </c>
      <c r="B273" s="921"/>
      <c r="C273" s="959" t="s">
        <v>929</v>
      </c>
      <c r="D273" s="867" t="s">
        <v>911</v>
      </c>
      <c r="E273" s="55" t="s">
        <v>51</v>
      </c>
      <c r="F273" s="56"/>
      <c r="G273" s="57">
        <v>92080</v>
      </c>
      <c r="H273" s="58">
        <v>101090</v>
      </c>
      <c r="I273" s="57">
        <v>74800</v>
      </c>
      <c r="J273" s="58">
        <v>83810</v>
      </c>
      <c r="K273" s="33" t="s">
        <v>912</v>
      </c>
      <c r="L273" s="59">
        <v>900</v>
      </c>
      <c r="M273" s="60">
        <v>990</v>
      </c>
      <c r="N273" s="61" t="s">
        <v>913</v>
      </c>
      <c r="O273" s="62" t="s">
        <v>914</v>
      </c>
      <c r="P273" s="63" t="s">
        <v>912</v>
      </c>
      <c r="Q273" s="64" t="s">
        <v>915</v>
      </c>
      <c r="R273" s="63" t="s">
        <v>912</v>
      </c>
      <c r="S273" s="65">
        <v>2.6</v>
      </c>
      <c r="T273" s="66">
        <v>2.6</v>
      </c>
      <c r="U273" s="59">
        <v>720</v>
      </c>
      <c r="V273" s="60">
        <v>810</v>
      </c>
      <c r="W273" s="67" t="s">
        <v>913</v>
      </c>
      <c r="X273" s="62" t="s">
        <v>914</v>
      </c>
      <c r="Y273" s="67" t="s">
        <v>912</v>
      </c>
      <c r="Z273" s="64" t="s">
        <v>915</v>
      </c>
      <c r="AA273" s="67" t="s">
        <v>912</v>
      </c>
      <c r="AB273" s="65">
        <v>2.6</v>
      </c>
      <c r="AC273" s="68">
        <v>2.5</v>
      </c>
      <c r="AD273" s="33" t="s">
        <v>912</v>
      </c>
      <c r="AE273" s="69">
        <v>9010</v>
      </c>
      <c r="AF273" s="33" t="s">
        <v>912</v>
      </c>
      <c r="AG273" s="70">
        <v>90</v>
      </c>
      <c r="AH273" s="71" t="s">
        <v>913</v>
      </c>
      <c r="AI273" s="62" t="s">
        <v>914</v>
      </c>
      <c r="AJ273" s="67" t="s">
        <v>912</v>
      </c>
      <c r="AK273" s="64" t="s">
        <v>915</v>
      </c>
      <c r="AL273" s="67" t="s">
        <v>912</v>
      </c>
      <c r="AM273" s="72">
        <v>2.5</v>
      </c>
      <c r="AN273" s="73" t="s">
        <v>916</v>
      </c>
      <c r="AO273" s="33" t="s">
        <v>912</v>
      </c>
      <c r="AP273" s="74">
        <v>3600</v>
      </c>
      <c r="AQ273" s="33" t="s">
        <v>912</v>
      </c>
      <c r="AR273" s="75">
        <v>30</v>
      </c>
      <c r="AS273" s="76" t="s">
        <v>913</v>
      </c>
      <c r="AT273" s="77" t="s">
        <v>914</v>
      </c>
      <c r="AU273" s="78" t="s">
        <v>912</v>
      </c>
      <c r="AV273" s="79" t="s">
        <v>915</v>
      </c>
      <c r="AW273" s="78" t="s">
        <v>912</v>
      </c>
      <c r="AX273" s="80">
        <v>3.7</v>
      </c>
      <c r="AY273" s="7"/>
      <c r="BB273" s="81"/>
      <c r="BC273" s="22"/>
      <c r="BE273" s="22"/>
      <c r="BG273" s="22"/>
      <c r="BI273" s="870"/>
      <c r="BJ273" s="7"/>
      <c r="BK273" s="146"/>
      <c r="BL273" s="869"/>
      <c r="BM273" s="93"/>
      <c r="BN273" s="86"/>
      <c r="BO273" s="86"/>
      <c r="BP273" s="86"/>
      <c r="BQ273" s="86"/>
      <c r="BR273" s="86"/>
      <c r="BS273" s="116"/>
      <c r="BT273" s="86"/>
      <c r="BU273" s="958"/>
      <c r="BV273" s="117"/>
      <c r="BW273" s="859" t="s">
        <v>912</v>
      </c>
      <c r="BX273" s="886">
        <v>23040</v>
      </c>
      <c r="BY273" s="88"/>
      <c r="BZ273" s="859" t="s">
        <v>912</v>
      </c>
      <c r="CA273" s="860">
        <v>150</v>
      </c>
      <c r="CB273" s="883" t="s">
        <v>913</v>
      </c>
      <c r="CC273" s="834" t="s">
        <v>914</v>
      </c>
      <c r="CD273" s="883" t="s">
        <v>912</v>
      </c>
      <c r="CE273" s="837" t="s">
        <v>918</v>
      </c>
      <c r="CF273" s="883" t="s">
        <v>912</v>
      </c>
      <c r="CG273" s="840">
        <v>5.7</v>
      </c>
      <c r="CH273" s="877" t="s">
        <v>912</v>
      </c>
      <c r="CI273" s="871">
        <v>6700</v>
      </c>
      <c r="CJ273" s="874">
        <v>7300</v>
      </c>
      <c r="CK273" s="877" t="s">
        <v>912</v>
      </c>
      <c r="CL273" s="89" t="s">
        <v>919</v>
      </c>
      <c r="CM273" s="90">
        <v>10200</v>
      </c>
      <c r="CN273" s="91">
        <v>11400</v>
      </c>
      <c r="CO273" s="859" t="s">
        <v>912</v>
      </c>
      <c r="CP273" s="878">
        <v>15450</v>
      </c>
      <c r="CQ273" s="859" t="s">
        <v>912</v>
      </c>
      <c r="CR273" s="860">
        <v>150</v>
      </c>
      <c r="CS273" s="883" t="s">
        <v>913</v>
      </c>
      <c r="CT273" s="834" t="s">
        <v>914</v>
      </c>
      <c r="CU273" s="834" t="s">
        <v>912</v>
      </c>
      <c r="CV273" s="837" t="s">
        <v>918</v>
      </c>
      <c r="CW273" s="883" t="s">
        <v>912</v>
      </c>
      <c r="CX273" s="850">
        <v>2.7</v>
      </c>
      <c r="CY273" s="881" t="s">
        <v>920</v>
      </c>
      <c r="CZ273" s="877" t="s">
        <v>912</v>
      </c>
      <c r="DA273" s="853">
        <v>5100</v>
      </c>
      <c r="DB273" s="855"/>
      <c r="DC273" s="121"/>
      <c r="DD273" s="855" t="s">
        <v>921</v>
      </c>
      <c r="DE273" s="856">
        <v>16710</v>
      </c>
      <c r="DF273" s="859" t="s">
        <v>912</v>
      </c>
      <c r="DG273" s="860">
        <v>160</v>
      </c>
      <c r="DH273" s="834" t="s">
        <v>913</v>
      </c>
      <c r="DI273" s="834" t="s">
        <v>914</v>
      </c>
      <c r="DJ273" s="834" t="s">
        <v>912</v>
      </c>
      <c r="DK273" s="837" t="s">
        <v>918</v>
      </c>
      <c r="DL273" s="834" t="s">
        <v>912</v>
      </c>
      <c r="DM273" s="840">
        <v>2</v>
      </c>
      <c r="DN273" s="843" t="s">
        <v>921</v>
      </c>
      <c r="DO273" s="844" t="s">
        <v>854</v>
      </c>
      <c r="DP273" s="846" t="s">
        <v>854</v>
      </c>
      <c r="DQ273" s="846" t="s">
        <v>854</v>
      </c>
      <c r="DR273" s="848" t="s">
        <v>854</v>
      </c>
      <c r="DS273" s="843" t="s">
        <v>921</v>
      </c>
      <c r="DT273" s="967"/>
      <c r="DU273" s="969"/>
      <c r="DV273" s="961"/>
      <c r="DW273" s="195"/>
      <c r="DX273" s="961"/>
    </row>
    <row r="274" spans="1:128" s="18" customFormat="1" ht="18.600000000000001" customHeight="1">
      <c r="A274" s="18" t="s">
        <v>262</v>
      </c>
      <c r="B274" s="921"/>
      <c r="C274" s="957"/>
      <c r="D274" s="868"/>
      <c r="E274" s="94" t="s">
        <v>52</v>
      </c>
      <c r="F274" s="56"/>
      <c r="G274" s="95">
        <v>101090</v>
      </c>
      <c r="H274" s="96">
        <v>173350</v>
      </c>
      <c r="I274" s="95">
        <v>83810</v>
      </c>
      <c r="J274" s="96">
        <v>156070</v>
      </c>
      <c r="K274" s="33" t="s">
        <v>912</v>
      </c>
      <c r="L274" s="97">
        <v>990</v>
      </c>
      <c r="M274" s="98">
        <v>1610</v>
      </c>
      <c r="N274" s="99" t="s">
        <v>913</v>
      </c>
      <c r="O274" s="100" t="s">
        <v>914</v>
      </c>
      <c r="P274" s="100" t="s">
        <v>852</v>
      </c>
      <c r="Q274" s="100" t="s">
        <v>915</v>
      </c>
      <c r="R274" s="100" t="s">
        <v>912</v>
      </c>
      <c r="S274" s="101">
        <v>2.6</v>
      </c>
      <c r="T274" s="102">
        <v>2.6</v>
      </c>
      <c r="U274" s="97">
        <v>810</v>
      </c>
      <c r="V274" s="98">
        <v>1440</v>
      </c>
      <c r="W274" s="103" t="s">
        <v>913</v>
      </c>
      <c r="X274" s="100" t="s">
        <v>914</v>
      </c>
      <c r="Y274" s="103" t="s">
        <v>852</v>
      </c>
      <c r="Z274" s="100" t="s">
        <v>915</v>
      </c>
      <c r="AA274" s="103" t="s">
        <v>912</v>
      </c>
      <c r="AB274" s="101">
        <v>2.5</v>
      </c>
      <c r="AC274" s="104">
        <v>2.6</v>
      </c>
      <c r="AD274" s="33" t="s">
        <v>912</v>
      </c>
      <c r="AE274" s="105">
        <v>9010</v>
      </c>
      <c r="AF274" s="33" t="s">
        <v>912</v>
      </c>
      <c r="AG274" s="106">
        <v>90</v>
      </c>
      <c r="AH274" s="107" t="s">
        <v>913</v>
      </c>
      <c r="AI274" s="49" t="s">
        <v>914</v>
      </c>
      <c r="AJ274" s="50" t="s">
        <v>912</v>
      </c>
      <c r="AK274" s="108" t="s">
        <v>915</v>
      </c>
      <c r="AL274" s="109" t="s">
        <v>912</v>
      </c>
      <c r="AM274" s="110">
        <v>2.5</v>
      </c>
      <c r="AN274" s="111"/>
      <c r="AO274" s="7"/>
      <c r="AP274" s="112"/>
      <c r="AQ274" s="7"/>
      <c r="AR274" s="113"/>
      <c r="AS274" s="114"/>
      <c r="AT274" s="112"/>
      <c r="AU274" s="114"/>
      <c r="AV274" s="112"/>
      <c r="AW274" s="114"/>
      <c r="AX274" s="112"/>
      <c r="AY274" s="7"/>
      <c r="BB274" s="81"/>
      <c r="BC274" s="22"/>
      <c r="BE274" s="22"/>
      <c r="BG274" s="22"/>
      <c r="BI274" s="870"/>
      <c r="BJ274" s="7"/>
      <c r="BK274" s="146"/>
      <c r="BL274" s="869"/>
      <c r="BM274" s="93"/>
      <c r="BN274" s="86"/>
      <c r="BO274" s="86"/>
      <c r="BP274" s="86"/>
      <c r="BQ274" s="86"/>
      <c r="BR274" s="86"/>
      <c r="BS274" s="116"/>
      <c r="BT274" s="86"/>
      <c r="BU274" s="958"/>
      <c r="BV274" s="117"/>
      <c r="BW274" s="859"/>
      <c r="BX274" s="887"/>
      <c r="BY274" s="118">
        <v>21100</v>
      </c>
      <c r="BZ274" s="859"/>
      <c r="CA274" s="861"/>
      <c r="CB274" s="884"/>
      <c r="CC274" s="835"/>
      <c r="CD274" s="884"/>
      <c r="CE274" s="838"/>
      <c r="CF274" s="884"/>
      <c r="CG274" s="841"/>
      <c r="CH274" s="877"/>
      <c r="CI274" s="872"/>
      <c r="CJ274" s="875"/>
      <c r="CK274" s="877"/>
      <c r="CL274" s="15" t="s">
        <v>923</v>
      </c>
      <c r="CM274" s="119">
        <v>5600</v>
      </c>
      <c r="CN274" s="120">
        <v>6200</v>
      </c>
      <c r="CO274" s="859"/>
      <c r="CP274" s="879"/>
      <c r="CQ274" s="859"/>
      <c r="CR274" s="861"/>
      <c r="CS274" s="884"/>
      <c r="CT274" s="835"/>
      <c r="CU274" s="835"/>
      <c r="CV274" s="838"/>
      <c r="CW274" s="884"/>
      <c r="CX274" s="851"/>
      <c r="CY274" s="881"/>
      <c r="CZ274" s="877"/>
      <c r="DA274" s="854"/>
      <c r="DB274" s="855"/>
      <c r="DC274" s="121"/>
      <c r="DD274" s="855"/>
      <c r="DE274" s="857"/>
      <c r="DF274" s="859"/>
      <c r="DG274" s="861"/>
      <c r="DH274" s="835"/>
      <c r="DI274" s="835"/>
      <c r="DJ274" s="835"/>
      <c r="DK274" s="838"/>
      <c r="DL274" s="835"/>
      <c r="DM274" s="841"/>
      <c r="DN274" s="843"/>
      <c r="DO274" s="845"/>
      <c r="DP274" s="847"/>
      <c r="DQ274" s="847"/>
      <c r="DR274" s="849"/>
      <c r="DS274" s="843"/>
      <c r="DT274" s="967"/>
      <c r="DU274" s="969"/>
      <c r="DV274" s="961"/>
      <c r="DW274" s="195"/>
      <c r="DX274" s="961"/>
    </row>
    <row r="275" spans="1:128" s="18" customFormat="1" ht="18.600000000000001" customHeight="1">
      <c r="A275" s="18" t="s">
        <v>263</v>
      </c>
      <c r="B275" s="921"/>
      <c r="C275" s="957"/>
      <c r="D275" s="863" t="s">
        <v>924</v>
      </c>
      <c r="E275" s="94" t="s">
        <v>53</v>
      </c>
      <c r="F275" s="56"/>
      <c r="G275" s="95">
        <v>173350</v>
      </c>
      <c r="H275" s="96">
        <v>263530</v>
      </c>
      <c r="I275" s="95">
        <v>156070</v>
      </c>
      <c r="J275" s="96">
        <v>246250</v>
      </c>
      <c r="K275" s="33" t="s">
        <v>912</v>
      </c>
      <c r="L275" s="97">
        <v>1610</v>
      </c>
      <c r="M275" s="98">
        <v>2510</v>
      </c>
      <c r="N275" s="99" t="s">
        <v>913</v>
      </c>
      <c r="O275" s="100" t="s">
        <v>914</v>
      </c>
      <c r="P275" s="100" t="s">
        <v>852</v>
      </c>
      <c r="Q275" s="100" t="s">
        <v>915</v>
      </c>
      <c r="R275" s="100" t="s">
        <v>912</v>
      </c>
      <c r="S275" s="101">
        <v>2.6</v>
      </c>
      <c r="T275" s="102">
        <v>2.7</v>
      </c>
      <c r="U275" s="97">
        <v>1440</v>
      </c>
      <c r="V275" s="98">
        <v>2340</v>
      </c>
      <c r="W275" s="103" t="s">
        <v>913</v>
      </c>
      <c r="X275" s="100" t="s">
        <v>914</v>
      </c>
      <c r="Y275" s="103" t="s">
        <v>852</v>
      </c>
      <c r="Z275" s="100" t="s">
        <v>915</v>
      </c>
      <c r="AA275" s="103" t="s">
        <v>912</v>
      </c>
      <c r="AB275" s="101">
        <v>2.6</v>
      </c>
      <c r="AC275" s="104">
        <v>2.6</v>
      </c>
      <c r="AD275" s="122"/>
      <c r="AE275" s="123"/>
      <c r="AF275" s="124"/>
      <c r="AG275" s="125"/>
      <c r="AH275" s="126"/>
      <c r="AI275" s="86"/>
      <c r="AJ275" s="126"/>
      <c r="AK275" s="86"/>
      <c r="AL275" s="126"/>
      <c r="AM275" s="86"/>
      <c r="AN275" s="86"/>
      <c r="AO275" s="122"/>
      <c r="AP275" s="123"/>
      <c r="AQ275" s="124"/>
      <c r="AR275" s="125"/>
      <c r="AS275" s="126"/>
      <c r="AT275" s="86"/>
      <c r="AU275" s="126"/>
      <c r="AV275" s="86"/>
      <c r="AW275" s="126"/>
      <c r="AX275" s="86"/>
      <c r="AY275" s="33" t="s">
        <v>912</v>
      </c>
      <c r="AZ275" s="127">
        <v>18030</v>
      </c>
      <c r="BA275" s="33" t="s">
        <v>912</v>
      </c>
      <c r="BB275" s="75">
        <v>180</v>
      </c>
      <c r="BC275" s="76" t="s">
        <v>913</v>
      </c>
      <c r="BD275" s="77" t="s">
        <v>914</v>
      </c>
      <c r="BE275" s="78" t="s">
        <v>912</v>
      </c>
      <c r="BF275" s="79" t="s">
        <v>915</v>
      </c>
      <c r="BG275" s="76" t="s">
        <v>912</v>
      </c>
      <c r="BH275" s="80">
        <v>2.5</v>
      </c>
      <c r="BI275" s="870"/>
      <c r="BJ275" s="7"/>
      <c r="BK275" s="146"/>
      <c r="BL275" s="869"/>
      <c r="BM275" s="93"/>
      <c r="BN275" s="86"/>
      <c r="BO275" s="86"/>
      <c r="BP275" s="86"/>
      <c r="BQ275" s="86"/>
      <c r="BR275" s="86"/>
      <c r="BS275" s="116"/>
      <c r="BT275" s="86"/>
      <c r="BU275" s="958"/>
      <c r="BV275" s="117"/>
      <c r="BW275" s="859" t="s">
        <v>912</v>
      </c>
      <c r="BX275" s="963">
        <v>21100</v>
      </c>
      <c r="BY275" s="128"/>
      <c r="BZ275" s="859"/>
      <c r="CA275" s="861"/>
      <c r="CB275" s="884"/>
      <c r="CC275" s="835"/>
      <c r="CD275" s="884"/>
      <c r="CE275" s="838"/>
      <c r="CF275" s="884"/>
      <c r="CG275" s="841"/>
      <c r="CH275" s="877"/>
      <c r="CI275" s="872"/>
      <c r="CJ275" s="875"/>
      <c r="CK275" s="877"/>
      <c r="CL275" s="15" t="s">
        <v>925</v>
      </c>
      <c r="CM275" s="119">
        <v>4900</v>
      </c>
      <c r="CN275" s="120">
        <v>5400</v>
      </c>
      <c r="CO275" s="859"/>
      <c r="CP275" s="879"/>
      <c r="CQ275" s="859"/>
      <c r="CR275" s="861"/>
      <c r="CS275" s="884"/>
      <c r="CT275" s="835"/>
      <c r="CU275" s="835"/>
      <c r="CV275" s="838"/>
      <c r="CW275" s="884"/>
      <c r="CX275" s="851"/>
      <c r="CY275" s="881"/>
      <c r="CZ275" s="93"/>
      <c r="DA275" s="19"/>
      <c r="DB275" s="855"/>
      <c r="DC275" s="121"/>
      <c r="DD275" s="855"/>
      <c r="DE275" s="857"/>
      <c r="DF275" s="859"/>
      <c r="DG275" s="861"/>
      <c r="DH275" s="835"/>
      <c r="DI275" s="835"/>
      <c r="DJ275" s="835"/>
      <c r="DK275" s="838"/>
      <c r="DL275" s="835"/>
      <c r="DM275" s="841"/>
      <c r="DN275" s="843"/>
      <c r="DO275" s="888">
        <v>0.01</v>
      </c>
      <c r="DP275" s="890">
        <v>0.03</v>
      </c>
      <c r="DQ275" s="890">
        <v>0.04</v>
      </c>
      <c r="DR275" s="892">
        <v>0.05</v>
      </c>
      <c r="DS275" s="843"/>
      <c r="DT275" s="967"/>
      <c r="DU275" s="969"/>
      <c r="DV275" s="961"/>
      <c r="DW275" s="195"/>
      <c r="DX275" s="961"/>
    </row>
    <row r="276" spans="1:128" s="18" customFormat="1" ht="18.600000000000001" customHeight="1">
      <c r="A276" s="18" t="s">
        <v>264</v>
      </c>
      <c r="B276" s="921"/>
      <c r="C276" s="957"/>
      <c r="D276" s="864"/>
      <c r="E276" s="129" t="s">
        <v>54</v>
      </c>
      <c r="F276" s="56"/>
      <c r="G276" s="130">
        <v>263530</v>
      </c>
      <c r="H276" s="131"/>
      <c r="I276" s="130">
        <v>246250</v>
      </c>
      <c r="J276" s="131"/>
      <c r="K276" s="33" t="s">
        <v>912</v>
      </c>
      <c r="L276" s="132">
        <v>2510</v>
      </c>
      <c r="M276" s="133"/>
      <c r="N276" s="134" t="s">
        <v>913</v>
      </c>
      <c r="O276" s="135" t="s">
        <v>914</v>
      </c>
      <c r="P276" s="135" t="s">
        <v>852</v>
      </c>
      <c r="Q276" s="135" t="s">
        <v>915</v>
      </c>
      <c r="R276" s="135" t="s">
        <v>912</v>
      </c>
      <c r="S276" s="136">
        <v>2.7</v>
      </c>
      <c r="T276" s="137"/>
      <c r="U276" s="132">
        <v>2340</v>
      </c>
      <c r="V276" s="133"/>
      <c r="W276" s="138" t="s">
        <v>913</v>
      </c>
      <c r="X276" s="135" t="s">
        <v>914</v>
      </c>
      <c r="Y276" s="139" t="s">
        <v>852</v>
      </c>
      <c r="Z276" s="135" t="s">
        <v>915</v>
      </c>
      <c r="AA276" s="139" t="s">
        <v>912</v>
      </c>
      <c r="AB276" s="136">
        <v>2.6</v>
      </c>
      <c r="AC276" s="140"/>
      <c r="AD276" s="122"/>
      <c r="AE276" s="123"/>
      <c r="AF276" s="124"/>
      <c r="AG276" s="141"/>
      <c r="AH276" s="126"/>
      <c r="AI276" s="86"/>
      <c r="AJ276" s="126"/>
      <c r="AK276" s="86"/>
      <c r="AL276" s="126"/>
      <c r="AM276" s="86"/>
      <c r="AN276" s="86"/>
      <c r="AO276" s="122"/>
      <c r="AP276" s="123"/>
      <c r="AQ276" s="124"/>
      <c r="AR276" s="141"/>
      <c r="AS276" s="126"/>
      <c r="AT276" s="86"/>
      <c r="AU276" s="126"/>
      <c r="AV276" s="86"/>
      <c r="AW276" s="126"/>
      <c r="AX276" s="86"/>
      <c r="AY276" s="122"/>
      <c r="AZ276" s="123"/>
      <c r="BA276" s="123"/>
      <c r="BB276" s="125"/>
      <c r="BC276" s="126"/>
      <c r="BD276" s="86"/>
      <c r="BE276" s="126"/>
      <c r="BF276" s="86"/>
      <c r="BG276" s="126"/>
      <c r="BH276" s="86"/>
      <c r="BI276" s="870"/>
      <c r="BJ276" s="7"/>
      <c r="BK276" s="146"/>
      <c r="BL276" s="869"/>
      <c r="BM276" s="93"/>
      <c r="BN276" s="86"/>
      <c r="BO276" s="86"/>
      <c r="BP276" s="86"/>
      <c r="BQ276" s="86"/>
      <c r="BR276" s="86"/>
      <c r="BS276" s="116"/>
      <c r="BT276" s="86"/>
      <c r="BU276" s="958"/>
      <c r="BV276" s="117"/>
      <c r="BW276" s="859"/>
      <c r="BX276" s="964"/>
      <c r="BY276" s="142"/>
      <c r="BZ276" s="859"/>
      <c r="CA276" s="862"/>
      <c r="CB276" s="885"/>
      <c r="CC276" s="836"/>
      <c r="CD276" s="885"/>
      <c r="CE276" s="839"/>
      <c r="CF276" s="885"/>
      <c r="CG276" s="842"/>
      <c r="CH276" s="877"/>
      <c r="CI276" s="873"/>
      <c r="CJ276" s="876"/>
      <c r="CK276" s="877"/>
      <c r="CL276" s="143" t="s">
        <v>926</v>
      </c>
      <c r="CM276" s="144">
        <v>4400</v>
      </c>
      <c r="CN276" s="145">
        <v>4900</v>
      </c>
      <c r="CO276" s="859"/>
      <c r="CP276" s="880"/>
      <c r="CQ276" s="859"/>
      <c r="CR276" s="862"/>
      <c r="CS276" s="885"/>
      <c r="CT276" s="836"/>
      <c r="CU276" s="836"/>
      <c r="CV276" s="839"/>
      <c r="CW276" s="885"/>
      <c r="CX276" s="852"/>
      <c r="CY276" s="882"/>
      <c r="CZ276" s="93"/>
      <c r="DA276" s="19"/>
      <c r="DB276" s="855"/>
      <c r="DC276" s="121"/>
      <c r="DD276" s="855"/>
      <c r="DE276" s="858"/>
      <c r="DF276" s="859"/>
      <c r="DG276" s="862"/>
      <c r="DH276" s="836"/>
      <c r="DI276" s="836"/>
      <c r="DJ276" s="836"/>
      <c r="DK276" s="839"/>
      <c r="DL276" s="836"/>
      <c r="DM276" s="842"/>
      <c r="DN276" s="843"/>
      <c r="DO276" s="889"/>
      <c r="DP276" s="891"/>
      <c r="DQ276" s="891"/>
      <c r="DR276" s="893"/>
      <c r="DS276" s="843"/>
      <c r="DT276" s="967"/>
      <c r="DU276" s="969"/>
      <c r="DV276" s="961"/>
      <c r="DW276" s="195"/>
      <c r="DX276" s="961"/>
    </row>
    <row r="277" spans="1:128" ht="18.600000000000001" customHeight="1">
      <c r="A277" s="302" t="s">
        <v>265</v>
      </c>
      <c r="B277" s="921"/>
      <c r="C277" s="959" t="s">
        <v>930</v>
      </c>
      <c r="D277" s="867" t="s">
        <v>911</v>
      </c>
      <c r="E277" s="55" t="s">
        <v>51</v>
      </c>
      <c r="F277" s="56"/>
      <c r="G277" s="57">
        <v>84380</v>
      </c>
      <c r="H277" s="58">
        <v>93390</v>
      </c>
      <c r="I277" s="57">
        <v>69260</v>
      </c>
      <c r="J277" s="58">
        <v>78270</v>
      </c>
      <c r="K277" s="33" t="s">
        <v>912</v>
      </c>
      <c r="L277" s="59">
        <v>820</v>
      </c>
      <c r="M277" s="60">
        <v>910</v>
      </c>
      <c r="N277" s="61" t="s">
        <v>913</v>
      </c>
      <c r="O277" s="62" t="s">
        <v>914</v>
      </c>
      <c r="P277" s="63" t="s">
        <v>912</v>
      </c>
      <c r="Q277" s="64" t="s">
        <v>915</v>
      </c>
      <c r="R277" s="63" t="s">
        <v>912</v>
      </c>
      <c r="S277" s="65">
        <v>2.6</v>
      </c>
      <c r="T277" s="66">
        <v>2.6</v>
      </c>
      <c r="U277" s="59">
        <v>670</v>
      </c>
      <c r="V277" s="60">
        <v>760</v>
      </c>
      <c r="W277" s="67" t="s">
        <v>913</v>
      </c>
      <c r="X277" s="62" t="s">
        <v>914</v>
      </c>
      <c r="Y277" s="67" t="s">
        <v>912</v>
      </c>
      <c r="Z277" s="64" t="s">
        <v>915</v>
      </c>
      <c r="AA277" s="67" t="s">
        <v>912</v>
      </c>
      <c r="AB277" s="65">
        <v>2.5</v>
      </c>
      <c r="AC277" s="68">
        <v>2.5</v>
      </c>
      <c r="AD277" s="33" t="s">
        <v>912</v>
      </c>
      <c r="AE277" s="69">
        <v>9010</v>
      </c>
      <c r="AF277" s="33" t="s">
        <v>912</v>
      </c>
      <c r="AG277" s="70">
        <v>90</v>
      </c>
      <c r="AH277" s="71" t="s">
        <v>913</v>
      </c>
      <c r="AI277" s="62" t="s">
        <v>914</v>
      </c>
      <c r="AJ277" s="67" t="s">
        <v>912</v>
      </c>
      <c r="AK277" s="64" t="s">
        <v>915</v>
      </c>
      <c r="AL277" s="67" t="s">
        <v>912</v>
      </c>
      <c r="AM277" s="72">
        <v>2.5</v>
      </c>
      <c r="AN277" s="73" t="s">
        <v>916</v>
      </c>
      <c r="AO277" s="33" t="s">
        <v>912</v>
      </c>
      <c r="AP277" s="74">
        <v>3600</v>
      </c>
      <c r="AQ277" s="33" t="s">
        <v>912</v>
      </c>
      <c r="AR277" s="75">
        <v>30</v>
      </c>
      <c r="AS277" s="76" t="s">
        <v>913</v>
      </c>
      <c r="AT277" s="77" t="s">
        <v>914</v>
      </c>
      <c r="AU277" s="78" t="s">
        <v>912</v>
      </c>
      <c r="AV277" s="79" t="s">
        <v>915</v>
      </c>
      <c r="AW277" s="78" t="s">
        <v>912</v>
      </c>
      <c r="AX277" s="80">
        <v>3.7</v>
      </c>
      <c r="AZ277" s="18"/>
      <c r="BA277" s="18"/>
      <c r="BB277" s="81"/>
      <c r="BC277" s="22"/>
      <c r="BD277" s="18"/>
      <c r="BE277" s="22"/>
      <c r="BF277" s="18"/>
      <c r="BG277" s="22"/>
      <c r="BH277" s="18"/>
      <c r="BI277" s="870"/>
      <c r="BK277" s="146"/>
      <c r="BL277" s="869"/>
      <c r="BM277" s="93"/>
      <c r="BS277" s="116"/>
      <c r="BU277" s="958"/>
      <c r="BV277" s="117"/>
      <c r="BW277" s="859" t="s">
        <v>912</v>
      </c>
      <c r="BX277" s="886">
        <v>21130</v>
      </c>
      <c r="BY277" s="88"/>
      <c r="BZ277" s="859" t="s">
        <v>912</v>
      </c>
      <c r="CA277" s="860">
        <v>130</v>
      </c>
      <c r="CB277" s="883" t="s">
        <v>913</v>
      </c>
      <c r="CC277" s="834" t="s">
        <v>914</v>
      </c>
      <c r="CD277" s="883" t="s">
        <v>912</v>
      </c>
      <c r="CE277" s="837" t="s">
        <v>918</v>
      </c>
      <c r="CF277" s="883" t="s">
        <v>912</v>
      </c>
      <c r="CG277" s="840">
        <v>5.7</v>
      </c>
      <c r="CH277" s="877" t="s">
        <v>912</v>
      </c>
      <c r="CI277" s="871">
        <v>5800</v>
      </c>
      <c r="CJ277" s="874">
        <v>6400</v>
      </c>
      <c r="CK277" s="877" t="s">
        <v>912</v>
      </c>
      <c r="CL277" s="89" t="s">
        <v>919</v>
      </c>
      <c r="CM277" s="90">
        <v>9800</v>
      </c>
      <c r="CN277" s="91">
        <v>10900</v>
      </c>
      <c r="CO277" s="859" t="s">
        <v>912</v>
      </c>
      <c r="CP277" s="878">
        <v>13520</v>
      </c>
      <c r="CQ277" s="859" t="s">
        <v>912</v>
      </c>
      <c r="CR277" s="860">
        <v>130</v>
      </c>
      <c r="CS277" s="883" t="s">
        <v>913</v>
      </c>
      <c r="CT277" s="834" t="s">
        <v>914</v>
      </c>
      <c r="CU277" s="834" t="s">
        <v>912</v>
      </c>
      <c r="CV277" s="837" t="s">
        <v>918</v>
      </c>
      <c r="CW277" s="883" t="s">
        <v>912</v>
      </c>
      <c r="CX277" s="850">
        <v>2.8</v>
      </c>
      <c r="CY277" s="881" t="s">
        <v>920</v>
      </c>
      <c r="CZ277" s="877" t="s">
        <v>912</v>
      </c>
      <c r="DA277" s="853">
        <v>5100</v>
      </c>
      <c r="DB277" s="855"/>
      <c r="DC277" s="121"/>
      <c r="DD277" s="855" t="s">
        <v>921</v>
      </c>
      <c r="DE277" s="856">
        <v>14620</v>
      </c>
      <c r="DF277" s="859" t="s">
        <v>912</v>
      </c>
      <c r="DG277" s="860">
        <v>140</v>
      </c>
      <c r="DH277" s="834" t="s">
        <v>913</v>
      </c>
      <c r="DI277" s="834" t="s">
        <v>914</v>
      </c>
      <c r="DJ277" s="834" t="s">
        <v>912</v>
      </c>
      <c r="DK277" s="837" t="s">
        <v>918</v>
      </c>
      <c r="DL277" s="834" t="s">
        <v>912</v>
      </c>
      <c r="DM277" s="840">
        <v>2</v>
      </c>
      <c r="DN277" s="843" t="s">
        <v>921</v>
      </c>
      <c r="DO277" s="844" t="s">
        <v>854</v>
      </c>
      <c r="DP277" s="846" t="s">
        <v>854</v>
      </c>
      <c r="DQ277" s="846" t="s">
        <v>854</v>
      </c>
      <c r="DR277" s="848" t="s">
        <v>854</v>
      </c>
      <c r="DS277" s="843" t="s">
        <v>921</v>
      </c>
      <c r="DT277" s="967"/>
      <c r="DU277" s="969"/>
      <c r="DV277" s="961"/>
      <c r="DW277" s="195"/>
      <c r="DX277" s="961"/>
    </row>
    <row r="278" spans="1:128" ht="18.600000000000001" customHeight="1">
      <c r="A278" s="302" t="s">
        <v>266</v>
      </c>
      <c r="B278" s="921"/>
      <c r="C278" s="957"/>
      <c r="D278" s="868"/>
      <c r="E278" s="94" t="s">
        <v>52</v>
      </c>
      <c r="F278" s="56"/>
      <c r="G278" s="95">
        <v>93390</v>
      </c>
      <c r="H278" s="96">
        <v>165650</v>
      </c>
      <c r="I278" s="95">
        <v>78270</v>
      </c>
      <c r="J278" s="96">
        <v>150530</v>
      </c>
      <c r="K278" s="33" t="s">
        <v>912</v>
      </c>
      <c r="L278" s="97">
        <v>910</v>
      </c>
      <c r="M278" s="98">
        <v>1530</v>
      </c>
      <c r="N278" s="99" t="s">
        <v>913</v>
      </c>
      <c r="O278" s="100" t="s">
        <v>914</v>
      </c>
      <c r="P278" s="100" t="s">
        <v>852</v>
      </c>
      <c r="Q278" s="100" t="s">
        <v>915</v>
      </c>
      <c r="R278" s="100" t="s">
        <v>912</v>
      </c>
      <c r="S278" s="101">
        <v>2.6</v>
      </c>
      <c r="T278" s="102">
        <v>2.6</v>
      </c>
      <c r="U278" s="97">
        <v>760</v>
      </c>
      <c r="V278" s="98">
        <v>1380</v>
      </c>
      <c r="W278" s="103" t="s">
        <v>913</v>
      </c>
      <c r="X278" s="100" t="s">
        <v>914</v>
      </c>
      <c r="Y278" s="103" t="s">
        <v>852</v>
      </c>
      <c r="Z278" s="100" t="s">
        <v>915</v>
      </c>
      <c r="AA278" s="103" t="s">
        <v>912</v>
      </c>
      <c r="AB278" s="101">
        <v>2.5</v>
      </c>
      <c r="AC278" s="104">
        <v>2.6</v>
      </c>
      <c r="AD278" s="33" t="s">
        <v>912</v>
      </c>
      <c r="AE278" s="105">
        <v>9010</v>
      </c>
      <c r="AF278" s="33" t="s">
        <v>912</v>
      </c>
      <c r="AG278" s="106">
        <v>90</v>
      </c>
      <c r="AH278" s="107" t="s">
        <v>913</v>
      </c>
      <c r="AI278" s="49" t="s">
        <v>914</v>
      </c>
      <c r="AJ278" s="50" t="s">
        <v>912</v>
      </c>
      <c r="AK278" s="108" t="s">
        <v>915</v>
      </c>
      <c r="AL278" s="109" t="s">
        <v>912</v>
      </c>
      <c r="AM278" s="110">
        <v>2.5</v>
      </c>
      <c r="AN278" s="111"/>
      <c r="AP278" s="112"/>
      <c r="AQ278" s="7"/>
      <c r="AR278" s="113"/>
      <c r="AS278" s="114"/>
      <c r="AT278" s="112"/>
      <c r="AU278" s="114"/>
      <c r="AV278" s="112"/>
      <c r="AW278" s="114"/>
      <c r="AX278" s="112"/>
      <c r="AZ278" s="18"/>
      <c r="BA278" s="18"/>
      <c r="BB278" s="81"/>
      <c r="BC278" s="22"/>
      <c r="BD278" s="18"/>
      <c r="BE278" s="22"/>
      <c r="BF278" s="18"/>
      <c r="BG278" s="22"/>
      <c r="BH278" s="18"/>
      <c r="BI278" s="870"/>
      <c r="BK278" s="146"/>
      <c r="BL278" s="869"/>
      <c r="BM278" s="93"/>
      <c r="BS278" s="116"/>
      <c r="BU278" s="958"/>
      <c r="BV278" s="117"/>
      <c r="BW278" s="859"/>
      <c r="BX278" s="887"/>
      <c r="BY278" s="118">
        <v>19190</v>
      </c>
      <c r="BZ278" s="859"/>
      <c r="CA278" s="861"/>
      <c r="CB278" s="884"/>
      <c r="CC278" s="835"/>
      <c r="CD278" s="884"/>
      <c r="CE278" s="838"/>
      <c r="CF278" s="884"/>
      <c r="CG278" s="841"/>
      <c r="CH278" s="877"/>
      <c r="CI278" s="872"/>
      <c r="CJ278" s="875"/>
      <c r="CK278" s="877"/>
      <c r="CL278" s="15" t="s">
        <v>923</v>
      </c>
      <c r="CM278" s="119">
        <v>5400</v>
      </c>
      <c r="CN278" s="120">
        <v>6000</v>
      </c>
      <c r="CO278" s="859"/>
      <c r="CP278" s="879"/>
      <c r="CQ278" s="859"/>
      <c r="CR278" s="861"/>
      <c r="CS278" s="884"/>
      <c r="CT278" s="835"/>
      <c r="CU278" s="835"/>
      <c r="CV278" s="838"/>
      <c r="CW278" s="884"/>
      <c r="CX278" s="851"/>
      <c r="CY278" s="881"/>
      <c r="CZ278" s="877"/>
      <c r="DA278" s="854"/>
      <c r="DB278" s="855"/>
      <c r="DC278" s="121"/>
      <c r="DD278" s="855"/>
      <c r="DE278" s="857"/>
      <c r="DF278" s="859"/>
      <c r="DG278" s="861"/>
      <c r="DH278" s="835"/>
      <c r="DI278" s="835"/>
      <c r="DJ278" s="835"/>
      <c r="DK278" s="838"/>
      <c r="DL278" s="835"/>
      <c r="DM278" s="841"/>
      <c r="DN278" s="843"/>
      <c r="DO278" s="845"/>
      <c r="DP278" s="847"/>
      <c r="DQ278" s="847"/>
      <c r="DR278" s="849"/>
      <c r="DS278" s="843"/>
      <c r="DT278" s="967"/>
      <c r="DU278" s="969"/>
      <c r="DV278" s="961"/>
      <c r="DW278" s="195"/>
      <c r="DX278" s="961"/>
    </row>
    <row r="279" spans="1:128" ht="18.600000000000001" customHeight="1">
      <c r="A279" s="302" t="s">
        <v>267</v>
      </c>
      <c r="B279" s="921"/>
      <c r="C279" s="957"/>
      <c r="D279" s="863" t="s">
        <v>924</v>
      </c>
      <c r="E279" s="94" t="s">
        <v>53</v>
      </c>
      <c r="F279" s="56"/>
      <c r="G279" s="95">
        <v>165650</v>
      </c>
      <c r="H279" s="96">
        <v>255830</v>
      </c>
      <c r="I279" s="95">
        <v>150530</v>
      </c>
      <c r="J279" s="96">
        <v>240710</v>
      </c>
      <c r="K279" s="33" t="s">
        <v>912</v>
      </c>
      <c r="L279" s="97">
        <v>1530</v>
      </c>
      <c r="M279" s="98">
        <v>2430</v>
      </c>
      <c r="N279" s="99" t="s">
        <v>913</v>
      </c>
      <c r="O279" s="100" t="s">
        <v>914</v>
      </c>
      <c r="P279" s="100" t="s">
        <v>852</v>
      </c>
      <c r="Q279" s="100" t="s">
        <v>915</v>
      </c>
      <c r="R279" s="100" t="s">
        <v>912</v>
      </c>
      <c r="S279" s="101">
        <v>2.6</v>
      </c>
      <c r="T279" s="102">
        <v>2.7</v>
      </c>
      <c r="U279" s="97">
        <v>1380</v>
      </c>
      <c r="V279" s="98">
        <v>2280</v>
      </c>
      <c r="W279" s="103" t="s">
        <v>913</v>
      </c>
      <c r="X279" s="100" t="s">
        <v>914</v>
      </c>
      <c r="Y279" s="103" t="s">
        <v>852</v>
      </c>
      <c r="Z279" s="100" t="s">
        <v>915</v>
      </c>
      <c r="AA279" s="103" t="s">
        <v>912</v>
      </c>
      <c r="AB279" s="101">
        <v>2.6</v>
      </c>
      <c r="AC279" s="104">
        <v>2.6</v>
      </c>
      <c r="AD279" s="122"/>
      <c r="AF279" s="124"/>
      <c r="AO279" s="122"/>
      <c r="AQ279" s="124"/>
      <c r="AY279" s="33" t="s">
        <v>912</v>
      </c>
      <c r="AZ279" s="127">
        <v>18030</v>
      </c>
      <c r="BA279" s="33" t="s">
        <v>912</v>
      </c>
      <c r="BB279" s="75">
        <v>180</v>
      </c>
      <c r="BC279" s="76" t="s">
        <v>913</v>
      </c>
      <c r="BD279" s="77" t="s">
        <v>914</v>
      </c>
      <c r="BE279" s="78" t="s">
        <v>912</v>
      </c>
      <c r="BF279" s="79" t="s">
        <v>915</v>
      </c>
      <c r="BG279" s="76" t="s">
        <v>912</v>
      </c>
      <c r="BH279" s="80">
        <v>2.5</v>
      </c>
      <c r="BI279" s="870"/>
      <c r="BK279" s="970" t="s">
        <v>931</v>
      </c>
      <c r="BL279" s="869"/>
      <c r="BM279" s="971" t="s">
        <v>931</v>
      </c>
      <c r="BN279" s="972"/>
      <c r="BO279" s="972"/>
      <c r="BP279" s="972"/>
      <c r="BQ279" s="972"/>
      <c r="BR279" s="972"/>
      <c r="BS279" s="919"/>
      <c r="BU279" s="958"/>
      <c r="BV279" s="117"/>
      <c r="BW279" s="859" t="s">
        <v>912</v>
      </c>
      <c r="BX279" s="963">
        <v>19190</v>
      </c>
      <c r="BY279" s="128"/>
      <c r="BZ279" s="859"/>
      <c r="CA279" s="861">
        <v>0</v>
      </c>
      <c r="CB279" s="884"/>
      <c r="CC279" s="835"/>
      <c r="CD279" s="884"/>
      <c r="CE279" s="838"/>
      <c r="CF279" s="884"/>
      <c r="CG279" s="841"/>
      <c r="CH279" s="877"/>
      <c r="CI279" s="872"/>
      <c r="CJ279" s="875"/>
      <c r="CK279" s="877"/>
      <c r="CL279" s="15" t="s">
        <v>925</v>
      </c>
      <c r="CM279" s="119">
        <v>4700</v>
      </c>
      <c r="CN279" s="120">
        <v>5200</v>
      </c>
      <c r="CO279" s="859"/>
      <c r="CP279" s="879"/>
      <c r="CQ279" s="859"/>
      <c r="CR279" s="861"/>
      <c r="CS279" s="884"/>
      <c r="CT279" s="835"/>
      <c r="CU279" s="835"/>
      <c r="CV279" s="838"/>
      <c r="CW279" s="884"/>
      <c r="CX279" s="851"/>
      <c r="CY279" s="881"/>
      <c r="CZ279" s="93"/>
      <c r="DA279" s="19"/>
      <c r="DB279" s="855"/>
      <c r="DC279" s="121"/>
      <c r="DD279" s="855"/>
      <c r="DE279" s="857"/>
      <c r="DF279" s="859"/>
      <c r="DG279" s="861"/>
      <c r="DH279" s="835"/>
      <c r="DI279" s="835"/>
      <c r="DJ279" s="835"/>
      <c r="DK279" s="838"/>
      <c r="DL279" s="835"/>
      <c r="DM279" s="841"/>
      <c r="DN279" s="843"/>
      <c r="DO279" s="888">
        <v>0.01</v>
      </c>
      <c r="DP279" s="890">
        <v>0.03</v>
      </c>
      <c r="DQ279" s="890">
        <v>0.04</v>
      </c>
      <c r="DR279" s="892">
        <v>0.05</v>
      </c>
      <c r="DS279" s="843"/>
      <c r="DT279" s="967"/>
      <c r="DU279" s="969"/>
      <c r="DV279" s="961"/>
      <c r="DW279" s="195"/>
      <c r="DX279" s="961"/>
    </row>
    <row r="280" spans="1:128" ht="18.600000000000001" customHeight="1">
      <c r="A280" s="302" t="s">
        <v>268</v>
      </c>
      <c r="B280" s="921"/>
      <c r="C280" s="957"/>
      <c r="D280" s="864"/>
      <c r="E280" s="129" t="s">
        <v>54</v>
      </c>
      <c r="F280" s="56"/>
      <c r="G280" s="130">
        <v>255830</v>
      </c>
      <c r="H280" s="131"/>
      <c r="I280" s="130">
        <v>240710</v>
      </c>
      <c r="J280" s="131"/>
      <c r="K280" s="33" t="s">
        <v>912</v>
      </c>
      <c r="L280" s="132">
        <v>2430</v>
      </c>
      <c r="M280" s="133"/>
      <c r="N280" s="134" t="s">
        <v>913</v>
      </c>
      <c r="O280" s="135" t="s">
        <v>914</v>
      </c>
      <c r="P280" s="135" t="s">
        <v>852</v>
      </c>
      <c r="Q280" s="135" t="s">
        <v>915</v>
      </c>
      <c r="R280" s="135" t="s">
        <v>912</v>
      </c>
      <c r="S280" s="136">
        <v>2.7</v>
      </c>
      <c r="T280" s="137"/>
      <c r="U280" s="132">
        <v>2280</v>
      </c>
      <c r="V280" s="133"/>
      <c r="W280" s="138" t="s">
        <v>913</v>
      </c>
      <c r="X280" s="135" t="s">
        <v>914</v>
      </c>
      <c r="Y280" s="139" t="s">
        <v>852</v>
      </c>
      <c r="Z280" s="135" t="s">
        <v>915</v>
      </c>
      <c r="AA280" s="139" t="s">
        <v>912</v>
      </c>
      <c r="AB280" s="136">
        <v>2.6</v>
      </c>
      <c r="AC280" s="140"/>
      <c r="AD280" s="122"/>
      <c r="AF280" s="124"/>
      <c r="AG280" s="141"/>
      <c r="AO280" s="122"/>
      <c r="AQ280" s="124"/>
      <c r="AR280" s="141"/>
      <c r="AY280" s="122"/>
      <c r="BI280" s="870"/>
      <c r="BK280" s="970"/>
      <c r="BL280" s="869"/>
      <c r="BM280" s="971"/>
      <c r="BN280" s="972"/>
      <c r="BO280" s="972"/>
      <c r="BP280" s="972"/>
      <c r="BQ280" s="972"/>
      <c r="BR280" s="972"/>
      <c r="BS280" s="919"/>
      <c r="BU280" s="958"/>
      <c r="BV280" s="117"/>
      <c r="BW280" s="859"/>
      <c r="BX280" s="964"/>
      <c r="BY280" s="142"/>
      <c r="BZ280" s="859"/>
      <c r="CA280" s="862"/>
      <c r="CB280" s="885"/>
      <c r="CC280" s="836"/>
      <c r="CD280" s="885"/>
      <c r="CE280" s="839"/>
      <c r="CF280" s="885"/>
      <c r="CG280" s="842"/>
      <c r="CH280" s="877"/>
      <c r="CI280" s="873"/>
      <c r="CJ280" s="876"/>
      <c r="CK280" s="877"/>
      <c r="CL280" s="143" t="s">
        <v>926</v>
      </c>
      <c r="CM280" s="144">
        <v>4200</v>
      </c>
      <c r="CN280" s="145">
        <v>4600</v>
      </c>
      <c r="CO280" s="859"/>
      <c r="CP280" s="880"/>
      <c r="CQ280" s="859"/>
      <c r="CR280" s="862"/>
      <c r="CS280" s="885"/>
      <c r="CT280" s="836"/>
      <c r="CU280" s="836"/>
      <c r="CV280" s="839"/>
      <c r="CW280" s="885"/>
      <c r="CX280" s="852"/>
      <c r="CY280" s="882"/>
      <c r="CZ280" s="93"/>
      <c r="DA280" s="19"/>
      <c r="DB280" s="855"/>
      <c r="DC280" s="121"/>
      <c r="DD280" s="855"/>
      <c r="DE280" s="858"/>
      <c r="DF280" s="859"/>
      <c r="DG280" s="862"/>
      <c r="DH280" s="836"/>
      <c r="DI280" s="836"/>
      <c r="DJ280" s="836"/>
      <c r="DK280" s="839"/>
      <c r="DL280" s="836"/>
      <c r="DM280" s="842"/>
      <c r="DN280" s="843"/>
      <c r="DO280" s="889"/>
      <c r="DP280" s="891"/>
      <c r="DQ280" s="891"/>
      <c r="DR280" s="893"/>
      <c r="DS280" s="843"/>
      <c r="DT280" s="967"/>
      <c r="DU280" s="969"/>
      <c r="DV280" s="961"/>
      <c r="DW280" s="195"/>
      <c r="DX280" s="961"/>
    </row>
    <row r="281" spans="1:128" ht="18.600000000000001" customHeight="1">
      <c r="A281" s="302" t="s">
        <v>269</v>
      </c>
      <c r="B281" s="921"/>
      <c r="C281" s="959" t="s">
        <v>932</v>
      </c>
      <c r="D281" s="867" t="s">
        <v>911</v>
      </c>
      <c r="E281" s="55" t="s">
        <v>51</v>
      </c>
      <c r="F281" s="56"/>
      <c r="G281" s="57">
        <v>85580</v>
      </c>
      <c r="H281" s="58">
        <v>94590</v>
      </c>
      <c r="I281" s="57">
        <v>72140</v>
      </c>
      <c r="J281" s="58">
        <v>81150</v>
      </c>
      <c r="K281" s="33" t="s">
        <v>912</v>
      </c>
      <c r="L281" s="59">
        <v>830</v>
      </c>
      <c r="M281" s="60">
        <v>920</v>
      </c>
      <c r="N281" s="61" t="s">
        <v>913</v>
      </c>
      <c r="O281" s="62" t="s">
        <v>914</v>
      </c>
      <c r="P281" s="63" t="s">
        <v>912</v>
      </c>
      <c r="Q281" s="64" t="s">
        <v>915</v>
      </c>
      <c r="R281" s="63" t="s">
        <v>912</v>
      </c>
      <c r="S281" s="65">
        <v>2.7</v>
      </c>
      <c r="T281" s="66">
        <v>2.7</v>
      </c>
      <c r="U281" s="59">
        <v>700</v>
      </c>
      <c r="V281" s="60">
        <v>790</v>
      </c>
      <c r="W281" s="67" t="s">
        <v>913</v>
      </c>
      <c r="X281" s="62" t="s">
        <v>914</v>
      </c>
      <c r="Y281" s="67" t="s">
        <v>912</v>
      </c>
      <c r="Z281" s="64" t="s">
        <v>915</v>
      </c>
      <c r="AA281" s="67" t="s">
        <v>912</v>
      </c>
      <c r="AB281" s="65">
        <v>2.6</v>
      </c>
      <c r="AC281" s="68">
        <v>2.6</v>
      </c>
      <c r="AD281" s="33" t="s">
        <v>912</v>
      </c>
      <c r="AE281" s="69">
        <v>9010</v>
      </c>
      <c r="AF281" s="33" t="s">
        <v>912</v>
      </c>
      <c r="AG281" s="70">
        <v>90</v>
      </c>
      <c r="AH281" s="71" t="s">
        <v>913</v>
      </c>
      <c r="AI281" s="62" t="s">
        <v>914</v>
      </c>
      <c r="AJ281" s="67" t="s">
        <v>912</v>
      </c>
      <c r="AK281" s="64" t="s">
        <v>915</v>
      </c>
      <c r="AL281" s="67" t="s">
        <v>912</v>
      </c>
      <c r="AM281" s="72">
        <v>2.5</v>
      </c>
      <c r="AN281" s="73" t="s">
        <v>916</v>
      </c>
      <c r="AO281" s="33" t="s">
        <v>912</v>
      </c>
      <c r="AP281" s="74">
        <v>3600</v>
      </c>
      <c r="AQ281" s="33" t="s">
        <v>912</v>
      </c>
      <c r="AR281" s="75">
        <v>30</v>
      </c>
      <c r="AS281" s="76" t="s">
        <v>913</v>
      </c>
      <c r="AT281" s="77" t="s">
        <v>914</v>
      </c>
      <c r="AU281" s="78" t="s">
        <v>912</v>
      </c>
      <c r="AV281" s="79" t="s">
        <v>915</v>
      </c>
      <c r="AW281" s="78" t="s">
        <v>912</v>
      </c>
      <c r="AX281" s="80">
        <v>3.7</v>
      </c>
      <c r="AZ281" s="18"/>
      <c r="BA281" s="18"/>
      <c r="BB281" s="81"/>
      <c r="BC281" s="22"/>
      <c r="BD281" s="18"/>
      <c r="BE281" s="22"/>
      <c r="BF281" s="18"/>
      <c r="BG281" s="22"/>
      <c r="BH281" s="18"/>
      <c r="BI281" s="870"/>
      <c r="BK281" s="970"/>
      <c r="BL281" s="869"/>
      <c r="BM281" s="971"/>
      <c r="BN281" s="972"/>
      <c r="BO281" s="972"/>
      <c r="BP281" s="972"/>
      <c r="BQ281" s="972"/>
      <c r="BR281" s="972"/>
      <c r="BS281" s="919"/>
      <c r="BU281" s="958"/>
      <c r="BV281" s="117"/>
      <c r="BW281" s="859" t="s">
        <v>912</v>
      </c>
      <c r="BX281" s="886">
        <v>19640</v>
      </c>
      <c r="BY281" s="88"/>
      <c r="BZ281" s="859" t="s">
        <v>912</v>
      </c>
      <c r="CA281" s="860">
        <v>110</v>
      </c>
      <c r="CB281" s="883" t="s">
        <v>913</v>
      </c>
      <c r="CC281" s="834" t="s">
        <v>914</v>
      </c>
      <c r="CD281" s="883" t="s">
        <v>912</v>
      </c>
      <c r="CE281" s="837" t="s">
        <v>918</v>
      </c>
      <c r="CF281" s="883" t="s">
        <v>912</v>
      </c>
      <c r="CG281" s="840">
        <v>6</v>
      </c>
      <c r="CH281" s="877" t="s">
        <v>912</v>
      </c>
      <c r="CI281" s="871">
        <v>5900</v>
      </c>
      <c r="CJ281" s="874">
        <v>6500</v>
      </c>
      <c r="CK281" s="877" t="s">
        <v>912</v>
      </c>
      <c r="CL281" s="89" t="s">
        <v>919</v>
      </c>
      <c r="CM281" s="90">
        <v>9200</v>
      </c>
      <c r="CN281" s="91">
        <v>10300</v>
      </c>
      <c r="CO281" s="859" t="s">
        <v>912</v>
      </c>
      <c r="CP281" s="878">
        <v>12020</v>
      </c>
      <c r="CQ281" s="859" t="s">
        <v>912</v>
      </c>
      <c r="CR281" s="860">
        <v>120</v>
      </c>
      <c r="CS281" s="883" t="s">
        <v>913</v>
      </c>
      <c r="CT281" s="834" t="s">
        <v>914</v>
      </c>
      <c r="CU281" s="834" t="s">
        <v>912</v>
      </c>
      <c r="CV281" s="837" t="s">
        <v>918</v>
      </c>
      <c r="CW281" s="883" t="s">
        <v>912</v>
      </c>
      <c r="CX281" s="850">
        <v>2.7</v>
      </c>
      <c r="CY281" s="881" t="s">
        <v>920</v>
      </c>
      <c r="CZ281" s="877" t="s">
        <v>912</v>
      </c>
      <c r="DA281" s="853">
        <v>5100</v>
      </c>
      <c r="DB281" s="855"/>
      <c r="DC281" s="121"/>
      <c r="DD281" s="855" t="s">
        <v>921</v>
      </c>
      <c r="DE281" s="856">
        <v>13000</v>
      </c>
      <c r="DF281" s="859" t="s">
        <v>912</v>
      </c>
      <c r="DG281" s="860">
        <v>130</v>
      </c>
      <c r="DH281" s="834" t="s">
        <v>913</v>
      </c>
      <c r="DI281" s="834" t="s">
        <v>914</v>
      </c>
      <c r="DJ281" s="834" t="s">
        <v>912</v>
      </c>
      <c r="DK281" s="837" t="s">
        <v>918</v>
      </c>
      <c r="DL281" s="834" t="s">
        <v>912</v>
      </c>
      <c r="DM281" s="840">
        <v>1.9</v>
      </c>
      <c r="DN281" s="843" t="s">
        <v>921</v>
      </c>
      <c r="DO281" s="844" t="s">
        <v>854</v>
      </c>
      <c r="DP281" s="846" t="s">
        <v>854</v>
      </c>
      <c r="DQ281" s="846" t="s">
        <v>854</v>
      </c>
      <c r="DR281" s="848" t="s">
        <v>854</v>
      </c>
      <c r="DS281" s="843" t="s">
        <v>921</v>
      </c>
      <c r="DT281" s="967"/>
      <c r="DU281" s="969"/>
      <c r="DV281" s="961"/>
      <c r="DW281" s="195"/>
      <c r="DX281" s="961"/>
    </row>
    <row r="282" spans="1:128" ht="18.600000000000001" customHeight="1">
      <c r="A282" s="302" t="s">
        <v>270</v>
      </c>
      <c r="B282" s="921"/>
      <c r="C282" s="957"/>
      <c r="D282" s="868"/>
      <c r="E282" s="94" t="s">
        <v>52</v>
      </c>
      <c r="F282" s="56"/>
      <c r="G282" s="95">
        <v>94590</v>
      </c>
      <c r="H282" s="96">
        <v>166850</v>
      </c>
      <c r="I282" s="95">
        <v>81150</v>
      </c>
      <c r="J282" s="96">
        <v>153410</v>
      </c>
      <c r="K282" s="33" t="s">
        <v>912</v>
      </c>
      <c r="L282" s="97">
        <v>920</v>
      </c>
      <c r="M282" s="98">
        <v>1540</v>
      </c>
      <c r="N282" s="99" t="s">
        <v>913</v>
      </c>
      <c r="O282" s="100" t="s">
        <v>914</v>
      </c>
      <c r="P282" s="100" t="s">
        <v>852</v>
      </c>
      <c r="Q282" s="100" t="s">
        <v>915</v>
      </c>
      <c r="R282" s="100" t="s">
        <v>912</v>
      </c>
      <c r="S282" s="101">
        <v>2.7</v>
      </c>
      <c r="T282" s="102">
        <v>2.7</v>
      </c>
      <c r="U282" s="97">
        <v>790</v>
      </c>
      <c r="V282" s="98">
        <v>1410</v>
      </c>
      <c r="W282" s="103" t="s">
        <v>913</v>
      </c>
      <c r="X282" s="100" t="s">
        <v>914</v>
      </c>
      <c r="Y282" s="103" t="s">
        <v>852</v>
      </c>
      <c r="Z282" s="100" t="s">
        <v>915</v>
      </c>
      <c r="AA282" s="103" t="s">
        <v>912</v>
      </c>
      <c r="AB282" s="101">
        <v>2.6</v>
      </c>
      <c r="AC282" s="104">
        <v>2.6</v>
      </c>
      <c r="AD282" s="33" t="s">
        <v>912</v>
      </c>
      <c r="AE282" s="105">
        <v>9010</v>
      </c>
      <c r="AF282" s="33" t="s">
        <v>912</v>
      </c>
      <c r="AG282" s="106">
        <v>90</v>
      </c>
      <c r="AH282" s="107" t="s">
        <v>913</v>
      </c>
      <c r="AI282" s="49" t="s">
        <v>914</v>
      </c>
      <c r="AJ282" s="50" t="s">
        <v>912</v>
      </c>
      <c r="AK282" s="108" t="s">
        <v>915</v>
      </c>
      <c r="AL282" s="109" t="s">
        <v>912</v>
      </c>
      <c r="AM282" s="110">
        <v>2.5</v>
      </c>
      <c r="AN282" s="111"/>
      <c r="AP282" s="112"/>
      <c r="AQ282" s="7"/>
      <c r="AR282" s="113"/>
      <c r="AS282" s="114"/>
      <c r="AT282" s="112"/>
      <c r="AU282" s="114"/>
      <c r="AV282" s="112"/>
      <c r="AW282" s="114"/>
      <c r="AX282" s="112"/>
      <c r="AZ282" s="18"/>
      <c r="BA282" s="18"/>
      <c r="BB282" s="81"/>
      <c r="BC282" s="22"/>
      <c r="BD282" s="18"/>
      <c r="BE282" s="22"/>
      <c r="BF282" s="18"/>
      <c r="BG282" s="22"/>
      <c r="BH282" s="18"/>
      <c r="BI282" s="870"/>
      <c r="BK282" s="115" t="s">
        <v>933</v>
      </c>
      <c r="BL282" s="869"/>
      <c r="BM282" s="93" t="s">
        <v>933</v>
      </c>
      <c r="BS282" s="116"/>
      <c r="BU282" s="958"/>
      <c r="BV282" s="117"/>
      <c r="BW282" s="859"/>
      <c r="BX282" s="887"/>
      <c r="BY282" s="118">
        <v>17700</v>
      </c>
      <c r="BZ282" s="859"/>
      <c r="CA282" s="861"/>
      <c r="CB282" s="884"/>
      <c r="CC282" s="835"/>
      <c r="CD282" s="884"/>
      <c r="CE282" s="838"/>
      <c r="CF282" s="884"/>
      <c r="CG282" s="841"/>
      <c r="CH282" s="877"/>
      <c r="CI282" s="872"/>
      <c r="CJ282" s="875"/>
      <c r="CK282" s="877"/>
      <c r="CL282" s="15" t="s">
        <v>923</v>
      </c>
      <c r="CM282" s="119">
        <v>5100</v>
      </c>
      <c r="CN282" s="120">
        <v>5600</v>
      </c>
      <c r="CO282" s="859"/>
      <c r="CP282" s="879"/>
      <c r="CQ282" s="859"/>
      <c r="CR282" s="861"/>
      <c r="CS282" s="884"/>
      <c r="CT282" s="835"/>
      <c r="CU282" s="835"/>
      <c r="CV282" s="838"/>
      <c r="CW282" s="884"/>
      <c r="CX282" s="851"/>
      <c r="CY282" s="881"/>
      <c r="CZ282" s="877"/>
      <c r="DA282" s="854"/>
      <c r="DB282" s="855"/>
      <c r="DC282" s="121"/>
      <c r="DD282" s="855"/>
      <c r="DE282" s="857"/>
      <c r="DF282" s="859"/>
      <c r="DG282" s="861"/>
      <c r="DH282" s="835"/>
      <c r="DI282" s="835"/>
      <c r="DJ282" s="835"/>
      <c r="DK282" s="838"/>
      <c r="DL282" s="835"/>
      <c r="DM282" s="841"/>
      <c r="DN282" s="843"/>
      <c r="DO282" s="845"/>
      <c r="DP282" s="847"/>
      <c r="DQ282" s="847"/>
      <c r="DR282" s="849"/>
      <c r="DS282" s="843"/>
      <c r="DT282" s="967"/>
      <c r="DU282" s="969"/>
      <c r="DV282" s="961"/>
      <c r="DW282" s="195"/>
      <c r="DX282" s="961"/>
    </row>
    <row r="283" spans="1:128" ht="18.600000000000001" customHeight="1">
      <c r="A283" s="302" t="s">
        <v>271</v>
      </c>
      <c r="B283" s="921"/>
      <c r="C283" s="957"/>
      <c r="D283" s="863" t="s">
        <v>924</v>
      </c>
      <c r="E283" s="94" t="s">
        <v>53</v>
      </c>
      <c r="F283" s="56"/>
      <c r="G283" s="95">
        <v>166850</v>
      </c>
      <c r="H283" s="96">
        <v>257030</v>
      </c>
      <c r="I283" s="95">
        <v>153410</v>
      </c>
      <c r="J283" s="96">
        <v>243590</v>
      </c>
      <c r="K283" s="33" t="s">
        <v>912</v>
      </c>
      <c r="L283" s="97">
        <v>1540</v>
      </c>
      <c r="M283" s="98">
        <v>2440</v>
      </c>
      <c r="N283" s="99" t="s">
        <v>913</v>
      </c>
      <c r="O283" s="100" t="s">
        <v>914</v>
      </c>
      <c r="P283" s="100" t="s">
        <v>852</v>
      </c>
      <c r="Q283" s="100" t="s">
        <v>915</v>
      </c>
      <c r="R283" s="100" t="s">
        <v>912</v>
      </c>
      <c r="S283" s="101">
        <v>2.7</v>
      </c>
      <c r="T283" s="102">
        <v>2.7</v>
      </c>
      <c r="U283" s="97">
        <v>1410</v>
      </c>
      <c r="V283" s="98">
        <v>2310</v>
      </c>
      <c r="W283" s="103" t="s">
        <v>913</v>
      </c>
      <c r="X283" s="100" t="s">
        <v>914</v>
      </c>
      <c r="Y283" s="103" t="s">
        <v>852</v>
      </c>
      <c r="Z283" s="100" t="s">
        <v>915</v>
      </c>
      <c r="AA283" s="103" t="s">
        <v>912</v>
      </c>
      <c r="AB283" s="101">
        <v>2.6</v>
      </c>
      <c r="AC283" s="104">
        <v>2.7</v>
      </c>
      <c r="AD283" s="122"/>
      <c r="AF283" s="124"/>
      <c r="AO283" s="122"/>
      <c r="AQ283" s="124"/>
      <c r="AY283" s="33" t="s">
        <v>912</v>
      </c>
      <c r="AZ283" s="127">
        <v>18030</v>
      </c>
      <c r="BA283" s="33" t="s">
        <v>912</v>
      </c>
      <c r="BB283" s="75">
        <v>180</v>
      </c>
      <c r="BC283" s="76" t="s">
        <v>913</v>
      </c>
      <c r="BD283" s="77" t="s">
        <v>914</v>
      </c>
      <c r="BE283" s="78" t="s">
        <v>912</v>
      </c>
      <c r="BF283" s="79" t="s">
        <v>915</v>
      </c>
      <c r="BG283" s="76" t="s">
        <v>912</v>
      </c>
      <c r="BH283" s="80">
        <v>2.5</v>
      </c>
      <c r="BI283" s="870"/>
      <c r="BK283" s="115">
        <v>299800</v>
      </c>
      <c r="BL283" s="869"/>
      <c r="BM283" s="147">
        <v>2990</v>
      </c>
      <c r="BN283" s="86" t="s">
        <v>853</v>
      </c>
      <c r="BO283" s="14" t="s">
        <v>914</v>
      </c>
      <c r="BP283" s="21" t="s">
        <v>912</v>
      </c>
      <c r="BQ283" s="148" t="s">
        <v>915</v>
      </c>
      <c r="BR283" s="35" t="s">
        <v>912</v>
      </c>
      <c r="BS283" s="149">
        <v>1.8</v>
      </c>
      <c r="BU283" s="958"/>
      <c r="BV283" s="117"/>
      <c r="BW283" s="859" t="s">
        <v>912</v>
      </c>
      <c r="BX283" s="963">
        <v>17700</v>
      </c>
      <c r="BY283" s="128"/>
      <c r="BZ283" s="859"/>
      <c r="CA283" s="861"/>
      <c r="CB283" s="884"/>
      <c r="CC283" s="835"/>
      <c r="CD283" s="884"/>
      <c r="CE283" s="838"/>
      <c r="CF283" s="884"/>
      <c r="CG283" s="841"/>
      <c r="CH283" s="877"/>
      <c r="CI283" s="872"/>
      <c r="CJ283" s="875"/>
      <c r="CK283" s="877"/>
      <c r="CL283" s="15" t="s">
        <v>925</v>
      </c>
      <c r="CM283" s="119">
        <v>4400</v>
      </c>
      <c r="CN283" s="120">
        <v>4900</v>
      </c>
      <c r="CO283" s="859"/>
      <c r="CP283" s="879"/>
      <c r="CQ283" s="859"/>
      <c r="CR283" s="861"/>
      <c r="CS283" s="884"/>
      <c r="CT283" s="835"/>
      <c r="CU283" s="835"/>
      <c r="CV283" s="838"/>
      <c r="CW283" s="884"/>
      <c r="CX283" s="851"/>
      <c r="CY283" s="881"/>
      <c r="CZ283" s="93"/>
      <c r="DA283" s="19"/>
      <c r="DB283" s="855"/>
      <c r="DC283" s="121"/>
      <c r="DD283" s="855"/>
      <c r="DE283" s="857"/>
      <c r="DF283" s="859"/>
      <c r="DG283" s="861"/>
      <c r="DH283" s="835"/>
      <c r="DI283" s="835"/>
      <c r="DJ283" s="835"/>
      <c r="DK283" s="838"/>
      <c r="DL283" s="835"/>
      <c r="DM283" s="841"/>
      <c r="DN283" s="843"/>
      <c r="DO283" s="888">
        <v>0.01</v>
      </c>
      <c r="DP283" s="890">
        <v>0.03</v>
      </c>
      <c r="DQ283" s="890">
        <v>0.04</v>
      </c>
      <c r="DR283" s="892">
        <v>0.05</v>
      </c>
      <c r="DS283" s="843"/>
      <c r="DT283" s="967"/>
      <c r="DU283" s="969"/>
      <c r="DV283" s="961"/>
      <c r="DW283" s="195"/>
      <c r="DX283" s="961"/>
    </row>
    <row r="284" spans="1:128" ht="18.600000000000001" customHeight="1">
      <c r="A284" s="302" t="s">
        <v>272</v>
      </c>
      <c r="B284" s="921"/>
      <c r="C284" s="957"/>
      <c r="D284" s="864"/>
      <c r="E284" s="129" t="s">
        <v>54</v>
      </c>
      <c r="F284" s="56"/>
      <c r="G284" s="130">
        <v>257030</v>
      </c>
      <c r="H284" s="131"/>
      <c r="I284" s="130">
        <v>243590</v>
      </c>
      <c r="J284" s="131"/>
      <c r="K284" s="33" t="s">
        <v>912</v>
      </c>
      <c r="L284" s="132">
        <v>2440</v>
      </c>
      <c r="M284" s="133"/>
      <c r="N284" s="134" t="s">
        <v>913</v>
      </c>
      <c r="O284" s="135" t="s">
        <v>914</v>
      </c>
      <c r="P284" s="135" t="s">
        <v>852</v>
      </c>
      <c r="Q284" s="135" t="s">
        <v>915</v>
      </c>
      <c r="R284" s="135" t="s">
        <v>912</v>
      </c>
      <c r="S284" s="136">
        <v>2.7</v>
      </c>
      <c r="T284" s="137"/>
      <c r="U284" s="132">
        <v>2310</v>
      </c>
      <c r="V284" s="133"/>
      <c r="W284" s="138" t="s">
        <v>913</v>
      </c>
      <c r="X284" s="135" t="s">
        <v>914</v>
      </c>
      <c r="Y284" s="139" t="s">
        <v>852</v>
      </c>
      <c r="Z284" s="135" t="s">
        <v>915</v>
      </c>
      <c r="AA284" s="139" t="s">
        <v>912</v>
      </c>
      <c r="AB284" s="136">
        <v>2.7</v>
      </c>
      <c r="AC284" s="140"/>
      <c r="AD284" s="122"/>
      <c r="AF284" s="124"/>
      <c r="AG284" s="141"/>
      <c r="AO284" s="122"/>
      <c r="AQ284" s="124"/>
      <c r="AR284" s="141"/>
      <c r="AY284" s="122"/>
      <c r="BI284" s="870"/>
      <c r="BK284" s="150"/>
      <c r="BL284" s="869"/>
      <c r="BM284" s="151"/>
      <c r="BN284" s="54"/>
      <c r="BO284" s="54"/>
      <c r="BP284" s="54"/>
      <c r="BQ284" s="54"/>
      <c r="BR284" s="54"/>
      <c r="BS284" s="152"/>
      <c r="BU284" s="958"/>
      <c r="BV284" s="117"/>
      <c r="BW284" s="859"/>
      <c r="BX284" s="964"/>
      <c r="BY284" s="142"/>
      <c r="BZ284" s="859"/>
      <c r="CA284" s="862"/>
      <c r="CB284" s="885"/>
      <c r="CC284" s="836"/>
      <c r="CD284" s="885"/>
      <c r="CE284" s="839"/>
      <c r="CF284" s="885"/>
      <c r="CG284" s="842"/>
      <c r="CH284" s="877"/>
      <c r="CI284" s="873"/>
      <c r="CJ284" s="876"/>
      <c r="CK284" s="877"/>
      <c r="CL284" s="143" t="s">
        <v>926</v>
      </c>
      <c r="CM284" s="144">
        <v>3900</v>
      </c>
      <c r="CN284" s="145">
        <v>4400</v>
      </c>
      <c r="CO284" s="859"/>
      <c r="CP284" s="880"/>
      <c r="CQ284" s="859"/>
      <c r="CR284" s="862"/>
      <c r="CS284" s="885"/>
      <c r="CT284" s="836"/>
      <c r="CU284" s="836"/>
      <c r="CV284" s="839"/>
      <c r="CW284" s="885"/>
      <c r="CX284" s="852"/>
      <c r="CY284" s="882"/>
      <c r="CZ284" s="93"/>
      <c r="DA284" s="19"/>
      <c r="DB284" s="855"/>
      <c r="DC284" s="121"/>
      <c r="DD284" s="855"/>
      <c r="DE284" s="858"/>
      <c r="DF284" s="859"/>
      <c r="DG284" s="862"/>
      <c r="DH284" s="836"/>
      <c r="DI284" s="836"/>
      <c r="DJ284" s="836"/>
      <c r="DK284" s="839"/>
      <c r="DL284" s="836"/>
      <c r="DM284" s="842"/>
      <c r="DN284" s="843"/>
      <c r="DO284" s="889"/>
      <c r="DP284" s="891"/>
      <c r="DQ284" s="891"/>
      <c r="DR284" s="893"/>
      <c r="DS284" s="843"/>
      <c r="DT284" s="967"/>
      <c r="DU284" s="969"/>
      <c r="DV284" s="961"/>
      <c r="DW284" s="195"/>
      <c r="DX284" s="961"/>
    </row>
    <row r="285" spans="1:128" ht="18.600000000000001" customHeight="1">
      <c r="A285" s="302" t="s">
        <v>273</v>
      </c>
      <c r="B285" s="921"/>
      <c r="C285" s="959" t="s">
        <v>934</v>
      </c>
      <c r="D285" s="867" t="s">
        <v>911</v>
      </c>
      <c r="E285" s="55" t="s">
        <v>51</v>
      </c>
      <c r="F285" s="56"/>
      <c r="G285" s="57">
        <v>78170</v>
      </c>
      <c r="H285" s="58">
        <v>87180</v>
      </c>
      <c r="I285" s="57">
        <v>66080</v>
      </c>
      <c r="J285" s="58">
        <v>75090</v>
      </c>
      <c r="K285" s="33" t="s">
        <v>912</v>
      </c>
      <c r="L285" s="59">
        <v>760</v>
      </c>
      <c r="M285" s="60">
        <v>850</v>
      </c>
      <c r="N285" s="61" t="s">
        <v>913</v>
      </c>
      <c r="O285" s="62" t="s">
        <v>914</v>
      </c>
      <c r="P285" s="63" t="s">
        <v>912</v>
      </c>
      <c r="Q285" s="64" t="s">
        <v>915</v>
      </c>
      <c r="R285" s="63" t="s">
        <v>912</v>
      </c>
      <c r="S285" s="65">
        <v>2.7</v>
      </c>
      <c r="T285" s="66">
        <v>2.7</v>
      </c>
      <c r="U285" s="59">
        <v>640</v>
      </c>
      <c r="V285" s="60">
        <v>730</v>
      </c>
      <c r="W285" s="67" t="s">
        <v>913</v>
      </c>
      <c r="X285" s="62" t="s">
        <v>914</v>
      </c>
      <c r="Y285" s="67" t="s">
        <v>912</v>
      </c>
      <c r="Z285" s="64" t="s">
        <v>915</v>
      </c>
      <c r="AA285" s="67" t="s">
        <v>912</v>
      </c>
      <c r="AB285" s="65">
        <v>2.6</v>
      </c>
      <c r="AC285" s="68">
        <v>2.6</v>
      </c>
      <c r="AD285" s="33" t="s">
        <v>912</v>
      </c>
      <c r="AE285" s="69">
        <v>9010</v>
      </c>
      <c r="AF285" s="33" t="s">
        <v>912</v>
      </c>
      <c r="AG285" s="70">
        <v>90</v>
      </c>
      <c r="AH285" s="71" t="s">
        <v>913</v>
      </c>
      <c r="AI285" s="62" t="s">
        <v>914</v>
      </c>
      <c r="AJ285" s="67" t="s">
        <v>912</v>
      </c>
      <c r="AK285" s="64" t="s">
        <v>915</v>
      </c>
      <c r="AL285" s="67" t="s">
        <v>912</v>
      </c>
      <c r="AM285" s="72">
        <v>2.5</v>
      </c>
      <c r="AN285" s="73" t="s">
        <v>916</v>
      </c>
      <c r="AO285" s="33" t="s">
        <v>912</v>
      </c>
      <c r="AP285" s="74">
        <v>3600</v>
      </c>
      <c r="AQ285" s="33" t="s">
        <v>912</v>
      </c>
      <c r="AR285" s="75">
        <v>30</v>
      </c>
      <c r="AS285" s="76" t="s">
        <v>913</v>
      </c>
      <c r="AT285" s="77" t="s">
        <v>914</v>
      </c>
      <c r="AU285" s="78" t="s">
        <v>912</v>
      </c>
      <c r="AV285" s="79" t="s">
        <v>915</v>
      </c>
      <c r="AW285" s="78" t="s">
        <v>912</v>
      </c>
      <c r="AX285" s="80">
        <v>3.7</v>
      </c>
      <c r="AZ285" s="18"/>
      <c r="BA285" s="18"/>
      <c r="BB285" s="81"/>
      <c r="BC285" s="22"/>
      <c r="BD285" s="18"/>
      <c r="BE285" s="22"/>
      <c r="BF285" s="18"/>
      <c r="BG285" s="22"/>
      <c r="BH285" s="18"/>
      <c r="BI285" s="870"/>
      <c r="BK285" s="115" t="s">
        <v>935</v>
      </c>
      <c r="BL285" s="869"/>
      <c r="BM285" s="93" t="s">
        <v>935</v>
      </c>
      <c r="BS285" s="116"/>
      <c r="BT285" s="19"/>
      <c r="BU285" s="958"/>
      <c r="BV285" s="153"/>
      <c r="BW285" s="859" t="s">
        <v>912</v>
      </c>
      <c r="BX285" s="886">
        <v>18460</v>
      </c>
      <c r="BY285" s="88"/>
      <c r="BZ285" s="859" t="s">
        <v>912</v>
      </c>
      <c r="CA285" s="860">
        <v>100</v>
      </c>
      <c r="CB285" s="883" t="s">
        <v>913</v>
      </c>
      <c r="CC285" s="834" t="s">
        <v>914</v>
      </c>
      <c r="CD285" s="883" t="s">
        <v>912</v>
      </c>
      <c r="CE285" s="837" t="s">
        <v>918</v>
      </c>
      <c r="CF285" s="883" t="s">
        <v>912</v>
      </c>
      <c r="CG285" s="840">
        <v>6</v>
      </c>
      <c r="CH285" s="877" t="s">
        <v>912</v>
      </c>
      <c r="CI285" s="871">
        <v>5300</v>
      </c>
      <c r="CJ285" s="874">
        <v>5900</v>
      </c>
      <c r="CK285" s="877" t="s">
        <v>912</v>
      </c>
      <c r="CL285" s="89" t="s">
        <v>919</v>
      </c>
      <c r="CM285" s="90">
        <v>8800</v>
      </c>
      <c r="CN285" s="91">
        <v>9800</v>
      </c>
      <c r="CO285" s="859" t="s">
        <v>912</v>
      </c>
      <c r="CP285" s="878">
        <v>10820</v>
      </c>
      <c r="CQ285" s="859" t="s">
        <v>912</v>
      </c>
      <c r="CR285" s="860">
        <v>100</v>
      </c>
      <c r="CS285" s="883" t="s">
        <v>913</v>
      </c>
      <c r="CT285" s="834" t="s">
        <v>914</v>
      </c>
      <c r="CU285" s="834" t="s">
        <v>912</v>
      </c>
      <c r="CV285" s="837" t="s">
        <v>918</v>
      </c>
      <c r="CW285" s="883" t="s">
        <v>912</v>
      </c>
      <c r="CX285" s="850">
        <v>2.9</v>
      </c>
      <c r="CY285" s="881" t="s">
        <v>920</v>
      </c>
      <c r="CZ285" s="877" t="s">
        <v>912</v>
      </c>
      <c r="DA285" s="853">
        <v>5100</v>
      </c>
      <c r="DB285" s="855"/>
      <c r="DC285" s="121"/>
      <c r="DD285" s="855" t="s">
        <v>921</v>
      </c>
      <c r="DE285" s="856">
        <v>11700</v>
      </c>
      <c r="DF285" s="859" t="s">
        <v>912</v>
      </c>
      <c r="DG285" s="860">
        <v>110</v>
      </c>
      <c r="DH285" s="834" t="s">
        <v>913</v>
      </c>
      <c r="DI285" s="834" t="s">
        <v>914</v>
      </c>
      <c r="DJ285" s="834" t="s">
        <v>912</v>
      </c>
      <c r="DK285" s="837" t="s">
        <v>918</v>
      </c>
      <c r="DL285" s="834" t="s">
        <v>912</v>
      </c>
      <c r="DM285" s="840">
        <v>2</v>
      </c>
      <c r="DN285" s="843" t="s">
        <v>921</v>
      </c>
      <c r="DO285" s="844" t="s">
        <v>854</v>
      </c>
      <c r="DP285" s="846" t="s">
        <v>854</v>
      </c>
      <c r="DQ285" s="846" t="s">
        <v>854</v>
      </c>
      <c r="DR285" s="848" t="s">
        <v>854</v>
      </c>
      <c r="DS285" s="843" t="s">
        <v>921</v>
      </c>
      <c r="DT285" s="967"/>
      <c r="DU285" s="969"/>
      <c r="DV285" s="961"/>
      <c r="DW285" s="195"/>
      <c r="DX285" s="961"/>
    </row>
    <row r="286" spans="1:128" ht="18.600000000000001" customHeight="1">
      <c r="A286" s="302" t="s">
        <v>274</v>
      </c>
      <c r="B286" s="921"/>
      <c r="C286" s="957"/>
      <c r="D286" s="868"/>
      <c r="E286" s="94" t="s">
        <v>52</v>
      </c>
      <c r="F286" s="56"/>
      <c r="G286" s="95">
        <v>87180</v>
      </c>
      <c r="H286" s="96">
        <v>159440</v>
      </c>
      <c r="I286" s="95">
        <v>75090</v>
      </c>
      <c r="J286" s="96">
        <v>147350</v>
      </c>
      <c r="K286" s="33" t="s">
        <v>912</v>
      </c>
      <c r="L286" s="97">
        <v>850</v>
      </c>
      <c r="M286" s="98">
        <v>1470</v>
      </c>
      <c r="N286" s="99" t="s">
        <v>913</v>
      </c>
      <c r="O286" s="100" t="s">
        <v>914</v>
      </c>
      <c r="P286" s="100" t="s">
        <v>852</v>
      </c>
      <c r="Q286" s="100" t="s">
        <v>915</v>
      </c>
      <c r="R286" s="100" t="s">
        <v>912</v>
      </c>
      <c r="S286" s="101">
        <v>2.7</v>
      </c>
      <c r="T286" s="102">
        <v>2.7</v>
      </c>
      <c r="U286" s="97">
        <v>730</v>
      </c>
      <c r="V286" s="98">
        <v>1350</v>
      </c>
      <c r="W286" s="103" t="s">
        <v>913</v>
      </c>
      <c r="X286" s="100" t="s">
        <v>914</v>
      </c>
      <c r="Y286" s="103" t="s">
        <v>852</v>
      </c>
      <c r="Z286" s="100" t="s">
        <v>915</v>
      </c>
      <c r="AA286" s="103" t="s">
        <v>912</v>
      </c>
      <c r="AB286" s="101">
        <v>2.6</v>
      </c>
      <c r="AC286" s="104">
        <v>2.6</v>
      </c>
      <c r="AD286" s="33" t="s">
        <v>912</v>
      </c>
      <c r="AE286" s="105">
        <v>9010</v>
      </c>
      <c r="AF286" s="33" t="s">
        <v>912</v>
      </c>
      <c r="AG286" s="106">
        <v>90</v>
      </c>
      <c r="AH286" s="107" t="s">
        <v>913</v>
      </c>
      <c r="AI286" s="49" t="s">
        <v>914</v>
      </c>
      <c r="AJ286" s="50" t="s">
        <v>912</v>
      </c>
      <c r="AK286" s="108" t="s">
        <v>915</v>
      </c>
      <c r="AL286" s="109" t="s">
        <v>912</v>
      </c>
      <c r="AM286" s="110">
        <v>2.5</v>
      </c>
      <c r="AN286" s="111"/>
      <c r="AP286" s="112"/>
      <c r="AQ286" s="7"/>
      <c r="AR286" s="113"/>
      <c r="AS286" s="114"/>
      <c r="AT286" s="112"/>
      <c r="AU286" s="114"/>
      <c r="AV286" s="112"/>
      <c r="AW286" s="114"/>
      <c r="AX286" s="112"/>
      <c r="AZ286" s="18"/>
      <c r="BA286" s="18"/>
      <c r="BB286" s="81"/>
      <c r="BC286" s="22"/>
      <c r="BD286" s="18"/>
      <c r="BE286" s="22"/>
      <c r="BF286" s="18"/>
      <c r="BG286" s="22"/>
      <c r="BH286" s="18"/>
      <c r="BI286" s="870"/>
      <c r="BK286" s="115">
        <v>321300</v>
      </c>
      <c r="BL286" s="869"/>
      <c r="BM286" s="147">
        <v>3210</v>
      </c>
      <c r="BN286" s="86" t="s">
        <v>853</v>
      </c>
      <c r="BO286" s="14" t="s">
        <v>914</v>
      </c>
      <c r="BP286" s="21" t="s">
        <v>912</v>
      </c>
      <c r="BQ286" s="148" t="s">
        <v>915</v>
      </c>
      <c r="BR286" s="35" t="s">
        <v>912</v>
      </c>
      <c r="BS286" s="149">
        <v>1.7</v>
      </c>
      <c r="BT286" s="19"/>
      <c r="BU286" s="958"/>
      <c r="BV286" s="153"/>
      <c r="BW286" s="859"/>
      <c r="BX286" s="887"/>
      <c r="BY286" s="118">
        <v>16520</v>
      </c>
      <c r="BZ286" s="859"/>
      <c r="CA286" s="861"/>
      <c r="CB286" s="884"/>
      <c r="CC286" s="835"/>
      <c r="CD286" s="884"/>
      <c r="CE286" s="838"/>
      <c r="CF286" s="884"/>
      <c r="CG286" s="841"/>
      <c r="CH286" s="877"/>
      <c r="CI286" s="872"/>
      <c r="CJ286" s="875"/>
      <c r="CK286" s="877"/>
      <c r="CL286" s="15" t="s">
        <v>923</v>
      </c>
      <c r="CM286" s="119">
        <v>4800</v>
      </c>
      <c r="CN286" s="120">
        <v>5400</v>
      </c>
      <c r="CO286" s="859"/>
      <c r="CP286" s="879"/>
      <c r="CQ286" s="859"/>
      <c r="CR286" s="861"/>
      <c r="CS286" s="884"/>
      <c r="CT286" s="835"/>
      <c r="CU286" s="835"/>
      <c r="CV286" s="838"/>
      <c r="CW286" s="884"/>
      <c r="CX286" s="851"/>
      <c r="CY286" s="881"/>
      <c r="CZ286" s="877"/>
      <c r="DA286" s="854"/>
      <c r="DB286" s="855"/>
      <c r="DC286" s="121"/>
      <c r="DD286" s="855"/>
      <c r="DE286" s="857"/>
      <c r="DF286" s="859"/>
      <c r="DG286" s="861"/>
      <c r="DH286" s="835"/>
      <c r="DI286" s="835"/>
      <c r="DJ286" s="835"/>
      <c r="DK286" s="838"/>
      <c r="DL286" s="835"/>
      <c r="DM286" s="841"/>
      <c r="DN286" s="843"/>
      <c r="DO286" s="845"/>
      <c r="DP286" s="847"/>
      <c r="DQ286" s="847"/>
      <c r="DR286" s="849"/>
      <c r="DS286" s="843"/>
      <c r="DT286" s="967"/>
      <c r="DU286" s="969"/>
      <c r="DV286" s="961"/>
      <c r="DW286" s="195"/>
      <c r="DX286" s="961"/>
    </row>
    <row r="287" spans="1:128" ht="18.600000000000001" customHeight="1">
      <c r="A287" s="302" t="s">
        <v>275</v>
      </c>
      <c r="B287" s="921"/>
      <c r="C287" s="957"/>
      <c r="D287" s="863" t="s">
        <v>924</v>
      </c>
      <c r="E287" s="94" t="s">
        <v>53</v>
      </c>
      <c r="F287" s="56"/>
      <c r="G287" s="95">
        <v>159440</v>
      </c>
      <c r="H287" s="96">
        <v>249620</v>
      </c>
      <c r="I287" s="95">
        <v>147350</v>
      </c>
      <c r="J287" s="96">
        <v>237530</v>
      </c>
      <c r="K287" s="33" t="s">
        <v>912</v>
      </c>
      <c r="L287" s="97">
        <v>1470</v>
      </c>
      <c r="M287" s="98">
        <v>2370</v>
      </c>
      <c r="N287" s="99" t="s">
        <v>913</v>
      </c>
      <c r="O287" s="100" t="s">
        <v>914</v>
      </c>
      <c r="P287" s="100" t="s">
        <v>852</v>
      </c>
      <c r="Q287" s="100" t="s">
        <v>915</v>
      </c>
      <c r="R287" s="100" t="s">
        <v>912</v>
      </c>
      <c r="S287" s="101">
        <v>2.7</v>
      </c>
      <c r="T287" s="102">
        <v>2.7</v>
      </c>
      <c r="U287" s="97">
        <v>1350</v>
      </c>
      <c r="V287" s="98">
        <v>2250</v>
      </c>
      <c r="W287" s="103" t="s">
        <v>913</v>
      </c>
      <c r="X287" s="100" t="s">
        <v>914</v>
      </c>
      <c r="Y287" s="103" t="s">
        <v>852</v>
      </c>
      <c r="Z287" s="100" t="s">
        <v>915</v>
      </c>
      <c r="AA287" s="103" t="s">
        <v>912</v>
      </c>
      <c r="AB287" s="101">
        <v>2.6</v>
      </c>
      <c r="AC287" s="104">
        <v>2.7</v>
      </c>
      <c r="AD287" s="122"/>
      <c r="AF287" s="124"/>
      <c r="AO287" s="122"/>
      <c r="AQ287" s="124"/>
      <c r="AY287" s="33" t="s">
        <v>912</v>
      </c>
      <c r="AZ287" s="127">
        <v>18030</v>
      </c>
      <c r="BA287" s="33" t="s">
        <v>912</v>
      </c>
      <c r="BB287" s="75">
        <v>180</v>
      </c>
      <c r="BC287" s="76" t="s">
        <v>913</v>
      </c>
      <c r="BD287" s="77" t="s">
        <v>914</v>
      </c>
      <c r="BE287" s="78" t="s">
        <v>912</v>
      </c>
      <c r="BF287" s="79" t="s">
        <v>915</v>
      </c>
      <c r="BG287" s="76" t="s">
        <v>912</v>
      </c>
      <c r="BH287" s="80">
        <v>2.5</v>
      </c>
      <c r="BI287" s="870"/>
      <c r="BK287" s="150"/>
      <c r="BL287" s="869"/>
      <c r="BM287" s="151"/>
      <c r="BN287" s="54"/>
      <c r="BO287" s="54"/>
      <c r="BP287" s="54"/>
      <c r="BQ287" s="54"/>
      <c r="BR287" s="54"/>
      <c r="BS287" s="152"/>
      <c r="BT287" s="19"/>
      <c r="BU287" s="958"/>
      <c r="BV287" s="153"/>
      <c r="BW287" s="859" t="s">
        <v>912</v>
      </c>
      <c r="BX287" s="963">
        <v>16520</v>
      </c>
      <c r="BY287" s="128"/>
      <c r="BZ287" s="859"/>
      <c r="CA287" s="861">
        <v>0</v>
      </c>
      <c r="CB287" s="884"/>
      <c r="CC287" s="835"/>
      <c r="CD287" s="884"/>
      <c r="CE287" s="838"/>
      <c r="CF287" s="884"/>
      <c r="CG287" s="841"/>
      <c r="CH287" s="877"/>
      <c r="CI287" s="872"/>
      <c r="CJ287" s="875"/>
      <c r="CK287" s="877"/>
      <c r="CL287" s="15" t="s">
        <v>925</v>
      </c>
      <c r="CM287" s="119">
        <v>4200</v>
      </c>
      <c r="CN287" s="120">
        <v>4700</v>
      </c>
      <c r="CO287" s="859"/>
      <c r="CP287" s="879"/>
      <c r="CQ287" s="859"/>
      <c r="CR287" s="861"/>
      <c r="CS287" s="884"/>
      <c r="CT287" s="835"/>
      <c r="CU287" s="835"/>
      <c r="CV287" s="838"/>
      <c r="CW287" s="884"/>
      <c r="CX287" s="851"/>
      <c r="CY287" s="881"/>
      <c r="CZ287" s="93"/>
      <c r="DA287" s="19"/>
      <c r="DB287" s="855"/>
      <c r="DC287" s="121"/>
      <c r="DD287" s="855"/>
      <c r="DE287" s="857"/>
      <c r="DF287" s="859"/>
      <c r="DG287" s="861"/>
      <c r="DH287" s="835"/>
      <c r="DI287" s="835"/>
      <c r="DJ287" s="835"/>
      <c r="DK287" s="838"/>
      <c r="DL287" s="835"/>
      <c r="DM287" s="841"/>
      <c r="DN287" s="843"/>
      <c r="DO287" s="888">
        <v>0.01</v>
      </c>
      <c r="DP287" s="890">
        <v>0.03</v>
      </c>
      <c r="DQ287" s="890">
        <v>0.04</v>
      </c>
      <c r="DR287" s="892">
        <v>0.05</v>
      </c>
      <c r="DS287" s="843"/>
      <c r="DT287" s="967"/>
      <c r="DU287" s="969"/>
      <c r="DV287" s="961"/>
      <c r="DW287" s="195"/>
      <c r="DX287" s="961"/>
    </row>
    <row r="288" spans="1:128" ht="18.600000000000001" customHeight="1">
      <c r="A288" s="302" t="s">
        <v>276</v>
      </c>
      <c r="B288" s="921"/>
      <c r="C288" s="957"/>
      <c r="D288" s="864"/>
      <c r="E288" s="129" t="s">
        <v>54</v>
      </c>
      <c r="F288" s="56"/>
      <c r="G288" s="130">
        <v>249620</v>
      </c>
      <c r="H288" s="131"/>
      <c r="I288" s="130">
        <v>237530</v>
      </c>
      <c r="J288" s="131"/>
      <c r="K288" s="33" t="s">
        <v>912</v>
      </c>
      <c r="L288" s="132">
        <v>2370</v>
      </c>
      <c r="M288" s="133"/>
      <c r="N288" s="134" t="s">
        <v>913</v>
      </c>
      <c r="O288" s="135" t="s">
        <v>914</v>
      </c>
      <c r="P288" s="135" t="s">
        <v>852</v>
      </c>
      <c r="Q288" s="135" t="s">
        <v>915</v>
      </c>
      <c r="R288" s="135" t="s">
        <v>912</v>
      </c>
      <c r="S288" s="136">
        <v>2.7</v>
      </c>
      <c r="T288" s="137"/>
      <c r="U288" s="132">
        <v>2250</v>
      </c>
      <c r="V288" s="133"/>
      <c r="W288" s="138" t="s">
        <v>913</v>
      </c>
      <c r="X288" s="135" t="s">
        <v>914</v>
      </c>
      <c r="Y288" s="139" t="s">
        <v>852</v>
      </c>
      <c r="Z288" s="135" t="s">
        <v>915</v>
      </c>
      <c r="AA288" s="139" t="s">
        <v>912</v>
      </c>
      <c r="AB288" s="136">
        <v>2.7</v>
      </c>
      <c r="AC288" s="140"/>
      <c r="AD288" s="122"/>
      <c r="AF288" s="124"/>
      <c r="AG288" s="141"/>
      <c r="AO288" s="122"/>
      <c r="AQ288" s="124"/>
      <c r="AR288" s="141"/>
      <c r="AY288" s="122"/>
      <c r="BI288" s="870"/>
      <c r="BK288" s="115" t="s">
        <v>936</v>
      </c>
      <c r="BL288" s="869"/>
      <c r="BM288" s="93" t="s">
        <v>936</v>
      </c>
      <c r="BS288" s="116"/>
      <c r="BT288" s="123"/>
      <c r="BU288" s="958"/>
      <c r="BV288" s="115"/>
      <c r="BW288" s="859"/>
      <c r="BX288" s="964"/>
      <c r="BY288" s="142"/>
      <c r="BZ288" s="859"/>
      <c r="CA288" s="862"/>
      <c r="CB288" s="885"/>
      <c r="CC288" s="836"/>
      <c r="CD288" s="885"/>
      <c r="CE288" s="839"/>
      <c r="CF288" s="885"/>
      <c r="CG288" s="842"/>
      <c r="CH288" s="877"/>
      <c r="CI288" s="873"/>
      <c r="CJ288" s="876"/>
      <c r="CK288" s="877"/>
      <c r="CL288" s="143" t="s">
        <v>926</v>
      </c>
      <c r="CM288" s="144">
        <v>3800</v>
      </c>
      <c r="CN288" s="145">
        <v>4200</v>
      </c>
      <c r="CO288" s="859"/>
      <c r="CP288" s="880"/>
      <c r="CQ288" s="859"/>
      <c r="CR288" s="862"/>
      <c r="CS288" s="885"/>
      <c r="CT288" s="836"/>
      <c r="CU288" s="836"/>
      <c r="CV288" s="839"/>
      <c r="CW288" s="885"/>
      <c r="CX288" s="852"/>
      <c r="CY288" s="882"/>
      <c r="CZ288" s="93"/>
      <c r="DA288" s="19"/>
      <c r="DB288" s="855"/>
      <c r="DC288" s="121"/>
      <c r="DD288" s="855"/>
      <c r="DE288" s="858"/>
      <c r="DF288" s="859"/>
      <c r="DG288" s="862"/>
      <c r="DH288" s="836"/>
      <c r="DI288" s="836"/>
      <c r="DJ288" s="836"/>
      <c r="DK288" s="839"/>
      <c r="DL288" s="836"/>
      <c r="DM288" s="842"/>
      <c r="DN288" s="843"/>
      <c r="DO288" s="889"/>
      <c r="DP288" s="891"/>
      <c r="DQ288" s="891"/>
      <c r="DR288" s="893"/>
      <c r="DS288" s="843"/>
      <c r="DT288" s="967"/>
      <c r="DU288" s="969"/>
      <c r="DV288" s="961"/>
      <c r="DW288" s="195"/>
      <c r="DX288" s="961"/>
    </row>
    <row r="289" spans="1:128" ht="18.600000000000001" customHeight="1">
      <c r="A289" s="302" t="s">
        <v>277</v>
      </c>
      <c r="B289" s="921"/>
      <c r="C289" s="959" t="s">
        <v>937</v>
      </c>
      <c r="D289" s="867" t="s">
        <v>911</v>
      </c>
      <c r="E289" s="55" t="s">
        <v>51</v>
      </c>
      <c r="F289" s="56"/>
      <c r="G289" s="57">
        <v>72800</v>
      </c>
      <c r="H289" s="58">
        <v>81810</v>
      </c>
      <c r="I289" s="57">
        <v>61810</v>
      </c>
      <c r="J289" s="58">
        <v>70820</v>
      </c>
      <c r="K289" s="33" t="s">
        <v>912</v>
      </c>
      <c r="L289" s="59">
        <v>700</v>
      </c>
      <c r="M289" s="60">
        <v>790</v>
      </c>
      <c r="N289" s="61" t="s">
        <v>913</v>
      </c>
      <c r="O289" s="62" t="s">
        <v>914</v>
      </c>
      <c r="P289" s="63" t="s">
        <v>912</v>
      </c>
      <c r="Q289" s="64" t="s">
        <v>915</v>
      </c>
      <c r="R289" s="63" t="s">
        <v>912</v>
      </c>
      <c r="S289" s="65">
        <v>2.7</v>
      </c>
      <c r="T289" s="66">
        <v>2.7</v>
      </c>
      <c r="U289" s="59">
        <v>590</v>
      </c>
      <c r="V289" s="60">
        <v>680</v>
      </c>
      <c r="W289" s="67" t="s">
        <v>913</v>
      </c>
      <c r="X289" s="62" t="s">
        <v>914</v>
      </c>
      <c r="Y289" s="67" t="s">
        <v>912</v>
      </c>
      <c r="Z289" s="64" t="s">
        <v>915</v>
      </c>
      <c r="AA289" s="67" t="s">
        <v>912</v>
      </c>
      <c r="AB289" s="65">
        <v>2.6</v>
      </c>
      <c r="AC289" s="68">
        <v>2.6</v>
      </c>
      <c r="AD289" s="33" t="s">
        <v>912</v>
      </c>
      <c r="AE289" s="69">
        <v>9010</v>
      </c>
      <c r="AF289" s="33" t="s">
        <v>912</v>
      </c>
      <c r="AG289" s="70">
        <v>90</v>
      </c>
      <c r="AH289" s="71" t="s">
        <v>913</v>
      </c>
      <c r="AI289" s="62" t="s">
        <v>914</v>
      </c>
      <c r="AJ289" s="67" t="s">
        <v>912</v>
      </c>
      <c r="AK289" s="64" t="s">
        <v>915</v>
      </c>
      <c r="AL289" s="67" t="s">
        <v>912</v>
      </c>
      <c r="AM289" s="72">
        <v>2.5</v>
      </c>
      <c r="AN289" s="73" t="s">
        <v>916</v>
      </c>
      <c r="AO289" s="33" t="s">
        <v>912</v>
      </c>
      <c r="AP289" s="74">
        <v>3600</v>
      </c>
      <c r="AQ289" s="33" t="s">
        <v>912</v>
      </c>
      <c r="AR289" s="75">
        <v>30</v>
      </c>
      <c r="AS289" s="76" t="s">
        <v>913</v>
      </c>
      <c r="AT289" s="77" t="s">
        <v>914</v>
      </c>
      <c r="AU289" s="78" t="s">
        <v>912</v>
      </c>
      <c r="AV289" s="79" t="s">
        <v>915</v>
      </c>
      <c r="AW289" s="78" t="s">
        <v>912</v>
      </c>
      <c r="AX289" s="80">
        <v>3.7</v>
      </c>
      <c r="AZ289" s="18"/>
      <c r="BA289" s="18"/>
      <c r="BB289" s="81"/>
      <c r="BC289" s="22"/>
      <c r="BD289" s="18"/>
      <c r="BE289" s="22"/>
      <c r="BF289" s="18"/>
      <c r="BG289" s="22"/>
      <c r="BH289" s="18"/>
      <c r="BI289" s="870"/>
      <c r="BK289" s="115">
        <v>364500</v>
      </c>
      <c r="BL289" s="869"/>
      <c r="BM289" s="147">
        <v>3640</v>
      </c>
      <c r="BN289" s="86" t="s">
        <v>853</v>
      </c>
      <c r="BO289" s="14" t="s">
        <v>914</v>
      </c>
      <c r="BP289" s="21" t="s">
        <v>912</v>
      </c>
      <c r="BQ289" s="148" t="s">
        <v>915</v>
      </c>
      <c r="BR289" s="35" t="s">
        <v>912</v>
      </c>
      <c r="BS289" s="149">
        <v>1.8</v>
      </c>
      <c r="BT289" s="123"/>
      <c r="BU289" s="958"/>
      <c r="BV289" s="115"/>
      <c r="BW289" s="859" t="s">
        <v>912</v>
      </c>
      <c r="BX289" s="886">
        <v>17480</v>
      </c>
      <c r="BY289" s="88"/>
      <c r="BZ289" s="859" t="s">
        <v>912</v>
      </c>
      <c r="CA289" s="860">
        <v>90</v>
      </c>
      <c r="CB289" s="883" t="s">
        <v>913</v>
      </c>
      <c r="CC289" s="834" t="s">
        <v>914</v>
      </c>
      <c r="CD289" s="883" t="s">
        <v>912</v>
      </c>
      <c r="CE289" s="837" t="s">
        <v>918</v>
      </c>
      <c r="CF289" s="883" t="s">
        <v>912</v>
      </c>
      <c r="CG289" s="840">
        <v>6</v>
      </c>
      <c r="CH289" s="877" t="s">
        <v>912</v>
      </c>
      <c r="CI289" s="871">
        <v>4800</v>
      </c>
      <c r="CJ289" s="874">
        <v>5300</v>
      </c>
      <c r="CK289" s="877" t="s">
        <v>912</v>
      </c>
      <c r="CL289" s="89" t="s">
        <v>919</v>
      </c>
      <c r="CM289" s="90">
        <v>8000</v>
      </c>
      <c r="CN289" s="91">
        <v>8900</v>
      </c>
      <c r="CO289" s="859" t="s">
        <v>912</v>
      </c>
      <c r="CP289" s="878">
        <v>9830</v>
      </c>
      <c r="CQ289" s="859" t="s">
        <v>912</v>
      </c>
      <c r="CR289" s="860">
        <v>90</v>
      </c>
      <c r="CS289" s="883" t="s">
        <v>913</v>
      </c>
      <c r="CT289" s="834" t="s">
        <v>914</v>
      </c>
      <c r="CU289" s="834" t="s">
        <v>912</v>
      </c>
      <c r="CV289" s="837" t="s">
        <v>918</v>
      </c>
      <c r="CW289" s="883" t="s">
        <v>912</v>
      </c>
      <c r="CX289" s="850">
        <v>2.9</v>
      </c>
      <c r="CY289" s="881" t="s">
        <v>920</v>
      </c>
      <c r="CZ289" s="877" t="s">
        <v>912</v>
      </c>
      <c r="DA289" s="853">
        <v>5100</v>
      </c>
      <c r="DB289" s="855"/>
      <c r="DC289" s="121"/>
      <c r="DD289" s="855" t="s">
        <v>921</v>
      </c>
      <c r="DE289" s="856">
        <v>10630</v>
      </c>
      <c r="DF289" s="859" t="s">
        <v>912</v>
      </c>
      <c r="DG289" s="860">
        <v>100</v>
      </c>
      <c r="DH289" s="834" t="s">
        <v>913</v>
      </c>
      <c r="DI289" s="834" t="s">
        <v>914</v>
      </c>
      <c r="DJ289" s="834" t="s">
        <v>912</v>
      </c>
      <c r="DK289" s="837" t="s">
        <v>918</v>
      </c>
      <c r="DL289" s="834" t="s">
        <v>912</v>
      </c>
      <c r="DM289" s="840">
        <v>2</v>
      </c>
      <c r="DN289" s="843" t="s">
        <v>921</v>
      </c>
      <c r="DO289" s="844" t="s">
        <v>854</v>
      </c>
      <c r="DP289" s="846" t="s">
        <v>854</v>
      </c>
      <c r="DQ289" s="846" t="s">
        <v>854</v>
      </c>
      <c r="DR289" s="848" t="s">
        <v>854</v>
      </c>
      <c r="DS289" s="843" t="s">
        <v>921</v>
      </c>
      <c r="DT289" s="967"/>
      <c r="DU289" s="969"/>
      <c r="DV289" s="961"/>
      <c r="DW289" s="195"/>
      <c r="DX289" s="961"/>
    </row>
    <row r="290" spans="1:128" ht="18.600000000000001" customHeight="1">
      <c r="A290" s="302" t="s">
        <v>278</v>
      </c>
      <c r="B290" s="921"/>
      <c r="C290" s="957"/>
      <c r="D290" s="868"/>
      <c r="E290" s="94" t="s">
        <v>52</v>
      </c>
      <c r="F290" s="56"/>
      <c r="G290" s="95">
        <v>81810</v>
      </c>
      <c r="H290" s="96">
        <v>154070</v>
      </c>
      <c r="I290" s="95">
        <v>70820</v>
      </c>
      <c r="J290" s="96">
        <v>143080</v>
      </c>
      <c r="K290" s="33" t="s">
        <v>912</v>
      </c>
      <c r="L290" s="97">
        <v>790</v>
      </c>
      <c r="M290" s="98">
        <v>1420</v>
      </c>
      <c r="N290" s="99" t="s">
        <v>913</v>
      </c>
      <c r="O290" s="100" t="s">
        <v>914</v>
      </c>
      <c r="P290" s="100" t="s">
        <v>852</v>
      </c>
      <c r="Q290" s="100" t="s">
        <v>915</v>
      </c>
      <c r="R290" s="100" t="s">
        <v>912</v>
      </c>
      <c r="S290" s="101">
        <v>2.7</v>
      </c>
      <c r="T290" s="102">
        <v>2.7</v>
      </c>
      <c r="U290" s="97">
        <v>680</v>
      </c>
      <c r="V290" s="98">
        <v>1310</v>
      </c>
      <c r="W290" s="103" t="s">
        <v>913</v>
      </c>
      <c r="X290" s="100" t="s">
        <v>914</v>
      </c>
      <c r="Y290" s="103" t="s">
        <v>852</v>
      </c>
      <c r="Z290" s="100" t="s">
        <v>915</v>
      </c>
      <c r="AA290" s="103" t="s">
        <v>912</v>
      </c>
      <c r="AB290" s="101">
        <v>2.6</v>
      </c>
      <c r="AC290" s="104">
        <v>2.6</v>
      </c>
      <c r="AD290" s="33" t="s">
        <v>912</v>
      </c>
      <c r="AE290" s="105">
        <v>9010</v>
      </c>
      <c r="AF290" s="33" t="s">
        <v>912</v>
      </c>
      <c r="AG290" s="106">
        <v>90</v>
      </c>
      <c r="AH290" s="107" t="s">
        <v>913</v>
      </c>
      <c r="AI290" s="49" t="s">
        <v>914</v>
      </c>
      <c r="AJ290" s="50" t="s">
        <v>912</v>
      </c>
      <c r="AK290" s="108" t="s">
        <v>915</v>
      </c>
      <c r="AL290" s="109" t="s">
        <v>912</v>
      </c>
      <c r="AM290" s="110">
        <v>2.5</v>
      </c>
      <c r="AN290" s="111"/>
      <c r="AP290" s="112"/>
      <c r="AQ290" s="7"/>
      <c r="AR290" s="113"/>
      <c r="AS290" s="114"/>
      <c r="AT290" s="112"/>
      <c r="AU290" s="114"/>
      <c r="AV290" s="112"/>
      <c r="AW290" s="114"/>
      <c r="AX290" s="112"/>
      <c r="AZ290" s="18"/>
      <c r="BA290" s="18"/>
      <c r="BB290" s="81"/>
      <c r="BC290" s="22"/>
      <c r="BD290" s="18"/>
      <c r="BE290" s="22"/>
      <c r="BF290" s="18"/>
      <c r="BG290" s="22"/>
      <c r="BH290" s="18"/>
      <c r="BI290" s="870"/>
      <c r="BK290" s="150"/>
      <c r="BL290" s="869"/>
      <c r="BM290" s="151"/>
      <c r="BN290" s="54"/>
      <c r="BO290" s="54"/>
      <c r="BP290" s="54"/>
      <c r="BQ290" s="54"/>
      <c r="BR290" s="54"/>
      <c r="BS290" s="152"/>
      <c r="BT290" s="123"/>
      <c r="BU290" s="958"/>
      <c r="BV290" s="115"/>
      <c r="BW290" s="859"/>
      <c r="BX290" s="887"/>
      <c r="BY290" s="118">
        <v>15540</v>
      </c>
      <c r="BZ290" s="859"/>
      <c r="CA290" s="861"/>
      <c r="CB290" s="884"/>
      <c r="CC290" s="835"/>
      <c r="CD290" s="884"/>
      <c r="CE290" s="838"/>
      <c r="CF290" s="884"/>
      <c r="CG290" s="841"/>
      <c r="CH290" s="877"/>
      <c r="CI290" s="872"/>
      <c r="CJ290" s="875"/>
      <c r="CK290" s="877"/>
      <c r="CL290" s="15" t="s">
        <v>923</v>
      </c>
      <c r="CM290" s="119">
        <v>4400</v>
      </c>
      <c r="CN290" s="120">
        <v>4900</v>
      </c>
      <c r="CO290" s="859"/>
      <c r="CP290" s="879"/>
      <c r="CQ290" s="859"/>
      <c r="CR290" s="861"/>
      <c r="CS290" s="884"/>
      <c r="CT290" s="835"/>
      <c r="CU290" s="835"/>
      <c r="CV290" s="838"/>
      <c r="CW290" s="884"/>
      <c r="CX290" s="851"/>
      <c r="CY290" s="881"/>
      <c r="CZ290" s="877"/>
      <c r="DA290" s="854"/>
      <c r="DB290" s="855"/>
      <c r="DC290" s="121"/>
      <c r="DD290" s="855"/>
      <c r="DE290" s="857"/>
      <c r="DF290" s="859"/>
      <c r="DG290" s="861"/>
      <c r="DH290" s="835"/>
      <c r="DI290" s="835"/>
      <c r="DJ290" s="835"/>
      <c r="DK290" s="838"/>
      <c r="DL290" s="835"/>
      <c r="DM290" s="841"/>
      <c r="DN290" s="843"/>
      <c r="DO290" s="845"/>
      <c r="DP290" s="847"/>
      <c r="DQ290" s="847"/>
      <c r="DR290" s="849"/>
      <c r="DS290" s="843"/>
      <c r="DT290" s="967"/>
      <c r="DU290" s="969"/>
      <c r="DV290" s="961"/>
      <c r="DW290" s="195"/>
      <c r="DX290" s="961"/>
    </row>
    <row r="291" spans="1:128" ht="18.600000000000001" customHeight="1">
      <c r="A291" s="302" t="s">
        <v>279</v>
      </c>
      <c r="B291" s="921"/>
      <c r="C291" s="957"/>
      <c r="D291" s="863" t="s">
        <v>924</v>
      </c>
      <c r="E291" s="94" t="s">
        <v>53</v>
      </c>
      <c r="F291" s="56"/>
      <c r="G291" s="95">
        <v>154070</v>
      </c>
      <c r="H291" s="96">
        <v>244250</v>
      </c>
      <c r="I291" s="95">
        <v>143080</v>
      </c>
      <c r="J291" s="96">
        <v>233260</v>
      </c>
      <c r="K291" s="33" t="s">
        <v>912</v>
      </c>
      <c r="L291" s="97">
        <v>1420</v>
      </c>
      <c r="M291" s="98">
        <v>2320</v>
      </c>
      <c r="N291" s="99" t="s">
        <v>913</v>
      </c>
      <c r="O291" s="100" t="s">
        <v>914</v>
      </c>
      <c r="P291" s="100" t="s">
        <v>852</v>
      </c>
      <c r="Q291" s="100" t="s">
        <v>915</v>
      </c>
      <c r="R291" s="100" t="s">
        <v>912</v>
      </c>
      <c r="S291" s="101">
        <v>2.7</v>
      </c>
      <c r="T291" s="102">
        <v>2.7</v>
      </c>
      <c r="U291" s="97">
        <v>1310</v>
      </c>
      <c r="V291" s="98">
        <v>2210</v>
      </c>
      <c r="W291" s="103" t="s">
        <v>913</v>
      </c>
      <c r="X291" s="100" t="s">
        <v>914</v>
      </c>
      <c r="Y291" s="103" t="s">
        <v>852</v>
      </c>
      <c r="Z291" s="100" t="s">
        <v>915</v>
      </c>
      <c r="AA291" s="103" t="s">
        <v>912</v>
      </c>
      <c r="AB291" s="101">
        <v>2.6</v>
      </c>
      <c r="AC291" s="104">
        <v>2.7</v>
      </c>
      <c r="AD291" s="122"/>
      <c r="AF291" s="124"/>
      <c r="AO291" s="122"/>
      <c r="AQ291" s="124"/>
      <c r="AY291" s="33" t="s">
        <v>912</v>
      </c>
      <c r="AZ291" s="127">
        <v>18030</v>
      </c>
      <c r="BA291" s="33" t="s">
        <v>912</v>
      </c>
      <c r="BB291" s="75">
        <v>180</v>
      </c>
      <c r="BC291" s="76" t="s">
        <v>913</v>
      </c>
      <c r="BD291" s="77" t="s">
        <v>914</v>
      </c>
      <c r="BE291" s="78" t="s">
        <v>912</v>
      </c>
      <c r="BF291" s="79" t="s">
        <v>915</v>
      </c>
      <c r="BG291" s="76" t="s">
        <v>912</v>
      </c>
      <c r="BH291" s="80">
        <v>2.5</v>
      </c>
      <c r="BI291" s="870"/>
      <c r="BK291" s="115" t="s">
        <v>938</v>
      </c>
      <c r="BL291" s="869"/>
      <c r="BM291" s="93" t="s">
        <v>938</v>
      </c>
      <c r="BS291" s="116"/>
      <c r="BT291" s="123"/>
      <c r="BU291" s="958"/>
      <c r="BV291" s="115"/>
      <c r="BW291" s="859" t="s">
        <v>912</v>
      </c>
      <c r="BX291" s="963">
        <v>15540</v>
      </c>
      <c r="BY291" s="128"/>
      <c r="BZ291" s="859"/>
      <c r="CA291" s="861"/>
      <c r="CB291" s="884"/>
      <c r="CC291" s="835"/>
      <c r="CD291" s="884"/>
      <c r="CE291" s="838"/>
      <c r="CF291" s="884"/>
      <c r="CG291" s="841"/>
      <c r="CH291" s="877"/>
      <c r="CI291" s="872"/>
      <c r="CJ291" s="875"/>
      <c r="CK291" s="877"/>
      <c r="CL291" s="15" t="s">
        <v>925</v>
      </c>
      <c r="CM291" s="119">
        <v>3800</v>
      </c>
      <c r="CN291" s="120">
        <v>4200</v>
      </c>
      <c r="CO291" s="859"/>
      <c r="CP291" s="879"/>
      <c r="CQ291" s="859"/>
      <c r="CR291" s="861"/>
      <c r="CS291" s="884"/>
      <c r="CT291" s="835"/>
      <c r="CU291" s="835"/>
      <c r="CV291" s="838"/>
      <c r="CW291" s="884"/>
      <c r="CX291" s="851"/>
      <c r="CY291" s="881"/>
      <c r="CZ291" s="93"/>
      <c r="DA291" s="19"/>
      <c r="DB291" s="855"/>
      <c r="DC291" s="121"/>
      <c r="DD291" s="855"/>
      <c r="DE291" s="857"/>
      <c r="DF291" s="859"/>
      <c r="DG291" s="861"/>
      <c r="DH291" s="835"/>
      <c r="DI291" s="835"/>
      <c r="DJ291" s="835"/>
      <c r="DK291" s="838"/>
      <c r="DL291" s="835"/>
      <c r="DM291" s="841"/>
      <c r="DN291" s="843"/>
      <c r="DO291" s="888">
        <v>0.01</v>
      </c>
      <c r="DP291" s="890">
        <v>0.03</v>
      </c>
      <c r="DQ291" s="890">
        <v>0.04</v>
      </c>
      <c r="DR291" s="892">
        <v>0.06</v>
      </c>
      <c r="DS291" s="843"/>
      <c r="DT291" s="967"/>
      <c r="DU291" s="969"/>
      <c r="DV291" s="961"/>
      <c r="DW291" s="195"/>
      <c r="DX291" s="961"/>
    </row>
    <row r="292" spans="1:128" ht="18.600000000000001" customHeight="1">
      <c r="A292" s="302" t="s">
        <v>280</v>
      </c>
      <c r="B292" s="921"/>
      <c r="C292" s="957"/>
      <c r="D292" s="864"/>
      <c r="E292" s="129" t="s">
        <v>54</v>
      </c>
      <c r="F292" s="56"/>
      <c r="G292" s="130">
        <v>244250</v>
      </c>
      <c r="H292" s="131"/>
      <c r="I292" s="130">
        <v>233260</v>
      </c>
      <c r="J292" s="131"/>
      <c r="K292" s="33" t="s">
        <v>912</v>
      </c>
      <c r="L292" s="132">
        <v>2320</v>
      </c>
      <c r="M292" s="133"/>
      <c r="N292" s="134" t="s">
        <v>913</v>
      </c>
      <c r="O292" s="135" t="s">
        <v>914</v>
      </c>
      <c r="P292" s="135" t="s">
        <v>852</v>
      </c>
      <c r="Q292" s="135" t="s">
        <v>915</v>
      </c>
      <c r="R292" s="135" t="s">
        <v>912</v>
      </c>
      <c r="S292" s="136">
        <v>2.7</v>
      </c>
      <c r="T292" s="137"/>
      <c r="U292" s="132">
        <v>2210</v>
      </c>
      <c r="V292" s="133"/>
      <c r="W292" s="138" t="s">
        <v>913</v>
      </c>
      <c r="X292" s="135" t="s">
        <v>914</v>
      </c>
      <c r="Y292" s="139" t="s">
        <v>852</v>
      </c>
      <c r="Z292" s="135" t="s">
        <v>915</v>
      </c>
      <c r="AA292" s="139" t="s">
        <v>912</v>
      </c>
      <c r="AB292" s="136">
        <v>2.7</v>
      </c>
      <c r="AC292" s="140"/>
      <c r="AD292" s="122"/>
      <c r="AF292" s="124"/>
      <c r="AG292" s="141"/>
      <c r="AO292" s="122"/>
      <c r="AQ292" s="124"/>
      <c r="AR292" s="141"/>
      <c r="AY292" s="122"/>
      <c r="BI292" s="870"/>
      <c r="BK292" s="115">
        <v>407700</v>
      </c>
      <c r="BL292" s="869"/>
      <c r="BM292" s="147">
        <v>4070</v>
      </c>
      <c r="BN292" s="86" t="s">
        <v>853</v>
      </c>
      <c r="BO292" s="14" t="s">
        <v>914</v>
      </c>
      <c r="BP292" s="21" t="s">
        <v>912</v>
      </c>
      <c r="BQ292" s="148" t="s">
        <v>915</v>
      </c>
      <c r="BR292" s="35" t="s">
        <v>912</v>
      </c>
      <c r="BS292" s="149">
        <v>1.9</v>
      </c>
      <c r="BT292" s="123"/>
      <c r="BU292" s="958"/>
      <c r="BV292" s="115"/>
      <c r="BW292" s="859"/>
      <c r="BX292" s="964"/>
      <c r="BY292" s="142"/>
      <c r="BZ292" s="859"/>
      <c r="CA292" s="862"/>
      <c r="CB292" s="885"/>
      <c r="CC292" s="836"/>
      <c r="CD292" s="885"/>
      <c r="CE292" s="839"/>
      <c r="CF292" s="885"/>
      <c r="CG292" s="842"/>
      <c r="CH292" s="877"/>
      <c r="CI292" s="873"/>
      <c r="CJ292" s="876"/>
      <c r="CK292" s="877"/>
      <c r="CL292" s="143" t="s">
        <v>926</v>
      </c>
      <c r="CM292" s="144">
        <v>3400</v>
      </c>
      <c r="CN292" s="145">
        <v>3800</v>
      </c>
      <c r="CO292" s="859"/>
      <c r="CP292" s="880"/>
      <c r="CQ292" s="859"/>
      <c r="CR292" s="862"/>
      <c r="CS292" s="885"/>
      <c r="CT292" s="836"/>
      <c r="CU292" s="836"/>
      <c r="CV292" s="839"/>
      <c r="CW292" s="885"/>
      <c r="CX292" s="852"/>
      <c r="CY292" s="882"/>
      <c r="CZ292" s="93"/>
      <c r="DA292" s="19"/>
      <c r="DB292" s="855"/>
      <c r="DC292" s="121"/>
      <c r="DD292" s="855"/>
      <c r="DE292" s="858"/>
      <c r="DF292" s="859"/>
      <c r="DG292" s="862"/>
      <c r="DH292" s="836"/>
      <c r="DI292" s="836"/>
      <c r="DJ292" s="836"/>
      <c r="DK292" s="839"/>
      <c r="DL292" s="836"/>
      <c r="DM292" s="842"/>
      <c r="DN292" s="843"/>
      <c r="DO292" s="889"/>
      <c r="DP292" s="891"/>
      <c r="DQ292" s="891"/>
      <c r="DR292" s="893"/>
      <c r="DS292" s="843"/>
      <c r="DT292" s="967"/>
      <c r="DU292" s="969"/>
      <c r="DV292" s="961"/>
      <c r="DW292" s="195"/>
      <c r="DX292" s="961"/>
    </row>
    <row r="293" spans="1:128" ht="18.600000000000001" customHeight="1">
      <c r="A293" s="302" t="s">
        <v>281</v>
      </c>
      <c r="B293" s="921"/>
      <c r="C293" s="865" t="s">
        <v>939</v>
      </c>
      <c r="D293" s="867" t="s">
        <v>911</v>
      </c>
      <c r="E293" s="55" t="s">
        <v>51</v>
      </c>
      <c r="F293" s="56"/>
      <c r="G293" s="57">
        <v>68510</v>
      </c>
      <c r="H293" s="58">
        <v>77520</v>
      </c>
      <c r="I293" s="57">
        <v>58430</v>
      </c>
      <c r="J293" s="58">
        <v>67440</v>
      </c>
      <c r="K293" s="33" t="s">
        <v>912</v>
      </c>
      <c r="L293" s="59">
        <v>660</v>
      </c>
      <c r="M293" s="60">
        <v>750</v>
      </c>
      <c r="N293" s="61" t="s">
        <v>913</v>
      </c>
      <c r="O293" s="62" t="s">
        <v>914</v>
      </c>
      <c r="P293" s="63" t="s">
        <v>912</v>
      </c>
      <c r="Q293" s="64" t="s">
        <v>915</v>
      </c>
      <c r="R293" s="63" t="s">
        <v>912</v>
      </c>
      <c r="S293" s="65">
        <v>2.7</v>
      </c>
      <c r="T293" s="66">
        <v>2.7</v>
      </c>
      <c r="U293" s="59">
        <v>560</v>
      </c>
      <c r="V293" s="60">
        <v>650</v>
      </c>
      <c r="W293" s="67" t="s">
        <v>913</v>
      </c>
      <c r="X293" s="62" t="s">
        <v>914</v>
      </c>
      <c r="Y293" s="67" t="s">
        <v>912</v>
      </c>
      <c r="Z293" s="64" t="s">
        <v>915</v>
      </c>
      <c r="AA293" s="67" t="s">
        <v>912</v>
      </c>
      <c r="AB293" s="65">
        <v>2.6</v>
      </c>
      <c r="AC293" s="68">
        <v>2.6</v>
      </c>
      <c r="AD293" s="33" t="s">
        <v>912</v>
      </c>
      <c r="AE293" s="69">
        <v>9010</v>
      </c>
      <c r="AF293" s="33" t="s">
        <v>912</v>
      </c>
      <c r="AG293" s="70">
        <v>90</v>
      </c>
      <c r="AH293" s="71" t="s">
        <v>913</v>
      </c>
      <c r="AI293" s="62" t="s">
        <v>914</v>
      </c>
      <c r="AJ293" s="67" t="s">
        <v>912</v>
      </c>
      <c r="AK293" s="64" t="s">
        <v>915</v>
      </c>
      <c r="AL293" s="67" t="s">
        <v>912</v>
      </c>
      <c r="AM293" s="72">
        <v>2.5</v>
      </c>
      <c r="AN293" s="73" t="s">
        <v>916</v>
      </c>
      <c r="AO293" s="33" t="s">
        <v>912</v>
      </c>
      <c r="AP293" s="74">
        <v>3600</v>
      </c>
      <c r="AQ293" s="33" t="s">
        <v>912</v>
      </c>
      <c r="AR293" s="75">
        <v>30</v>
      </c>
      <c r="AS293" s="76" t="s">
        <v>913</v>
      </c>
      <c r="AT293" s="77" t="s">
        <v>914</v>
      </c>
      <c r="AU293" s="78" t="s">
        <v>912</v>
      </c>
      <c r="AV293" s="79" t="s">
        <v>915</v>
      </c>
      <c r="AW293" s="78" t="s">
        <v>912</v>
      </c>
      <c r="AX293" s="80">
        <v>3.7</v>
      </c>
      <c r="AZ293" s="18"/>
      <c r="BA293" s="18"/>
      <c r="BB293" s="81"/>
      <c r="BC293" s="22"/>
      <c r="BD293" s="18"/>
      <c r="BE293" s="22"/>
      <c r="BF293" s="18"/>
      <c r="BG293" s="22"/>
      <c r="BH293" s="18"/>
      <c r="BI293" s="870"/>
      <c r="BK293" s="150"/>
      <c r="BL293" s="869"/>
      <c r="BM293" s="151"/>
      <c r="BN293" s="54"/>
      <c r="BO293" s="54"/>
      <c r="BP293" s="54"/>
      <c r="BQ293" s="54"/>
      <c r="BR293" s="54"/>
      <c r="BS293" s="152"/>
      <c r="BU293" s="958"/>
      <c r="BV293" s="117"/>
      <c r="BW293" s="859" t="s">
        <v>912</v>
      </c>
      <c r="BX293" s="886">
        <v>16670</v>
      </c>
      <c r="BY293" s="88"/>
      <c r="BZ293" s="859" t="s">
        <v>912</v>
      </c>
      <c r="CA293" s="860">
        <v>80</v>
      </c>
      <c r="CB293" s="883" t="s">
        <v>913</v>
      </c>
      <c r="CC293" s="834" t="s">
        <v>914</v>
      </c>
      <c r="CD293" s="883" t="s">
        <v>912</v>
      </c>
      <c r="CE293" s="837" t="s">
        <v>918</v>
      </c>
      <c r="CF293" s="883" t="s">
        <v>912</v>
      </c>
      <c r="CG293" s="840">
        <v>6.2</v>
      </c>
      <c r="CH293" s="877" t="s">
        <v>912</v>
      </c>
      <c r="CI293" s="871">
        <v>4400</v>
      </c>
      <c r="CJ293" s="874">
        <v>4900</v>
      </c>
      <c r="CK293" s="877" t="s">
        <v>912</v>
      </c>
      <c r="CL293" s="89" t="s">
        <v>919</v>
      </c>
      <c r="CM293" s="90">
        <v>7200</v>
      </c>
      <c r="CN293" s="91">
        <v>8100</v>
      </c>
      <c r="CO293" s="859" t="s">
        <v>912</v>
      </c>
      <c r="CP293" s="878">
        <v>9010</v>
      </c>
      <c r="CQ293" s="859" t="s">
        <v>912</v>
      </c>
      <c r="CR293" s="860">
        <v>90</v>
      </c>
      <c r="CS293" s="883" t="s">
        <v>913</v>
      </c>
      <c r="CT293" s="834" t="s">
        <v>914</v>
      </c>
      <c r="CU293" s="834" t="s">
        <v>912</v>
      </c>
      <c r="CV293" s="837" t="s">
        <v>918</v>
      </c>
      <c r="CW293" s="883" t="s">
        <v>912</v>
      </c>
      <c r="CX293" s="850">
        <v>2.7</v>
      </c>
      <c r="CY293" s="881" t="s">
        <v>920</v>
      </c>
      <c r="CZ293" s="877" t="s">
        <v>912</v>
      </c>
      <c r="DA293" s="853">
        <v>5100</v>
      </c>
      <c r="DB293" s="855"/>
      <c r="DC293" s="121"/>
      <c r="DD293" s="855" t="s">
        <v>921</v>
      </c>
      <c r="DE293" s="856">
        <v>9750</v>
      </c>
      <c r="DF293" s="859" t="s">
        <v>912</v>
      </c>
      <c r="DG293" s="860">
        <v>90</v>
      </c>
      <c r="DH293" s="834" t="s">
        <v>913</v>
      </c>
      <c r="DI293" s="834" t="s">
        <v>914</v>
      </c>
      <c r="DJ293" s="834" t="s">
        <v>912</v>
      </c>
      <c r="DK293" s="837" t="s">
        <v>918</v>
      </c>
      <c r="DL293" s="834" t="s">
        <v>912</v>
      </c>
      <c r="DM293" s="840">
        <v>2</v>
      </c>
      <c r="DN293" s="843" t="s">
        <v>921</v>
      </c>
      <c r="DO293" s="844" t="s">
        <v>854</v>
      </c>
      <c r="DP293" s="846" t="s">
        <v>854</v>
      </c>
      <c r="DQ293" s="846" t="s">
        <v>854</v>
      </c>
      <c r="DR293" s="848" t="s">
        <v>854</v>
      </c>
      <c r="DS293" s="843" t="s">
        <v>921</v>
      </c>
      <c r="DT293" s="967"/>
      <c r="DU293" s="969"/>
      <c r="DV293" s="961"/>
      <c r="DW293" s="195"/>
      <c r="DX293" s="961"/>
    </row>
    <row r="294" spans="1:128" ht="18.600000000000001" customHeight="1">
      <c r="A294" s="302" t="s">
        <v>282</v>
      </c>
      <c r="B294" s="921"/>
      <c r="C294" s="973"/>
      <c r="D294" s="868"/>
      <c r="E294" s="94" t="s">
        <v>52</v>
      </c>
      <c r="F294" s="56"/>
      <c r="G294" s="95">
        <v>77520</v>
      </c>
      <c r="H294" s="96">
        <v>149780</v>
      </c>
      <c r="I294" s="95">
        <v>67440</v>
      </c>
      <c r="J294" s="96">
        <v>139700</v>
      </c>
      <c r="K294" s="33" t="s">
        <v>912</v>
      </c>
      <c r="L294" s="97">
        <v>750</v>
      </c>
      <c r="M294" s="98">
        <v>1370</v>
      </c>
      <c r="N294" s="99" t="s">
        <v>913</v>
      </c>
      <c r="O294" s="100" t="s">
        <v>914</v>
      </c>
      <c r="P294" s="100" t="s">
        <v>852</v>
      </c>
      <c r="Q294" s="100" t="s">
        <v>915</v>
      </c>
      <c r="R294" s="100" t="s">
        <v>912</v>
      </c>
      <c r="S294" s="101">
        <v>2.7</v>
      </c>
      <c r="T294" s="102">
        <v>2.7</v>
      </c>
      <c r="U294" s="97">
        <v>650</v>
      </c>
      <c r="V294" s="98">
        <v>1270</v>
      </c>
      <c r="W294" s="103" t="s">
        <v>913</v>
      </c>
      <c r="X294" s="100" t="s">
        <v>914</v>
      </c>
      <c r="Y294" s="103" t="s">
        <v>852</v>
      </c>
      <c r="Z294" s="100" t="s">
        <v>915</v>
      </c>
      <c r="AA294" s="103" t="s">
        <v>912</v>
      </c>
      <c r="AB294" s="101">
        <v>2.6</v>
      </c>
      <c r="AC294" s="104">
        <v>2.6</v>
      </c>
      <c r="AD294" s="33" t="s">
        <v>912</v>
      </c>
      <c r="AE294" s="105">
        <v>9010</v>
      </c>
      <c r="AF294" s="33" t="s">
        <v>912</v>
      </c>
      <c r="AG294" s="106">
        <v>90</v>
      </c>
      <c r="AH294" s="107" t="s">
        <v>913</v>
      </c>
      <c r="AI294" s="49" t="s">
        <v>914</v>
      </c>
      <c r="AJ294" s="50" t="s">
        <v>912</v>
      </c>
      <c r="AK294" s="108" t="s">
        <v>915</v>
      </c>
      <c r="AL294" s="109" t="s">
        <v>912</v>
      </c>
      <c r="AM294" s="110">
        <v>2.5</v>
      </c>
      <c r="AN294" s="111"/>
      <c r="AP294" s="112"/>
      <c r="AQ294" s="7"/>
      <c r="AR294" s="113"/>
      <c r="AS294" s="114"/>
      <c r="AT294" s="112"/>
      <c r="AU294" s="114"/>
      <c r="AV294" s="112"/>
      <c r="AW294" s="114"/>
      <c r="AX294" s="112"/>
      <c r="AZ294" s="18"/>
      <c r="BA294" s="18"/>
      <c r="BB294" s="81"/>
      <c r="BC294" s="22"/>
      <c r="BD294" s="18"/>
      <c r="BE294" s="22"/>
      <c r="BF294" s="18"/>
      <c r="BG294" s="22"/>
      <c r="BH294" s="18"/>
      <c r="BI294" s="870"/>
      <c r="BK294" s="115" t="s">
        <v>940</v>
      </c>
      <c r="BL294" s="869"/>
      <c r="BM294" s="93" t="s">
        <v>940</v>
      </c>
      <c r="BS294" s="116"/>
      <c r="BT294" s="154"/>
      <c r="BU294" s="958"/>
      <c r="BV294" s="150"/>
      <c r="BW294" s="859"/>
      <c r="BX294" s="887"/>
      <c r="BY294" s="118">
        <v>14730</v>
      </c>
      <c r="BZ294" s="859"/>
      <c r="CA294" s="861"/>
      <c r="CB294" s="884"/>
      <c r="CC294" s="835"/>
      <c r="CD294" s="884"/>
      <c r="CE294" s="838"/>
      <c r="CF294" s="884"/>
      <c r="CG294" s="841"/>
      <c r="CH294" s="877"/>
      <c r="CI294" s="872" t="e">
        <v>#REF!</v>
      </c>
      <c r="CJ294" s="875" t="e">
        <v>#REF!</v>
      </c>
      <c r="CK294" s="877"/>
      <c r="CL294" s="15" t="s">
        <v>923</v>
      </c>
      <c r="CM294" s="119">
        <v>4000</v>
      </c>
      <c r="CN294" s="120">
        <v>4400</v>
      </c>
      <c r="CO294" s="859"/>
      <c r="CP294" s="879"/>
      <c r="CQ294" s="859"/>
      <c r="CR294" s="861"/>
      <c r="CS294" s="884"/>
      <c r="CT294" s="835"/>
      <c r="CU294" s="835"/>
      <c r="CV294" s="838"/>
      <c r="CW294" s="884"/>
      <c r="CX294" s="851"/>
      <c r="CY294" s="881"/>
      <c r="CZ294" s="877"/>
      <c r="DA294" s="854"/>
      <c r="DB294" s="855"/>
      <c r="DC294" s="121"/>
      <c r="DD294" s="855"/>
      <c r="DE294" s="857"/>
      <c r="DF294" s="859"/>
      <c r="DG294" s="861"/>
      <c r="DH294" s="835"/>
      <c r="DI294" s="835"/>
      <c r="DJ294" s="835"/>
      <c r="DK294" s="838"/>
      <c r="DL294" s="835"/>
      <c r="DM294" s="841"/>
      <c r="DN294" s="843"/>
      <c r="DO294" s="845"/>
      <c r="DP294" s="847"/>
      <c r="DQ294" s="847"/>
      <c r="DR294" s="849"/>
      <c r="DS294" s="843"/>
      <c r="DT294" s="967"/>
      <c r="DU294" s="969"/>
      <c r="DV294" s="961"/>
      <c r="DW294" s="195"/>
      <c r="DX294" s="961"/>
    </row>
    <row r="295" spans="1:128" ht="18.600000000000001" customHeight="1">
      <c r="A295" s="302" t="s">
        <v>283</v>
      </c>
      <c r="B295" s="921"/>
      <c r="C295" s="973"/>
      <c r="D295" s="863" t="s">
        <v>924</v>
      </c>
      <c r="E295" s="94" t="s">
        <v>53</v>
      </c>
      <c r="F295" s="56"/>
      <c r="G295" s="95">
        <v>149780</v>
      </c>
      <c r="H295" s="96">
        <v>239960</v>
      </c>
      <c r="I295" s="95">
        <v>139700</v>
      </c>
      <c r="J295" s="96">
        <v>229880</v>
      </c>
      <c r="K295" s="33" t="s">
        <v>912</v>
      </c>
      <c r="L295" s="97">
        <v>1370</v>
      </c>
      <c r="M295" s="98">
        <v>2270</v>
      </c>
      <c r="N295" s="99" t="s">
        <v>913</v>
      </c>
      <c r="O295" s="100" t="s">
        <v>914</v>
      </c>
      <c r="P295" s="100" t="s">
        <v>852</v>
      </c>
      <c r="Q295" s="100" t="s">
        <v>915</v>
      </c>
      <c r="R295" s="100" t="s">
        <v>912</v>
      </c>
      <c r="S295" s="101">
        <v>2.7</v>
      </c>
      <c r="T295" s="102">
        <v>2.7</v>
      </c>
      <c r="U295" s="97">
        <v>1270</v>
      </c>
      <c r="V295" s="98">
        <v>2170</v>
      </c>
      <c r="W295" s="103" t="s">
        <v>913</v>
      </c>
      <c r="X295" s="100" t="s">
        <v>914</v>
      </c>
      <c r="Y295" s="103" t="s">
        <v>852</v>
      </c>
      <c r="Z295" s="100" t="s">
        <v>915</v>
      </c>
      <c r="AA295" s="103" t="s">
        <v>912</v>
      </c>
      <c r="AB295" s="101">
        <v>2.6</v>
      </c>
      <c r="AC295" s="104">
        <v>2.7</v>
      </c>
      <c r="AD295" s="122"/>
      <c r="AF295" s="124"/>
      <c r="AO295" s="122"/>
      <c r="AQ295" s="124"/>
      <c r="AY295" s="33" t="s">
        <v>912</v>
      </c>
      <c r="AZ295" s="127">
        <v>18030</v>
      </c>
      <c r="BA295" s="33" t="s">
        <v>912</v>
      </c>
      <c r="BB295" s="75">
        <v>180</v>
      </c>
      <c r="BC295" s="76" t="s">
        <v>913</v>
      </c>
      <c r="BD295" s="77" t="s">
        <v>914</v>
      </c>
      <c r="BE295" s="78" t="s">
        <v>912</v>
      </c>
      <c r="BF295" s="79" t="s">
        <v>915</v>
      </c>
      <c r="BG295" s="76" t="s">
        <v>912</v>
      </c>
      <c r="BH295" s="80">
        <v>2.5</v>
      </c>
      <c r="BI295" s="870"/>
      <c r="BK295" s="115">
        <v>450800</v>
      </c>
      <c r="BL295" s="869"/>
      <c r="BM295" s="147">
        <v>4500</v>
      </c>
      <c r="BN295" s="86" t="s">
        <v>853</v>
      </c>
      <c r="BO295" s="14" t="s">
        <v>914</v>
      </c>
      <c r="BP295" s="21" t="s">
        <v>912</v>
      </c>
      <c r="BQ295" s="148" t="s">
        <v>915</v>
      </c>
      <c r="BR295" s="35" t="s">
        <v>912</v>
      </c>
      <c r="BS295" s="149">
        <v>2</v>
      </c>
      <c r="BT295" s="123"/>
      <c r="BU295" s="958"/>
      <c r="BV295" s="115"/>
      <c r="BW295" s="859" t="s">
        <v>912</v>
      </c>
      <c r="BX295" s="963">
        <v>14730</v>
      </c>
      <c r="BY295" s="128"/>
      <c r="BZ295" s="859"/>
      <c r="CA295" s="861">
        <v>0</v>
      </c>
      <c r="CB295" s="884"/>
      <c r="CC295" s="835"/>
      <c r="CD295" s="884"/>
      <c r="CE295" s="838"/>
      <c r="CF295" s="884"/>
      <c r="CG295" s="841"/>
      <c r="CH295" s="877"/>
      <c r="CI295" s="872" t="e">
        <v>#REF!</v>
      </c>
      <c r="CJ295" s="875" t="e">
        <v>#REF!</v>
      </c>
      <c r="CK295" s="877"/>
      <c r="CL295" s="15" t="s">
        <v>925</v>
      </c>
      <c r="CM295" s="119">
        <v>3500</v>
      </c>
      <c r="CN295" s="120">
        <v>3800</v>
      </c>
      <c r="CO295" s="859"/>
      <c r="CP295" s="879"/>
      <c r="CQ295" s="859"/>
      <c r="CR295" s="861"/>
      <c r="CS295" s="884"/>
      <c r="CT295" s="835"/>
      <c r="CU295" s="835"/>
      <c r="CV295" s="838"/>
      <c r="CW295" s="884"/>
      <c r="CX295" s="851"/>
      <c r="CY295" s="881"/>
      <c r="CZ295" s="93"/>
      <c r="DA295" s="19"/>
      <c r="DB295" s="855"/>
      <c r="DC295" s="121"/>
      <c r="DD295" s="855"/>
      <c r="DE295" s="857"/>
      <c r="DF295" s="859"/>
      <c r="DG295" s="861"/>
      <c r="DH295" s="835"/>
      <c r="DI295" s="835"/>
      <c r="DJ295" s="835"/>
      <c r="DK295" s="838"/>
      <c r="DL295" s="835"/>
      <c r="DM295" s="841"/>
      <c r="DN295" s="843"/>
      <c r="DO295" s="888">
        <v>0.01</v>
      </c>
      <c r="DP295" s="890">
        <v>0.03</v>
      </c>
      <c r="DQ295" s="890">
        <v>0.04</v>
      </c>
      <c r="DR295" s="892">
        <v>0.06</v>
      </c>
      <c r="DS295" s="843"/>
      <c r="DT295" s="967"/>
      <c r="DU295" s="969"/>
      <c r="DV295" s="961"/>
      <c r="DW295" s="195"/>
      <c r="DX295" s="961"/>
    </row>
    <row r="296" spans="1:128" ht="18.600000000000001" customHeight="1">
      <c r="A296" s="302" t="s">
        <v>284</v>
      </c>
      <c r="B296" s="921"/>
      <c r="C296" s="973"/>
      <c r="D296" s="864"/>
      <c r="E296" s="129" t="s">
        <v>54</v>
      </c>
      <c r="F296" s="56"/>
      <c r="G296" s="130">
        <v>239960</v>
      </c>
      <c r="H296" s="131"/>
      <c r="I296" s="130">
        <v>229880</v>
      </c>
      <c r="J296" s="131"/>
      <c r="K296" s="33" t="s">
        <v>912</v>
      </c>
      <c r="L296" s="132">
        <v>2270</v>
      </c>
      <c r="M296" s="133"/>
      <c r="N296" s="134" t="s">
        <v>913</v>
      </c>
      <c r="O296" s="135" t="s">
        <v>914</v>
      </c>
      <c r="P296" s="135" t="s">
        <v>852</v>
      </c>
      <c r="Q296" s="135" t="s">
        <v>915</v>
      </c>
      <c r="R296" s="135" t="s">
        <v>912</v>
      </c>
      <c r="S296" s="136">
        <v>2.7</v>
      </c>
      <c r="T296" s="137"/>
      <c r="U296" s="132">
        <v>2170</v>
      </c>
      <c r="V296" s="133"/>
      <c r="W296" s="138" t="s">
        <v>913</v>
      </c>
      <c r="X296" s="135" t="s">
        <v>914</v>
      </c>
      <c r="Y296" s="139" t="s">
        <v>852</v>
      </c>
      <c r="Z296" s="135" t="s">
        <v>915</v>
      </c>
      <c r="AA296" s="139" t="s">
        <v>912</v>
      </c>
      <c r="AB296" s="136">
        <v>2.7</v>
      </c>
      <c r="AC296" s="140"/>
      <c r="AD296" s="122"/>
      <c r="AF296" s="124"/>
      <c r="AG296" s="141"/>
      <c r="AO296" s="122"/>
      <c r="AQ296" s="124"/>
      <c r="AR296" s="141"/>
      <c r="AY296" s="122"/>
      <c r="BI296" s="870"/>
      <c r="BK296" s="150"/>
      <c r="BL296" s="869"/>
      <c r="BM296" s="151"/>
      <c r="BN296" s="54"/>
      <c r="BO296" s="54"/>
      <c r="BP296" s="54"/>
      <c r="BQ296" s="54"/>
      <c r="BR296" s="54"/>
      <c r="BS296" s="152"/>
      <c r="BU296" s="958"/>
      <c r="BV296" s="117"/>
      <c r="BW296" s="859"/>
      <c r="BX296" s="964"/>
      <c r="BY296" s="142"/>
      <c r="BZ296" s="859"/>
      <c r="CA296" s="862"/>
      <c r="CB296" s="885"/>
      <c r="CC296" s="836"/>
      <c r="CD296" s="885"/>
      <c r="CE296" s="839"/>
      <c r="CF296" s="885"/>
      <c r="CG296" s="842"/>
      <c r="CH296" s="877"/>
      <c r="CI296" s="873" t="e">
        <v>#REF!</v>
      </c>
      <c r="CJ296" s="876" t="e">
        <v>#REF!</v>
      </c>
      <c r="CK296" s="877"/>
      <c r="CL296" s="143" t="s">
        <v>926</v>
      </c>
      <c r="CM296" s="144">
        <v>3100</v>
      </c>
      <c r="CN296" s="145">
        <v>3400</v>
      </c>
      <c r="CO296" s="859"/>
      <c r="CP296" s="880"/>
      <c r="CQ296" s="859"/>
      <c r="CR296" s="862"/>
      <c r="CS296" s="885"/>
      <c r="CT296" s="836"/>
      <c r="CU296" s="836"/>
      <c r="CV296" s="839"/>
      <c r="CW296" s="885"/>
      <c r="CX296" s="852"/>
      <c r="CY296" s="882"/>
      <c r="CZ296" s="93"/>
      <c r="DA296" s="19"/>
      <c r="DB296" s="855"/>
      <c r="DC296" s="121"/>
      <c r="DD296" s="855"/>
      <c r="DE296" s="858"/>
      <c r="DF296" s="859"/>
      <c r="DG296" s="862"/>
      <c r="DH296" s="836"/>
      <c r="DI296" s="836"/>
      <c r="DJ296" s="836"/>
      <c r="DK296" s="839"/>
      <c r="DL296" s="836"/>
      <c r="DM296" s="842"/>
      <c r="DN296" s="843"/>
      <c r="DO296" s="889"/>
      <c r="DP296" s="891"/>
      <c r="DQ296" s="891"/>
      <c r="DR296" s="893"/>
      <c r="DS296" s="843"/>
      <c r="DT296" s="967"/>
      <c r="DU296" s="969"/>
      <c r="DV296" s="961"/>
      <c r="DW296" s="195"/>
      <c r="DX296" s="961"/>
    </row>
    <row r="297" spans="1:128" ht="18.600000000000001" customHeight="1">
      <c r="A297" s="302" t="s">
        <v>285</v>
      </c>
      <c r="B297" s="921"/>
      <c r="C297" s="956" t="s">
        <v>941</v>
      </c>
      <c r="D297" s="867" t="s">
        <v>911</v>
      </c>
      <c r="E297" s="55" t="s">
        <v>51</v>
      </c>
      <c r="F297" s="56"/>
      <c r="G297" s="57">
        <v>61690</v>
      </c>
      <c r="H297" s="58">
        <v>70700</v>
      </c>
      <c r="I297" s="57">
        <v>53050</v>
      </c>
      <c r="J297" s="58">
        <v>62060</v>
      </c>
      <c r="K297" s="33" t="s">
        <v>912</v>
      </c>
      <c r="L297" s="59">
        <v>590</v>
      </c>
      <c r="M297" s="60">
        <v>680</v>
      </c>
      <c r="N297" s="61" t="s">
        <v>913</v>
      </c>
      <c r="O297" s="62" t="s">
        <v>914</v>
      </c>
      <c r="P297" s="63" t="s">
        <v>912</v>
      </c>
      <c r="Q297" s="64" t="s">
        <v>915</v>
      </c>
      <c r="R297" s="63" t="s">
        <v>912</v>
      </c>
      <c r="S297" s="65">
        <v>2.7</v>
      </c>
      <c r="T297" s="66">
        <v>2.7</v>
      </c>
      <c r="U297" s="59">
        <v>510</v>
      </c>
      <c r="V297" s="60">
        <v>600</v>
      </c>
      <c r="W297" s="67" t="s">
        <v>913</v>
      </c>
      <c r="X297" s="62" t="s">
        <v>914</v>
      </c>
      <c r="Y297" s="67" t="s">
        <v>912</v>
      </c>
      <c r="Z297" s="64" t="s">
        <v>915</v>
      </c>
      <c r="AA297" s="67" t="s">
        <v>912</v>
      </c>
      <c r="AB297" s="65">
        <v>2.6</v>
      </c>
      <c r="AC297" s="68">
        <v>2.6</v>
      </c>
      <c r="AD297" s="33" t="s">
        <v>912</v>
      </c>
      <c r="AE297" s="69">
        <v>9010</v>
      </c>
      <c r="AF297" s="33" t="s">
        <v>912</v>
      </c>
      <c r="AG297" s="70">
        <v>90</v>
      </c>
      <c r="AH297" s="71" t="s">
        <v>913</v>
      </c>
      <c r="AI297" s="62" t="s">
        <v>914</v>
      </c>
      <c r="AJ297" s="67" t="s">
        <v>912</v>
      </c>
      <c r="AK297" s="64" t="s">
        <v>915</v>
      </c>
      <c r="AL297" s="67" t="s">
        <v>912</v>
      </c>
      <c r="AM297" s="72">
        <v>2.5</v>
      </c>
      <c r="AN297" s="73" t="s">
        <v>916</v>
      </c>
      <c r="AO297" s="33" t="s">
        <v>912</v>
      </c>
      <c r="AP297" s="74">
        <v>3600</v>
      </c>
      <c r="AQ297" s="33" t="s">
        <v>912</v>
      </c>
      <c r="AR297" s="75">
        <v>30</v>
      </c>
      <c r="AS297" s="76" t="s">
        <v>913</v>
      </c>
      <c r="AT297" s="77" t="s">
        <v>914</v>
      </c>
      <c r="AU297" s="78" t="s">
        <v>912</v>
      </c>
      <c r="AV297" s="79" t="s">
        <v>915</v>
      </c>
      <c r="AW297" s="78" t="s">
        <v>912</v>
      </c>
      <c r="AX297" s="80">
        <v>3.7</v>
      </c>
      <c r="AZ297" s="18"/>
      <c r="BA297" s="18"/>
      <c r="BB297" s="81"/>
      <c r="BC297" s="22"/>
      <c r="BD297" s="18"/>
      <c r="BE297" s="22"/>
      <c r="BF297" s="18"/>
      <c r="BG297" s="22"/>
      <c r="BH297" s="18"/>
      <c r="BI297" s="870"/>
      <c r="BK297" s="115" t="s">
        <v>942</v>
      </c>
      <c r="BL297" s="869"/>
      <c r="BM297" s="93" t="s">
        <v>942</v>
      </c>
      <c r="BS297" s="116"/>
      <c r="BT297" s="154"/>
      <c r="BU297" s="958"/>
      <c r="BV297" s="150"/>
      <c r="BW297" s="859" t="s">
        <v>912</v>
      </c>
      <c r="BX297" s="886">
        <v>15400</v>
      </c>
      <c r="BY297" s="88"/>
      <c r="BZ297" s="859" t="s">
        <v>912</v>
      </c>
      <c r="CA297" s="860">
        <v>70</v>
      </c>
      <c r="CB297" s="883" t="s">
        <v>913</v>
      </c>
      <c r="CC297" s="834" t="s">
        <v>914</v>
      </c>
      <c r="CD297" s="883" t="s">
        <v>912</v>
      </c>
      <c r="CE297" s="837" t="s">
        <v>918</v>
      </c>
      <c r="CF297" s="883" t="s">
        <v>912</v>
      </c>
      <c r="CG297" s="840">
        <v>6.1</v>
      </c>
      <c r="CH297" s="877" t="s">
        <v>912</v>
      </c>
      <c r="CI297" s="871">
        <v>3800</v>
      </c>
      <c r="CJ297" s="874">
        <v>4200</v>
      </c>
      <c r="CK297" s="877" t="s">
        <v>912</v>
      </c>
      <c r="CL297" s="89" t="s">
        <v>919</v>
      </c>
      <c r="CM297" s="90">
        <v>6300</v>
      </c>
      <c r="CN297" s="91">
        <v>7100</v>
      </c>
      <c r="CO297" s="859" t="s">
        <v>912</v>
      </c>
      <c r="CP297" s="878">
        <v>7720</v>
      </c>
      <c r="CQ297" s="859" t="s">
        <v>912</v>
      </c>
      <c r="CR297" s="860">
        <v>70</v>
      </c>
      <c r="CS297" s="883" t="s">
        <v>913</v>
      </c>
      <c r="CT297" s="834" t="s">
        <v>914</v>
      </c>
      <c r="CU297" s="834" t="s">
        <v>912</v>
      </c>
      <c r="CV297" s="837" t="s">
        <v>918</v>
      </c>
      <c r="CW297" s="883" t="s">
        <v>912</v>
      </c>
      <c r="CX297" s="850">
        <v>2.9</v>
      </c>
      <c r="CY297" s="881" t="s">
        <v>920</v>
      </c>
      <c r="CZ297" s="877" t="s">
        <v>912</v>
      </c>
      <c r="DA297" s="853">
        <v>5100</v>
      </c>
      <c r="DB297" s="855"/>
      <c r="DC297" s="121"/>
      <c r="DD297" s="855" t="s">
        <v>921</v>
      </c>
      <c r="DE297" s="856">
        <v>8350</v>
      </c>
      <c r="DF297" s="859" t="s">
        <v>912</v>
      </c>
      <c r="DG297" s="860">
        <v>80</v>
      </c>
      <c r="DH297" s="834" t="s">
        <v>913</v>
      </c>
      <c r="DI297" s="834" t="s">
        <v>914</v>
      </c>
      <c r="DJ297" s="834" t="s">
        <v>912</v>
      </c>
      <c r="DK297" s="837" t="s">
        <v>918</v>
      </c>
      <c r="DL297" s="834" t="s">
        <v>912</v>
      </c>
      <c r="DM297" s="840">
        <v>2</v>
      </c>
      <c r="DN297" s="843" t="s">
        <v>921</v>
      </c>
      <c r="DO297" s="844" t="s">
        <v>854</v>
      </c>
      <c r="DP297" s="846" t="s">
        <v>854</v>
      </c>
      <c r="DQ297" s="846" t="s">
        <v>854</v>
      </c>
      <c r="DR297" s="848" t="s">
        <v>854</v>
      </c>
      <c r="DS297" s="843" t="s">
        <v>921</v>
      </c>
      <c r="DT297" s="967"/>
      <c r="DU297" s="969"/>
      <c r="DV297" s="961"/>
      <c r="DW297" s="195"/>
      <c r="DX297" s="961"/>
    </row>
    <row r="298" spans="1:128" ht="18.600000000000001" customHeight="1">
      <c r="A298" s="302" t="s">
        <v>286</v>
      </c>
      <c r="B298" s="921"/>
      <c r="C298" s="957"/>
      <c r="D298" s="868"/>
      <c r="E298" s="94" t="s">
        <v>52</v>
      </c>
      <c r="F298" s="56"/>
      <c r="G298" s="95">
        <v>70700</v>
      </c>
      <c r="H298" s="96">
        <v>142960</v>
      </c>
      <c r="I298" s="95">
        <v>62060</v>
      </c>
      <c r="J298" s="96">
        <v>134320</v>
      </c>
      <c r="K298" s="33" t="s">
        <v>912</v>
      </c>
      <c r="L298" s="97">
        <v>680</v>
      </c>
      <c r="M298" s="98">
        <v>1300</v>
      </c>
      <c r="N298" s="99" t="s">
        <v>913</v>
      </c>
      <c r="O298" s="100" t="s">
        <v>914</v>
      </c>
      <c r="P298" s="100" t="s">
        <v>852</v>
      </c>
      <c r="Q298" s="100" t="s">
        <v>915</v>
      </c>
      <c r="R298" s="100" t="s">
        <v>912</v>
      </c>
      <c r="S298" s="101">
        <v>2.7</v>
      </c>
      <c r="T298" s="102">
        <v>2.7</v>
      </c>
      <c r="U298" s="97">
        <v>600</v>
      </c>
      <c r="V298" s="98">
        <v>1220</v>
      </c>
      <c r="W298" s="103" t="s">
        <v>913</v>
      </c>
      <c r="X298" s="100" t="s">
        <v>914</v>
      </c>
      <c r="Y298" s="103" t="s">
        <v>852</v>
      </c>
      <c r="Z298" s="100" t="s">
        <v>915</v>
      </c>
      <c r="AA298" s="103" t="s">
        <v>912</v>
      </c>
      <c r="AB298" s="101">
        <v>2.6</v>
      </c>
      <c r="AC298" s="104">
        <v>2.6</v>
      </c>
      <c r="AD298" s="33" t="s">
        <v>912</v>
      </c>
      <c r="AE298" s="105">
        <v>9010</v>
      </c>
      <c r="AF298" s="33" t="s">
        <v>912</v>
      </c>
      <c r="AG298" s="106">
        <v>90</v>
      </c>
      <c r="AH298" s="107" t="s">
        <v>913</v>
      </c>
      <c r="AI298" s="49" t="s">
        <v>914</v>
      </c>
      <c r="AJ298" s="50" t="s">
        <v>912</v>
      </c>
      <c r="AK298" s="108" t="s">
        <v>915</v>
      </c>
      <c r="AL298" s="109" t="s">
        <v>912</v>
      </c>
      <c r="AM298" s="110">
        <v>2.5</v>
      </c>
      <c r="AN298" s="111"/>
      <c r="AP298" s="112"/>
      <c r="AQ298" s="7"/>
      <c r="AR298" s="113"/>
      <c r="AS298" s="114"/>
      <c r="AT298" s="112"/>
      <c r="AU298" s="114"/>
      <c r="AV298" s="112"/>
      <c r="AW298" s="114"/>
      <c r="AX298" s="112"/>
      <c r="AZ298" s="18"/>
      <c r="BA298" s="18"/>
      <c r="BB298" s="81"/>
      <c r="BC298" s="22"/>
      <c r="BD298" s="18"/>
      <c r="BE298" s="22"/>
      <c r="BF298" s="18"/>
      <c r="BG298" s="22"/>
      <c r="BH298" s="18"/>
      <c r="BI298" s="870"/>
      <c r="BK298" s="115">
        <v>494000</v>
      </c>
      <c r="BL298" s="869"/>
      <c r="BM298" s="147">
        <v>4940</v>
      </c>
      <c r="BN298" s="86" t="s">
        <v>853</v>
      </c>
      <c r="BO298" s="14" t="s">
        <v>914</v>
      </c>
      <c r="BP298" s="21" t="s">
        <v>912</v>
      </c>
      <c r="BQ298" s="148" t="s">
        <v>915</v>
      </c>
      <c r="BR298" s="35" t="s">
        <v>912</v>
      </c>
      <c r="BS298" s="149">
        <v>1.8</v>
      </c>
      <c r="BT298" s="123"/>
      <c r="BU298" s="958"/>
      <c r="BV298" s="115"/>
      <c r="BW298" s="859"/>
      <c r="BX298" s="887"/>
      <c r="BY298" s="118">
        <v>13460</v>
      </c>
      <c r="BZ298" s="859"/>
      <c r="CA298" s="861"/>
      <c r="CB298" s="884"/>
      <c r="CC298" s="835"/>
      <c r="CD298" s="884"/>
      <c r="CE298" s="838"/>
      <c r="CF298" s="884"/>
      <c r="CG298" s="841"/>
      <c r="CH298" s="877"/>
      <c r="CI298" s="872" t="e">
        <v>#REF!</v>
      </c>
      <c r="CJ298" s="875" t="e">
        <v>#REF!</v>
      </c>
      <c r="CK298" s="877"/>
      <c r="CL298" s="15" t="s">
        <v>923</v>
      </c>
      <c r="CM298" s="119">
        <v>3500</v>
      </c>
      <c r="CN298" s="120">
        <v>3900</v>
      </c>
      <c r="CO298" s="859"/>
      <c r="CP298" s="879"/>
      <c r="CQ298" s="859"/>
      <c r="CR298" s="861"/>
      <c r="CS298" s="884"/>
      <c r="CT298" s="835"/>
      <c r="CU298" s="835"/>
      <c r="CV298" s="838"/>
      <c r="CW298" s="884"/>
      <c r="CX298" s="851"/>
      <c r="CY298" s="881"/>
      <c r="CZ298" s="877"/>
      <c r="DA298" s="854"/>
      <c r="DB298" s="855"/>
      <c r="DC298" s="121"/>
      <c r="DD298" s="855"/>
      <c r="DE298" s="857"/>
      <c r="DF298" s="859"/>
      <c r="DG298" s="861"/>
      <c r="DH298" s="835"/>
      <c r="DI298" s="835"/>
      <c r="DJ298" s="835"/>
      <c r="DK298" s="838"/>
      <c r="DL298" s="835"/>
      <c r="DM298" s="841"/>
      <c r="DN298" s="843"/>
      <c r="DO298" s="845"/>
      <c r="DP298" s="847"/>
      <c r="DQ298" s="847"/>
      <c r="DR298" s="849"/>
      <c r="DS298" s="843"/>
      <c r="DT298" s="967"/>
      <c r="DU298" s="969"/>
      <c r="DV298" s="961"/>
      <c r="DW298" s="195"/>
      <c r="DX298" s="961"/>
    </row>
    <row r="299" spans="1:128" ht="18.600000000000001" customHeight="1">
      <c r="A299" s="302" t="s">
        <v>287</v>
      </c>
      <c r="B299" s="921"/>
      <c r="C299" s="957"/>
      <c r="D299" s="863" t="s">
        <v>924</v>
      </c>
      <c r="E299" s="94" t="s">
        <v>53</v>
      </c>
      <c r="F299" s="56"/>
      <c r="G299" s="95">
        <v>142960</v>
      </c>
      <c r="H299" s="96">
        <v>233140</v>
      </c>
      <c r="I299" s="95">
        <v>134320</v>
      </c>
      <c r="J299" s="96">
        <v>224500</v>
      </c>
      <c r="K299" s="33" t="s">
        <v>912</v>
      </c>
      <c r="L299" s="97">
        <v>1300</v>
      </c>
      <c r="M299" s="98">
        <v>2200</v>
      </c>
      <c r="N299" s="99" t="s">
        <v>913</v>
      </c>
      <c r="O299" s="100" t="s">
        <v>914</v>
      </c>
      <c r="P299" s="100" t="s">
        <v>852</v>
      </c>
      <c r="Q299" s="100" t="s">
        <v>915</v>
      </c>
      <c r="R299" s="100" t="s">
        <v>912</v>
      </c>
      <c r="S299" s="101">
        <v>2.7</v>
      </c>
      <c r="T299" s="102">
        <v>2.7</v>
      </c>
      <c r="U299" s="97">
        <v>1220</v>
      </c>
      <c r="V299" s="98">
        <v>2120</v>
      </c>
      <c r="W299" s="103" t="s">
        <v>913</v>
      </c>
      <c r="X299" s="100" t="s">
        <v>914</v>
      </c>
      <c r="Y299" s="103" t="s">
        <v>852</v>
      </c>
      <c r="Z299" s="100" t="s">
        <v>915</v>
      </c>
      <c r="AA299" s="103" t="s">
        <v>912</v>
      </c>
      <c r="AB299" s="101">
        <v>2.6</v>
      </c>
      <c r="AC299" s="104">
        <v>2.7</v>
      </c>
      <c r="AD299" s="122"/>
      <c r="AF299" s="124"/>
      <c r="AO299" s="122"/>
      <c r="AQ299" s="124"/>
      <c r="AY299" s="33" t="s">
        <v>912</v>
      </c>
      <c r="AZ299" s="127">
        <v>18030</v>
      </c>
      <c r="BA299" s="33" t="s">
        <v>912</v>
      </c>
      <c r="BB299" s="75">
        <v>180</v>
      </c>
      <c r="BC299" s="76" t="s">
        <v>913</v>
      </c>
      <c r="BD299" s="77" t="s">
        <v>914</v>
      </c>
      <c r="BE299" s="78" t="s">
        <v>912</v>
      </c>
      <c r="BF299" s="79" t="s">
        <v>915</v>
      </c>
      <c r="BG299" s="76" t="s">
        <v>912</v>
      </c>
      <c r="BH299" s="80">
        <v>2.5</v>
      </c>
      <c r="BI299" s="870"/>
      <c r="BK299" s="150"/>
      <c r="BL299" s="869"/>
      <c r="BM299" s="151"/>
      <c r="BN299" s="54"/>
      <c r="BO299" s="54"/>
      <c r="BP299" s="54"/>
      <c r="BQ299" s="54"/>
      <c r="BR299" s="54"/>
      <c r="BS299" s="152"/>
      <c r="BU299" s="958"/>
      <c r="BV299" s="117"/>
      <c r="BW299" s="859" t="s">
        <v>912</v>
      </c>
      <c r="BX299" s="963">
        <v>13460</v>
      </c>
      <c r="BY299" s="128"/>
      <c r="BZ299" s="859"/>
      <c r="CA299" s="861">
        <v>0</v>
      </c>
      <c r="CB299" s="884"/>
      <c r="CC299" s="835"/>
      <c r="CD299" s="884"/>
      <c r="CE299" s="838"/>
      <c r="CF299" s="884"/>
      <c r="CG299" s="841"/>
      <c r="CH299" s="877"/>
      <c r="CI299" s="872" t="e">
        <v>#REF!</v>
      </c>
      <c r="CJ299" s="875" t="e">
        <v>#REF!</v>
      </c>
      <c r="CK299" s="877"/>
      <c r="CL299" s="15" t="s">
        <v>925</v>
      </c>
      <c r="CM299" s="119">
        <v>3000</v>
      </c>
      <c r="CN299" s="120">
        <v>3400</v>
      </c>
      <c r="CO299" s="859"/>
      <c r="CP299" s="879"/>
      <c r="CQ299" s="859"/>
      <c r="CR299" s="861"/>
      <c r="CS299" s="884"/>
      <c r="CT299" s="835"/>
      <c r="CU299" s="835"/>
      <c r="CV299" s="838"/>
      <c r="CW299" s="884"/>
      <c r="CX299" s="851"/>
      <c r="CY299" s="881"/>
      <c r="CZ299" s="93"/>
      <c r="DA299" s="19"/>
      <c r="DB299" s="855"/>
      <c r="DC299" s="121"/>
      <c r="DD299" s="855"/>
      <c r="DE299" s="857"/>
      <c r="DF299" s="859"/>
      <c r="DG299" s="861"/>
      <c r="DH299" s="835"/>
      <c r="DI299" s="835"/>
      <c r="DJ299" s="835"/>
      <c r="DK299" s="838"/>
      <c r="DL299" s="835"/>
      <c r="DM299" s="841"/>
      <c r="DN299" s="843"/>
      <c r="DO299" s="888">
        <v>0.01</v>
      </c>
      <c r="DP299" s="890">
        <v>0.03</v>
      </c>
      <c r="DQ299" s="890">
        <v>0.04</v>
      </c>
      <c r="DR299" s="892">
        <v>0.06</v>
      </c>
      <c r="DS299" s="843"/>
      <c r="DT299" s="967"/>
      <c r="DU299" s="969"/>
      <c r="DV299" s="961"/>
      <c r="DW299" s="195"/>
      <c r="DX299" s="961"/>
    </row>
    <row r="300" spans="1:128" ht="18.600000000000001" customHeight="1">
      <c r="A300" s="302" t="s">
        <v>288</v>
      </c>
      <c r="B300" s="921"/>
      <c r="C300" s="957"/>
      <c r="D300" s="864"/>
      <c r="E300" s="129" t="s">
        <v>54</v>
      </c>
      <c r="F300" s="56"/>
      <c r="G300" s="130">
        <v>233140</v>
      </c>
      <c r="H300" s="131"/>
      <c r="I300" s="130">
        <v>224500</v>
      </c>
      <c r="J300" s="131"/>
      <c r="K300" s="33" t="s">
        <v>912</v>
      </c>
      <c r="L300" s="132">
        <v>2200</v>
      </c>
      <c r="M300" s="133"/>
      <c r="N300" s="134" t="s">
        <v>913</v>
      </c>
      <c r="O300" s="135" t="s">
        <v>914</v>
      </c>
      <c r="P300" s="135" t="s">
        <v>852</v>
      </c>
      <c r="Q300" s="135" t="s">
        <v>915</v>
      </c>
      <c r="R300" s="135" t="s">
        <v>912</v>
      </c>
      <c r="S300" s="136">
        <v>2.7</v>
      </c>
      <c r="T300" s="137"/>
      <c r="U300" s="132">
        <v>2120</v>
      </c>
      <c r="V300" s="133"/>
      <c r="W300" s="138" t="s">
        <v>913</v>
      </c>
      <c r="X300" s="135" t="s">
        <v>914</v>
      </c>
      <c r="Y300" s="139" t="s">
        <v>852</v>
      </c>
      <c r="Z300" s="135" t="s">
        <v>915</v>
      </c>
      <c r="AA300" s="139" t="s">
        <v>912</v>
      </c>
      <c r="AB300" s="136">
        <v>2.7</v>
      </c>
      <c r="AC300" s="140"/>
      <c r="AD300" s="122"/>
      <c r="AF300" s="124"/>
      <c r="AG300" s="141"/>
      <c r="AO300" s="122"/>
      <c r="AQ300" s="124"/>
      <c r="AR300" s="141"/>
      <c r="AY300" s="122"/>
      <c r="BI300" s="870"/>
      <c r="BK300" s="115" t="s">
        <v>943</v>
      </c>
      <c r="BL300" s="869"/>
      <c r="BM300" s="93" t="s">
        <v>943</v>
      </c>
      <c r="BS300" s="116"/>
      <c r="BT300" s="154"/>
      <c r="BU300" s="958"/>
      <c r="BV300" s="150"/>
      <c r="BW300" s="859"/>
      <c r="BX300" s="964"/>
      <c r="BY300" s="142"/>
      <c r="BZ300" s="859"/>
      <c r="CA300" s="862"/>
      <c r="CB300" s="885"/>
      <c r="CC300" s="836"/>
      <c r="CD300" s="885"/>
      <c r="CE300" s="839"/>
      <c r="CF300" s="885"/>
      <c r="CG300" s="842"/>
      <c r="CH300" s="877"/>
      <c r="CI300" s="873" t="e">
        <v>#REF!</v>
      </c>
      <c r="CJ300" s="876" t="e">
        <v>#REF!</v>
      </c>
      <c r="CK300" s="877"/>
      <c r="CL300" s="143" t="s">
        <v>926</v>
      </c>
      <c r="CM300" s="144">
        <v>2700</v>
      </c>
      <c r="CN300" s="145">
        <v>3000</v>
      </c>
      <c r="CO300" s="859"/>
      <c r="CP300" s="880"/>
      <c r="CQ300" s="859"/>
      <c r="CR300" s="862"/>
      <c r="CS300" s="885"/>
      <c r="CT300" s="836"/>
      <c r="CU300" s="836"/>
      <c r="CV300" s="839"/>
      <c r="CW300" s="885"/>
      <c r="CX300" s="852"/>
      <c r="CY300" s="882"/>
      <c r="CZ300" s="93"/>
      <c r="DA300" s="19"/>
      <c r="DB300" s="855"/>
      <c r="DC300" s="121"/>
      <c r="DD300" s="855"/>
      <c r="DE300" s="858"/>
      <c r="DF300" s="859"/>
      <c r="DG300" s="862"/>
      <c r="DH300" s="836"/>
      <c r="DI300" s="836"/>
      <c r="DJ300" s="836"/>
      <c r="DK300" s="839"/>
      <c r="DL300" s="836"/>
      <c r="DM300" s="842"/>
      <c r="DN300" s="843"/>
      <c r="DO300" s="889"/>
      <c r="DP300" s="891"/>
      <c r="DQ300" s="891"/>
      <c r="DR300" s="893"/>
      <c r="DS300" s="843"/>
      <c r="DT300" s="967"/>
      <c r="DU300" s="969"/>
      <c r="DV300" s="961"/>
      <c r="DW300" s="195"/>
      <c r="DX300" s="961"/>
    </row>
    <row r="301" spans="1:128" ht="18.600000000000001" customHeight="1">
      <c r="A301" s="302" t="s">
        <v>289</v>
      </c>
      <c r="B301" s="921"/>
      <c r="C301" s="865" t="s">
        <v>944</v>
      </c>
      <c r="D301" s="867" t="s">
        <v>911</v>
      </c>
      <c r="E301" s="55" t="s">
        <v>51</v>
      </c>
      <c r="F301" s="56"/>
      <c r="G301" s="57">
        <v>56640</v>
      </c>
      <c r="H301" s="58">
        <v>65650</v>
      </c>
      <c r="I301" s="57">
        <v>49080</v>
      </c>
      <c r="J301" s="58">
        <v>58090</v>
      </c>
      <c r="K301" s="33" t="s">
        <v>912</v>
      </c>
      <c r="L301" s="59">
        <v>540</v>
      </c>
      <c r="M301" s="60">
        <v>630</v>
      </c>
      <c r="N301" s="61" t="s">
        <v>913</v>
      </c>
      <c r="O301" s="62" t="s">
        <v>914</v>
      </c>
      <c r="P301" s="63" t="s">
        <v>912</v>
      </c>
      <c r="Q301" s="64" t="s">
        <v>915</v>
      </c>
      <c r="R301" s="63" t="s">
        <v>912</v>
      </c>
      <c r="S301" s="65">
        <v>2.7</v>
      </c>
      <c r="T301" s="66">
        <v>2.7</v>
      </c>
      <c r="U301" s="59">
        <v>470</v>
      </c>
      <c r="V301" s="60">
        <v>560</v>
      </c>
      <c r="W301" s="67" t="s">
        <v>913</v>
      </c>
      <c r="X301" s="62" t="s">
        <v>914</v>
      </c>
      <c r="Y301" s="67" t="s">
        <v>912</v>
      </c>
      <c r="Z301" s="64" t="s">
        <v>915</v>
      </c>
      <c r="AA301" s="67" t="s">
        <v>912</v>
      </c>
      <c r="AB301" s="65">
        <v>2.6</v>
      </c>
      <c r="AC301" s="68">
        <v>2.6</v>
      </c>
      <c r="AD301" s="33" t="s">
        <v>912</v>
      </c>
      <c r="AE301" s="69">
        <v>9010</v>
      </c>
      <c r="AF301" s="33" t="s">
        <v>912</v>
      </c>
      <c r="AG301" s="70">
        <v>90</v>
      </c>
      <c r="AH301" s="71" t="s">
        <v>913</v>
      </c>
      <c r="AI301" s="62" t="s">
        <v>914</v>
      </c>
      <c r="AJ301" s="67" t="s">
        <v>912</v>
      </c>
      <c r="AK301" s="64" t="s">
        <v>915</v>
      </c>
      <c r="AL301" s="67" t="s">
        <v>912</v>
      </c>
      <c r="AM301" s="72">
        <v>2.5</v>
      </c>
      <c r="AN301" s="73" t="s">
        <v>916</v>
      </c>
      <c r="AO301" s="33" t="s">
        <v>912</v>
      </c>
      <c r="AP301" s="74">
        <v>3600</v>
      </c>
      <c r="AQ301" s="33" t="s">
        <v>912</v>
      </c>
      <c r="AR301" s="75">
        <v>30</v>
      </c>
      <c r="AS301" s="76" t="s">
        <v>913</v>
      </c>
      <c r="AT301" s="77" t="s">
        <v>914</v>
      </c>
      <c r="AU301" s="78" t="s">
        <v>912</v>
      </c>
      <c r="AV301" s="79" t="s">
        <v>915</v>
      </c>
      <c r="AW301" s="78" t="s">
        <v>912</v>
      </c>
      <c r="AX301" s="80">
        <v>3.7</v>
      </c>
      <c r="AZ301" s="18"/>
      <c r="BA301" s="18"/>
      <c r="BB301" s="81"/>
      <c r="BC301" s="22"/>
      <c r="BD301" s="18"/>
      <c r="BE301" s="22"/>
      <c r="BF301" s="18"/>
      <c r="BG301" s="22"/>
      <c r="BH301" s="18"/>
      <c r="BI301" s="870"/>
      <c r="BK301" s="115">
        <v>537200</v>
      </c>
      <c r="BL301" s="869"/>
      <c r="BM301" s="147">
        <v>5370</v>
      </c>
      <c r="BN301" s="86" t="s">
        <v>853</v>
      </c>
      <c r="BO301" s="14" t="s">
        <v>914</v>
      </c>
      <c r="BP301" s="21" t="s">
        <v>912</v>
      </c>
      <c r="BQ301" s="148" t="s">
        <v>915</v>
      </c>
      <c r="BR301" s="35" t="s">
        <v>912</v>
      </c>
      <c r="BS301" s="149">
        <v>1.9</v>
      </c>
      <c r="BT301" s="123"/>
      <c r="BU301" s="958"/>
      <c r="BV301" s="115"/>
      <c r="BW301" s="859" t="s">
        <v>912</v>
      </c>
      <c r="BX301" s="886">
        <v>14440</v>
      </c>
      <c r="BY301" s="88"/>
      <c r="BZ301" s="859" t="s">
        <v>912</v>
      </c>
      <c r="CA301" s="860">
        <v>60</v>
      </c>
      <c r="CB301" s="883" t="s">
        <v>913</v>
      </c>
      <c r="CC301" s="834" t="s">
        <v>914</v>
      </c>
      <c r="CD301" s="883" t="s">
        <v>912</v>
      </c>
      <c r="CE301" s="837" t="s">
        <v>918</v>
      </c>
      <c r="CF301" s="883" t="s">
        <v>912</v>
      </c>
      <c r="CG301" s="840">
        <v>6.2</v>
      </c>
      <c r="CH301" s="877" t="s">
        <v>912</v>
      </c>
      <c r="CI301" s="871">
        <v>4300</v>
      </c>
      <c r="CJ301" s="874">
        <v>4700</v>
      </c>
      <c r="CK301" s="877" t="s">
        <v>912</v>
      </c>
      <c r="CL301" s="89" t="s">
        <v>919</v>
      </c>
      <c r="CM301" s="90">
        <v>7100</v>
      </c>
      <c r="CN301" s="91">
        <v>7900</v>
      </c>
      <c r="CO301" s="859" t="s">
        <v>912</v>
      </c>
      <c r="CP301" s="878">
        <v>6760</v>
      </c>
      <c r="CQ301" s="859" t="s">
        <v>912</v>
      </c>
      <c r="CR301" s="860">
        <v>60</v>
      </c>
      <c r="CS301" s="883" t="s">
        <v>913</v>
      </c>
      <c r="CT301" s="834" t="s">
        <v>914</v>
      </c>
      <c r="CU301" s="834" t="s">
        <v>912</v>
      </c>
      <c r="CV301" s="837" t="s">
        <v>918</v>
      </c>
      <c r="CW301" s="883" t="s">
        <v>912</v>
      </c>
      <c r="CX301" s="850">
        <v>3</v>
      </c>
      <c r="CY301" s="881" t="s">
        <v>920</v>
      </c>
      <c r="CZ301" s="877" t="s">
        <v>912</v>
      </c>
      <c r="DA301" s="853">
        <v>5100</v>
      </c>
      <c r="DB301" s="855"/>
      <c r="DC301" s="974" t="s">
        <v>855</v>
      </c>
      <c r="DD301" s="855" t="s">
        <v>921</v>
      </c>
      <c r="DE301" s="856">
        <v>7310</v>
      </c>
      <c r="DF301" s="859" t="s">
        <v>912</v>
      </c>
      <c r="DG301" s="860">
        <v>70</v>
      </c>
      <c r="DH301" s="834" t="s">
        <v>913</v>
      </c>
      <c r="DI301" s="834" t="s">
        <v>914</v>
      </c>
      <c r="DJ301" s="834" t="s">
        <v>912</v>
      </c>
      <c r="DK301" s="837" t="s">
        <v>918</v>
      </c>
      <c r="DL301" s="834" t="s">
        <v>912</v>
      </c>
      <c r="DM301" s="840">
        <v>2</v>
      </c>
      <c r="DN301" s="843" t="s">
        <v>921</v>
      </c>
      <c r="DO301" s="844" t="s">
        <v>854</v>
      </c>
      <c r="DP301" s="846" t="s">
        <v>854</v>
      </c>
      <c r="DQ301" s="846" t="s">
        <v>854</v>
      </c>
      <c r="DR301" s="848" t="s">
        <v>854</v>
      </c>
      <c r="DS301" s="843" t="s">
        <v>921</v>
      </c>
      <c r="DT301" s="967"/>
      <c r="DU301" s="969"/>
      <c r="DV301" s="961"/>
      <c r="DW301" s="195"/>
      <c r="DX301" s="961"/>
    </row>
    <row r="302" spans="1:128" ht="18.600000000000001" customHeight="1">
      <c r="A302" s="302" t="s">
        <v>290</v>
      </c>
      <c r="B302" s="921"/>
      <c r="C302" s="866"/>
      <c r="D302" s="868"/>
      <c r="E302" s="94" t="s">
        <v>52</v>
      </c>
      <c r="F302" s="56"/>
      <c r="G302" s="95">
        <v>65650</v>
      </c>
      <c r="H302" s="96">
        <v>137910</v>
      </c>
      <c r="I302" s="95">
        <v>58090</v>
      </c>
      <c r="J302" s="96">
        <v>130350</v>
      </c>
      <c r="K302" s="33" t="s">
        <v>912</v>
      </c>
      <c r="L302" s="97">
        <v>630</v>
      </c>
      <c r="M302" s="98">
        <v>1250</v>
      </c>
      <c r="N302" s="99" t="s">
        <v>913</v>
      </c>
      <c r="O302" s="100" t="s">
        <v>914</v>
      </c>
      <c r="P302" s="100" t="s">
        <v>852</v>
      </c>
      <c r="Q302" s="100" t="s">
        <v>915</v>
      </c>
      <c r="R302" s="100" t="s">
        <v>912</v>
      </c>
      <c r="S302" s="101">
        <v>2.7</v>
      </c>
      <c r="T302" s="102">
        <v>2.7</v>
      </c>
      <c r="U302" s="97">
        <v>560</v>
      </c>
      <c r="V302" s="98">
        <v>1180</v>
      </c>
      <c r="W302" s="103" t="s">
        <v>913</v>
      </c>
      <c r="X302" s="100" t="s">
        <v>914</v>
      </c>
      <c r="Y302" s="103" t="s">
        <v>852</v>
      </c>
      <c r="Z302" s="100" t="s">
        <v>915</v>
      </c>
      <c r="AA302" s="103" t="s">
        <v>912</v>
      </c>
      <c r="AB302" s="101">
        <v>2.6</v>
      </c>
      <c r="AC302" s="104">
        <v>2.6</v>
      </c>
      <c r="AD302" s="33" t="s">
        <v>912</v>
      </c>
      <c r="AE302" s="105">
        <v>9010</v>
      </c>
      <c r="AF302" s="33" t="s">
        <v>912</v>
      </c>
      <c r="AG302" s="106">
        <v>90</v>
      </c>
      <c r="AH302" s="107" t="s">
        <v>913</v>
      </c>
      <c r="AI302" s="49" t="s">
        <v>914</v>
      </c>
      <c r="AJ302" s="50" t="s">
        <v>912</v>
      </c>
      <c r="AK302" s="108" t="s">
        <v>915</v>
      </c>
      <c r="AL302" s="109" t="s">
        <v>912</v>
      </c>
      <c r="AM302" s="110">
        <v>2.5</v>
      </c>
      <c r="AN302" s="111"/>
      <c r="AP302" s="112"/>
      <c r="AQ302" s="7"/>
      <c r="AR302" s="113"/>
      <c r="AS302" s="114"/>
      <c r="AT302" s="112"/>
      <c r="AU302" s="114"/>
      <c r="AV302" s="112"/>
      <c r="AW302" s="114"/>
      <c r="AX302" s="112"/>
      <c r="AZ302" s="18"/>
      <c r="BA302" s="18"/>
      <c r="BB302" s="81"/>
      <c r="BC302" s="22"/>
      <c r="BD302" s="18"/>
      <c r="BE302" s="22"/>
      <c r="BF302" s="18"/>
      <c r="BG302" s="22"/>
      <c r="BH302" s="18"/>
      <c r="BI302" s="870"/>
      <c r="BK302" s="150"/>
      <c r="BL302" s="869"/>
      <c r="BM302" s="151"/>
      <c r="BN302" s="54"/>
      <c r="BO302" s="54"/>
      <c r="BP302" s="54"/>
      <c r="BQ302" s="54"/>
      <c r="BR302" s="54"/>
      <c r="BS302" s="152"/>
      <c r="BU302" s="958"/>
      <c r="BV302" s="115" t="s">
        <v>946</v>
      </c>
      <c r="BW302" s="859"/>
      <c r="BX302" s="887"/>
      <c r="BY302" s="118">
        <v>12500</v>
      </c>
      <c r="BZ302" s="859"/>
      <c r="CA302" s="861"/>
      <c r="CB302" s="884"/>
      <c r="CC302" s="835"/>
      <c r="CD302" s="884"/>
      <c r="CE302" s="838"/>
      <c r="CF302" s="884"/>
      <c r="CG302" s="841"/>
      <c r="CH302" s="877"/>
      <c r="CI302" s="872" t="e">
        <v>#REF!</v>
      </c>
      <c r="CJ302" s="875" t="e">
        <v>#REF!</v>
      </c>
      <c r="CK302" s="877"/>
      <c r="CL302" s="15" t="s">
        <v>923</v>
      </c>
      <c r="CM302" s="119">
        <v>3900</v>
      </c>
      <c r="CN302" s="120">
        <v>4300</v>
      </c>
      <c r="CO302" s="859"/>
      <c r="CP302" s="879"/>
      <c r="CQ302" s="859"/>
      <c r="CR302" s="861"/>
      <c r="CS302" s="884"/>
      <c r="CT302" s="835"/>
      <c r="CU302" s="835"/>
      <c r="CV302" s="838"/>
      <c r="CW302" s="884"/>
      <c r="CX302" s="851"/>
      <c r="CY302" s="881"/>
      <c r="CZ302" s="877"/>
      <c r="DA302" s="854"/>
      <c r="DB302" s="855"/>
      <c r="DC302" s="974"/>
      <c r="DD302" s="855"/>
      <c r="DE302" s="857"/>
      <c r="DF302" s="859"/>
      <c r="DG302" s="861"/>
      <c r="DH302" s="835"/>
      <c r="DI302" s="835"/>
      <c r="DJ302" s="835"/>
      <c r="DK302" s="838"/>
      <c r="DL302" s="835"/>
      <c r="DM302" s="841"/>
      <c r="DN302" s="843"/>
      <c r="DO302" s="845"/>
      <c r="DP302" s="847"/>
      <c r="DQ302" s="847"/>
      <c r="DR302" s="849"/>
      <c r="DS302" s="843"/>
      <c r="DT302" s="967"/>
      <c r="DU302" s="969"/>
      <c r="DV302" s="961"/>
      <c r="DW302" s="195"/>
      <c r="DX302" s="961"/>
    </row>
    <row r="303" spans="1:128" ht="18.600000000000001" customHeight="1">
      <c r="A303" s="302" t="s">
        <v>291</v>
      </c>
      <c r="B303" s="921"/>
      <c r="C303" s="866"/>
      <c r="D303" s="863" t="s">
        <v>924</v>
      </c>
      <c r="E303" s="94" t="s">
        <v>53</v>
      </c>
      <c r="F303" s="56"/>
      <c r="G303" s="95">
        <v>137910</v>
      </c>
      <c r="H303" s="96">
        <v>228090</v>
      </c>
      <c r="I303" s="95">
        <v>130350</v>
      </c>
      <c r="J303" s="96">
        <v>220530</v>
      </c>
      <c r="K303" s="33" t="s">
        <v>912</v>
      </c>
      <c r="L303" s="97">
        <v>1250</v>
      </c>
      <c r="M303" s="98">
        <v>2150</v>
      </c>
      <c r="N303" s="99" t="s">
        <v>913</v>
      </c>
      <c r="O303" s="100" t="s">
        <v>914</v>
      </c>
      <c r="P303" s="100" t="s">
        <v>852</v>
      </c>
      <c r="Q303" s="100" t="s">
        <v>915</v>
      </c>
      <c r="R303" s="100" t="s">
        <v>912</v>
      </c>
      <c r="S303" s="101">
        <v>2.7</v>
      </c>
      <c r="T303" s="102">
        <v>2.7</v>
      </c>
      <c r="U303" s="97">
        <v>1180</v>
      </c>
      <c r="V303" s="98">
        <v>2080</v>
      </c>
      <c r="W303" s="103" t="s">
        <v>913</v>
      </c>
      <c r="X303" s="100" t="s">
        <v>914</v>
      </c>
      <c r="Y303" s="103" t="s">
        <v>852</v>
      </c>
      <c r="Z303" s="100" t="s">
        <v>915</v>
      </c>
      <c r="AA303" s="103" t="s">
        <v>912</v>
      </c>
      <c r="AB303" s="101">
        <v>2.6</v>
      </c>
      <c r="AC303" s="104">
        <v>2.7</v>
      </c>
      <c r="AD303" s="122"/>
      <c r="AF303" s="124"/>
      <c r="AO303" s="122"/>
      <c r="AQ303" s="124"/>
      <c r="AY303" s="33" t="s">
        <v>912</v>
      </c>
      <c r="AZ303" s="127">
        <v>18030</v>
      </c>
      <c r="BA303" s="33" t="s">
        <v>912</v>
      </c>
      <c r="BB303" s="75">
        <v>180</v>
      </c>
      <c r="BC303" s="76" t="s">
        <v>913</v>
      </c>
      <c r="BD303" s="77" t="s">
        <v>914</v>
      </c>
      <c r="BE303" s="78" t="s">
        <v>912</v>
      </c>
      <c r="BF303" s="79" t="s">
        <v>915</v>
      </c>
      <c r="BG303" s="76" t="s">
        <v>912</v>
      </c>
      <c r="BH303" s="80">
        <v>2.5</v>
      </c>
      <c r="BI303" s="870"/>
      <c r="BK303" s="115" t="s">
        <v>947</v>
      </c>
      <c r="BL303" s="869"/>
      <c r="BM303" s="93" t="s">
        <v>947</v>
      </c>
      <c r="BS303" s="116"/>
      <c r="BT303" s="154"/>
      <c r="BU303" s="958"/>
      <c r="BV303" s="155" t="s">
        <v>948</v>
      </c>
      <c r="BW303" s="859" t="s">
        <v>912</v>
      </c>
      <c r="BX303" s="963">
        <v>12500</v>
      </c>
      <c r="BY303" s="128"/>
      <c r="BZ303" s="859"/>
      <c r="CA303" s="861">
        <v>0</v>
      </c>
      <c r="CB303" s="884"/>
      <c r="CC303" s="835"/>
      <c r="CD303" s="884"/>
      <c r="CE303" s="838"/>
      <c r="CF303" s="884"/>
      <c r="CG303" s="841"/>
      <c r="CH303" s="877"/>
      <c r="CI303" s="872" t="e">
        <v>#REF!</v>
      </c>
      <c r="CJ303" s="875" t="e">
        <v>#REF!</v>
      </c>
      <c r="CK303" s="877"/>
      <c r="CL303" s="15" t="s">
        <v>925</v>
      </c>
      <c r="CM303" s="119">
        <v>3400</v>
      </c>
      <c r="CN303" s="120">
        <v>3800</v>
      </c>
      <c r="CO303" s="859"/>
      <c r="CP303" s="879"/>
      <c r="CQ303" s="859"/>
      <c r="CR303" s="861"/>
      <c r="CS303" s="884"/>
      <c r="CT303" s="835"/>
      <c r="CU303" s="835"/>
      <c r="CV303" s="838"/>
      <c r="CW303" s="884"/>
      <c r="CX303" s="851"/>
      <c r="CY303" s="881"/>
      <c r="CZ303" s="93"/>
      <c r="DA303" s="19"/>
      <c r="DB303" s="855"/>
      <c r="DC303" s="975">
        <v>0.1</v>
      </c>
      <c r="DD303" s="855"/>
      <c r="DE303" s="857"/>
      <c r="DF303" s="859"/>
      <c r="DG303" s="861"/>
      <c r="DH303" s="835"/>
      <c r="DI303" s="835"/>
      <c r="DJ303" s="835"/>
      <c r="DK303" s="838"/>
      <c r="DL303" s="835"/>
      <c r="DM303" s="841"/>
      <c r="DN303" s="843"/>
      <c r="DO303" s="888">
        <v>0.01</v>
      </c>
      <c r="DP303" s="890">
        <v>0.03</v>
      </c>
      <c r="DQ303" s="890">
        <v>0.04</v>
      </c>
      <c r="DR303" s="892">
        <v>0.06</v>
      </c>
      <c r="DS303" s="843"/>
      <c r="DT303" s="967"/>
      <c r="DU303" s="969"/>
      <c r="DV303" s="961"/>
      <c r="DW303" s="195"/>
      <c r="DX303" s="961"/>
    </row>
    <row r="304" spans="1:128" ht="18.600000000000001" customHeight="1">
      <c r="A304" s="302" t="s">
        <v>292</v>
      </c>
      <c r="B304" s="921"/>
      <c r="C304" s="866"/>
      <c r="D304" s="864"/>
      <c r="E304" s="129" t="s">
        <v>54</v>
      </c>
      <c r="F304" s="56"/>
      <c r="G304" s="130">
        <v>228090</v>
      </c>
      <c r="H304" s="131"/>
      <c r="I304" s="130">
        <v>220530</v>
      </c>
      <c r="J304" s="131"/>
      <c r="K304" s="33" t="s">
        <v>912</v>
      </c>
      <c r="L304" s="132">
        <v>2150</v>
      </c>
      <c r="M304" s="133"/>
      <c r="N304" s="134" t="s">
        <v>913</v>
      </c>
      <c r="O304" s="135" t="s">
        <v>914</v>
      </c>
      <c r="P304" s="135" t="s">
        <v>852</v>
      </c>
      <c r="Q304" s="135" t="s">
        <v>915</v>
      </c>
      <c r="R304" s="135" t="s">
        <v>912</v>
      </c>
      <c r="S304" s="136">
        <v>2.7</v>
      </c>
      <c r="T304" s="137"/>
      <c r="U304" s="132">
        <v>2080</v>
      </c>
      <c r="V304" s="133"/>
      <c r="W304" s="138" t="s">
        <v>913</v>
      </c>
      <c r="X304" s="135" t="s">
        <v>914</v>
      </c>
      <c r="Y304" s="139" t="s">
        <v>852</v>
      </c>
      <c r="Z304" s="135" t="s">
        <v>915</v>
      </c>
      <c r="AA304" s="139" t="s">
        <v>912</v>
      </c>
      <c r="AB304" s="136">
        <v>2.7</v>
      </c>
      <c r="AC304" s="140"/>
      <c r="AD304" s="122"/>
      <c r="AF304" s="124"/>
      <c r="AG304" s="141"/>
      <c r="AO304" s="122"/>
      <c r="AQ304" s="124"/>
      <c r="AR304" s="141"/>
      <c r="AY304" s="122"/>
      <c r="BI304" s="870"/>
      <c r="BK304" s="115">
        <v>580300</v>
      </c>
      <c r="BL304" s="869"/>
      <c r="BM304" s="147">
        <v>5800</v>
      </c>
      <c r="BN304" s="86" t="s">
        <v>853</v>
      </c>
      <c r="BO304" s="14" t="s">
        <v>914</v>
      </c>
      <c r="BP304" s="21" t="s">
        <v>912</v>
      </c>
      <c r="BQ304" s="148" t="s">
        <v>915</v>
      </c>
      <c r="BR304" s="35" t="s">
        <v>912</v>
      </c>
      <c r="BS304" s="149">
        <v>1.9</v>
      </c>
      <c r="BT304" s="123"/>
      <c r="BU304" s="958"/>
      <c r="BV304" s="115"/>
      <c r="BW304" s="859"/>
      <c r="BX304" s="964"/>
      <c r="BY304" s="142"/>
      <c r="BZ304" s="859"/>
      <c r="CA304" s="862"/>
      <c r="CB304" s="885"/>
      <c r="CC304" s="836"/>
      <c r="CD304" s="885"/>
      <c r="CE304" s="839"/>
      <c r="CF304" s="885"/>
      <c r="CG304" s="842"/>
      <c r="CH304" s="877"/>
      <c r="CI304" s="873" t="e">
        <v>#REF!</v>
      </c>
      <c r="CJ304" s="876" t="e">
        <v>#REF!</v>
      </c>
      <c r="CK304" s="877"/>
      <c r="CL304" s="143" t="s">
        <v>926</v>
      </c>
      <c r="CM304" s="144">
        <v>3000</v>
      </c>
      <c r="CN304" s="145">
        <v>3400</v>
      </c>
      <c r="CO304" s="859"/>
      <c r="CP304" s="880"/>
      <c r="CQ304" s="859"/>
      <c r="CR304" s="862"/>
      <c r="CS304" s="885"/>
      <c r="CT304" s="836"/>
      <c r="CU304" s="836"/>
      <c r="CV304" s="839"/>
      <c r="CW304" s="885"/>
      <c r="CX304" s="852"/>
      <c r="CY304" s="882"/>
      <c r="CZ304" s="93"/>
      <c r="DA304" s="19"/>
      <c r="DB304" s="855"/>
      <c r="DC304" s="975"/>
      <c r="DD304" s="855"/>
      <c r="DE304" s="858"/>
      <c r="DF304" s="859"/>
      <c r="DG304" s="862"/>
      <c r="DH304" s="836"/>
      <c r="DI304" s="836"/>
      <c r="DJ304" s="836"/>
      <c r="DK304" s="839"/>
      <c r="DL304" s="836"/>
      <c r="DM304" s="842"/>
      <c r="DN304" s="843"/>
      <c r="DO304" s="889"/>
      <c r="DP304" s="891"/>
      <c r="DQ304" s="891"/>
      <c r="DR304" s="893"/>
      <c r="DS304" s="843"/>
      <c r="DT304" s="967"/>
      <c r="DU304" s="969"/>
      <c r="DV304" s="961"/>
      <c r="DW304" s="195"/>
      <c r="DX304" s="961"/>
    </row>
    <row r="305" spans="1:128" ht="18.600000000000001" customHeight="1">
      <c r="A305" s="302" t="s">
        <v>293</v>
      </c>
      <c r="B305" s="921"/>
      <c r="C305" s="865" t="s">
        <v>949</v>
      </c>
      <c r="D305" s="867" t="s">
        <v>911</v>
      </c>
      <c r="E305" s="55" t="s">
        <v>51</v>
      </c>
      <c r="F305" s="56"/>
      <c r="G305" s="57">
        <v>52650</v>
      </c>
      <c r="H305" s="58">
        <v>61660</v>
      </c>
      <c r="I305" s="57">
        <v>45930</v>
      </c>
      <c r="J305" s="58">
        <v>54940</v>
      </c>
      <c r="K305" s="33" t="s">
        <v>912</v>
      </c>
      <c r="L305" s="59">
        <v>500</v>
      </c>
      <c r="M305" s="60">
        <v>590</v>
      </c>
      <c r="N305" s="61" t="s">
        <v>913</v>
      </c>
      <c r="O305" s="62" t="s">
        <v>914</v>
      </c>
      <c r="P305" s="63" t="s">
        <v>912</v>
      </c>
      <c r="Q305" s="64" t="s">
        <v>915</v>
      </c>
      <c r="R305" s="63" t="s">
        <v>912</v>
      </c>
      <c r="S305" s="65">
        <v>2.7</v>
      </c>
      <c r="T305" s="66">
        <v>2.7</v>
      </c>
      <c r="U305" s="59">
        <v>430</v>
      </c>
      <c r="V305" s="60">
        <v>520</v>
      </c>
      <c r="W305" s="67" t="s">
        <v>913</v>
      </c>
      <c r="X305" s="62" t="s">
        <v>914</v>
      </c>
      <c r="Y305" s="67" t="s">
        <v>912</v>
      </c>
      <c r="Z305" s="64" t="s">
        <v>915</v>
      </c>
      <c r="AA305" s="67" t="s">
        <v>912</v>
      </c>
      <c r="AB305" s="65">
        <v>2.7</v>
      </c>
      <c r="AC305" s="68">
        <v>2.6</v>
      </c>
      <c r="AD305" s="33" t="s">
        <v>912</v>
      </c>
      <c r="AE305" s="69">
        <v>9010</v>
      </c>
      <c r="AF305" s="33" t="s">
        <v>912</v>
      </c>
      <c r="AG305" s="70">
        <v>90</v>
      </c>
      <c r="AH305" s="71" t="s">
        <v>913</v>
      </c>
      <c r="AI305" s="62" t="s">
        <v>914</v>
      </c>
      <c r="AJ305" s="67" t="s">
        <v>912</v>
      </c>
      <c r="AK305" s="64" t="s">
        <v>915</v>
      </c>
      <c r="AL305" s="67" t="s">
        <v>912</v>
      </c>
      <c r="AM305" s="72">
        <v>2.5</v>
      </c>
      <c r="AN305" s="73" t="s">
        <v>916</v>
      </c>
      <c r="AO305" s="33" t="s">
        <v>912</v>
      </c>
      <c r="AP305" s="74">
        <v>3600</v>
      </c>
      <c r="AQ305" s="33" t="s">
        <v>912</v>
      </c>
      <c r="AR305" s="75">
        <v>30</v>
      </c>
      <c r="AS305" s="76" t="s">
        <v>913</v>
      </c>
      <c r="AT305" s="77" t="s">
        <v>914</v>
      </c>
      <c r="AU305" s="78" t="s">
        <v>912</v>
      </c>
      <c r="AV305" s="79" t="s">
        <v>915</v>
      </c>
      <c r="AW305" s="78" t="s">
        <v>912</v>
      </c>
      <c r="AX305" s="80">
        <v>3.7</v>
      </c>
      <c r="AZ305" s="18"/>
      <c r="BA305" s="18"/>
      <c r="BB305" s="81"/>
      <c r="BC305" s="22"/>
      <c r="BD305" s="18"/>
      <c r="BE305" s="22"/>
      <c r="BF305" s="18"/>
      <c r="BG305" s="22"/>
      <c r="BH305" s="18"/>
      <c r="BI305" s="870"/>
      <c r="BK305" s="150"/>
      <c r="BL305" s="869"/>
      <c r="BM305" s="151"/>
      <c r="BN305" s="54"/>
      <c r="BO305" s="54"/>
      <c r="BP305" s="54"/>
      <c r="BQ305" s="54"/>
      <c r="BR305" s="54"/>
      <c r="BS305" s="152"/>
      <c r="BU305" s="958"/>
      <c r="BV305" s="117"/>
      <c r="BW305" s="859" t="s">
        <v>912</v>
      </c>
      <c r="BX305" s="886">
        <v>13700</v>
      </c>
      <c r="BY305" s="88"/>
      <c r="BZ305" s="859" t="s">
        <v>912</v>
      </c>
      <c r="CA305" s="860">
        <v>50</v>
      </c>
      <c r="CB305" s="883" t="s">
        <v>913</v>
      </c>
      <c r="CC305" s="834" t="s">
        <v>914</v>
      </c>
      <c r="CD305" s="883" t="s">
        <v>912</v>
      </c>
      <c r="CE305" s="837" t="s">
        <v>918</v>
      </c>
      <c r="CF305" s="883" t="s">
        <v>912</v>
      </c>
      <c r="CG305" s="840">
        <v>6.6</v>
      </c>
      <c r="CH305" s="877" t="s">
        <v>912</v>
      </c>
      <c r="CI305" s="871">
        <v>3800</v>
      </c>
      <c r="CJ305" s="874">
        <v>4200</v>
      </c>
      <c r="CK305" s="877" t="s">
        <v>912</v>
      </c>
      <c r="CL305" s="89" t="s">
        <v>919</v>
      </c>
      <c r="CM305" s="90">
        <v>6300</v>
      </c>
      <c r="CN305" s="91">
        <v>7100</v>
      </c>
      <c r="CO305" s="859" t="s">
        <v>912</v>
      </c>
      <c r="CP305" s="878">
        <v>6010</v>
      </c>
      <c r="CQ305" s="859" t="s">
        <v>912</v>
      </c>
      <c r="CR305" s="860">
        <v>60</v>
      </c>
      <c r="CS305" s="883" t="s">
        <v>913</v>
      </c>
      <c r="CT305" s="834" t="s">
        <v>914</v>
      </c>
      <c r="CU305" s="834" t="s">
        <v>912</v>
      </c>
      <c r="CV305" s="837" t="s">
        <v>918</v>
      </c>
      <c r="CW305" s="883" t="s">
        <v>912</v>
      </c>
      <c r="CX305" s="850">
        <v>2.7</v>
      </c>
      <c r="CY305" s="881" t="s">
        <v>920</v>
      </c>
      <c r="CZ305" s="877" t="s">
        <v>912</v>
      </c>
      <c r="DA305" s="853">
        <v>5100</v>
      </c>
      <c r="DB305" s="855"/>
      <c r="DC305" s="156"/>
      <c r="DD305" s="855" t="s">
        <v>921</v>
      </c>
      <c r="DE305" s="856">
        <v>6500</v>
      </c>
      <c r="DF305" s="859" t="s">
        <v>912</v>
      </c>
      <c r="DG305" s="860">
        <v>60</v>
      </c>
      <c r="DH305" s="834" t="s">
        <v>913</v>
      </c>
      <c r="DI305" s="834" t="s">
        <v>914</v>
      </c>
      <c r="DJ305" s="834" t="s">
        <v>912</v>
      </c>
      <c r="DK305" s="837" t="s">
        <v>918</v>
      </c>
      <c r="DL305" s="834" t="s">
        <v>912</v>
      </c>
      <c r="DM305" s="840">
        <v>2</v>
      </c>
      <c r="DN305" s="843" t="s">
        <v>921</v>
      </c>
      <c r="DO305" s="844" t="s">
        <v>854</v>
      </c>
      <c r="DP305" s="846" t="s">
        <v>854</v>
      </c>
      <c r="DQ305" s="846" t="s">
        <v>854</v>
      </c>
      <c r="DR305" s="848" t="s">
        <v>854</v>
      </c>
      <c r="DS305" s="843" t="s">
        <v>921</v>
      </c>
      <c r="DT305" s="967"/>
      <c r="DU305" s="969"/>
      <c r="DV305" s="961"/>
      <c r="DW305" s="195"/>
      <c r="DX305" s="961"/>
    </row>
    <row r="306" spans="1:128" ht="18.600000000000001" customHeight="1">
      <c r="A306" s="302" t="s">
        <v>294</v>
      </c>
      <c r="B306" s="921"/>
      <c r="C306" s="866"/>
      <c r="D306" s="868"/>
      <c r="E306" s="94" t="s">
        <v>52</v>
      </c>
      <c r="F306" s="56"/>
      <c r="G306" s="95">
        <v>61660</v>
      </c>
      <c r="H306" s="96">
        <v>133920</v>
      </c>
      <c r="I306" s="95">
        <v>54940</v>
      </c>
      <c r="J306" s="96">
        <v>127200</v>
      </c>
      <c r="K306" s="33" t="s">
        <v>912</v>
      </c>
      <c r="L306" s="97">
        <v>590</v>
      </c>
      <c r="M306" s="98">
        <v>1210</v>
      </c>
      <c r="N306" s="99" t="s">
        <v>913</v>
      </c>
      <c r="O306" s="100" t="s">
        <v>914</v>
      </c>
      <c r="P306" s="100" t="s">
        <v>852</v>
      </c>
      <c r="Q306" s="100" t="s">
        <v>915</v>
      </c>
      <c r="R306" s="100" t="s">
        <v>912</v>
      </c>
      <c r="S306" s="101">
        <v>2.7</v>
      </c>
      <c r="T306" s="102">
        <v>2.7</v>
      </c>
      <c r="U306" s="97">
        <v>520</v>
      </c>
      <c r="V306" s="98">
        <v>1150</v>
      </c>
      <c r="W306" s="103" t="s">
        <v>913</v>
      </c>
      <c r="X306" s="100" t="s">
        <v>914</v>
      </c>
      <c r="Y306" s="103" t="s">
        <v>852</v>
      </c>
      <c r="Z306" s="100" t="s">
        <v>915</v>
      </c>
      <c r="AA306" s="103" t="s">
        <v>912</v>
      </c>
      <c r="AB306" s="101">
        <v>2.6</v>
      </c>
      <c r="AC306" s="104">
        <v>2.6</v>
      </c>
      <c r="AD306" s="33" t="s">
        <v>912</v>
      </c>
      <c r="AE306" s="105">
        <v>9010</v>
      </c>
      <c r="AF306" s="33" t="s">
        <v>912</v>
      </c>
      <c r="AG306" s="106">
        <v>90</v>
      </c>
      <c r="AH306" s="107" t="s">
        <v>913</v>
      </c>
      <c r="AI306" s="49" t="s">
        <v>914</v>
      </c>
      <c r="AJ306" s="50" t="s">
        <v>912</v>
      </c>
      <c r="AK306" s="108" t="s">
        <v>915</v>
      </c>
      <c r="AL306" s="109" t="s">
        <v>912</v>
      </c>
      <c r="AM306" s="110">
        <v>2.5</v>
      </c>
      <c r="AN306" s="111"/>
      <c r="AP306" s="112"/>
      <c r="AQ306" s="7"/>
      <c r="AR306" s="113"/>
      <c r="AS306" s="114"/>
      <c r="AT306" s="112"/>
      <c r="AU306" s="114"/>
      <c r="AV306" s="112"/>
      <c r="AW306" s="114"/>
      <c r="AX306" s="112"/>
      <c r="AZ306" s="18"/>
      <c r="BA306" s="18"/>
      <c r="BB306" s="81"/>
      <c r="BC306" s="22"/>
      <c r="BD306" s="18"/>
      <c r="BE306" s="22"/>
      <c r="BF306" s="18"/>
      <c r="BG306" s="22"/>
      <c r="BH306" s="18"/>
      <c r="BI306" s="870"/>
      <c r="BK306" s="115" t="s">
        <v>950</v>
      </c>
      <c r="BL306" s="869"/>
      <c r="BM306" s="93" t="s">
        <v>950</v>
      </c>
      <c r="BS306" s="116"/>
      <c r="BT306" s="154"/>
      <c r="BU306" s="958"/>
      <c r="BV306" s="150"/>
      <c r="BW306" s="859"/>
      <c r="BX306" s="887"/>
      <c r="BY306" s="118">
        <v>11760</v>
      </c>
      <c r="BZ306" s="859"/>
      <c r="CA306" s="861"/>
      <c r="CB306" s="884"/>
      <c r="CC306" s="835"/>
      <c r="CD306" s="884"/>
      <c r="CE306" s="838"/>
      <c r="CF306" s="884"/>
      <c r="CG306" s="841"/>
      <c r="CH306" s="877"/>
      <c r="CI306" s="872" t="e">
        <v>#REF!</v>
      </c>
      <c r="CJ306" s="875" t="e">
        <v>#REF!</v>
      </c>
      <c r="CK306" s="877"/>
      <c r="CL306" s="15" t="s">
        <v>923</v>
      </c>
      <c r="CM306" s="119">
        <v>3500</v>
      </c>
      <c r="CN306" s="120">
        <v>3900</v>
      </c>
      <c r="CO306" s="859"/>
      <c r="CP306" s="879"/>
      <c r="CQ306" s="859"/>
      <c r="CR306" s="861"/>
      <c r="CS306" s="884"/>
      <c r="CT306" s="835"/>
      <c r="CU306" s="835"/>
      <c r="CV306" s="838"/>
      <c r="CW306" s="884"/>
      <c r="CX306" s="851"/>
      <c r="CY306" s="881"/>
      <c r="CZ306" s="877"/>
      <c r="DA306" s="854"/>
      <c r="DB306" s="855"/>
      <c r="DC306" s="156"/>
      <c r="DD306" s="855"/>
      <c r="DE306" s="857"/>
      <c r="DF306" s="859"/>
      <c r="DG306" s="861"/>
      <c r="DH306" s="835"/>
      <c r="DI306" s="835"/>
      <c r="DJ306" s="835"/>
      <c r="DK306" s="838"/>
      <c r="DL306" s="835"/>
      <c r="DM306" s="841"/>
      <c r="DN306" s="843"/>
      <c r="DO306" s="845"/>
      <c r="DP306" s="847"/>
      <c r="DQ306" s="847"/>
      <c r="DR306" s="849"/>
      <c r="DS306" s="843"/>
      <c r="DT306" s="967"/>
      <c r="DU306" s="969"/>
      <c r="DV306" s="961"/>
      <c r="DW306" s="195"/>
      <c r="DX306" s="961"/>
    </row>
    <row r="307" spans="1:128" ht="18.600000000000001" customHeight="1">
      <c r="A307" s="302" t="s">
        <v>295</v>
      </c>
      <c r="B307" s="921"/>
      <c r="C307" s="866"/>
      <c r="D307" s="863" t="s">
        <v>924</v>
      </c>
      <c r="E307" s="94" t="s">
        <v>53</v>
      </c>
      <c r="F307" s="56"/>
      <c r="G307" s="95">
        <v>133920</v>
      </c>
      <c r="H307" s="96">
        <v>224100</v>
      </c>
      <c r="I307" s="95">
        <v>127200</v>
      </c>
      <c r="J307" s="96">
        <v>217380</v>
      </c>
      <c r="K307" s="33" t="s">
        <v>912</v>
      </c>
      <c r="L307" s="97">
        <v>1210</v>
      </c>
      <c r="M307" s="98">
        <v>2110</v>
      </c>
      <c r="N307" s="99" t="s">
        <v>913</v>
      </c>
      <c r="O307" s="100" t="s">
        <v>914</v>
      </c>
      <c r="P307" s="100" t="s">
        <v>852</v>
      </c>
      <c r="Q307" s="100" t="s">
        <v>915</v>
      </c>
      <c r="R307" s="100" t="s">
        <v>912</v>
      </c>
      <c r="S307" s="101">
        <v>2.7</v>
      </c>
      <c r="T307" s="102">
        <v>2.7</v>
      </c>
      <c r="U307" s="97">
        <v>1150</v>
      </c>
      <c r="V307" s="98">
        <v>2050</v>
      </c>
      <c r="W307" s="103" t="s">
        <v>913</v>
      </c>
      <c r="X307" s="100" t="s">
        <v>914</v>
      </c>
      <c r="Y307" s="103" t="s">
        <v>852</v>
      </c>
      <c r="Z307" s="100" t="s">
        <v>915</v>
      </c>
      <c r="AA307" s="103" t="s">
        <v>912</v>
      </c>
      <c r="AB307" s="101">
        <v>2.6</v>
      </c>
      <c r="AC307" s="104">
        <v>2.7</v>
      </c>
      <c r="AD307" s="122"/>
      <c r="AF307" s="124"/>
      <c r="AO307" s="122"/>
      <c r="AQ307" s="124"/>
      <c r="AY307" s="33" t="s">
        <v>912</v>
      </c>
      <c r="AZ307" s="127">
        <v>18030</v>
      </c>
      <c r="BA307" s="33" t="s">
        <v>912</v>
      </c>
      <c r="BB307" s="75">
        <v>180</v>
      </c>
      <c r="BC307" s="76" t="s">
        <v>913</v>
      </c>
      <c r="BD307" s="77" t="s">
        <v>914</v>
      </c>
      <c r="BE307" s="78" t="s">
        <v>912</v>
      </c>
      <c r="BF307" s="79" t="s">
        <v>915</v>
      </c>
      <c r="BG307" s="76" t="s">
        <v>912</v>
      </c>
      <c r="BH307" s="80">
        <v>2.5</v>
      </c>
      <c r="BI307" s="870"/>
      <c r="BK307" s="115">
        <v>623500</v>
      </c>
      <c r="BL307" s="869"/>
      <c r="BM307" s="147">
        <v>6230</v>
      </c>
      <c r="BN307" s="86" t="s">
        <v>853</v>
      </c>
      <c r="BO307" s="14" t="s">
        <v>914</v>
      </c>
      <c r="BP307" s="21" t="s">
        <v>912</v>
      </c>
      <c r="BQ307" s="148" t="s">
        <v>915</v>
      </c>
      <c r="BR307" s="35" t="s">
        <v>912</v>
      </c>
      <c r="BS307" s="149">
        <v>1.9</v>
      </c>
      <c r="BT307" s="123"/>
      <c r="BU307" s="958"/>
      <c r="BV307" s="115"/>
      <c r="BW307" s="859" t="s">
        <v>912</v>
      </c>
      <c r="BX307" s="963">
        <v>11760</v>
      </c>
      <c r="BY307" s="128"/>
      <c r="BZ307" s="859"/>
      <c r="CA307" s="861">
        <v>0</v>
      </c>
      <c r="CB307" s="884"/>
      <c r="CC307" s="835"/>
      <c r="CD307" s="884"/>
      <c r="CE307" s="838"/>
      <c r="CF307" s="884"/>
      <c r="CG307" s="841"/>
      <c r="CH307" s="877"/>
      <c r="CI307" s="872" t="e">
        <v>#REF!</v>
      </c>
      <c r="CJ307" s="875" t="e">
        <v>#REF!</v>
      </c>
      <c r="CK307" s="877"/>
      <c r="CL307" s="15" t="s">
        <v>925</v>
      </c>
      <c r="CM307" s="119">
        <v>3000</v>
      </c>
      <c r="CN307" s="120">
        <v>3400</v>
      </c>
      <c r="CO307" s="859"/>
      <c r="CP307" s="879"/>
      <c r="CQ307" s="859"/>
      <c r="CR307" s="861"/>
      <c r="CS307" s="884"/>
      <c r="CT307" s="835"/>
      <c r="CU307" s="835"/>
      <c r="CV307" s="838"/>
      <c r="CW307" s="884"/>
      <c r="CX307" s="851"/>
      <c r="CY307" s="881"/>
      <c r="CZ307" s="93"/>
      <c r="DA307" s="19"/>
      <c r="DB307" s="855"/>
      <c r="DC307" s="157"/>
      <c r="DD307" s="855"/>
      <c r="DE307" s="857"/>
      <c r="DF307" s="859"/>
      <c r="DG307" s="861"/>
      <c r="DH307" s="835"/>
      <c r="DI307" s="835"/>
      <c r="DJ307" s="835"/>
      <c r="DK307" s="838"/>
      <c r="DL307" s="835"/>
      <c r="DM307" s="841"/>
      <c r="DN307" s="843"/>
      <c r="DO307" s="888">
        <v>0.01</v>
      </c>
      <c r="DP307" s="890">
        <v>0.03</v>
      </c>
      <c r="DQ307" s="890">
        <v>0.04</v>
      </c>
      <c r="DR307" s="892">
        <v>0.06</v>
      </c>
      <c r="DS307" s="843"/>
      <c r="DT307" s="967"/>
      <c r="DU307" s="969"/>
      <c r="DV307" s="961"/>
      <c r="DW307" s="195"/>
      <c r="DX307" s="961"/>
    </row>
    <row r="308" spans="1:128" ht="18.600000000000001" customHeight="1">
      <c r="A308" s="302" t="s">
        <v>296</v>
      </c>
      <c r="B308" s="921"/>
      <c r="C308" s="866"/>
      <c r="D308" s="864"/>
      <c r="E308" s="129" t="s">
        <v>54</v>
      </c>
      <c r="F308" s="56"/>
      <c r="G308" s="130">
        <v>224100</v>
      </c>
      <c r="H308" s="131"/>
      <c r="I308" s="130">
        <v>217380</v>
      </c>
      <c r="J308" s="131"/>
      <c r="K308" s="33" t="s">
        <v>912</v>
      </c>
      <c r="L308" s="132">
        <v>2110</v>
      </c>
      <c r="M308" s="133"/>
      <c r="N308" s="134" t="s">
        <v>913</v>
      </c>
      <c r="O308" s="135" t="s">
        <v>914</v>
      </c>
      <c r="P308" s="135" t="s">
        <v>852</v>
      </c>
      <c r="Q308" s="135" t="s">
        <v>915</v>
      </c>
      <c r="R308" s="135" t="s">
        <v>912</v>
      </c>
      <c r="S308" s="136">
        <v>2.7</v>
      </c>
      <c r="T308" s="137"/>
      <c r="U308" s="132">
        <v>2050</v>
      </c>
      <c r="V308" s="133"/>
      <c r="W308" s="138" t="s">
        <v>913</v>
      </c>
      <c r="X308" s="135" t="s">
        <v>914</v>
      </c>
      <c r="Y308" s="139" t="s">
        <v>852</v>
      </c>
      <c r="Z308" s="135" t="s">
        <v>915</v>
      </c>
      <c r="AA308" s="139" t="s">
        <v>912</v>
      </c>
      <c r="AB308" s="136">
        <v>2.7</v>
      </c>
      <c r="AC308" s="140"/>
      <c r="AD308" s="122"/>
      <c r="AF308" s="124"/>
      <c r="AG308" s="141"/>
      <c r="AO308" s="122"/>
      <c r="AQ308" s="124"/>
      <c r="AR308" s="141"/>
      <c r="AY308" s="122"/>
      <c r="BI308" s="870"/>
      <c r="BK308" s="150"/>
      <c r="BL308" s="869"/>
      <c r="BM308" s="151"/>
      <c r="BN308" s="54"/>
      <c r="BO308" s="54"/>
      <c r="BP308" s="54"/>
      <c r="BQ308" s="54"/>
      <c r="BR308" s="54"/>
      <c r="BS308" s="152"/>
      <c r="BU308" s="958"/>
      <c r="BV308" s="117"/>
      <c r="BW308" s="859"/>
      <c r="BX308" s="964"/>
      <c r="BY308" s="142"/>
      <c r="BZ308" s="859"/>
      <c r="CA308" s="862"/>
      <c r="CB308" s="885"/>
      <c r="CC308" s="836"/>
      <c r="CD308" s="885"/>
      <c r="CE308" s="839"/>
      <c r="CF308" s="885"/>
      <c r="CG308" s="842"/>
      <c r="CH308" s="877"/>
      <c r="CI308" s="873" t="e">
        <v>#REF!</v>
      </c>
      <c r="CJ308" s="876" t="e">
        <v>#REF!</v>
      </c>
      <c r="CK308" s="877"/>
      <c r="CL308" s="143" t="s">
        <v>926</v>
      </c>
      <c r="CM308" s="144">
        <v>2700</v>
      </c>
      <c r="CN308" s="145">
        <v>3000</v>
      </c>
      <c r="CO308" s="859"/>
      <c r="CP308" s="880"/>
      <c r="CQ308" s="859"/>
      <c r="CR308" s="862"/>
      <c r="CS308" s="885"/>
      <c r="CT308" s="836"/>
      <c r="CU308" s="836"/>
      <c r="CV308" s="839"/>
      <c r="CW308" s="885"/>
      <c r="CX308" s="852"/>
      <c r="CY308" s="882"/>
      <c r="CZ308" s="93"/>
      <c r="DA308" s="19"/>
      <c r="DB308" s="855"/>
      <c r="DC308" s="157"/>
      <c r="DD308" s="855"/>
      <c r="DE308" s="858"/>
      <c r="DF308" s="859"/>
      <c r="DG308" s="862"/>
      <c r="DH308" s="836"/>
      <c r="DI308" s="836"/>
      <c r="DJ308" s="836"/>
      <c r="DK308" s="839"/>
      <c r="DL308" s="836"/>
      <c r="DM308" s="842"/>
      <c r="DN308" s="843"/>
      <c r="DO308" s="889"/>
      <c r="DP308" s="891"/>
      <c r="DQ308" s="891"/>
      <c r="DR308" s="893"/>
      <c r="DS308" s="843"/>
      <c r="DT308" s="967"/>
      <c r="DU308" s="969"/>
      <c r="DV308" s="961"/>
      <c r="DW308" s="195"/>
      <c r="DX308" s="961"/>
    </row>
    <row r="309" spans="1:128" ht="18.600000000000001" customHeight="1">
      <c r="A309" s="302" t="s">
        <v>297</v>
      </c>
      <c r="B309" s="921"/>
      <c r="C309" s="865" t="s">
        <v>951</v>
      </c>
      <c r="D309" s="867" t="s">
        <v>911</v>
      </c>
      <c r="E309" s="55" t="s">
        <v>51</v>
      </c>
      <c r="F309" s="56"/>
      <c r="G309" s="57">
        <v>45410</v>
      </c>
      <c r="H309" s="58">
        <v>54420</v>
      </c>
      <c r="I309" s="57">
        <v>39360</v>
      </c>
      <c r="J309" s="58">
        <v>48370</v>
      </c>
      <c r="K309" s="33" t="s">
        <v>912</v>
      </c>
      <c r="L309" s="59">
        <v>430</v>
      </c>
      <c r="M309" s="60">
        <v>520</v>
      </c>
      <c r="N309" s="61" t="s">
        <v>913</v>
      </c>
      <c r="O309" s="62" t="s">
        <v>914</v>
      </c>
      <c r="P309" s="63" t="s">
        <v>912</v>
      </c>
      <c r="Q309" s="64" t="s">
        <v>915</v>
      </c>
      <c r="R309" s="63" t="s">
        <v>912</v>
      </c>
      <c r="S309" s="65">
        <v>2.9</v>
      </c>
      <c r="T309" s="66">
        <v>2.8</v>
      </c>
      <c r="U309" s="59">
        <v>370</v>
      </c>
      <c r="V309" s="60">
        <v>460</v>
      </c>
      <c r="W309" s="67" t="s">
        <v>913</v>
      </c>
      <c r="X309" s="62" t="s">
        <v>914</v>
      </c>
      <c r="Y309" s="67" t="s">
        <v>912</v>
      </c>
      <c r="Z309" s="64" t="s">
        <v>915</v>
      </c>
      <c r="AA309" s="67" t="s">
        <v>912</v>
      </c>
      <c r="AB309" s="65">
        <v>2.8</v>
      </c>
      <c r="AC309" s="68">
        <v>2.7</v>
      </c>
      <c r="AD309" s="33" t="s">
        <v>912</v>
      </c>
      <c r="AE309" s="69">
        <v>9010</v>
      </c>
      <c r="AF309" s="33" t="s">
        <v>912</v>
      </c>
      <c r="AG309" s="70">
        <v>90</v>
      </c>
      <c r="AH309" s="71" t="s">
        <v>913</v>
      </c>
      <c r="AI309" s="62" t="s">
        <v>914</v>
      </c>
      <c r="AJ309" s="67" t="s">
        <v>912</v>
      </c>
      <c r="AK309" s="64" t="s">
        <v>915</v>
      </c>
      <c r="AL309" s="67" t="s">
        <v>912</v>
      </c>
      <c r="AM309" s="72">
        <v>2.5</v>
      </c>
      <c r="AN309" s="73" t="s">
        <v>916</v>
      </c>
      <c r="AO309" s="33" t="s">
        <v>912</v>
      </c>
      <c r="AP309" s="74">
        <v>3600</v>
      </c>
      <c r="AQ309" s="33" t="s">
        <v>912</v>
      </c>
      <c r="AR309" s="75">
        <v>30</v>
      </c>
      <c r="AS309" s="76" t="s">
        <v>913</v>
      </c>
      <c r="AT309" s="77" t="s">
        <v>914</v>
      </c>
      <c r="AU309" s="78" t="s">
        <v>912</v>
      </c>
      <c r="AV309" s="79" t="s">
        <v>915</v>
      </c>
      <c r="AW309" s="78" t="s">
        <v>912</v>
      </c>
      <c r="AX309" s="80">
        <v>3.7</v>
      </c>
      <c r="AZ309" s="18"/>
      <c r="BA309" s="18"/>
      <c r="BB309" s="81"/>
      <c r="BC309" s="22"/>
      <c r="BD309" s="18"/>
      <c r="BE309" s="22"/>
      <c r="BF309" s="18"/>
      <c r="BG309" s="22"/>
      <c r="BH309" s="18"/>
      <c r="BI309" s="870"/>
      <c r="BK309" s="115" t="s">
        <v>952</v>
      </c>
      <c r="BL309" s="869"/>
      <c r="BM309" s="93" t="s">
        <v>952</v>
      </c>
      <c r="BS309" s="116"/>
      <c r="BT309" s="154"/>
      <c r="BU309" s="958"/>
      <c r="BV309" s="150"/>
      <c r="BW309" s="869"/>
      <c r="BX309" s="123"/>
      <c r="BY309" s="123"/>
      <c r="BZ309" s="870"/>
      <c r="CA309" s="158"/>
      <c r="CB309" s="159"/>
      <c r="CC309" s="160"/>
      <c r="CD309" s="159"/>
      <c r="CE309" s="160"/>
      <c r="CF309" s="159"/>
      <c r="CG309" s="160"/>
      <c r="CH309" s="855" t="s">
        <v>912</v>
      </c>
      <c r="CI309" s="871">
        <v>3400</v>
      </c>
      <c r="CJ309" s="874">
        <v>3800</v>
      </c>
      <c r="CK309" s="877" t="s">
        <v>912</v>
      </c>
      <c r="CL309" s="89" t="s">
        <v>919</v>
      </c>
      <c r="CM309" s="90">
        <v>5500</v>
      </c>
      <c r="CN309" s="91">
        <v>6200</v>
      </c>
      <c r="CO309" s="859" t="s">
        <v>912</v>
      </c>
      <c r="CP309" s="878">
        <v>5410</v>
      </c>
      <c r="CQ309" s="859" t="s">
        <v>912</v>
      </c>
      <c r="CR309" s="860">
        <v>50</v>
      </c>
      <c r="CS309" s="883" t="s">
        <v>913</v>
      </c>
      <c r="CT309" s="834" t="s">
        <v>914</v>
      </c>
      <c r="CU309" s="834" t="s">
        <v>912</v>
      </c>
      <c r="CV309" s="837" t="s">
        <v>918</v>
      </c>
      <c r="CW309" s="883" t="s">
        <v>912</v>
      </c>
      <c r="CX309" s="850">
        <v>2.9</v>
      </c>
      <c r="CY309" s="881" t="s">
        <v>920</v>
      </c>
      <c r="CZ309" s="877" t="s">
        <v>912</v>
      </c>
      <c r="DA309" s="853">
        <v>5100</v>
      </c>
      <c r="DB309" s="855"/>
      <c r="DC309" s="161"/>
      <c r="DD309" s="855" t="s">
        <v>921</v>
      </c>
      <c r="DE309" s="856">
        <v>5850</v>
      </c>
      <c r="DF309" s="859" t="s">
        <v>912</v>
      </c>
      <c r="DG309" s="860">
        <v>50</v>
      </c>
      <c r="DH309" s="834" t="s">
        <v>913</v>
      </c>
      <c r="DI309" s="834" t="s">
        <v>914</v>
      </c>
      <c r="DJ309" s="834" t="s">
        <v>912</v>
      </c>
      <c r="DK309" s="837" t="s">
        <v>918</v>
      </c>
      <c r="DL309" s="834" t="s">
        <v>912</v>
      </c>
      <c r="DM309" s="840">
        <v>2.2000000000000002</v>
      </c>
      <c r="DN309" s="843" t="s">
        <v>921</v>
      </c>
      <c r="DO309" s="844" t="s">
        <v>854</v>
      </c>
      <c r="DP309" s="846" t="s">
        <v>854</v>
      </c>
      <c r="DQ309" s="846" t="s">
        <v>854</v>
      </c>
      <c r="DR309" s="848" t="s">
        <v>854</v>
      </c>
      <c r="DS309" s="843" t="s">
        <v>921</v>
      </c>
      <c r="DT309" s="967"/>
      <c r="DU309" s="969"/>
      <c r="DV309" s="961"/>
      <c r="DW309" s="195"/>
      <c r="DX309" s="961"/>
    </row>
    <row r="310" spans="1:128" ht="18.600000000000001" customHeight="1">
      <c r="A310" s="302" t="s">
        <v>298</v>
      </c>
      <c r="B310" s="921"/>
      <c r="C310" s="866"/>
      <c r="D310" s="868"/>
      <c r="E310" s="94" t="s">
        <v>52</v>
      </c>
      <c r="F310" s="56"/>
      <c r="G310" s="95">
        <v>54420</v>
      </c>
      <c r="H310" s="96">
        <v>126680</v>
      </c>
      <c r="I310" s="95">
        <v>48370</v>
      </c>
      <c r="J310" s="96">
        <v>120630</v>
      </c>
      <c r="K310" s="33" t="s">
        <v>912</v>
      </c>
      <c r="L310" s="97">
        <v>520</v>
      </c>
      <c r="M310" s="98">
        <v>1140</v>
      </c>
      <c r="N310" s="99" t="s">
        <v>913</v>
      </c>
      <c r="O310" s="100" t="s">
        <v>914</v>
      </c>
      <c r="P310" s="100" t="s">
        <v>852</v>
      </c>
      <c r="Q310" s="100" t="s">
        <v>915</v>
      </c>
      <c r="R310" s="100" t="s">
        <v>912</v>
      </c>
      <c r="S310" s="101">
        <v>2.8</v>
      </c>
      <c r="T310" s="102">
        <v>2.7</v>
      </c>
      <c r="U310" s="97">
        <v>460</v>
      </c>
      <c r="V310" s="98">
        <v>1080</v>
      </c>
      <c r="W310" s="103" t="s">
        <v>913</v>
      </c>
      <c r="X310" s="100" t="s">
        <v>914</v>
      </c>
      <c r="Y310" s="103" t="s">
        <v>852</v>
      </c>
      <c r="Z310" s="100" t="s">
        <v>915</v>
      </c>
      <c r="AA310" s="103" t="s">
        <v>912</v>
      </c>
      <c r="AB310" s="101">
        <v>2.7</v>
      </c>
      <c r="AC310" s="104">
        <v>2.7</v>
      </c>
      <c r="AD310" s="33" t="s">
        <v>912</v>
      </c>
      <c r="AE310" s="105">
        <v>9010</v>
      </c>
      <c r="AF310" s="33" t="s">
        <v>912</v>
      </c>
      <c r="AG310" s="106">
        <v>90</v>
      </c>
      <c r="AH310" s="107" t="s">
        <v>913</v>
      </c>
      <c r="AI310" s="49" t="s">
        <v>914</v>
      </c>
      <c r="AJ310" s="50" t="s">
        <v>912</v>
      </c>
      <c r="AK310" s="108" t="s">
        <v>915</v>
      </c>
      <c r="AL310" s="109" t="s">
        <v>912</v>
      </c>
      <c r="AM310" s="110">
        <v>2.5</v>
      </c>
      <c r="AN310" s="111"/>
      <c r="AP310" s="112"/>
      <c r="AQ310" s="7"/>
      <c r="AR310" s="113"/>
      <c r="AS310" s="114"/>
      <c r="AT310" s="112"/>
      <c r="AU310" s="114"/>
      <c r="AV310" s="112"/>
      <c r="AW310" s="114"/>
      <c r="AX310" s="112"/>
      <c r="AZ310" s="18"/>
      <c r="BA310" s="18"/>
      <c r="BB310" s="81"/>
      <c r="BC310" s="22"/>
      <c r="BD310" s="18"/>
      <c r="BE310" s="22"/>
      <c r="BF310" s="18"/>
      <c r="BG310" s="22"/>
      <c r="BH310" s="18"/>
      <c r="BI310" s="870"/>
      <c r="BK310" s="115">
        <v>666700</v>
      </c>
      <c r="BL310" s="869"/>
      <c r="BM310" s="147">
        <v>6660</v>
      </c>
      <c r="BN310" s="86" t="s">
        <v>853</v>
      </c>
      <c r="BO310" s="14" t="s">
        <v>914</v>
      </c>
      <c r="BP310" s="21" t="s">
        <v>912</v>
      </c>
      <c r="BQ310" s="148" t="s">
        <v>915</v>
      </c>
      <c r="BR310" s="35" t="s">
        <v>912</v>
      </c>
      <c r="BS310" s="149">
        <v>1.8</v>
      </c>
      <c r="BT310" s="123"/>
      <c r="BU310" s="958"/>
      <c r="BW310" s="869"/>
      <c r="BX310" s="123"/>
      <c r="BY310" s="123"/>
      <c r="BZ310" s="870"/>
      <c r="CA310" s="162"/>
      <c r="CB310" s="159"/>
      <c r="CC310" s="160"/>
      <c r="CD310" s="159"/>
      <c r="CE310" s="160"/>
      <c r="CF310" s="159"/>
      <c r="CG310" s="160"/>
      <c r="CH310" s="855"/>
      <c r="CI310" s="872" t="e">
        <v>#REF!</v>
      </c>
      <c r="CJ310" s="875" t="e">
        <v>#REF!</v>
      </c>
      <c r="CK310" s="877"/>
      <c r="CL310" s="15" t="s">
        <v>923</v>
      </c>
      <c r="CM310" s="119">
        <v>3000</v>
      </c>
      <c r="CN310" s="120">
        <v>3400</v>
      </c>
      <c r="CO310" s="859"/>
      <c r="CP310" s="879"/>
      <c r="CQ310" s="859"/>
      <c r="CR310" s="861"/>
      <c r="CS310" s="884"/>
      <c r="CT310" s="835"/>
      <c r="CU310" s="835"/>
      <c r="CV310" s="838"/>
      <c r="CW310" s="884"/>
      <c r="CX310" s="851"/>
      <c r="CY310" s="881"/>
      <c r="CZ310" s="877"/>
      <c r="DA310" s="854"/>
      <c r="DB310" s="855"/>
      <c r="DC310" s="161"/>
      <c r="DD310" s="855"/>
      <c r="DE310" s="857"/>
      <c r="DF310" s="859"/>
      <c r="DG310" s="861"/>
      <c r="DH310" s="835"/>
      <c r="DI310" s="835"/>
      <c r="DJ310" s="835"/>
      <c r="DK310" s="838"/>
      <c r="DL310" s="835"/>
      <c r="DM310" s="841"/>
      <c r="DN310" s="843"/>
      <c r="DO310" s="845"/>
      <c r="DP310" s="847"/>
      <c r="DQ310" s="847"/>
      <c r="DR310" s="849"/>
      <c r="DS310" s="843"/>
      <c r="DT310" s="967"/>
      <c r="DU310" s="969"/>
      <c r="DV310" s="961"/>
      <c r="DW310" s="195"/>
      <c r="DX310" s="961"/>
    </row>
    <row r="311" spans="1:128" ht="18.600000000000001" customHeight="1">
      <c r="A311" s="302" t="s">
        <v>299</v>
      </c>
      <c r="B311" s="921"/>
      <c r="C311" s="866"/>
      <c r="D311" s="863" t="s">
        <v>924</v>
      </c>
      <c r="E311" s="94" t="s">
        <v>53</v>
      </c>
      <c r="F311" s="56"/>
      <c r="G311" s="95">
        <v>126680</v>
      </c>
      <c r="H311" s="96">
        <v>216860</v>
      </c>
      <c r="I311" s="95">
        <v>120630</v>
      </c>
      <c r="J311" s="96">
        <v>210810</v>
      </c>
      <c r="K311" s="33" t="s">
        <v>912</v>
      </c>
      <c r="L311" s="97">
        <v>1140</v>
      </c>
      <c r="M311" s="98">
        <v>2040</v>
      </c>
      <c r="N311" s="99" t="s">
        <v>913</v>
      </c>
      <c r="O311" s="100" t="s">
        <v>914</v>
      </c>
      <c r="P311" s="100" t="s">
        <v>852</v>
      </c>
      <c r="Q311" s="100" t="s">
        <v>915</v>
      </c>
      <c r="R311" s="100" t="s">
        <v>912</v>
      </c>
      <c r="S311" s="101">
        <v>2.7</v>
      </c>
      <c r="T311" s="102">
        <v>2.7</v>
      </c>
      <c r="U311" s="97">
        <v>1080</v>
      </c>
      <c r="V311" s="98">
        <v>1980</v>
      </c>
      <c r="W311" s="103" t="s">
        <v>913</v>
      </c>
      <c r="X311" s="100" t="s">
        <v>914</v>
      </c>
      <c r="Y311" s="103" t="s">
        <v>852</v>
      </c>
      <c r="Z311" s="100" t="s">
        <v>915</v>
      </c>
      <c r="AA311" s="103" t="s">
        <v>912</v>
      </c>
      <c r="AB311" s="101">
        <v>2.7</v>
      </c>
      <c r="AC311" s="104">
        <v>2.7</v>
      </c>
      <c r="AD311" s="122"/>
      <c r="AF311" s="124"/>
      <c r="AO311" s="122"/>
      <c r="AQ311" s="124"/>
      <c r="AY311" s="33" t="s">
        <v>912</v>
      </c>
      <c r="AZ311" s="127">
        <v>18030</v>
      </c>
      <c r="BA311" s="33" t="s">
        <v>912</v>
      </c>
      <c r="BB311" s="75">
        <v>180</v>
      </c>
      <c r="BC311" s="76" t="s">
        <v>913</v>
      </c>
      <c r="BD311" s="77" t="s">
        <v>914</v>
      </c>
      <c r="BE311" s="78" t="s">
        <v>912</v>
      </c>
      <c r="BF311" s="79" t="s">
        <v>915</v>
      </c>
      <c r="BG311" s="76" t="s">
        <v>912</v>
      </c>
      <c r="BH311" s="80">
        <v>2.5</v>
      </c>
      <c r="BI311" s="870"/>
      <c r="BK311" s="150"/>
      <c r="BL311" s="869"/>
      <c r="BM311" s="151"/>
      <c r="BN311" s="54"/>
      <c r="BO311" s="54"/>
      <c r="BP311" s="54"/>
      <c r="BQ311" s="54"/>
      <c r="BR311" s="54"/>
      <c r="BS311" s="152"/>
      <c r="BU311" s="958"/>
      <c r="BW311" s="869"/>
      <c r="BX311" s="123"/>
      <c r="BY311" s="123"/>
      <c r="BZ311" s="870"/>
      <c r="CA311" s="162"/>
      <c r="CB311" s="159"/>
      <c r="CC311" s="160"/>
      <c r="CD311" s="159"/>
      <c r="CE311" s="160"/>
      <c r="CF311" s="159"/>
      <c r="CG311" s="160"/>
      <c r="CH311" s="855"/>
      <c r="CI311" s="872" t="e">
        <v>#REF!</v>
      </c>
      <c r="CJ311" s="875" t="e">
        <v>#REF!</v>
      </c>
      <c r="CK311" s="877"/>
      <c r="CL311" s="15" t="s">
        <v>925</v>
      </c>
      <c r="CM311" s="119">
        <v>2600</v>
      </c>
      <c r="CN311" s="120">
        <v>2900</v>
      </c>
      <c r="CO311" s="859"/>
      <c r="CP311" s="879"/>
      <c r="CQ311" s="859"/>
      <c r="CR311" s="861"/>
      <c r="CS311" s="884"/>
      <c r="CT311" s="835"/>
      <c r="CU311" s="835"/>
      <c r="CV311" s="838"/>
      <c r="CW311" s="884"/>
      <c r="CX311" s="851"/>
      <c r="CY311" s="881"/>
      <c r="CZ311" s="93"/>
      <c r="DA311" s="19"/>
      <c r="DB311" s="855"/>
      <c r="DC311" s="161"/>
      <c r="DD311" s="855"/>
      <c r="DE311" s="857"/>
      <c r="DF311" s="859"/>
      <c r="DG311" s="861"/>
      <c r="DH311" s="835"/>
      <c r="DI311" s="835"/>
      <c r="DJ311" s="835"/>
      <c r="DK311" s="838"/>
      <c r="DL311" s="835"/>
      <c r="DM311" s="841"/>
      <c r="DN311" s="843"/>
      <c r="DO311" s="888">
        <v>0.01</v>
      </c>
      <c r="DP311" s="890">
        <v>0.03</v>
      </c>
      <c r="DQ311" s="890">
        <v>0.04</v>
      </c>
      <c r="DR311" s="892">
        <v>0.06</v>
      </c>
      <c r="DS311" s="843"/>
      <c r="DT311" s="967"/>
      <c r="DU311" s="969"/>
      <c r="DV311" s="961"/>
      <c r="DW311" s="195"/>
      <c r="DX311" s="961"/>
    </row>
    <row r="312" spans="1:128" ht="18.600000000000001" customHeight="1">
      <c r="A312" s="302" t="s">
        <v>300</v>
      </c>
      <c r="B312" s="921"/>
      <c r="C312" s="866"/>
      <c r="D312" s="864"/>
      <c r="E312" s="129" t="s">
        <v>54</v>
      </c>
      <c r="F312" s="56"/>
      <c r="G312" s="130">
        <v>216860</v>
      </c>
      <c r="H312" s="131"/>
      <c r="I312" s="130">
        <v>210810</v>
      </c>
      <c r="J312" s="131"/>
      <c r="K312" s="33" t="s">
        <v>912</v>
      </c>
      <c r="L312" s="132">
        <v>2040</v>
      </c>
      <c r="M312" s="133"/>
      <c r="N312" s="134" t="s">
        <v>913</v>
      </c>
      <c r="O312" s="135" t="s">
        <v>914</v>
      </c>
      <c r="P312" s="135" t="s">
        <v>852</v>
      </c>
      <c r="Q312" s="135" t="s">
        <v>915</v>
      </c>
      <c r="R312" s="135" t="s">
        <v>912</v>
      </c>
      <c r="S312" s="136">
        <v>2.7</v>
      </c>
      <c r="T312" s="137"/>
      <c r="U312" s="132">
        <v>1980</v>
      </c>
      <c r="V312" s="133"/>
      <c r="W312" s="138" t="s">
        <v>913</v>
      </c>
      <c r="X312" s="135" t="s">
        <v>914</v>
      </c>
      <c r="Y312" s="139" t="s">
        <v>852</v>
      </c>
      <c r="Z312" s="135" t="s">
        <v>915</v>
      </c>
      <c r="AA312" s="139" t="s">
        <v>912</v>
      </c>
      <c r="AB312" s="136">
        <v>2.7</v>
      </c>
      <c r="AC312" s="140"/>
      <c r="AD312" s="122"/>
      <c r="AF312" s="124"/>
      <c r="AG312" s="141"/>
      <c r="AO312" s="122"/>
      <c r="AQ312" s="124"/>
      <c r="AR312" s="141"/>
      <c r="AY312" s="122"/>
      <c r="BI312" s="870"/>
      <c r="BK312" s="115" t="s">
        <v>953</v>
      </c>
      <c r="BL312" s="869"/>
      <c r="BM312" s="93" t="s">
        <v>953</v>
      </c>
      <c r="BS312" s="116"/>
      <c r="BT312" s="154"/>
      <c r="BU312" s="958"/>
      <c r="BV312" s="150"/>
      <c r="BW312" s="869"/>
      <c r="BX312" s="123"/>
      <c r="BY312" s="123"/>
      <c r="BZ312" s="870"/>
      <c r="CA312" s="162"/>
      <c r="CB312" s="159"/>
      <c r="CC312" s="160"/>
      <c r="CD312" s="159"/>
      <c r="CE312" s="160"/>
      <c r="CF312" s="159"/>
      <c r="CG312" s="160"/>
      <c r="CH312" s="855"/>
      <c r="CI312" s="873" t="e">
        <v>#REF!</v>
      </c>
      <c r="CJ312" s="876" t="e">
        <v>#REF!</v>
      </c>
      <c r="CK312" s="877"/>
      <c r="CL312" s="143" t="s">
        <v>926</v>
      </c>
      <c r="CM312" s="144">
        <v>2400</v>
      </c>
      <c r="CN312" s="145">
        <v>2600</v>
      </c>
      <c r="CO312" s="859"/>
      <c r="CP312" s="880"/>
      <c r="CQ312" s="859"/>
      <c r="CR312" s="862"/>
      <c r="CS312" s="885"/>
      <c r="CT312" s="836"/>
      <c r="CU312" s="836"/>
      <c r="CV312" s="839"/>
      <c r="CW312" s="885"/>
      <c r="CX312" s="852"/>
      <c r="CY312" s="882"/>
      <c r="CZ312" s="93"/>
      <c r="DA312" s="19"/>
      <c r="DB312" s="855"/>
      <c r="DC312" s="161"/>
      <c r="DD312" s="855"/>
      <c r="DE312" s="858"/>
      <c r="DF312" s="859"/>
      <c r="DG312" s="862"/>
      <c r="DH312" s="836"/>
      <c r="DI312" s="836"/>
      <c r="DJ312" s="836"/>
      <c r="DK312" s="839"/>
      <c r="DL312" s="836"/>
      <c r="DM312" s="842"/>
      <c r="DN312" s="843"/>
      <c r="DO312" s="889"/>
      <c r="DP312" s="891"/>
      <c r="DQ312" s="891"/>
      <c r="DR312" s="893"/>
      <c r="DS312" s="843"/>
      <c r="DT312" s="967"/>
      <c r="DU312" s="969"/>
      <c r="DV312" s="961"/>
      <c r="DW312" s="195"/>
      <c r="DX312" s="961"/>
    </row>
    <row r="313" spans="1:128" ht="18.600000000000001" customHeight="1">
      <c r="A313" s="302" t="s">
        <v>301</v>
      </c>
      <c r="B313" s="921"/>
      <c r="C313" s="865" t="s">
        <v>954</v>
      </c>
      <c r="D313" s="867" t="s">
        <v>911</v>
      </c>
      <c r="E313" s="55" t="s">
        <v>51</v>
      </c>
      <c r="F313" s="56"/>
      <c r="G313" s="57">
        <v>43210</v>
      </c>
      <c r="H313" s="58">
        <v>52220</v>
      </c>
      <c r="I313" s="57">
        <v>37710</v>
      </c>
      <c r="J313" s="58">
        <v>46720</v>
      </c>
      <c r="K313" s="33" t="s">
        <v>912</v>
      </c>
      <c r="L313" s="59">
        <v>410</v>
      </c>
      <c r="M313" s="60">
        <v>500</v>
      </c>
      <c r="N313" s="61" t="s">
        <v>913</v>
      </c>
      <c r="O313" s="62" t="s">
        <v>914</v>
      </c>
      <c r="P313" s="63" t="s">
        <v>912</v>
      </c>
      <c r="Q313" s="64" t="s">
        <v>915</v>
      </c>
      <c r="R313" s="63" t="s">
        <v>912</v>
      </c>
      <c r="S313" s="65">
        <v>2.8</v>
      </c>
      <c r="T313" s="66">
        <v>2.8</v>
      </c>
      <c r="U313" s="59">
        <v>350</v>
      </c>
      <c r="V313" s="60">
        <v>440</v>
      </c>
      <c r="W313" s="67" t="s">
        <v>913</v>
      </c>
      <c r="X313" s="62" t="s">
        <v>914</v>
      </c>
      <c r="Y313" s="67" t="s">
        <v>912</v>
      </c>
      <c r="Z313" s="64" t="s">
        <v>915</v>
      </c>
      <c r="AA313" s="67" t="s">
        <v>912</v>
      </c>
      <c r="AB313" s="65">
        <v>2.8</v>
      </c>
      <c r="AC313" s="68">
        <v>2.8</v>
      </c>
      <c r="AD313" s="33" t="s">
        <v>912</v>
      </c>
      <c r="AE313" s="69">
        <v>9010</v>
      </c>
      <c r="AF313" s="33" t="s">
        <v>912</v>
      </c>
      <c r="AG313" s="70">
        <v>90</v>
      </c>
      <c r="AH313" s="71" t="s">
        <v>913</v>
      </c>
      <c r="AI313" s="62" t="s">
        <v>914</v>
      </c>
      <c r="AJ313" s="67" t="s">
        <v>912</v>
      </c>
      <c r="AK313" s="64" t="s">
        <v>915</v>
      </c>
      <c r="AL313" s="67" t="s">
        <v>912</v>
      </c>
      <c r="AM313" s="72">
        <v>2.5</v>
      </c>
      <c r="AN313" s="73" t="s">
        <v>916</v>
      </c>
      <c r="AO313" s="33" t="s">
        <v>912</v>
      </c>
      <c r="AP313" s="74">
        <v>3600</v>
      </c>
      <c r="AQ313" s="33" t="s">
        <v>912</v>
      </c>
      <c r="AR313" s="75">
        <v>30</v>
      </c>
      <c r="AS313" s="76" t="s">
        <v>913</v>
      </c>
      <c r="AT313" s="77" t="s">
        <v>914</v>
      </c>
      <c r="AU313" s="78" t="s">
        <v>912</v>
      </c>
      <c r="AV313" s="79" t="s">
        <v>915</v>
      </c>
      <c r="AW313" s="78" t="s">
        <v>912</v>
      </c>
      <c r="AX313" s="80">
        <v>3.7</v>
      </c>
      <c r="AZ313" s="18"/>
      <c r="BA313" s="18"/>
      <c r="BB313" s="81"/>
      <c r="BC313" s="22"/>
      <c r="BD313" s="18"/>
      <c r="BE313" s="22"/>
      <c r="BF313" s="18"/>
      <c r="BG313" s="22"/>
      <c r="BH313" s="18"/>
      <c r="BI313" s="870"/>
      <c r="BK313" s="115">
        <v>709800</v>
      </c>
      <c r="BL313" s="869"/>
      <c r="BM313" s="147">
        <v>7090</v>
      </c>
      <c r="BN313" s="86" t="s">
        <v>853</v>
      </c>
      <c r="BO313" s="14" t="s">
        <v>914</v>
      </c>
      <c r="BP313" s="21" t="s">
        <v>912</v>
      </c>
      <c r="BQ313" s="148" t="s">
        <v>915</v>
      </c>
      <c r="BR313" s="35" t="s">
        <v>912</v>
      </c>
      <c r="BS313" s="149">
        <v>1.9</v>
      </c>
      <c r="BT313" s="123"/>
      <c r="BU313" s="958"/>
      <c r="BV313" s="115"/>
      <c r="BW313" s="869"/>
      <c r="BX313" s="123"/>
      <c r="BY313" s="123"/>
      <c r="BZ313" s="870"/>
      <c r="CA313" s="162"/>
      <c r="CB313" s="159"/>
      <c r="CC313" s="160"/>
      <c r="CD313" s="159"/>
      <c r="CE313" s="160"/>
      <c r="CF313" s="159"/>
      <c r="CG313" s="160"/>
      <c r="CH313" s="855" t="s">
        <v>912</v>
      </c>
      <c r="CI313" s="871">
        <v>3800</v>
      </c>
      <c r="CJ313" s="874">
        <v>4100</v>
      </c>
      <c r="CK313" s="877" t="s">
        <v>912</v>
      </c>
      <c r="CL313" s="89" t="s">
        <v>919</v>
      </c>
      <c r="CM313" s="90">
        <v>6100</v>
      </c>
      <c r="CN313" s="91">
        <v>6800</v>
      </c>
      <c r="CO313" s="859" t="s">
        <v>912</v>
      </c>
      <c r="CP313" s="878">
        <v>4910</v>
      </c>
      <c r="CQ313" s="859" t="s">
        <v>912</v>
      </c>
      <c r="CR313" s="860">
        <v>40</v>
      </c>
      <c r="CS313" s="883" t="s">
        <v>913</v>
      </c>
      <c r="CT313" s="834" t="s">
        <v>914</v>
      </c>
      <c r="CU313" s="834" t="s">
        <v>912</v>
      </c>
      <c r="CV313" s="837" t="s">
        <v>918</v>
      </c>
      <c r="CW313" s="883" t="s">
        <v>912</v>
      </c>
      <c r="CX313" s="850">
        <v>3.3</v>
      </c>
      <c r="CY313" s="881" t="s">
        <v>920</v>
      </c>
      <c r="CZ313" s="877" t="s">
        <v>912</v>
      </c>
      <c r="DA313" s="853">
        <v>5100</v>
      </c>
      <c r="DB313" s="855"/>
      <c r="DC313" s="157"/>
      <c r="DD313" s="855" t="s">
        <v>921</v>
      </c>
      <c r="DE313" s="856">
        <v>5310</v>
      </c>
      <c r="DF313" s="859" t="s">
        <v>912</v>
      </c>
      <c r="DG313" s="860">
        <v>50</v>
      </c>
      <c r="DH313" s="834" t="s">
        <v>913</v>
      </c>
      <c r="DI313" s="834" t="s">
        <v>914</v>
      </c>
      <c r="DJ313" s="834" t="s">
        <v>912</v>
      </c>
      <c r="DK313" s="837" t="s">
        <v>918</v>
      </c>
      <c r="DL313" s="834" t="s">
        <v>912</v>
      </c>
      <c r="DM313" s="840">
        <v>2</v>
      </c>
      <c r="DN313" s="843" t="s">
        <v>921</v>
      </c>
      <c r="DO313" s="844" t="s">
        <v>854</v>
      </c>
      <c r="DP313" s="846" t="s">
        <v>854</v>
      </c>
      <c r="DQ313" s="846" t="s">
        <v>854</v>
      </c>
      <c r="DR313" s="848" t="s">
        <v>854</v>
      </c>
      <c r="DS313" s="843" t="s">
        <v>921</v>
      </c>
      <c r="DT313" s="967"/>
      <c r="DU313" s="969"/>
      <c r="DV313" s="961"/>
      <c r="DW313" s="195"/>
      <c r="DX313" s="961"/>
    </row>
    <row r="314" spans="1:128" ht="18.600000000000001" customHeight="1">
      <c r="A314" s="302" t="s">
        <v>302</v>
      </c>
      <c r="B314" s="921"/>
      <c r="C314" s="866"/>
      <c r="D314" s="868"/>
      <c r="E314" s="94" t="s">
        <v>52</v>
      </c>
      <c r="F314" s="56"/>
      <c r="G314" s="95">
        <v>52220</v>
      </c>
      <c r="H314" s="96">
        <v>124480</v>
      </c>
      <c r="I314" s="95">
        <v>46720</v>
      </c>
      <c r="J314" s="96">
        <v>118980</v>
      </c>
      <c r="K314" s="33" t="s">
        <v>912</v>
      </c>
      <c r="L314" s="97">
        <v>500</v>
      </c>
      <c r="M314" s="98">
        <v>1120</v>
      </c>
      <c r="N314" s="99" t="s">
        <v>913</v>
      </c>
      <c r="O314" s="100" t="s">
        <v>914</v>
      </c>
      <c r="P314" s="100" t="s">
        <v>852</v>
      </c>
      <c r="Q314" s="100" t="s">
        <v>915</v>
      </c>
      <c r="R314" s="100" t="s">
        <v>912</v>
      </c>
      <c r="S314" s="101">
        <v>2.8</v>
      </c>
      <c r="T314" s="102">
        <v>2.7</v>
      </c>
      <c r="U314" s="97">
        <v>440</v>
      </c>
      <c r="V314" s="98">
        <v>1060</v>
      </c>
      <c r="W314" s="103" t="s">
        <v>913</v>
      </c>
      <c r="X314" s="100" t="s">
        <v>914</v>
      </c>
      <c r="Y314" s="103" t="s">
        <v>852</v>
      </c>
      <c r="Z314" s="100" t="s">
        <v>915</v>
      </c>
      <c r="AA314" s="103" t="s">
        <v>912</v>
      </c>
      <c r="AB314" s="101">
        <v>2.8</v>
      </c>
      <c r="AC314" s="104">
        <v>2.7</v>
      </c>
      <c r="AD314" s="33" t="s">
        <v>912</v>
      </c>
      <c r="AE314" s="105">
        <v>9010</v>
      </c>
      <c r="AF314" s="33" t="s">
        <v>912</v>
      </c>
      <c r="AG314" s="106">
        <v>90</v>
      </c>
      <c r="AH314" s="107" t="s">
        <v>913</v>
      </c>
      <c r="AI314" s="49" t="s">
        <v>914</v>
      </c>
      <c r="AJ314" s="50" t="s">
        <v>912</v>
      </c>
      <c r="AK314" s="108" t="s">
        <v>915</v>
      </c>
      <c r="AL314" s="109" t="s">
        <v>912</v>
      </c>
      <c r="AM314" s="110">
        <v>2.5</v>
      </c>
      <c r="AN314" s="111"/>
      <c r="AP314" s="112"/>
      <c r="AQ314" s="7"/>
      <c r="AR314" s="113"/>
      <c r="AS314" s="114"/>
      <c r="AT314" s="112"/>
      <c r="AU314" s="114"/>
      <c r="AV314" s="112"/>
      <c r="AW314" s="114"/>
      <c r="AX314" s="112"/>
      <c r="AZ314" s="18"/>
      <c r="BA314" s="18"/>
      <c r="BB314" s="81"/>
      <c r="BC314" s="22"/>
      <c r="BD314" s="18"/>
      <c r="BE314" s="22"/>
      <c r="BF314" s="18"/>
      <c r="BG314" s="22"/>
      <c r="BH314" s="18"/>
      <c r="BI314" s="870"/>
      <c r="BK314" s="150"/>
      <c r="BL314" s="869"/>
      <c r="BM314" s="151"/>
      <c r="BN314" s="54"/>
      <c r="BO314" s="54"/>
      <c r="BP314" s="54"/>
      <c r="BQ314" s="54"/>
      <c r="BR314" s="54"/>
      <c r="BS314" s="152"/>
      <c r="BU314" s="958"/>
      <c r="BV314" s="117"/>
      <c r="BW314" s="869"/>
      <c r="BX314" s="123"/>
      <c r="BY314" s="123"/>
      <c r="BZ314" s="870"/>
      <c r="CA314" s="162"/>
      <c r="CB314" s="159"/>
      <c r="CC314" s="160"/>
      <c r="CD314" s="159"/>
      <c r="CE314" s="160"/>
      <c r="CF314" s="159"/>
      <c r="CG314" s="160"/>
      <c r="CH314" s="855"/>
      <c r="CI314" s="872" t="e">
        <v>#REF!</v>
      </c>
      <c r="CJ314" s="875" t="e">
        <v>#REF!</v>
      </c>
      <c r="CK314" s="877"/>
      <c r="CL314" s="15" t="s">
        <v>923</v>
      </c>
      <c r="CM314" s="119">
        <v>3300</v>
      </c>
      <c r="CN314" s="120">
        <v>3700</v>
      </c>
      <c r="CO314" s="859"/>
      <c r="CP314" s="879"/>
      <c r="CQ314" s="859"/>
      <c r="CR314" s="861"/>
      <c r="CS314" s="884"/>
      <c r="CT314" s="835"/>
      <c r="CU314" s="835"/>
      <c r="CV314" s="838"/>
      <c r="CW314" s="884"/>
      <c r="CX314" s="851"/>
      <c r="CY314" s="881"/>
      <c r="CZ314" s="877"/>
      <c r="DA314" s="854"/>
      <c r="DB314" s="855"/>
      <c r="DC314" s="157"/>
      <c r="DD314" s="855"/>
      <c r="DE314" s="857"/>
      <c r="DF314" s="859"/>
      <c r="DG314" s="861"/>
      <c r="DH314" s="835"/>
      <c r="DI314" s="835"/>
      <c r="DJ314" s="835"/>
      <c r="DK314" s="838"/>
      <c r="DL314" s="835"/>
      <c r="DM314" s="841"/>
      <c r="DN314" s="843"/>
      <c r="DO314" s="845"/>
      <c r="DP314" s="847"/>
      <c r="DQ314" s="847"/>
      <c r="DR314" s="849"/>
      <c r="DS314" s="843"/>
      <c r="DT314" s="967"/>
      <c r="DU314" s="969"/>
      <c r="DV314" s="961"/>
      <c r="DW314" s="195"/>
      <c r="DX314" s="961"/>
    </row>
    <row r="315" spans="1:128" ht="18.600000000000001" customHeight="1">
      <c r="A315" s="302" t="s">
        <v>303</v>
      </c>
      <c r="B315" s="921"/>
      <c r="C315" s="866"/>
      <c r="D315" s="863" t="s">
        <v>924</v>
      </c>
      <c r="E315" s="94" t="s">
        <v>53</v>
      </c>
      <c r="F315" s="56"/>
      <c r="G315" s="95">
        <v>124480</v>
      </c>
      <c r="H315" s="96">
        <v>214660</v>
      </c>
      <c r="I315" s="95">
        <v>118980</v>
      </c>
      <c r="J315" s="96">
        <v>209160</v>
      </c>
      <c r="K315" s="33" t="s">
        <v>912</v>
      </c>
      <c r="L315" s="97">
        <v>1120</v>
      </c>
      <c r="M315" s="98">
        <v>2020</v>
      </c>
      <c r="N315" s="99" t="s">
        <v>913</v>
      </c>
      <c r="O315" s="100" t="s">
        <v>914</v>
      </c>
      <c r="P315" s="100" t="s">
        <v>852</v>
      </c>
      <c r="Q315" s="100" t="s">
        <v>915</v>
      </c>
      <c r="R315" s="100" t="s">
        <v>912</v>
      </c>
      <c r="S315" s="101">
        <v>2.7</v>
      </c>
      <c r="T315" s="102">
        <v>2.7</v>
      </c>
      <c r="U315" s="97">
        <v>1060</v>
      </c>
      <c r="V315" s="98">
        <v>1960</v>
      </c>
      <c r="W315" s="103" t="s">
        <v>913</v>
      </c>
      <c r="X315" s="100" t="s">
        <v>914</v>
      </c>
      <c r="Y315" s="103" t="s">
        <v>852</v>
      </c>
      <c r="Z315" s="100" t="s">
        <v>915</v>
      </c>
      <c r="AA315" s="103" t="s">
        <v>912</v>
      </c>
      <c r="AB315" s="101">
        <v>2.7</v>
      </c>
      <c r="AC315" s="104">
        <v>2.7</v>
      </c>
      <c r="AD315" s="122"/>
      <c r="AF315" s="124"/>
      <c r="AO315" s="122"/>
      <c r="AQ315" s="124"/>
      <c r="AY315" s="33" t="s">
        <v>912</v>
      </c>
      <c r="AZ315" s="127">
        <v>18030</v>
      </c>
      <c r="BA315" s="33" t="s">
        <v>912</v>
      </c>
      <c r="BB315" s="75">
        <v>180</v>
      </c>
      <c r="BC315" s="76" t="s">
        <v>913</v>
      </c>
      <c r="BD315" s="77" t="s">
        <v>914</v>
      </c>
      <c r="BE315" s="78" t="s">
        <v>912</v>
      </c>
      <c r="BF315" s="79" t="s">
        <v>915</v>
      </c>
      <c r="BG315" s="76" t="s">
        <v>912</v>
      </c>
      <c r="BH315" s="80">
        <v>2.5</v>
      </c>
      <c r="BI315" s="870"/>
      <c r="BK315" s="115" t="s">
        <v>955</v>
      </c>
      <c r="BL315" s="869"/>
      <c r="BM315" s="93" t="s">
        <v>955</v>
      </c>
      <c r="BS315" s="116"/>
      <c r="BT315" s="154"/>
      <c r="BU315" s="958"/>
      <c r="BV315" s="150"/>
      <c r="BW315" s="869"/>
      <c r="BX315" s="123"/>
      <c r="BY315" s="123"/>
      <c r="BZ315" s="870"/>
      <c r="CA315" s="162"/>
      <c r="CB315" s="159"/>
      <c r="CC315" s="160"/>
      <c r="CD315" s="159"/>
      <c r="CE315" s="160"/>
      <c r="CF315" s="159"/>
      <c r="CG315" s="160"/>
      <c r="CH315" s="855"/>
      <c r="CI315" s="872" t="e">
        <v>#REF!</v>
      </c>
      <c r="CJ315" s="875" t="e">
        <v>#REF!</v>
      </c>
      <c r="CK315" s="877"/>
      <c r="CL315" s="15" t="s">
        <v>925</v>
      </c>
      <c r="CM315" s="119">
        <v>2900</v>
      </c>
      <c r="CN315" s="120">
        <v>3200</v>
      </c>
      <c r="CO315" s="859"/>
      <c r="CP315" s="879"/>
      <c r="CQ315" s="859"/>
      <c r="CR315" s="861"/>
      <c r="CS315" s="884"/>
      <c r="CT315" s="835"/>
      <c r="CU315" s="835"/>
      <c r="CV315" s="838"/>
      <c r="CW315" s="884"/>
      <c r="CX315" s="851"/>
      <c r="CY315" s="881"/>
      <c r="CZ315" s="93"/>
      <c r="DA315" s="19"/>
      <c r="DB315" s="855"/>
      <c r="DC315" s="157"/>
      <c r="DD315" s="855"/>
      <c r="DE315" s="857"/>
      <c r="DF315" s="859"/>
      <c r="DG315" s="861"/>
      <c r="DH315" s="835"/>
      <c r="DI315" s="835"/>
      <c r="DJ315" s="835"/>
      <c r="DK315" s="838"/>
      <c r="DL315" s="835"/>
      <c r="DM315" s="841"/>
      <c r="DN315" s="843"/>
      <c r="DO315" s="888">
        <v>0.01</v>
      </c>
      <c r="DP315" s="890">
        <v>0.03</v>
      </c>
      <c r="DQ315" s="890">
        <v>0.04</v>
      </c>
      <c r="DR315" s="892">
        <v>0.06</v>
      </c>
      <c r="DS315" s="843"/>
      <c r="DT315" s="967"/>
      <c r="DU315" s="969"/>
      <c r="DV315" s="961"/>
      <c r="DW315" s="195"/>
      <c r="DX315" s="961"/>
    </row>
    <row r="316" spans="1:128" ht="18.600000000000001" customHeight="1">
      <c r="A316" s="302" t="s">
        <v>304</v>
      </c>
      <c r="B316" s="921"/>
      <c r="C316" s="866"/>
      <c r="D316" s="864"/>
      <c r="E316" s="129" t="s">
        <v>54</v>
      </c>
      <c r="F316" s="56"/>
      <c r="G316" s="130">
        <v>214660</v>
      </c>
      <c r="H316" s="131"/>
      <c r="I316" s="130">
        <v>209160</v>
      </c>
      <c r="J316" s="131"/>
      <c r="K316" s="33" t="s">
        <v>912</v>
      </c>
      <c r="L316" s="132">
        <v>2020</v>
      </c>
      <c r="M316" s="133"/>
      <c r="N316" s="134" t="s">
        <v>913</v>
      </c>
      <c r="O316" s="135" t="s">
        <v>914</v>
      </c>
      <c r="P316" s="135" t="s">
        <v>852</v>
      </c>
      <c r="Q316" s="135" t="s">
        <v>915</v>
      </c>
      <c r="R316" s="135" t="s">
        <v>912</v>
      </c>
      <c r="S316" s="136">
        <v>2.7</v>
      </c>
      <c r="T316" s="137"/>
      <c r="U316" s="132">
        <v>1960</v>
      </c>
      <c r="V316" s="133"/>
      <c r="W316" s="138" t="s">
        <v>913</v>
      </c>
      <c r="X316" s="135" t="s">
        <v>914</v>
      </c>
      <c r="Y316" s="139" t="s">
        <v>852</v>
      </c>
      <c r="Z316" s="135" t="s">
        <v>915</v>
      </c>
      <c r="AA316" s="139" t="s">
        <v>912</v>
      </c>
      <c r="AB316" s="136">
        <v>2.7</v>
      </c>
      <c r="AC316" s="140"/>
      <c r="AD316" s="122"/>
      <c r="AF316" s="124"/>
      <c r="AG316" s="141"/>
      <c r="AO316" s="122"/>
      <c r="AQ316" s="124"/>
      <c r="AR316" s="141"/>
      <c r="AY316" s="122"/>
      <c r="BI316" s="870"/>
      <c r="BK316" s="115">
        <v>753000</v>
      </c>
      <c r="BL316" s="869"/>
      <c r="BM316" s="147">
        <v>7530</v>
      </c>
      <c r="BN316" s="86" t="s">
        <v>853</v>
      </c>
      <c r="BO316" s="14" t="s">
        <v>914</v>
      </c>
      <c r="BP316" s="21" t="s">
        <v>912</v>
      </c>
      <c r="BQ316" s="148" t="s">
        <v>915</v>
      </c>
      <c r="BR316" s="35" t="s">
        <v>912</v>
      </c>
      <c r="BS316" s="149">
        <v>1.9</v>
      </c>
      <c r="BT316" s="123"/>
      <c r="BU316" s="958"/>
      <c r="BV316" s="115"/>
      <c r="BW316" s="869"/>
      <c r="BX316" s="123"/>
      <c r="BY316" s="123"/>
      <c r="BZ316" s="870"/>
      <c r="CA316" s="162"/>
      <c r="CB316" s="159"/>
      <c r="CC316" s="160"/>
      <c r="CD316" s="159"/>
      <c r="CE316" s="160"/>
      <c r="CF316" s="159"/>
      <c r="CG316" s="160"/>
      <c r="CH316" s="855"/>
      <c r="CI316" s="873" t="e">
        <v>#REF!</v>
      </c>
      <c r="CJ316" s="876" t="e">
        <v>#REF!</v>
      </c>
      <c r="CK316" s="877"/>
      <c r="CL316" s="143" t="s">
        <v>926</v>
      </c>
      <c r="CM316" s="144">
        <v>2600</v>
      </c>
      <c r="CN316" s="145">
        <v>2900</v>
      </c>
      <c r="CO316" s="859"/>
      <c r="CP316" s="880"/>
      <c r="CQ316" s="859"/>
      <c r="CR316" s="862"/>
      <c r="CS316" s="885"/>
      <c r="CT316" s="836"/>
      <c r="CU316" s="836"/>
      <c r="CV316" s="839"/>
      <c r="CW316" s="885"/>
      <c r="CX316" s="852"/>
      <c r="CY316" s="882"/>
      <c r="CZ316" s="93"/>
      <c r="DA316" s="19"/>
      <c r="DB316" s="855"/>
      <c r="DC316" s="157"/>
      <c r="DD316" s="855"/>
      <c r="DE316" s="858"/>
      <c r="DF316" s="859"/>
      <c r="DG316" s="862"/>
      <c r="DH316" s="836"/>
      <c r="DI316" s="836"/>
      <c r="DJ316" s="836"/>
      <c r="DK316" s="839"/>
      <c r="DL316" s="836"/>
      <c r="DM316" s="842"/>
      <c r="DN316" s="843"/>
      <c r="DO316" s="889"/>
      <c r="DP316" s="891"/>
      <c r="DQ316" s="891"/>
      <c r="DR316" s="893"/>
      <c r="DS316" s="843"/>
      <c r="DT316" s="967"/>
      <c r="DU316" s="969"/>
      <c r="DV316" s="961"/>
      <c r="DW316" s="195"/>
      <c r="DX316" s="961"/>
    </row>
    <row r="317" spans="1:128" ht="18.600000000000001" customHeight="1">
      <c r="A317" s="302" t="s">
        <v>305</v>
      </c>
      <c r="B317" s="921"/>
      <c r="C317" s="976" t="s">
        <v>956</v>
      </c>
      <c r="D317" s="867" t="s">
        <v>911</v>
      </c>
      <c r="E317" s="55" t="s">
        <v>51</v>
      </c>
      <c r="F317" s="56"/>
      <c r="G317" s="57">
        <v>41340</v>
      </c>
      <c r="H317" s="58">
        <v>50350</v>
      </c>
      <c r="I317" s="57">
        <v>36300</v>
      </c>
      <c r="J317" s="58">
        <v>45310</v>
      </c>
      <c r="K317" s="33" t="s">
        <v>912</v>
      </c>
      <c r="L317" s="59">
        <v>390</v>
      </c>
      <c r="M317" s="60">
        <v>480</v>
      </c>
      <c r="N317" s="61" t="s">
        <v>913</v>
      </c>
      <c r="O317" s="62" t="s">
        <v>914</v>
      </c>
      <c r="P317" s="63" t="s">
        <v>912</v>
      </c>
      <c r="Q317" s="64" t="s">
        <v>915</v>
      </c>
      <c r="R317" s="63" t="s">
        <v>912</v>
      </c>
      <c r="S317" s="65">
        <v>2.8</v>
      </c>
      <c r="T317" s="66">
        <v>2.8</v>
      </c>
      <c r="U317" s="59">
        <v>340</v>
      </c>
      <c r="V317" s="60">
        <v>430</v>
      </c>
      <c r="W317" s="67" t="s">
        <v>913</v>
      </c>
      <c r="X317" s="62" t="s">
        <v>914</v>
      </c>
      <c r="Y317" s="67" t="s">
        <v>912</v>
      </c>
      <c r="Z317" s="64" t="s">
        <v>915</v>
      </c>
      <c r="AA317" s="67" t="s">
        <v>912</v>
      </c>
      <c r="AB317" s="65">
        <v>2.8</v>
      </c>
      <c r="AC317" s="68">
        <v>2.7</v>
      </c>
      <c r="AD317" s="33" t="s">
        <v>912</v>
      </c>
      <c r="AE317" s="69">
        <v>9010</v>
      </c>
      <c r="AF317" s="33" t="s">
        <v>912</v>
      </c>
      <c r="AG317" s="70">
        <v>90</v>
      </c>
      <c r="AH317" s="71" t="s">
        <v>913</v>
      </c>
      <c r="AI317" s="62" t="s">
        <v>914</v>
      </c>
      <c r="AJ317" s="67" t="s">
        <v>912</v>
      </c>
      <c r="AK317" s="64" t="s">
        <v>915</v>
      </c>
      <c r="AL317" s="67" t="s">
        <v>912</v>
      </c>
      <c r="AM317" s="72">
        <v>2.5</v>
      </c>
      <c r="AN317" s="73" t="s">
        <v>916</v>
      </c>
      <c r="AO317" s="33" t="s">
        <v>912</v>
      </c>
      <c r="AP317" s="74">
        <v>3600</v>
      </c>
      <c r="AQ317" s="33" t="s">
        <v>912</v>
      </c>
      <c r="AR317" s="75">
        <v>30</v>
      </c>
      <c r="AS317" s="76" t="s">
        <v>913</v>
      </c>
      <c r="AT317" s="77" t="s">
        <v>914</v>
      </c>
      <c r="AU317" s="78" t="s">
        <v>912</v>
      </c>
      <c r="AV317" s="79" t="s">
        <v>915</v>
      </c>
      <c r="AW317" s="78" t="s">
        <v>912</v>
      </c>
      <c r="AX317" s="80">
        <v>3.7</v>
      </c>
      <c r="AZ317" s="18"/>
      <c r="BA317" s="18"/>
      <c r="BB317" s="81"/>
      <c r="BC317" s="22"/>
      <c r="BD317" s="18"/>
      <c r="BE317" s="22"/>
      <c r="BF317" s="18"/>
      <c r="BG317" s="22"/>
      <c r="BH317" s="18"/>
      <c r="BI317" s="870"/>
      <c r="BK317" s="150"/>
      <c r="BL317" s="869"/>
      <c r="BM317" s="151"/>
      <c r="BN317" s="54"/>
      <c r="BO317" s="54"/>
      <c r="BP317" s="54"/>
      <c r="BQ317" s="54"/>
      <c r="BR317" s="54"/>
      <c r="BS317" s="152"/>
      <c r="BU317" s="958"/>
      <c r="BV317" s="117"/>
      <c r="BW317" s="869"/>
      <c r="BX317" s="123"/>
      <c r="BY317" s="123"/>
      <c r="BZ317" s="870"/>
      <c r="CA317" s="162"/>
      <c r="CB317" s="159"/>
      <c r="CC317" s="160"/>
      <c r="CD317" s="159"/>
      <c r="CE317" s="160"/>
      <c r="CF317" s="159"/>
      <c r="CG317" s="160"/>
      <c r="CH317" s="855" t="s">
        <v>912</v>
      </c>
      <c r="CI317" s="871">
        <v>3400</v>
      </c>
      <c r="CJ317" s="874">
        <v>3800</v>
      </c>
      <c r="CK317" s="877" t="s">
        <v>912</v>
      </c>
      <c r="CL317" s="89" t="s">
        <v>919</v>
      </c>
      <c r="CM317" s="90">
        <v>5500</v>
      </c>
      <c r="CN317" s="91">
        <v>6200</v>
      </c>
      <c r="CO317" s="859" t="s">
        <v>912</v>
      </c>
      <c r="CP317" s="878">
        <v>4500</v>
      </c>
      <c r="CQ317" s="859" t="s">
        <v>912</v>
      </c>
      <c r="CR317" s="860">
        <v>40</v>
      </c>
      <c r="CS317" s="883" t="s">
        <v>913</v>
      </c>
      <c r="CT317" s="834" t="s">
        <v>914</v>
      </c>
      <c r="CU317" s="834" t="s">
        <v>912</v>
      </c>
      <c r="CV317" s="837" t="s">
        <v>918</v>
      </c>
      <c r="CW317" s="883" t="s">
        <v>912</v>
      </c>
      <c r="CX317" s="850">
        <v>3</v>
      </c>
      <c r="CY317" s="881" t="s">
        <v>920</v>
      </c>
      <c r="CZ317" s="877" t="s">
        <v>912</v>
      </c>
      <c r="DA317" s="853">
        <v>5100</v>
      </c>
      <c r="DB317" s="855"/>
      <c r="DC317" s="157"/>
      <c r="DD317" s="855" t="s">
        <v>921</v>
      </c>
      <c r="DE317" s="856">
        <v>4870</v>
      </c>
      <c r="DF317" s="859" t="s">
        <v>912</v>
      </c>
      <c r="DG317" s="860">
        <v>40</v>
      </c>
      <c r="DH317" s="834" t="s">
        <v>913</v>
      </c>
      <c r="DI317" s="834" t="s">
        <v>914</v>
      </c>
      <c r="DJ317" s="834" t="s">
        <v>912</v>
      </c>
      <c r="DK317" s="837" t="s">
        <v>918</v>
      </c>
      <c r="DL317" s="834" t="s">
        <v>912</v>
      </c>
      <c r="DM317" s="840">
        <v>2.2999999999999998</v>
      </c>
      <c r="DN317" s="843" t="s">
        <v>921</v>
      </c>
      <c r="DO317" s="844" t="s">
        <v>854</v>
      </c>
      <c r="DP317" s="846" t="s">
        <v>854</v>
      </c>
      <c r="DQ317" s="846" t="s">
        <v>854</v>
      </c>
      <c r="DR317" s="848" t="s">
        <v>854</v>
      </c>
      <c r="DS317" s="843" t="s">
        <v>921</v>
      </c>
      <c r="DT317" s="967"/>
      <c r="DU317" s="969"/>
      <c r="DV317" s="961"/>
      <c r="DW317" s="195"/>
      <c r="DX317" s="961"/>
    </row>
    <row r="318" spans="1:128" ht="18.600000000000001" customHeight="1">
      <c r="A318" s="302" t="s">
        <v>306</v>
      </c>
      <c r="B318" s="921"/>
      <c r="C318" s="977"/>
      <c r="D318" s="868"/>
      <c r="E318" s="94" t="s">
        <v>52</v>
      </c>
      <c r="F318" s="56"/>
      <c r="G318" s="95">
        <v>50350</v>
      </c>
      <c r="H318" s="96">
        <v>122610</v>
      </c>
      <c r="I318" s="95">
        <v>45310</v>
      </c>
      <c r="J318" s="96">
        <v>117570</v>
      </c>
      <c r="K318" s="33" t="s">
        <v>912</v>
      </c>
      <c r="L318" s="97">
        <v>480</v>
      </c>
      <c r="M318" s="98">
        <v>1100</v>
      </c>
      <c r="N318" s="99" t="s">
        <v>913</v>
      </c>
      <c r="O318" s="100" t="s">
        <v>914</v>
      </c>
      <c r="P318" s="100" t="s">
        <v>852</v>
      </c>
      <c r="Q318" s="100" t="s">
        <v>915</v>
      </c>
      <c r="R318" s="100" t="s">
        <v>912</v>
      </c>
      <c r="S318" s="101">
        <v>2.8</v>
      </c>
      <c r="T318" s="102">
        <v>2.7</v>
      </c>
      <c r="U318" s="97">
        <v>430</v>
      </c>
      <c r="V318" s="98">
        <v>1050</v>
      </c>
      <c r="W318" s="103" t="s">
        <v>913</v>
      </c>
      <c r="X318" s="100" t="s">
        <v>914</v>
      </c>
      <c r="Y318" s="103" t="s">
        <v>852</v>
      </c>
      <c r="Z318" s="100" t="s">
        <v>915</v>
      </c>
      <c r="AA318" s="103" t="s">
        <v>912</v>
      </c>
      <c r="AB318" s="101">
        <v>2.7</v>
      </c>
      <c r="AC318" s="104">
        <v>2.7</v>
      </c>
      <c r="AD318" s="33" t="s">
        <v>912</v>
      </c>
      <c r="AE318" s="105">
        <v>9010</v>
      </c>
      <c r="AF318" s="33" t="s">
        <v>912</v>
      </c>
      <c r="AG318" s="106">
        <v>90</v>
      </c>
      <c r="AH318" s="107" t="s">
        <v>913</v>
      </c>
      <c r="AI318" s="49" t="s">
        <v>914</v>
      </c>
      <c r="AJ318" s="50" t="s">
        <v>912</v>
      </c>
      <c r="AK318" s="108" t="s">
        <v>915</v>
      </c>
      <c r="AL318" s="109" t="s">
        <v>912</v>
      </c>
      <c r="AM318" s="110">
        <v>2.5</v>
      </c>
      <c r="AN318" s="111"/>
      <c r="AP318" s="112"/>
      <c r="AQ318" s="7"/>
      <c r="AR318" s="113"/>
      <c r="AS318" s="114"/>
      <c r="AT318" s="112"/>
      <c r="AU318" s="114"/>
      <c r="AV318" s="112"/>
      <c r="AW318" s="114"/>
      <c r="AX318" s="112"/>
      <c r="AZ318" s="18"/>
      <c r="BA318" s="18"/>
      <c r="BB318" s="81"/>
      <c r="BC318" s="22"/>
      <c r="BD318" s="18"/>
      <c r="BE318" s="22"/>
      <c r="BF318" s="18"/>
      <c r="BG318" s="22"/>
      <c r="BH318" s="18"/>
      <c r="BI318" s="870"/>
      <c r="BK318" s="115" t="s">
        <v>957</v>
      </c>
      <c r="BL318" s="869"/>
      <c r="BM318" s="93" t="s">
        <v>957</v>
      </c>
      <c r="BS318" s="116"/>
      <c r="BT318" s="154"/>
      <c r="BU318" s="958"/>
      <c r="BV318" s="150"/>
      <c r="BW318" s="869"/>
      <c r="BX318" s="123"/>
      <c r="BY318" s="123"/>
      <c r="BZ318" s="870"/>
      <c r="CA318" s="162"/>
      <c r="CB318" s="159"/>
      <c r="CC318" s="160"/>
      <c r="CD318" s="159"/>
      <c r="CE318" s="160"/>
      <c r="CF318" s="159"/>
      <c r="CG318" s="160"/>
      <c r="CH318" s="855"/>
      <c r="CI318" s="872" t="e">
        <v>#REF!</v>
      </c>
      <c r="CJ318" s="875" t="e">
        <v>#REF!</v>
      </c>
      <c r="CK318" s="877"/>
      <c r="CL318" s="15" t="s">
        <v>923</v>
      </c>
      <c r="CM318" s="119">
        <v>3000</v>
      </c>
      <c r="CN318" s="120">
        <v>3400</v>
      </c>
      <c r="CO318" s="859"/>
      <c r="CP318" s="879"/>
      <c r="CQ318" s="859"/>
      <c r="CR318" s="861"/>
      <c r="CS318" s="884"/>
      <c r="CT318" s="835"/>
      <c r="CU318" s="835"/>
      <c r="CV318" s="838"/>
      <c r="CW318" s="884"/>
      <c r="CX318" s="851"/>
      <c r="CY318" s="881"/>
      <c r="CZ318" s="877"/>
      <c r="DA318" s="854"/>
      <c r="DB318" s="855"/>
      <c r="DC318" s="157"/>
      <c r="DD318" s="855"/>
      <c r="DE318" s="857"/>
      <c r="DF318" s="859"/>
      <c r="DG318" s="861"/>
      <c r="DH318" s="835"/>
      <c r="DI318" s="835"/>
      <c r="DJ318" s="835"/>
      <c r="DK318" s="838"/>
      <c r="DL318" s="835"/>
      <c r="DM318" s="841"/>
      <c r="DN318" s="843"/>
      <c r="DO318" s="845"/>
      <c r="DP318" s="847"/>
      <c r="DQ318" s="847"/>
      <c r="DR318" s="849"/>
      <c r="DS318" s="843"/>
      <c r="DT318" s="967"/>
      <c r="DU318" s="969"/>
      <c r="DV318" s="961"/>
      <c r="DW318" s="195"/>
      <c r="DX318" s="961"/>
    </row>
    <row r="319" spans="1:128" ht="18.600000000000001" customHeight="1">
      <c r="A319" s="302" t="s">
        <v>307</v>
      </c>
      <c r="B319" s="921"/>
      <c r="C319" s="977"/>
      <c r="D319" s="863" t="s">
        <v>924</v>
      </c>
      <c r="E319" s="94" t="s">
        <v>53</v>
      </c>
      <c r="F319" s="56"/>
      <c r="G319" s="95">
        <v>122610</v>
      </c>
      <c r="H319" s="96">
        <v>212790</v>
      </c>
      <c r="I319" s="95">
        <v>117570</v>
      </c>
      <c r="J319" s="96">
        <v>207750</v>
      </c>
      <c r="K319" s="33" t="s">
        <v>912</v>
      </c>
      <c r="L319" s="97">
        <v>1100</v>
      </c>
      <c r="M319" s="98">
        <v>2000</v>
      </c>
      <c r="N319" s="99" t="s">
        <v>913</v>
      </c>
      <c r="O319" s="100" t="s">
        <v>914</v>
      </c>
      <c r="P319" s="100" t="s">
        <v>852</v>
      </c>
      <c r="Q319" s="100" t="s">
        <v>915</v>
      </c>
      <c r="R319" s="100" t="s">
        <v>912</v>
      </c>
      <c r="S319" s="101">
        <v>2.7</v>
      </c>
      <c r="T319" s="102">
        <v>2.7</v>
      </c>
      <c r="U319" s="97">
        <v>1050</v>
      </c>
      <c r="V319" s="98">
        <v>1950</v>
      </c>
      <c r="W319" s="103" t="s">
        <v>913</v>
      </c>
      <c r="X319" s="100" t="s">
        <v>914</v>
      </c>
      <c r="Y319" s="103" t="s">
        <v>852</v>
      </c>
      <c r="Z319" s="100" t="s">
        <v>915</v>
      </c>
      <c r="AA319" s="103" t="s">
        <v>912</v>
      </c>
      <c r="AB319" s="101">
        <v>2.7</v>
      </c>
      <c r="AC319" s="104">
        <v>2.7</v>
      </c>
      <c r="AD319" s="122"/>
      <c r="AF319" s="124"/>
      <c r="AO319" s="122"/>
      <c r="AQ319" s="124"/>
      <c r="AY319" s="33" t="s">
        <v>912</v>
      </c>
      <c r="AZ319" s="127">
        <v>18030</v>
      </c>
      <c r="BA319" s="33" t="s">
        <v>912</v>
      </c>
      <c r="BB319" s="75">
        <v>180</v>
      </c>
      <c r="BC319" s="76" t="s">
        <v>913</v>
      </c>
      <c r="BD319" s="77" t="s">
        <v>914</v>
      </c>
      <c r="BE319" s="78" t="s">
        <v>912</v>
      </c>
      <c r="BF319" s="79" t="s">
        <v>915</v>
      </c>
      <c r="BG319" s="76" t="s">
        <v>912</v>
      </c>
      <c r="BH319" s="80">
        <v>2.5</v>
      </c>
      <c r="BI319" s="870"/>
      <c r="BK319" s="115">
        <v>796200</v>
      </c>
      <c r="BL319" s="869"/>
      <c r="BM319" s="147">
        <v>7960</v>
      </c>
      <c r="BN319" s="86" t="s">
        <v>853</v>
      </c>
      <c r="BO319" s="14" t="s">
        <v>914</v>
      </c>
      <c r="BP319" s="21" t="s">
        <v>912</v>
      </c>
      <c r="BQ319" s="148" t="s">
        <v>915</v>
      </c>
      <c r="BR319" s="35" t="s">
        <v>912</v>
      </c>
      <c r="BS319" s="149">
        <v>1.9</v>
      </c>
      <c r="BT319" s="123"/>
      <c r="BU319" s="958"/>
      <c r="BV319" s="115"/>
      <c r="BW319" s="869"/>
      <c r="BX319" s="123"/>
      <c r="BY319" s="123"/>
      <c r="BZ319" s="870"/>
      <c r="CA319" s="162"/>
      <c r="CB319" s="159"/>
      <c r="CC319" s="160"/>
      <c r="CD319" s="159"/>
      <c r="CE319" s="160"/>
      <c r="CF319" s="159"/>
      <c r="CG319" s="160"/>
      <c r="CH319" s="855"/>
      <c r="CI319" s="872" t="e">
        <v>#REF!</v>
      </c>
      <c r="CJ319" s="875" t="e">
        <v>#REF!</v>
      </c>
      <c r="CK319" s="877"/>
      <c r="CL319" s="15" t="s">
        <v>925</v>
      </c>
      <c r="CM319" s="119">
        <v>2600</v>
      </c>
      <c r="CN319" s="120">
        <v>2900</v>
      </c>
      <c r="CO319" s="859"/>
      <c r="CP319" s="879"/>
      <c r="CQ319" s="859"/>
      <c r="CR319" s="861"/>
      <c r="CS319" s="884"/>
      <c r="CT319" s="835"/>
      <c r="CU319" s="835"/>
      <c r="CV319" s="838"/>
      <c r="CW319" s="884"/>
      <c r="CX319" s="851"/>
      <c r="CY319" s="881"/>
      <c r="CZ319" s="93"/>
      <c r="DA319" s="19"/>
      <c r="DB319" s="855"/>
      <c r="DC319" s="157"/>
      <c r="DD319" s="855"/>
      <c r="DE319" s="857"/>
      <c r="DF319" s="859"/>
      <c r="DG319" s="861"/>
      <c r="DH319" s="835"/>
      <c r="DI319" s="835"/>
      <c r="DJ319" s="835"/>
      <c r="DK319" s="838"/>
      <c r="DL319" s="835"/>
      <c r="DM319" s="841"/>
      <c r="DN319" s="843"/>
      <c r="DO319" s="888">
        <v>0.01</v>
      </c>
      <c r="DP319" s="890">
        <v>0.03</v>
      </c>
      <c r="DQ319" s="890">
        <v>0.04</v>
      </c>
      <c r="DR319" s="892">
        <v>0.06</v>
      </c>
      <c r="DS319" s="843"/>
      <c r="DT319" s="967"/>
      <c r="DU319" s="969"/>
      <c r="DV319" s="961"/>
      <c r="DW319" s="195"/>
      <c r="DX319" s="961"/>
    </row>
    <row r="320" spans="1:128" ht="18.600000000000001" customHeight="1">
      <c r="A320" s="302" t="s">
        <v>308</v>
      </c>
      <c r="B320" s="921"/>
      <c r="C320" s="978"/>
      <c r="D320" s="864"/>
      <c r="E320" s="129" t="s">
        <v>54</v>
      </c>
      <c r="F320" s="56"/>
      <c r="G320" s="130">
        <v>212790</v>
      </c>
      <c r="H320" s="131"/>
      <c r="I320" s="130">
        <v>207750</v>
      </c>
      <c r="J320" s="131"/>
      <c r="K320" s="33" t="s">
        <v>912</v>
      </c>
      <c r="L320" s="132">
        <v>2000</v>
      </c>
      <c r="M320" s="133"/>
      <c r="N320" s="134" t="s">
        <v>913</v>
      </c>
      <c r="O320" s="135" t="s">
        <v>914</v>
      </c>
      <c r="P320" s="135" t="s">
        <v>852</v>
      </c>
      <c r="Q320" s="135" t="s">
        <v>915</v>
      </c>
      <c r="R320" s="135" t="s">
        <v>912</v>
      </c>
      <c r="S320" s="136">
        <v>2.7</v>
      </c>
      <c r="T320" s="137"/>
      <c r="U320" s="132">
        <v>1950</v>
      </c>
      <c r="V320" s="133"/>
      <c r="W320" s="138" t="s">
        <v>913</v>
      </c>
      <c r="X320" s="135" t="s">
        <v>914</v>
      </c>
      <c r="Y320" s="139" t="s">
        <v>852</v>
      </c>
      <c r="Z320" s="135" t="s">
        <v>915</v>
      </c>
      <c r="AA320" s="139" t="s">
        <v>912</v>
      </c>
      <c r="AB320" s="136">
        <v>2.7</v>
      </c>
      <c r="AC320" s="140"/>
      <c r="AD320" s="122"/>
      <c r="AF320" s="124"/>
      <c r="AG320" s="141"/>
      <c r="AO320" s="122"/>
      <c r="AQ320" s="124"/>
      <c r="AR320" s="141"/>
      <c r="AY320" s="122"/>
      <c r="BI320" s="870"/>
      <c r="BK320" s="150"/>
      <c r="BL320" s="869"/>
      <c r="BM320" s="151"/>
      <c r="BN320" s="54"/>
      <c r="BO320" s="54"/>
      <c r="BP320" s="54"/>
      <c r="BQ320" s="54"/>
      <c r="BR320" s="54"/>
      <c r="BS320" s="152"/>
      <c r="BU320" s="958"/>
      <c r="BV320" s="117"/>
      <c r="BW320" s="869"/>
      <c r="BX320" s="123"/>
      <c r="BY320" s="123"/>
      <c r="BZ320" s="870"/>
      <c r="CA320" s="162"/>
      <c r="CB320" s="159"/>
      <c r="CC320" s="160"/>
      <c r="CD320" s="159"/>
      <c r="CE320" s="160"/>
      <c r="CF320" s="159"/>
      <c r="CG320" s="160"/>
      <c r="CH320" s="855"/>
      <c r="CI320" s="873" t="e">
        <v>#REF!</v>
      </c>
      <c r="CJ320" s="876" t="e">
        <v>#REF!</v>
      </c>
      <c r="CK320" s="877"/>
      <c r="CL320" s="143" t="s">
        <v>926</v>
      </c>
      <c r="CM320" s="144">
        <v>2400</v>
      </c>
      <c r="CN320" s="145">
        <v>2600</v>
      </c>
      <c r="CO320" s="859"/>
      <c r="CP320" s="880"/>
      <c r="CQ320" s="859"/>
      <c r="CR320" s="862"/>
      <c r="CS320" s="885"/>
      <c r="CT320" s="836"/>
      <c r="CU320" s="836"/>
      <c r="CV320" s="839"/>
      <c r="CW320" s="885"/>
      <c r="CX320" s="852"/>
      <c r="CY320" s="882"/>
      <c r="CZ320" s="93"/>
      <c r="DA320" s="19"/>
      <c r="DB320" s="855"/>
      <c r="DC320" s="157"/>
      <c r="DD320" s="855"/>
      <c r="DE320" s="858"/>
      <c r="DF320" s="859"/>
      <c r="DG320" s="862"/>
      <c r="DH320" s="836"/>
      <c r="DI320" s="836"/>
      <c r="DJ320" s="836"/>
      <c r="DK320" s="839"/>
      <c r="DL320" s="836"/>
      <c r="DM320" s="842"/>
      <c r="DN320" s="843"/>
      <c r="DO320" s="889"/>
      <c r="DP320" s="891"/>
      <c r="DQ320" s="891"/>
      <c r="DR320" s="893"/>
      <c r="DS320" s="843"/>
      <c r="DT320" s="967"/>
      <c r="DU320" s="969"/>
      <c r="DV320" s="961"/>
      <c r="DW320" s="195"/>
      <c r="DX320" s="961"/>
    </row>
    <row r="321" spans="1:128" ht="18.600000000000001" customHeight="1">
      <c r="A321" s="302" t="s">
        <v>309</v>
      </c>
      <c r="B321" s="921"/>
      <c r="C321" s="973" t="s">
        <v>958</v>
      </c>
      <c r="D321" s="867" t="s">
        <v>911</v>
      </c>
      <c r="E321" s="55" t="s">
        <v>51</v>
      </c>
      <c r="F321" s="56"/>
      <c r="G321" s="57">
        <v>39760</v>
      </c>
      <c r="H321" s="58">
        <v>48770</v>
      </c>
      <c r="I321" s="57">
        <v>35110</v>
      </c>
      <c r="J321" s="58">
        <v>44120</v>
      </c>
      <c r="K321" s="33" t="s">
        <v>912</v>
      </c>
      <c r="L321" s="59">
        <v>370</v>
      </c>
      <c r="M321" s="60">
        <v>460</v>
      </c>
      <c r="N321" s="61" t="s">
        <v>913</v>
      </c>
      <c r="O321" s="62" t="s">
        <v>914</v>
      </c>
      <c r="P321" s="63" t="s">
        <v>912</v>
      </c>
      <c r="Q321" s="64" t="s">
        <v>915</v>
      </c>
      <c r="R321" s="63" t="s">
        <v>912</v>
      </c>
      <c r="S321" s="65">
        <v>2.9</v>
      </c>
      <c r="T321" s="66">
        <v>2.8</v>
      </c>
      <c r="U321" s="59">
        <v>330</v>
      </c>
      <c r="V321" s="60">
        <v>420</v>
      </c>
      <c r="W321" s="67" t="s">
        <v>913</v>
      </c>
      <c r="X321" s="62" t="s">
        <v>914</v>
      </c>
      <c r="Y321" s="67" t="s">
        <v>912</v>
      </c>
      <c r="Z321" s="64" t="s">
        <v>915</v>
      </c>
      <c r="AA321" s="67" t="s">
        <v>912</v>
      </c>
      <c r="AB321" s="65">
        <v>2.8</v>
      </c>
      <c r="AC321" s="68">
        <v>2.7</v>
      </c>
      <c r="AD321" s="33" t="s">
        <v>912</v>
      </c>
      <c r="AE321" s="69">
        <v>9010</v>
      </c>
      <c r="AF321" s="33" t="s">
        <v>912</v>
      </c>
      <c r="AG321" s="70">
        <v>90</v>
      </c>
      <c r="AH321" s="71" t="s">
        <v>913</v>
      </c>
      <c r="AI321" s="62" t="s">
        <v>914</v>
      </c>
      <c r="AJ321" s="67" t="s">
        <v>912</v>
      </c>
      <c r="AK321" s="64" t="s">
        <v>915</v>
      </c>
      <c r="AL321" s="67" t="s">
        <v>912</v>
      </c>
      <c r="AM321" s="72">
        <v>2.5</v>
      </c>
      <c r="AN321" s="73" t="s">
        <v>916</v>
      </c>
      <c r="AO321" s="33" t="s">
        <v>912</v>
      </c>
      <c r="AP321" s="74">
        <v>3600</v>
      </c>
      <c r="AQ321" s="33" t="s">
        <v>912</v>
      </c>
      <c r="AR321" s="75">
        <v>30</v>
      </c>
      <c r="AS321" s="76" t="s">
        <v>913</v>
      </c>
      <c r="AT321" s="77" t="s">
        <v>914</v>
      </c>
      <c r="AU321" s="78" t="s">
        <v>912</v>
      </c>
      <c r="AV321" s="79" t="s">
        <v>915</v>
      </c>
      <c r="AW321" s="78" t="s">
        <v>912</v>
      </c>
      <c r="AX321" s="80">
        <v>3.7</v>
      </c>
      <c r="AZ321" s="18"/>
      <c r="BA321" s="18"/>
      <c r="BB321" s="81"/>
      <c r="BC321" s="22"/>
      <c r="BD321" s="18"/>
      <c r="BE321" s="22"/>
      <c r="BF321" s="18"/>
      <c r="BG321" s="22"/>
      <c r="BH321" s="18"/>
      <c r="BI321" s="870"/>
      <c r="BK321" s="115" t="s">
        <v>959</v>
      </c>
      <c r="BL321" s="869"/>
      <c r="BM321" s="93" t="s">
        <v>959</v>
      </c>
      <c r="BS321" s="116"/>
      <c r="BT321" s="154"/>
      <c r="BU321" s="958"/>
      <c r="BV321" s="150"/>
      <c r="BW321" s="869"/>
      <c r="BX321" s="123"/>
      <c r="BY321" s="123"/>
      <c r="BZ321" s="870"/>
      <c r="CA321" s="162"/>
      <c r="CB321" s="159"/>
      <c r="CC321" s="160"/>
      <c r="CD321" s="159"/>
      <c r="CE321" s="160"/>
      <c r="CF321" s="159"/>
      <c r="CG321" s="160"/>
      <c r="CH321" s="855" t="s">
        <v>912</v>
      </c>
      <c r="CI321" s="871">
        <v>3200</v>
      </c>
      <c r="CJ321" s="874">
        <v>3500</v>
      </c>
      <c r="CK321" s="877" t="s">
        <v>912</v>
      </c>
      <c r="CL321" s="89" t="s">
        <v>919</v>
      </c>
      <c r="CM321" s="90">
        <v>5100</v>
      </c>
      <c r="CN321" s="91">
        <v>5700</v>
      </c>
      <c r="CO321" s="859" t="s">
        <v>912</v>
      </c>
      <c r="CP321" s="878">
        <v>4160</v>
      </c>
      <c r="CQ321" s="859" t="s">
        <v>912</v>
      </c>
      <c r="CR321" s="860">
        <v>40</v>
      </c>
      <c r="CS321" s="883" t="s">
        <v>913</v>
      </c>
      <c r="CT321" s="834" t="s">
        <v>914</v>
      </c>
      <c r="CU321" s="834" t="s">
        <v>912</v>
      </c>
      <c r="CV321" s="837" t="s">
        <v>918</v>
      </c>
      <c r="CW321" s="883" t="s">
        <v>912</v>
      </c>
      <c r="CX321" s="850">
        <v>2.8</v>
      </c>
      <c r="CY321" s="881" t="s">
        <v>920</v>
      </c>
      <c r="CZ321" s="877" t="s">
        <v>912</v>
      </c>
      <c r="DA321" s="853">
        <v>5100</v>
      </c>
      <c r="DB321" s="855"/>
      <c r="DC321" s="157"/>
      <c r="DD321" s="855" t="s">
        <v>921</v>
      </c>
      <c r="DE321" s="856">
        <v>4500</v>
      </c>
      <c r="DF321" s="859" t="s">
        <v>912</v>
      </c>
      <c r="DG321" s="860">
        <v>40</v>
      </c>
      <c r="DH321" s="834" t="s">
        <v>913</v>
      </c>
      <c r="DI321" s="834" t="s">
        <v>914</v>
      </c>
      <c r="DJ321" s="834" t="s">
        <v>912</v>
      </c>
      <c r="DK321" s="837" t="s">
        <v>918</v>
      </c>
      <c r="DL321" s="834" t="s">
        <v>912</v>
      </c>
      <c r="DM321" s="840">
        <v>2.1</v>
      </c>
      <c r="DN321" s="843" t="s">
        <v>921</v>
      </c>
      <c r="DO321" s="844" t="s">
        <v>854</v>
      </c>
      <c r="DP321" s="846" t="s">
        <v>854</v>
      </c>
      <c r="DQ321" s="846" t="s">
        <v>854</v>
      </c>
      <c r="DR321" s="848" t="s">
        <v>854</v>
      </c>
      <c r="DS321" s="843" t="s">
        <v>921</v>
      </c>
      <c r="DT321" s="967"/>
      <c r="DU321" s="969"/>
      <c r="DV321" s="961"/>
      <c r="DW321" s="195"/>
      <c r="DX321" s="961"/>
    </row>
    <row r="322" spans="1:128" ht="18.600000000000001" customHeight="1">
      <c r="A322" s="302" t="s">
        <v>310</v>
      </c>
      <c r="B322" s="921"/>
      <c r="C322" s="866"/>
      <c r="D322" s="868"/>
      <c r="E322" s="94" t="s">
        <v>52</v>
      </c>
      <c r="F322" s="56"/>
      <c r="G322" s="95">
        <v>48770</v>
      </c>
      <c r="H322" s="96">
        <v>121030</v>
      </c>
      <c r="I322" s="95">
        <v>44120</v>
      </c>
      <c r="J322" s="96">
        <v>116380</v>
      </c>
      <c r="K322" s="33" t="s">
        <v>912</v>
      </c>
      <c r="L322" s="97">
        <v>460</v>
      </c>
      <c r="M322" s="98">
        <v>1090</v>
      </c>
      <c r="N322" s="99" t="s">
        <v>913</v>
      </c>
      <c r="O322" s="100" t="s">
        <v>914</v>
      </c>
      <c r="P322" s="100" t="s">
        <v>852</v>
      </c>
      <c r="Q322" s="100" t="s">
        <v>915</v>
      </c>
      <c r="R322" s="100" t="s">
        <v>912</v>
      </c>
      <c r="S322" s="101">
        <v>2.8</v>
      </c>
      <c r="T322" s="102">
        <v>2.7</v>
      </c>
      <c r="U322" s="97">
        <v>420</v>
      </c>
      <c r="V322" s="98">
        <v>1040</v>
      </c>
      <c r="W322" s="103" t="s">
        <v>913</v>
      </c>
      <c r="X322" s="100" t="s">
        <v>914</v>
      </c>
      <c r="Y322" s="103" t="s">
        <v>852</v>
      </c>
      <c r="Z322" s="100" t="s">
        <v>915</v>
      </c>
      <c r="AA322" s="103" t="s">
        <v>912</v>
      </c>
      <c r="AB322" s="101">
        <v>2.7</v>
      </c>
      <c r="AC322" s="104">
        <v>2.7</v>
      </c>
      <c r="AD322" s="33" t="s">
        <v>912</v>
      </c>
      <c r="AE322" s="105">
        <v>9010</v>
      </c>
      <c r="AF322" s="33" t="s">
        <v>912</v>
      </c>
      <c r="AG322" s="106">
        <v>90</v>
      </c>
      <c r="AH322" s="107" t="s">
        <v>913</v>
      </c>
      <c r="AI322" s="49" t="s">
        <v>914</v>
      </c>
      <c r="AJ322" s="50" t="s">
        <v>912</v>
      </c>
      <c r="AK322" s="108" t="s">
        <v>915</v>
      </c>
      <c r="AL322" s="109" t="s">
        <v>912</v>
      </c>
      <c r="AM322" s="110">
        <v>2.5</v>
      </c>
      <c r="AN322" s="111"/>
      <c r="AP322" s="112"/>
      <c r="AQ322" s="7"/>
      <c r="AR322" s="113"/>
      <c r="AS322" s="114"/>
      <c r="AT322" s="112"/>
      <c r="AU322" s="114"/>
      <c r="AV322" s="112"/>
      <c r="AW322" s="114"/>
      <c r="AX322" s="112"/>
      <c r="AZ322" s="18"/>
      <c r="BA322" s="18"/>
      <c r="BB322" s="81"/>
      <c r="BC322" s="22"/>
      <c r="BD322" s="18"/>
      <c r="BE322" s="22"/>
      <c r="BF322" s="18"/>
      <c r="BG322" s="22"/>
      <c r="BH322" s="18"/>
      <c r="BI322" s="870"/>
      <c r="BK322" s="115">
        <v>839300</v>
      </c>
      <c r="BL322" s="869"/>
      <c r="BM322" s="147">
        <v>8390</v>
      </c>
      <c r="BN322" s="86" t="s">
        <v>853</v>
      </c>
      <c r="BO322" s="14" t="s">
        <v>914</v>
      </c>
      <c r="BP322" s="21" t="s">
        <v>912</v>
      </c>
      <c r="BQ322" s="148" t="s">
        <v>915</v>
      </c>
      <c r="BR322" s="35" t="s">
        <v>912</v>
      </c>
      <c r="BS322" s="149">
        <v>2</v>
      </c>
      <c r="BT322" s="123"/>
      <c r="BU322" s="958"/>
      <c r="BV322" s="115"/>
      <c r="BW322" s="869"/>
      <c r="BX322" s="123"/>
      <c r="BY322" s="123"/>
      <c r="BZ322" s="870"/>
      <c r="CA322" s="162"/>
      <c r="CB322" s="159"/>
      <c r="CC322" s="160"/>
      <c r="CD322" s="159"/>
      <c r="CE322" s="160"/>
      <c r="CF322" s="159"/>
      <c r="CG322" s="160"/>
      <c r="CH322" s="855"/>
      <c r="CI322" s="872" t="e">
        <v>#REF!</v>
      </c>
      <c r="CJ322" s="875" t="e">
        <v>#REF!</v>
      </c>
      <c r="CK322" s="877"/>
      <c r="CL322" s="15" t="s">
        <v>923</v>
      </c>
      <c r="CM322" s="119">
        <v>2800</v>
      </c>
      <c r="CN322" s="120">
        <v>3100</v>
      </c>
      <c r="CO322" s="859"/>
      <c r="CP322" s="879"/>
      <c r="CQ322" s="859"/>
      <c r="CR322" s="861"/>
      <c r="CS322" s="884"/>
      <c r="CT322" s="835"/>
      <c r="CU322" s="835"/>
      <c r="CV322" s="838"/>
      <c r="CW322" s="884"/>
      <c r="CX322" s="851"/>
      <c r="CY322" s="881"/>
      <c r="CZ322" s="877"/>
      <c r="DA322" s="854"/>
      <c r="DB322" s="855"/>
      <c r="DC322" s="157"/>
      <c r="DD322" s="855"/>
      <c r="DE322" s="857"/>
      <c r="DF322" s="859"/>
      <c r="DG322" s="861"/>
      <c r="DH322" s="835"/>
      <c r="DI322" s="835"/>
      <c r="DJ322" s="835"/>
      <c r="DK322" s="838"/>
      <c r="DL322" s="835"/>
      <c r="DM322" s="841"/>
      <c r="DN322" s="843"/>
      <c r="DO322" s="845"/>
      <c r="DP322" s="847"/>
      <c r="DQ322" s="847"/>
      <c r="DR322" s="849"/>
      <c r="DS322" s="843"/>
      <c r="DT322" s="967"/>
      <c r="DU322" s="969"/>
      <c r="DV322" s="961"/>
      <c r="DW322" s="195"/>
      <c r="DX322" s="961"/>
    </row>
    <row r="323" spans="1:128" ht="18.600000000000001" customHeight="1">
      <c r="A323" s="302" t="s">
        <v>311</v>
      </c>
      <c r="B323" s="921"/>
      <c r="C323" s="866"/>
      <c r="D323" s="863" t="s">
        <v>924</v>
      </c>
      <c r="E323" s="94" t="s">
        <v>53</v>
      </c>
      <c r="F323" s="56"/>
      <c r="G323" s="95">
        <v>121030</v>
      </c>
      <c r="H323" s="96">
        <v>211210</v>
      </c>
      <c r="I323" s="95">
        <v>116380</v>
      </c>
      <c r="J323" s="96">
        <v>206560</v>
      </c>
      <c r="K323" s="33" t="s">
        <v>912</v>
      </c>
      <c r="L323" s="97">
        <v>1090</v>
      </c>
      <c r="M323" s="98">
        <v>1990</v>
      </c>
      <c r="N323" s="99" t="s">
        <v>913</v>
      </c>
      <c r="O323" s="100" t="s">
        <v>914</v>
      </c>
      <c r="P323" s="100" t="s">
        <v>852</v>
      </c>
      <c r="Q323" s="100" t="s">
        <v>915</v>
      </c>
      <c r="R323" s="100" t="s">
        <v>912</v>
      </c>
      <c r="S323" s="101">
        <v>2.7</v>
      </c>
      <c r="T323" s="102">
        <v>2.7</v>
      </c>
      <c r="U323" s="97">
        <v>1040</v>
      </c>
      <c r="V323" s="98">
        <v>1940</v>
      </c>
      <c r="W323" s="103" t="s">
        <v>913</v>
      </c>
      <c r="X323" s="100" t="s">
        <v>914</v>
      </c>
      <c r="Y323" s="103" t="s">
        <v>852</v>
      </c>
      <c r="Z323" s="100" t="s">
        <v>915</v>
      </c>
      <c r="AA323" s="103" t="s">
        <v>912</v>
      </c>
      <c r="AB323" s="101">
        <v>2.7</v>
      </c>
      <c r="AC323" s="104">
        <v>2.7</v>
      </c>
      <c r="AD323" s="122"/>
      <c r="AF323" s="124"/>
      <c r="AO323" s="122"/>
      <c r="AQ323" s="124"/>
      <c r="AY323" s="33" t="s">
        <v>912</v>
      </c>
      <c r="AZ323" s="127">
        <v>18030</v>
      </c>
      <c r="BA323" s="33" t="s">
        <v>912</v>
      </c>
      <c r="BB323" s="75">
        <v>180</v>
      </c>
      <c r="BC323" s="76" t="s">
        <v>913</v>
      </c>
      <c r="BD323" s="77" t="s">
        <v>914</v>
      </c>
      <c r="BE323" s="78" t="s">
        <v>912</v>
      </c>
      <c r="BF323" s="79" t="s">
        <v>915</v>
      </c>
      <c r="BG323" s="76" t="s">
        <v>912</v>
      </c>
      <c r="BH323" s="80">
        <v>2.5</v>
      </c>
      <c r="BI323" s="870"/>
      <c r="BK323" s="163"/>
      <c r="BL323" s="869"/>
      <c r="BM323" s="151"/>
      <c r="BN323" s="54"/>
      <c r="BO323" s="54"/>
      <c r="BP323" s="54"/>
      <c r="BQ323" s="54"/>
      <c r="BR323" s="54"/>
      <c r="BS323" s="152"/>
      <c r="BU323" s="958"/>
      <c r="BV323" s="117"/>
      <c r="BW323" s="869"/>
      <c r="BX323" s="123"/>
      <c r="BY323" s="123"/>
      <c r="BZ323" s="870"/>
      <c r="CA323" s="162"/>
      <c r="CB323" s="159"/>
      <c r="CC323" s="160"/>
      <c r="CD323" s="159"/>
      <c r="CE323" s="160"/>
      <c r="CF323" s="159"/>
      <c r="CG323" s="160"/>
      <c r="CH323" s="855"/>
      <c r="CI323" s="872" t="e">
        <v>#REF!</v>
      </c>
      <c r="CJ323" s="875" t="e">
        <v>#REF!</v>
      </c>
      <c r="CK323" s="877"/>
      <c r="CL323" s="15" t="s">
        <v>925</v>
      </c>
      <c r="CM323" s="119">
        <v>2400</v>
      </c>
      <c r="CN323" s="120">
        <v>2700</v>
      </c>
      <c r="CO323" s="859"/>
      <c r="CP323" s="879"/>
      <c r="CQ323" s="859"/>
      <c r="CR323" s="861"/>
      <c r="CS323" s="884"/>
      <c r="CT323" s="835"/>
      <c r="CU323" s="835"/>
      <c r="CV323" s="838"/>
      <c r="CW323" s="884"/>
      <c r="CX323" s="851"/>
      <c r="CY323" s="881"/>
      <c r="CZ323" s="93"/>
      <c r="DA323" s="19"/>
      <c r="DB323" s="855"/>
      <c r="DC323" s="157"/>
      <c r="DD323" s="855"/>
      <c r="DE323" s="857"/>
      <c r="DF323" s="859"/>
      <c r="DG323" s="861"/>
      <c r="DH323" s="835"/>
      <c r="DI323" s="835"/>
      <c r="DJ323" s="835"/>
      <c r="DK323" s="838"/>
      <c r="DL323" s="835"/>
      <c r="DM323" s="841"/>
      <c r="DN323" s="843"/>
      <c r="DO323" s="888">
        <v>0.01</v>
      </c>
      <c r="DP323" s="890">
        <v>0.03</v>
      </c>
      <c r="DQ323" s="890">
        <v>0.04</v>
      </c>
      <c r="DR323" s="892">
        <v>0.06</v>
      </c>
      <c r="DS323" s="843"/>
      <c r="DT323" s="967"/>
      <c r="DU323" s="969"/>
      <c r="DV323" s="961"/>
      <c r="DW323" s="195"/>
      <c r="DX323" s="961"/>
    </row>
    <row r="324" spans="1:128" ht="18.600000000000001" customHeight="1">
      <c r="A324" s="302" t="s">
        <v>312</v>
      </c>
      <c r="B324" s="921"/>
      <c r="C324" s="866"/>
      <c r="D324" s="864"/>
      <c r="E324" s="129" t="s">
        <v>54</v>
      </c>
      <c r="F324" s="56"/>
      <c r="G324" s="130">
        <v>211210</v>
      </c>
      <c r="H324" s="131"/>
      <c r="I324" s="130">
        <v>206560</v>
      </c>
      <c r="J324" s="131"/>
      <c r="K324" s="33" t="s">
        <v>912</v>
      </c>
      <c r="L324" s="132">
        <v>1990</v>
      </c>
      <c r="M324" s="133"/>
      <c r="N324" s="134" t="s">
        <v>913</v>
      </c>
      <c r="O324" s="135" t="s">
        <v>914</v>
      </c>
      <c r="P324" s="135" t="s">
        <v>852</v>
      </c>
      <c r="Q324" s="135" t="s">
        <v>915</v>
      </c>
      <c r="R324" s="135" t="s">
        <v>912</v>
      </c>
      <c r="S324" s="136">
        <v>2.7</v>
      </c>
      <c r="T324" s="137"/>
      <c r="U324" s="132">
        <v>1940</v>
      </c>
      <c r="V324" s="133"/>
      <c r="W324" s="138" t="s">
        <v>913</v>
      </c>
      <c r="X324" s="135" t="s">
        <v>914</v>
      </c>
      <c r="Y324" s="139" t="s">
        <v>852</v>
      </c>
      <c r="Z324" s="135" t="s">
        <v>915</v>
      </c>
      <c r="AA324" s="139" t="s">
        <v>912</v>
      </c>
      <c r="AB324" s="136">
        <v>2.7</v>
      </c>
      <c r="AC324" s="140"/>
      <c r="AD324" s="122"/>
      <c r="AF324" s="124"/>
      <c r="AG324" s="141"/>
      <c r="AO324" s="122"/>
      <c r="AQ324" s="124"/>
      <c r="AR324" s="141"/>
      <c r="AY324" s="122"/>
      <c r="BI324" s="870"/>
      <c r="BK324" s="163"/>
      <c r="BL324" s="869"/>
      <c r="BM324" s="93"/>
      <c r="BS324" s="116"/>
      <c r="BT324" s="154"/>
      <c r="BU324" s="958"/>
      <c r="BV324" s="150"/>
      <c r="BW324" s="869"/>
      <c r="BX324" s="123"/>
      <c r="BY324" s="123"/>
      <c r="BZ324" s="870"/>
      <c r="CA324" s="162"/>
      <c r="CB324" s="159"/>
      <c r="CC324" s="160"/>
      <c r="CD324" s="159"/>
      <c r="CE324" s="160"/>
      <c r="CF324" s="159"/>
      <c r="CG324" s="160"/>
      <c r="CH324" s="855"/>
      <c r="CI324" s="873" t="e">
        <v>#REF!</v>
      </c>
      <c r="CJ324" s="876" t="e">
        <v>#REF!</v>
      </c>
      <c r="CK324" s="877"/>
      <c r="CL324" s="143" t="s">
        <v>926</v>
      </c>
      <c r="CM324" s="144">
        <v>2200</v>
      </c>
      <c r="CN324" s="145">
        <v>2400</v>
      </c>
      <c r="CO324" s="859"/>
      <c r="CP324" s="880"/>
      <c r="CQ324" s="859"/>
      <c r="CR324" s="862"/>
      <c r="CS324" s="885"/>
      <c r="CT324" s="836"/>
      <c r="CU324" s="836"/>
      <c r="CV324" s="839"/>
      <c r="CW324" s="885"/>
      <c r="CX324" s="852"/>
      <c r="CY324" s="882"/>
      <c r="CZ324" s="93"/>
      <c r="DA324" s="19"/>
      <c r="DB324" s="855"/>
      <c r="DC324" s="157"/>
      <c r="DD324" s="855"/>
      <c r="DE324" s="858"/>
      <c r="DF324" s="859"/>
      <c r="DG324" s="862"/>
      <c r="DH324" s="836"/>
      <c r="DI324" s="836"/>
      <c r="DJ324" s="836"/>
      <c r="DK324" s="839"/>
      <c r="DL324" s="836"/>
      <c r="DM324" s="842"/>
      <c r="DN324" s="843"/>
      <c r="DO324" s="889"/>
      <c r="DP324" s="891"/>
      <c r="DQ324" s="891"/>
      <c r="DR324" s="893"/>
      <c r="DS324" s="843"/>
      <c r="DT324" s="967"/>
      <c r="DU324" s="969"/>
      <c r="DV324" s="961"/>
      <c r="DW324" s="195"/>
      <c r="DX324" s="961"/>
    </row>
    <row r="325" spans="1:128" ht="18.600000000000001" customHeight="1">
      <c r="A325" s="302" t="s">
        <v>313</v>
      </c>
      <c r="B325" s="921"/>
      <c r="C325" s="865" t="s">
        <v>960</v>
      </c>
      <c r="D325" s="867" t="s">
        <v>911</v>
      </c>
      <c r="E325" s="55" t="s">
        <v>51</v>
      </c>
      <c r="F325" s="56"/>
      <c r="G325" s="57">
        <v>38440</v>
      </c>
      <c r="H325" s="58">
        <v>47450</v>
      </c>
      <c r="I325" s="57">
        <v>34120</v>
      </c>
      <c r="J325" s="58">
        <v>43130</v>
      </c>
      <c r="K325" s="33" t="s">
        <v>912</v>
      </c>
      <c r="L325" s="59">
        <v>360</v>
      </c>
      <c r="M325" s="60">
        <v>450</v>
      </c>
      <c r="N325" s="61" t="s">
        <v>913</v>
      </c>
      <c r="O325" s="62" t="s">
        <v>914</v>
      </c>
      <c r="P325" s="63" t="s">
        <v>912</v>
      </c>
      <c r="Q325" s="64" t="s">
        <v>915</v>
      </c>
      <c r="R325" s="63" t="s">
        <v>912</v>
      </c>
      <c r="S325" s="65">
        <v>2.8</v>
      </c>
      <c r="T325" s="66">
        <v>2.7</v>
      </c>
      <c r="U325" s="59">
        <v>320</v>
      </c>
      <c r="V325" s="60">
        <v>410</v>
      </c>
      <c r="W325" s="67" t="s">
        <v>913</v>
      </c>
      <c r="X325" s="62" t="s">
        <v>914</v>
      </c>
      <c r="Y325" s="67" t="s">
        <v>912</v>
      </c>
      <c r="Z325" s="64" t="s">
        <v>915</v>
      </c>
      <c r="AA325" s="67" t="s">
        <v>912</v>
      </c>
      <c r="AB325" s="65">
        <v>2.8</v>
      </c>
      <c r="AC325" s="68">
        <v>2.7</v>
      </c>
      <c r="AD325" s="33" t="s">
        <v>912</v>
      </c>
      <c r="AE325" s="69">
        <v>9010</v>
      </c>
      <c r="AF325" s="33" t="s">
        <v>912</v>
      </c>
      <c r="AG325" s="70">
        <v>90</v>
      </c>
      <c r="AH325" s="71" t="s">
        <v>913</v>
      </c>
      <c r="AI325" s="62" t="s">
        <v>914</v>
      </c>
      <c r="AJ325" s="67" t="s">
        <v>912</v>
      </c>
      <c r="AK325" s="64" t="s">
        <v>915</v>
      </c>
      <c r="AL325" s="67" t="s">
        <v>912</v>
      </c>
      <c r="AM325" s="72">
        <v>2.5</v>
      </c>
      <c r="AN325" s="73" t="s">
        <v>916</v>
      </c>
      <c r="AO325" s="33" t="s">
        <v>912</v>
      </c>
      <c r="AP325" s="74">
        <v>3600</v>
      </c>
      <c r="AQ325" s="33" t="s">
        <v>912</v>
      </c>
      <c r="AR325" s="75">
        <v>30</v>
      </c>
      <c r="AS325" s="76" t="s">
        <v>913</v>
      </c>
      <c r="AT325" s="77" t="s">
        <v>914</v>
      </c>
      <c r="AU325" s="78" t="s">
        <v>912</v>
      </c>
      <c r="AV325" s="79" t="s">
        <v>915</v>
      </c>
      <c r="AW325" s="78" t="s">
        <v>912</v>
      </c>
      <c r="AX325" s="80">
        <v>3.7</v>
      </c>
      <c r="AZ325" s="18"/>
      <c r="BA325" s="18"/>
      <c r="BB325" s="81"/>
      <c r="BC325" s="22"/>
      <c r="BD325" s="18"/>
      <c r="BE325" s="22"/>
      <c r="BF325" s="18"/>
      <c r="BG325" s="22"/>
      <c r="BH325" s="18"/>
      <c r="BI325" s="870"/>
      <c r="BK325" s="163"/>
      <c r="BL325" s="869"/>
      <c r="BM325" s="93"/>
      <c r="BS325" s="116"/>
      <c r="BT325" s="123"/>
      <c r="BU325" s="958"/>
      <c r="BV325" s="115"/>
      <c r="BW325" s="869"/>
      <c r="BX325" s="123"/>
      <c r="BY325" s="123"/>
      <c r="BZ325" s="870"/>
      <c r="CA325" s="162"/>
      <c r="CB325" s="159"/>
      <c r="CC325" s="160"/>
      <c r="CD325" s="159"/>
      <c r="CE325" s="160"/>
      <c r="CF325" s="159"/>
      <c r="CG325" s="160"/>
      <c r="CH325" s="855" t="s">
        <v>912</v>
      </c>
      <c r="CI325" s="871">
        <v>3400</v>
      </c>
      <c r="CJ325" s="874">
        <v>3800</v>
      </c>
      <c r="CK325" s="877" t="s">
        <v>912</v>
      </c>
      <c r="CL325" s="89" t="s">
        <v>919</v>
      </c>
      <c r="CM325" s="90">
        <v>5500</v>
      </c>
      <c r="CN325" s="91">
        <v>6200</v>
      </c>
      <c r="CO325" s="859" t="s">
        <v>912</v>
      </c>
      <c r="CP325" s="878">
        <v>3860</v>
      </c>
      <c r="CQ325" s="859" t="s">
        <v>912</v>
      </c>
      <c r="CR325" s="860">
        <v>30</v>
      </c>
      <c r="CS325" s="883" t="s">
        <v>913</v>
      </c>
      <c r="CT325" s="834" t="s">
        <v>914</v>
      </c>
      <c r="CU325" s="834" t="s">
        <v>912</v>
      </c>
      <c r="CV325" s="837" t="s">
        <v>918</v>
      </c>
      <c r="CW325" s="883" t="s">
        <v>912</v>
      </c>
      <c r="CX325" s="850">
        <v>3.4</v>
      </c>
      <c r="CY325" s="881" t="s">
        <v>920</v>
      </c>
      <c r="CZ325" s="877" t="s">
        <v>912</v>
      </c>
      <c r="DA325" s="853">
        <v>5100</v>
      </c>
      <c r="DB325" s="855"/>
      <c r="DC325" s="157"/>
      <c r="DD325" s="855" t="s">
        <v>921</v>
      </c>
      <c r="DE325" s="856">
        <v>4170</v>
      </c>
      <c r="DF325" s="859" t="s">
        <v>912</v>
      </c>
      <c r="DG325" s="860">
        <v>40</v>
      </c>
      <c r="DH325" s="834" t="s">
        <v>913</v>
      </c>
      <c r="DI325" s="834" t="s">
        <v>914</v>
      </c>
      <c r="DJ325" s="834" t="s">
        <v>912</v>
      </c>
      <c r="DK325" s="837" t="s">
        <v>918</v>
      </c>
      <c r="DL325" s="834" t="s">
        <v>912</v>
      </c>
      <c r="DM325" s="840">
        <v>2</v>
      </c>
      <c r="DN325" s="843" t="s">
        <v>921</v>
      </c>
      <c r="DO325" s="844" t="s">
        <v>854</v>
      </c>
      <c r="DP325" s="846" t="s">
        <v>854</v>
      </c>
      <c r="DQ325" s="846" t="s">
        <v>854</v>
      </c>
      <c r="DR325" s="848" t="s">
        <v>854</v>
      </c>
      <c r="DS325" s="843" t="s">
        <v>921</v>
      </c>
      <c r="DT325" s="967"/>
      <c r="DU325" s="969"/>
      <c r="DV325" s="961"/>
      <c r="DW325" s="195"/>
      <c r="DX325" s="961"/>
    </row>
    <row r="326" spans="1:128" ht="18.600000000000001" customHeight="1">
      <c r="A326" s="302" t="s">
        <v>314</v>
      </c>
      <c r="B326" s="921"/>
      <c r="C326" s="866"/>
      <c r="D326" s="868"/>
      <c r="E326" s="94" t="s">
        <v>52</v>
      </c>
      <c r="F326" s="56"/>
      <c r="G326" s="95">
        <v>47450</v>
      </c>
      <c r="H326" s="96">
        <v>119710</v>
      </c>
      <c r="I326" s="95">
        <v>43130</v>
      </c>
      <c r="J326" s="96">
        <v>115390</v>
      </c>
      <c r="K326" s="33" t="s">
        <v>912</v>
      </c>
      <c r="L326" s="97">
        <v>450</v>
      </c>
      <c r="M326" s="98">
        <v>1070</v>
      </c>
      <c r="N326" s="99" t="s">
        <v>913</v>
      </c>
      <c r="O326" s="100" t="s">
        <v>914</v>
      </c>
      <c r="P326" s="100" t="s">
        <v>852</v>
      </c>
      <c r="Q326" s="100" t="s">
        <v>915</v>
      </c>
      <c r="R326" s="100" t="s">
        <v>912</v>
      </c>
      <c r="S326" s="101">
        <v>2.7</v>
      </c>
      <c r="T326" s="102">
        <v>2.7</v>
      </c>
      <c r="U326" s="97">
        <v>410</v>
      </c>
      <c r="V326" s="98">
        <v>1030</v>
      </c>
      <c r="W326" s="103" t="s">
        <v>913</v>
      </c>
      <c r="X326" s="100" t="s">
        <v>914</v>
      </c>
      <c r="Y326" s="103" t="s">
        <v>852</v>
      </c>
      <c r="Z326" s="100" t="s">
        <v>915</v>
      </c>
      <c r="AA326" s="103" t="s">
        <v>912</v>
      </c>
      <c r="AB326" s="101">
        <v>2.7</v>
      </c>
      <c r="AC326" s="104">
        <v>2.7</v>
      </c>
      <c r="AD326" s="33" t="s">
        <v>912</v>
      </c>
      <c r="AE326" s="105">
        <v>9010</v>
      </c>
      <c r="AF326" s="33" t="s">
        <v>912</v>
      </c>
      <c r="AG326" s="106">
        <v>90</v>
      </c>
      <c r="AH326" s="107" t="s">
        <v>913</v>
      </c>
      <c r="AI326" s="49" t="s">
        <v>914</v>
      </c>
      <c r="AJ326" s="50" t="s">
        <v>912</v>
      </c>
      <c r="AK326" s="108" t="s">
        <v>915</v>
      </c>
      <c r="AL326" s="109" t="s">
        <v>912</v>
      </c>
      <c r="AM326" s="110">
        <v>2.5</v>
      </c>
      <c r="AN326" s="111"/>
      <c r="AP326" s="112"/>
      <c r="AQ326" s="7"/>
      <c r="AR326" s="113"/>
      <c r="AS326" s="114"/>
      <c r="AT326" s="112"/>
      <c r="AU326" s="114"/>
      <c r="AV326" s="112"/>
      <c r="AW326" s="114"/>
      <c r="AX326" s="112"/>
      <c r="AZ326" s="18"/>
      <c r="BA326" s="18"/>
      <c r="BB326" s="81"/>
      <c r="BC326" s="22"/>
      <c r="BD326" s="18"/>
      <c r="BE326" s="22"/>
      <c r="BF326" s="18"/>
      <c r="BG326" s="22"/>
      <c r="BH326" s="18"/>
      <c r="BI326" s="870"/>
      <c r="BK326" s="163"/>
      <c r="BL326" s="869"/>
      <c r="BM326" s="93"/>
      <c r="BS326" s="116"/>
      <c r="BU326" s="958"/>
      <c r="BV326" s="117"/>
      <c r="BW326" s="869"/>
      <c r="BX326" s="123"/>
      <c r="BY326" s="123"/>
      <c r="BZ326" s="870"/>
      <c r="CA326" s="162"/>
      <c r="CB326" s="159"/>
      <c r="CC326" s="160"/>
      <c r="CD326" s="159"/>
      <c r="CE326" s="160"/>
      <c r="CF326" s="159"/>
      <c r="CG326" s="160"/>
      <c r="CH326" s="855"/>
      <c r="CI326" s="872" t="e">
        <v>#REF!</v>
      </c>
      <c r="CJ326" s="875" t="e">
        <v>#REF!</v>
      </c>
      <c r="CK326" s="877"/>
      <c r="CL326" s="15" t="s">
        <v>923</v>
      </c>
      <c r="CM326" s="119">
        <v>3000</v>
      </c>
      <c r="CN326" s="120">
        <v>3400</v>
      </c>
      <c r="CO326" s="859"/>
      <c r="CP326" s="879"/>
      <c r="CQ326" s="859"/>
      <c r="CR326" s="861"/>
      <c r="CS326" s="884"/>
      <c r="CT326" s="835"/>
      <c r="CU326" s="835"/>
      <c r="CV326" s="838"/>
      <c r="CW326" s="884"/>
      <c r="CX326" s="851"/>
      <c r="CY326" s="881"/>
      <c r="CZ326" s="877"/>
      <c r="DA326" s="854"/>
      <c r="DB326" s="855"/>
      <c r="DC326" s="157"/>
      <c r="DD326" s="855"/>
      <c r="DE326" s="857"/>
      <c r="DF326" s="859"/>
      <c r="DG326" s="861"/>
      <c r="DH326" s="835"/>
      <c r="DI326" s="835"/>
      <c r="DJ326" s="835"/>
      <c r="DK326" s="838"/>
      <c r="DL326" s="835"/>
      <c r="DM326" s="841"/>
      <c r="DN326" s="843"/>
      <c r="DO326" s="845"/>
      <c r="DP326" s="847"/>
      <c r="DQ326" s="847"/>
      <c r="DR326" s="849"/>
      <c r="DS326" s="843"/>
      <c r="DT326" s="967"/>
      <c r="DU326" s="969"/>
      <c r="DV326" s="961"/>
      <c r="DW326" s="195"/>
      <c r="DX326" s="961"/>
    </row>
    <row r="327" spans="1:128" ht="18.600000000000001" customHeight="1">
      <c r="A327" s="302" t="s">
        <v>315</v>
      </c>
      <c r="B327" s="921"/>
      <c r="C327" s="866"/>
      <c r="D327" s="863" t="s">
        <v>924</v>
      </c>
      <c r="E327" s="94" t="s">
        <v>53</v>
      </c>
      <c r="F327" s="56"/>
      <c r="G327" s="95">
        <v>119710</v>
      </c>
      <c r="H327" s="96">
        <v>209890</v>
      </c>
      <c r="I327" s="95">
        <v>115390</v>
      </c>
      <c r="J327" s="96">
        <v>205570</v>
      </c>
      <c r="K327" s="33" t="s">
        <v>912</v>
      </c>
      <c r="L327" s="97">
        <v>1070</v>
      </c>
      <c r="M327" s="98">
        <v>1970</v>
      </c>
      <c r="N327" s="99" t="s">
        <v>913</v>
      </c>
      <c r="O327" s="100" t="s">
        <v>914</v>
      </c>
      <c r="P327" s="100" t="s">
        <v>852</v>
      </c>
      <c r="Q327" s="100" t="s">
        <v>915</v>
      </c>
      <c r="R327" s="100" t="s">
        <v>912</v>
      </c>
      <c r="S327" s="101">
        <v>2.7</v>
      </c>
      <c r="T327" s="102">
        <v>2.7</v>
      </c>
      <c r="U327" s="97">
        <v>1030</v>
      </c>
      <c r="V327" s="98">
        <v>1930</v>
      </c>
      <c r="W327" s="103" t="s">
        <v>913</v>
      </c>
      <c r="X327" s="100" t="s">
        <v>914</v>
      </c>
      <c r="Y327" s="103" t="s">
        <v>852</v>
      </c>
      <c r="Z327" s="100" t="s">
        <v>915</v>
      </c>
      <c r="AA327" s="103" t="s">
        <v>912</v>
      </c>
      <c r="AB327" s="101">
        <v>2.7</v>
      </c>
      <c r="AC327" s="104">
        <v>2.7</v>
      </c>
      <c r="AD327" s="122"/>
      <c r="AF327" s="124"/>
      <c r="AO327" s="122"/>
      <c r="AQ327" s="124"/>
      <c r="AY327" s="33" t="s">
        <v>912</v>
      </c>
      <c r="AZ327" s="127">
        <v>18030</v>
      </c>
      <c r="BA327" s="33" t="s">
        <v>912</v>
      </c>
      <c r="BB327" s="75">
        <v>180</v>
      </c>
      <c r="BC327" s="76" t="s">
        <v>913</v>
      </c>
      <c r="BD327" s="77" t="s">
        <v>914</v>
      </c>
      <c r="BE327" s="78" t="s">
        <v>912</v>
      </c>
      <c r="BF327" s="79" t="s">
        <v>915</v>
      </c>
      <c r="BG327" s="76" t="s">
        <v>912</v>
      </c>
      <c r="BH327" s="80">
        <v>2.5</v>
      </c>
      <c r="BI327" s="870"/>
      <c r="BK327" s="163"/>
      <c r="BL327" s="869"/>
      <c r="BM327" s="93"/>
      <c r="BS327" s="116"/>
      <c r="BT327" s="154"/>
      <c r="BU327" s="958"/>
      <c r="BV327" s="150"/>
      <c r="BW327" s="869"/>
      <c r="BX327" s="123"/>
      <c r="BY327" s="123"/>
      <c r="BZ327" s="870"/>
      <c r="CA327" s="162"/>
      <c r="CB327" s="159"/>
      <c r="CC327" s="160"/>
      <c r="CD327" s="159"/>
      <c r="CE327" s="160"/>
      <c r="CF327" s="159"/>
      <c r="CG327" s="160"/>
      <c r="CH327" s="855"/>
      <c r="CI327" s="872" t="e">
        <v>#REF!</v>
      </c>
      <c r="CJ327" s="875" t="e">
        <v>#REF!</v>
      </c>
      <c r="CK327" s="877"/>
      <c r="CL327" s="15" t="s">
        <v>925</v>
      </c>
      <c r="CM327" s="119">
        <v>2600</v>
      </c>
      <c r="CN327" s="120">
        <v>2900</v>
      </c>
      <c r="CO327" s="859"/>
      <c r="CP327" s="879"/>
      <c r="CQ327" s="859"/>
      <c r="CR327" s="861"/>
      <c r="CS327" s="884"/>
      <c r="CT327" s="835"/>
      <c r="CU327" s="835"/>
      <c r="CV327" s="838"/>
      <c r="CW327" s="884"/>
      <c r="CX327" s="851"/>
      <c r="CY327" s="881"/>
      <c r="CZ327" s="93"/>
      <c r="DA327" s="19"/>
      <c r="DB327" s="855"/>
      <c r="DC327" s="157"/>
      <c r="DD327" s="855"/>
      <c r="DE327" s="857"/>
      <c r="DF327" s="859"/>
      <c r="DG327" s="861"/>
      <c r="DH327" s="835"/>
      <c r="DI327" s="835"/>
      <c r="DJ327" s="835"/>
      <c r="DK327" s="838"/>
      <c r="DL327" s="835"/>
      <c r="DM327" s="841"/>
      <c r="DN327" s="843"/>
      <c r="DO327" s="888">
        <v>0.01</v>
      </c>
      <c r="DP327" s="890">
        <v>0.03</v>
      </c>
      <c r="DQ327" s="890">
        <v>0.04</v>
      </c>
      <c r="DR327" s="892">
        <v>0.06</v>
      </c>
      <c r="DS327" s="843"/>
      <c r="DT327" s="967"/>
      <c r="DU327" s="969"/>
      <c r="DV327" s="961"/>
      <c r="DW327" s="195"/>
      <c r="DX327" s="961"/>
    </row>
    <row r="328" spans="1:128" ht="18.600000000000001" customHeight="1">
      <c r="A328" s="302" t="s">
        <v>316</v>
      </c>
      <c r="B328" s="921"/>
      <c r="C328" s="866"/>
      <c r="D328" s="864"/>
      <c r="E328" s="129" t="s">
        <v>54</v>
      </c>
      <c r="F328" s="56"/>
      <c r="G328" s="130">
        <v>209890</v>
      </c>
      <c r="H328" s="131"/>
      <c r="I328" s="130">
        <v>205570</v>
      </c>
      <c r="J328" s="131"/>
      <c r="K328" s="33" t="s">
        <v>912</v>
      </c>
      <c r="L328" s="132">
        <v>1970</v>
      </c>
      <c r="M328" s="133"/>
      <c r="N328" s="134" t="s">
        <v>913</v>
      </c>
      <c r="O328" s="135" t="s">
        <v>914</v>
      </c>
      <c r="P328" s="135" t="s">
        <v>852</v>
      </c>
      <c r="Q328" s="135" t="s">
        <v>915</v>
      </c>
      <c r="R328" s="135" t="s">
        <v>912</v>
      </c>
      <c r="S328" s="136">
        <v>2.7</v>
      </c>
      <c r="T328" s="137"/>
      <c r="U328" s="132">
        <v>1930</v>
      </c>
      <c r="V328" s="133"/>
      <c r="W328" s="138" t="s">
        <v>913</v>
      </c>
      <c r="X328" s="135" t="s">
        <v>914</v>
      </c>
      <c r="Y328" s="139" t="s">
        <v>852</v>
      </c>
      <c r="Z328" s="135" t="s">
        <v>915</v>
      </c>
      <c r="AA328" s="139" t="s">
        <v>912</v>
      </c>
      <c r="AB328" s="136">
        <v>2.7</v>
      </c>
      <c r="AC328" s="140"/>
      <c r="AD328" s="122"/>
      <c r="AF328" s="124"/>
      <c r="AG328" s="141"/>
      <c r="AO328" s="122"/>
      <c r="AQ328" s="124"/>
      <c r="AR328" s="141"/>
      <c r="AY328" s="122"/>
      <c r="BI328" s="870"/>
      <c r="BK328" s="163"/>
      <c r="BL328" s="869"/>
      <c r="BM328" s="93"/>
      <c r="BS328" s="116"/>
      <c r="BT328" s="123"/>
      <c r="BU328" s="958"/>
      <c r="BV328" s="115"/>
      <c r="BW328" s="869"/>
      <c r="BX328" s="123"/>
      <c r="BY328" s="123"/>
      <c r="BZ328" s="870"/>
      <c r="CA328" s="162"/>
      <c r="CB328" s="159"/>
      <c r="CC328" s="160"/>
      <c r="CD328" s="159"/>
      <c r="CE328" s="160"/>
      <c r="CF328" s="159"/>
      <c r="CG328" s="160"/>
      <c r="CH328" s="855"/>
      <c r="CI328" s="873" t="e">
        <v>#REF!</v>
      </c>
      <c r="CJ328" s="876" t="e">
        <v>#REF!</v>
      </c>
      <c r="CK328" s="877"/>
      <c r="CL328" s="143" t="s">
        <v>926</v>
      </c>
      <c r="CM328" s="144">
        <v>2400</v>
      </c>
      <c r="CN328" s="145">
        <v>2600</v>
      </c>
      <c r="CO328" s="859"/>
      <c r="CP328" s="880"/>
      <c r="CQ328" s="859"/>
      <c r="CR328" s="862"/>
      <c r="CS328" s="885"/>
      <c r="CT328" s="836"/>
      <c r="CU328" s="836"/>
      <c r="CV328" s="839"/>
      <c r="CW328" s="885"/>
      <c r="CX328" s="852"/>
      <c r="CY328" s="882"/>
      <c r="CZ328" s="93"/>
      <c r="DA328" s="19"/>
      <c r="DB328" s="855"/>
      <c r="DC328" s="157"/>
      <c r="DD328" s="855"/>
      <c r="DE328" s="858"/>
      <c r="DF328" s="859"/>
      <c r="DG328" s="862"/>
      <c r="DH328" s="836"/>
      <c r="DI328" s="836"/>
      <c r="DJ328" s="836"/>
      <c r="DK328" s="839"/>
      <c r="DL328" s="836"/>
      <c r="DM328" s="842"/>
      <c r="DN328" s="843"/>
      <c r="DO328" s="889"/>
      <c r="DP328" s="891"/>
      <c r="DQ328" s="891"/>
      <c r="DR328" s="893"/>
      <c r="DS328" s="843"/>
      <c r="DT328" s="967"/>
      <c r="DU328" s="969"/>
      <c r="DV328" s="961"/>
      <c r="DW328" s="195"/>
      <c r="DX328" s="961"/>
    </row>
    <row r="329" spans="1:128" ht="18.600000000000001" customHeight="1">
      <c r="A329" s="302" t="s">
        <v>317</v>
      </c>
      <c r="B329" s="921"/>
      <c r="C329" s="865" t="s">
        <v>961</v>
      </c>
      <c r="D329" s="867" t="s">
        <v>911</v>
      </c>
      <c r="E329" s="55" t="s">
        <v>51</v>
      </c>
      <c r="F329" s="56"/>
      <c r="G329" s="57">
        <v>37270</v>
      </c>
      <c r="H329" s="58">
        <v>46280</v>
      </c>
      <c r="I329" s="57">
        <v>33230</v>
      </c>
      <c r="J329" s="58">
        <v>42240</v>
      </c>
      <c r="K329" s="33" t="s">
        <v>912</v>
      </c>
      <c r="L329" s="59">
        <v>350</v>
      </c>
      <c r="M329" s="60">
        <v>440</v>
      </c>
      <c r="N329" s="61" t="s">
        <v>913</v>
      </c>
      <c r="O329" s="62" t="s">
        <v>914</v>
      </c>
      <c r="P329" s="63" t="s">
        <v>912</v>
      </c>
      <c r="Q329" s="64" t="s">
        <v>915</v>
      </c>
      <c r="R329" s="63" t="s">
        <v>912</v>
      </c>
      <c r="S329" s="65">
        <v>2.8</v>
      </c>
      <c r="T329" s="66">
        <v>2.7</v>
      </c>
      <c r="U329" s="59">
        <v>310</v>
      </c>
      <c r="V329" s="60">
        <v>400</v>
      </c>
      <c r="W329" s="67" t="s">
        <v>913</v>
      </c>
      <c r="X329" s="62" t="s">
        <v>914</v>
      </c>
      <c r="Y329" s="67" t="s">
        <v>912</v>
      </c>
      <c r="Z329" s="64" t="s">
        <v>915</v>
      </c>
      <c r="AA329" s="67" t="s">
        <v>912</v>
      </c>
      <c r="AB329" s="65">
        <v>2.8</v>
      </c>
      <c r="AC329" s="68">
        <v>2.7</v>
      </c>
      <c r="AD329" s="33" t="s">
        <v>912</v>
      </c>
      <c r="AE329" s="69">
        <v>9010</v>
      </c>
      <c r="AF329" s="33" t="s">
        <v>912</v>
      </c>
      <c r="AG329" s="70">
        <v>90</v>
      </c>
      <c r="AH329" s="71" t="s">
        <v>913</v>
      </c>
      <c r="AI329" s="62" t="s">
        <v>914</v>
      </c>
      <c r="AJ329" s="67" t="s">
        <v>912</v>
      </c>
      <c r="AK329" s="64" t="s">
        <v>915</v>
      </c>
      <c r="AL329" s="67" t="s">
        <v>912</v>
      </c>
      <c r="AM329" s="72">
        <v>2.5</v>
      </c>
      <c r="AN329" s="73" t="s">
        <v>916</v>
      </c>
      <c r="AO329" s="33" t="s">
        <v>912</v>
      </c>
      <c r="AP329" s="74">
        <v>3600</v>
      </c>
      <c r="AQ329" s="33" t="s">
        <v>912</v>
      </c>
      <c r="AR329" s="75">
        <v>30</v>
      </c>
      <c r="AS329" s="76" t="s">
        <v>913</v>
      </c>
      <c r="AT329" s="77" t="s">
        <v>914</v>
      </c>
      <c r="AU329" s="78" t="s">
        <v>912</v>
      </c>
      <c r="AV329" s="79" t="s">
        <v>915</v>
      </c>
      <c r="AW329" s="78" t="s">
        <v>912</v>
      </c>
      <c r="AX329" s="80">
        <v>3.7</v>
      </c>
      <c r="AZ329" s="18"/>
      <c r="BA329" s="18"/>
      <c r="BB329" s="81"/>
      <c r="BC329" s="22"/>
      <c r="BD329" s="18"/>
      <c r="BE329" s="22"/>
      <c r="BF329" s="18"/>
      <c r="BG329" s="22"/>
      <c r="BH329" s="18"/>
      <c r="BI329" s="870"/>
      <c r="BK329" s="163"/>
      <c r="BL329" s="869"/>
      <c r="BM329" s="93"/>
      <c r="BS329" s="116"/>
      <c r="BU329" s="958"/>
      <c r="BV329" s="117"/>
      <c r="BW329" s="869"/>
      <c r="BX329" s="123"/>
      <c r="BY329" s="123"/>
      <c r="BZ329" s="870"/>
      <c r="CA329" s="162"/>
      <c r="CB329" s="159"/>
      <c r="CC329" s="160"/>
      <c r="CD329" s="159"/>
      <c r="CE329" s="160"/>
      <c r="CF329" s="159"/>
      <c r="CG329" s="160"/>
      <c r="CH329" s="855" t="s">
        <v>912</v>
      </c>
      <c r="CI329" s="871">
        <v>3200</v>
      </c>
      <c r="CJ329" s="874">
        <v>3500</v>
      </c>
      <c r="CK329" s="877" t="s">
        <v>912</v>
      </c>
      <c r="CL329" s="89" t="s">
        <v>919</v>
      </c>
      <c r="CM329" s="90">
        <v>5400</v>
      </c>
      <c r="CN329" s="91">
        <v>6000</v>
      </c>
      <c r="CO329" s="859" t="s">
        <v>912</v>
      </c>
      <c r="CP329" s="878">
        <v>3600</v>
      </c>
      <c r="CQ329" s="859" t="s">
        <v>912</v>
      </c>
      <c r="CR329" s="860">
        <v>30</v>
      </c>
      <c r="CS329" s="883" t="s">
        <v>913</v>
      </c>
      <c r="CT329" s="834" t="s">
        <v>914</v>
      </c>
      <c r="CU329" s="834" t="s">
        <v>912</v>
      </c>
      <c r="CV329" s="837" t="s">
        <v>918</v>
      </c>
      <c r="CW329" s="883" t="s">
        <v>912</v>
      </c>
      <c r="CX329" s="850">
        <v>3.2</v>
      </c>
      <c r="CY329" s="881" t="s">
        <v>920</v>
      </c>
      <c r="CZ329" s="877" t="s">
        <v>912</v>
      </c>
      <c r="DA329" s="853">
        <v>5100</v>
      </c>
      <c r="DB329" s="855"/>
      <c r="DC329" s="157"/>
      <c r="DD329" s="855" t="s">
        <v>921</v>
      </c>
      <c r="DE329" s="856">
        <v>3900</v>
      </c>
      <c r="DF329" s="859" t="s">
        <v>912</v>
      </c>
      <c r="DG329" s="860">
        <v>30</v>
      </c>
      <c r="DH329" s="834" t="s">
        <v>913</v>
      </c>
      <c r="DI329" s="834" t="s">
        <v>914</v>
      </c>
      <c r="DJ329" s="834" t="s">
        <v>912</v>
      </c>
      <c r="DK329" s="837" t="s">
        <v>918</v>
      </c>
      <c r="DL329" s="834" t="s">
        <v>912</v>
      </c>
      <c r="DM329" s="840">
        <v>2.5</v>
      </c>
      <c r="DN329" s="843" t="s">
        <v>921</v>
      </c>
      <c r="DO329" s="844" t="s">
        <v>854</v>
      </c>
      <c r="DP329" s="846" t="s">
        <v>854</v>
      </c>
      <c r="DQ329" s="846" t="s">
        <v>854</v>
      </c>
      <c r="DR329" s="848" t="s">
        <v>854</v>
      </c>
      <c r="DS329" s="843" t="s">
        <v>921</v>
      </c>
      <c r="DT329" s="967"/>
      <c r="DU329" s="969"/>
      <c r="DV329" s="961"/>
      <c r="DW329" s="195"/>
      <c r="DX329" s="961"/>
    </row>
    <row r="330" spans="1:128" ht="18.600000000000001" customHeight="1">
      <c r="A330" s="302" t="s">
        <v>318</v>
      </c>
      <c r="B330" s="921"/>
      <c r="C330" s="866"/>
      <c r="D330" s="868"/>
      <c r="E330" s="94" t="s">
        <v>52</v>
      </c>
      <c r="F330" s="56"/>
      <c r="G330" s="95">
        <v>46280</v>
      </c>
      <c r="H330" s="96">
        <v>118540</v>
      </c>
      <c r="I330" s="95">
        <v>42240</v>
      </c>
      <c r="J330" s="96">
        <v>114500</v>
      </c>
      <c r="K330" s="33" t="s">
        <v>912</v>
      </c>
      <c r="L330" s="97">
        <v>440</v>
      </c>
      <c r="M330" s="98">
        <v>1060</v>
      </c>
      <c r="N330" s="99" t="s">
        <v>913</v>
      </c>
      <c r="O330" s="100" t="s">
        <v>914</v>
      </c>
      <c r="P330" s="100" t="s">
        <v>852</v>
      </c>
      <c r="Q330" s="100" t="s">
        <v>915</v>
      </c>
      <c r="R330" s="100" t="s">
        <v>912</v>
      </c>
      <c r="S330" s="101">
        <v>2.7</v>
      </c>
      <c r="T330" s="102">
        <v>2.7</v>
      </c>
      <c r="U330" s="97">
        <v>400</v>
      </c>
      <c r="V330" s="98">
        <v>1020</v>
      </c>
      <c r="W330" s="103" t="s">
        <v>913</v>
      </c>
      <c r="X330" s="100" t="s">
        <v>914</v>
      </c>
      <c r="Y330" s="103" t="s">
        <v>852</v>
      </c>
      <c r="Z330" s="100" t="s">
        <v>915</v>
      </c>
      <c r="AA330" s="103" t="s">
        <v>912</v>
      </c>
      <c r="AB330" s="101">
        <v>2.7</v>
      </c>
      <c r="AC330" s="104">
        <v>2.7</v>
      </c>
      <c r="AD330" s="33" t="s">
        <v>912</v>
      </c>
      <c r="AE330" s="105">
        <v>9010</v>
      </c>
      <c r="AF330" s="33" t="s">
        <v>912</v>
      </c>
      <c r="AG330" s="106">
        <v>90</v>
      </c>
      <c r="AH330" s="107" t="s">
        <v>913</v>
      </c>
      <c r="AI330" s="49" t="s">
        <v>914</v>
      </c>
      <c r="AJ330" s="50" t="s">
        <v>912</v>
      </c>
      <c r="AK330" s="108" t="s">
        <v>915</v>
      </c>
      <c r="AL330" s="109" t="s">
        <v>912</v>
      </c>
      <c r="AM330" s="110">
        <v>2.5</v>
      </c>
      <c r="AN330" s="111"/>
      <c r="AP330" s="112"/>
      <c r="AQ330" s="7"/>
      <c r="AR330" s="113"/>
      <c r="AS330" s="114"/>
      <c r="AT330" s="112"/>
      <c r="AU330" s="114"/>
      <c r="AV330" s="112"/>
      <c r="AW330" s="114"/>
      <c r="AX330" s="112"/>
      <c r="AZ330" s="18"/>
      <c r="BA330" s="18"/>
      <c r="BB330" s="81"/>
      <c r="BC330" s="22"/>
      <c r="BD330" s="18"/>
      <c r="BE330" s="22"/>
      <c r="BF330" s="18"/>
      <c r="BG330" s="22"/>
      <c r="BH330" s="18"/>
      <c r="BI330" s="870"/>
      <c r="BK330" s="163"/>
      <c r="BL330" s="869"/>
      <c r="BM330" s="93"/>
      <c r="BS330" s="116"/>
      <c r="BT330" s="154"/>
      <c r="BU330" s="958"/>
      <c r="BV330" s="150"/>
      <c r="BW330" s="869"/>
      <c r="BX330" s="123"/>
      <c r="BY330" s="123"/>
      <c r="BZ330" s="870"/>
      <c r="CA330" s="162"/>
      <c r="CB330" s="159"/>
      <c r="CC330" s="160"/>
      <c r="CD330" s="159"/>
      <c r="CE330" s="160"/>
      <c r="CF330" s="159"/>
      <c r="CG330" s="160"/>
      <c r="CH330" s="855"/>
      <c r="CI330" s="872" t="e">
        <v>#REF!</v>
      </c>
      <c r="CJ330" s="875" t="e">
        <v>#REF!</v>
      </c>
      <c r="CK330" s="877"/>
      <c r="CL330" s="15" t="s">
        <v>923</v>
      </c>
      <c r="CM330" s="119">
        <v>2900</v>
      </c>
      <c r="CN330" s="120">
        <v>3300</v>
      </c>
      <c r="CO330" s="859"/>
      <c r="CP330" s="879"/>
      <c r="CQ330" s="859"/>
      <c r="CR330" s="861"/>
      <c r="CS330" s="884"/>
      <c r="CT330" s="835"/>
      <c r="CU330" s="835"/>
      <c r="CV330" s="838"/>
      <c r="CW330" s="884"/>
      <c r="CX330" s="851"/>
      <c r="CY330" s="881"/>
      <c r="CZ330" s="877"/>
      <c r="DA330" s="854"/>
      <c r="DB330" s="855"/>
      <c r="DC330" s="157"/>
      <c r="DD330" s="855"/>
      <c r="DE330" s="857"/>
      <c r="DF330" s="859"/>
      <c r="DG330" s="861"/>
      <c r="DH330" s="835"/>
      <c r="DI330" s="835"/>
      <c r="DJ330" s="835"/>
      <c r="DK330" s="838"/>
      <c r="DL330" s="835"/>
      <c r="DM330" s="841"/>
      <c r="DN330" s="843"/>
      <c r="DO330" s="845"/>
      <c r="DP330" s="847"/>
      <c r="DQ330" s="847"/>
      <c r="DR330" s="849"/>
      <c r="DS330" s="843"/>
      <c r="DT330" s="967"/>
      <c r="DU330" s="969"/>
      <c r="DV330" s="961"/>
      <c r="DW330" s="195"/>
      <c r="DX330" s="961"/>
    </row>
    <row r="331" spans="1:128" ht="18.600000000000001" customHeight="1">
      <c r="A331" s="302" t="s">
        <v>319</v>
      </c>
      <c r="B331" s="921"/>
      <c r="C331" s="866"/>
      <c r="D331" s="863" t="s">
        <v>924</v>
      </c>
      <c r="E331" s="94" t="s">
        <v>53</v>
      </c>
      <c r="F331" s="56"/>
      <c r="G331" s="95">
        <v>118540</v>
      </c>
      <c r="H331" s="96">
        <v>208720</v>
      </c>
      <c r="I331" s="95">
        <v>114500</v>
      </c>
      <c r="J331" s="96">
        <v>204680</v>
      </c>
      <c r="K331" s="33" t="s">
        <v>912</v>
      </c>
      <c r="L331" s="97">
        <v>1060</v>
      </c>
      <c r="M331" s="98">
        <v>1960</v>
      </c>
      <c r="N331" s="99" t="s">
        <v>913</v>
      </c>
      <c r="O331" s="100" t="s">
        <v>914</v>
      </c>
      <c r="P331" s="100" t="s">
        <v>852</v>
      </c>
      <c r="Q331" s="100" t="s">
        <v>915</v>
      </c>
      <c r="R331" s="100" t="s">
        <v>912</v>
      </c>
      <c r="S331" s="101">
        <v>2.7</v>
      </c>
      <c r="T331" s="102">
        <v>2.7</v>
      </c>
      <c r="U331" s="97">
        <v>1020</v>
      </c>
      <c r="V331" s="98">
        <v>1920</v>
      </c>
      <c r="W331" s="103" t="s">
        <v>913</v>
      </c>
      <c r="X331" s="100" t="s">
        <v>914</v>
      </c>
      <c r="Y331" s="103" t="s">
        <v>852</v>
      </c>
      <c r="Z331" s="100" t="s">
        <v>915</v>
      </c>
      <c r="AA331" s="103" t="s">
        <v>912</v>
      </c>
      <c r="AB331" s="101">
        <v>2.7</v>
      </c>
      <c r="AC331" s="104">
        <v>2.7</v>
      </c>
      <c r="AD331" s="122"/>
      <c r="AF331" s="124"/>
      <c r="AO331" s="122"/>
      <c r="AQ331" s="124"/>
      <c r="AY331" s="33" t="s">
        <v>912</v>
      </c>
      <c r="AZ331" s="127">
        <v>18030</v>
      </c>
      <c r="BA331" s="33" t="s">
        <v>912</v>
      </c>
      <c r="BB331" s="75">
        <v>180</v>
      </c>
      <c r="BC331" s="76" t="s">
        <v>913</v>
      </c>
      <c r="BD331" s="77" t="s">
        <v>914</v>
      </c>
      <c r="BE331" s="78" t="s">
        <v>912</v>
      </c>
      <c r="BF331" s="79" t="s">
        <v>915</v>
      </c>
      <c r="BG331" s="76" t="s">
        <v>912</v>
      </c>
      <c r="BH331" s="80">
        <v>2.5</v>
      </c>
      <c r="BI331" s="870"/>
      <c r="BK331" s="163"/>
      <c r="BL331" s="869"/>
      <c r="BM331" s="93"/>
      <c r="BS331" s="116"/>
      <c r="BT331" s="123"/>
      <c r="BU331" s="958"/>
      <c r="BV331" s="115"/>
      <c r="BW331" s="869"/>
      <c r="BX331" s="123"/>
      <c r="BY331" s="123"/>
      <c r="BZ331" s="870"/>
      <c r="CA331" s="162"/>
      <c r="CB331" s="159"/>
      <c r="CC331" s="160"/>
      <c r="CD331" s="159"/>
      <c r="CE331" s="160"/>
      <c r="CF331" s="159"/>
      <c r="CG331" s="160"/>
      <c r="CH331" s="855"/>
      <c r="CI331" s="872" t="e">
        <v>#REF!</v>
      </c>
      <c r="CJ331" s="875" t="e">
        <v>#REF!</v>
      </c>
      <c r="CK331" s="877"/>
      <c r="CL331" s="15" t="s">
        <v>925</v>
      </c>
      <c r="CM331" s="119">
        <v>2500</v>
      </c>
      <c r="CN331" s="120">
        <v>2800</v>
      </c>
      <c r="CO331" s="859"/>
      <c r="CP331" s="879"/>
      <c r="CQ331" s="859"/>
      <c r="CR331" s="861"/>
      <c r="CS331" s="884"/>
      <c r="CT331" s="835"/>
      <c r="CU331" s="835"/>
      <c r="CV331" s="838"/>
      <c r="CW331" s="884"/>
      <c r="CX331" s="851"/>
      <c r="CY331" s="881"/>
      <c r="CZ331" s="93"/>
      <c r="DA331" s="19"/>
      <c r="DB331" s="855"/>
      <c r="DC331" s="157"/>
      <c r="DD331" s="855"/>
      <c r="DE331" s="857"/>
      <c r="DF331" s="859"/>
      <c r="DG331" s="861"/>
      <c r="DH331" s="835"/>
      <c r="DI331" s="835"/>
      <c r="DJ331" s="835"/>
      <c r="DK331" s="838"/>
      <c r="DL331" s="835"/>
      <c r="DM331" s="841"/>
      <c r="DN331" s="843"/>
      <c r="DO331" s="888">
        <v>0.01</v>
      </c>
      <c r="DP331" s="890">
        <v>0.03</v>
      </c>
      <c r="DQ331" s="890">
        <v>0.04</v>
      </c>
      <c r="DR331" s="892">
        <v>0.06</v>
      </c>
      <c r="DS331" s="843"/>
      <c r="DT331" s="967"/>
      <c r="DU331" s="969"/>
      <c r="DV331" s="961"/>
      <c r="DW331" s="195"/>
      <c r="DX331" s="961"/>
    </row>
    <row r="332" spans="1:128" ht="18.600000000000001" customHeight="1">
      <c r="A332" s="302" t="s">
        <v>320</v>
      </c>
      <c r="B332" s="921"/>
      <c r="C332" s="866"/>
      <c r="D332" s="864"/>
      <c r="E332" s="129" t="s">
        <v>54</v>
      </c>
      <c r="F332" s="56"/>
      <c r="G332" s="130">
        <v>208720</v>
      </c>
      <c r="H332" s="131"/>
      <c r="I332" s="130">
        <v>204680</v>
      </c>
      <c r="J332" s="131"/>
      <c r="K332" s="33" t="s">
        <v>912</v>
      </c>
      <c r="L332" s="132">
        <v>1960</v>
      </c>
      <c r="M332" s="133"/>
      <c r="N332" s="134" t="s">
        <v>913</v>
      </c>
      <c r="O332" s="135" t="s">
        <v>914</v>
      </c>
      <c r="P332" s="135" t="s">
        <v>852</v>
      </c>
      <c r="Q332" s="135" t="s">
        <v>915</v>
      </c>
      <c r="R332" s="135" t="s">
        <v>912</v>
      </c>
      <c r="S332" s="136">
        <v>2.7</v>
      </c>
      <c r="T332" s="137"/>
      <c r="U332" s="132">
        <v>1920</v>
      </c>
      <c r="V332" s="133"/>
      <c r="W332" s="138" t="s">
        <v>913</v>
      </c>
      <c r="X332" s="135" t="s">
        <v>914</v>
      </c>
      <c r="Y332" s="139" t="s">
        <v>852</v>
      </c>
      <c r="Z332" s="135" t="s">
        <v>915</v>
      </c>
      <c r="AA332" s="139" t="s">
        <v>912</v>
      </c>
      <c r="AB332" s="136">
        <v>2.7</v>
      </c>
      <c r="AC332" s="140"/>
      <c r="AD332" s="122"/>
      <c r="AF332" s="124"/>
      <c r="AG332" s="141"/>
      <c r="AO332" s="122"/>
      <c r="AQ332" s="124"/>
      <c r="AR332" s="141"/>
      <c r="AY332" s="122"/>
      <c r="BI332" s="870"/>
      <c r="BK332" s="163"/>
      <c r="BL332" s="869"/>
      <c r="BM332" s="93"/>
      <c r="BS332" s="116"/>
      <c r="BU332" s="958"/>
      <c r="BV332" s="117"/>
      <c r="BW332" s="869"/>
      <c r="BX332" s="123"/>
      <c r="BY332" s="123"/>
      <c r="BZ332" s="870"/>
      <c r="CA332" s="162"/>
      <c r="CB332" s="159"/>
      <c r="CC332" s="160"/>
      <c r="CD332" s="159"/>
      <c r="CE332" s="160"/>
      <c r="CF332" s="159"/>
      <c r="CG332" s="160"/>
      <c r="CH332" s="855"/>
      <c r="CI332" s="873" t="e">
        <v>#REF!</v>
      </c>
      <c r="CJ332" s="876" t="e">
        <v>#REF!</v>
      </c>
      <c r="CK332" s="877"/>
      <c r="CL332" s="143" t="s">
        <v>926</v>
      </c>
      <c r="CM332" s="144">
        <v>2300</v>
      </c>
      <c r="CN332" s="145">
        <v>2500</v>
      </c>
      <c r="CO332" s="859"/>
      <c r="CP332" s="880"/>
      <c r="CQ332" s="859"/>
      <c r="CR332" s="862"/>
      <c r="CS332" s="885"/>
      <c r="CT332" s="836"/>
      <c r="CU332" s="836"/>
      <c r="CV332" s="839"/>
      <c r="CW332" s="885"/>
      <c r="CX332" s="852"/>
      <c r="CY332" s="882"/>
      <c r="CZ332" s="93"/>
      <c r="DA332" s="19"/>
      <c r="DB332" s="855"/>
      <c r="DC332" s="157"/>
      <c r="DD332" s="855"/>
      <c r="DE332" s="858"/>
      <c r="DF332" s="859"/>
      <c r="DG332" s="862"/>
      <c r="DH332" s="836"/>
      <c r="DI332" s="836"/>
      <c r="DJ332" s="836"/>
      <c r="DK332" s="839"/>
      <c r="DL332" s="836"/>
      <c r="DM332" s="842"/>
      <c r="DN332" s="843"/>
      <c r="DO332" s="889"/>
      <c r="DP332" s="891"/>
      <c r="DQ332" s="891"/>
      <c r="DR332" s="893"/>
      <c r="DS332" s="843"/>
      <c r="DT332" s="967"/>
      <c r="DU332" s="969"/>
      <c r="DV332" s="961"/>
      <c r="DW332" s="195"/>
      <c r="DX332" s="961"/>
    </row>
    <row r="333" spans="1:128" ht="18.600000000000001" customHeight="1">
      <c r="A333" s="302" t="s">
        <v>321</v>
      </c>
      <c r="B333" s="921"/>
      <c r="C333" s="865" t="s">
        <v>962</v>
      </c>
      <c r="D333" s="867" t="s">
        <v>911</v>
      </c>
      <c r="E333" s="55" t="s">
        <v>51</v>
      </c>
      <c r="F333" s="56"/>
      <c r="G333" s="57">
        <v>37170</v>
      </c>
      <c r="H333" s="58">
        <v>46180</v>
      </c>
      <c r="I333" s="57">
        <v>33390</v>
      </c>
      <c r="J333" s="58">
        <v>42400</v>
      </c>
      <c r="K333" s="33" t="s">
        <v>912</v>
      </c>
      <c r="L333" s="59">
        <v>350</v>
      </c>
      <c r="M333" s="60">
        <v>440</v>
      </c>
      <c r="N333" s="61" t="s">
        <v>913</v>
      </c>
      <c r="O333" s="62" t="s">
        <v>914</v>
      </c>
      <c r="P333" s="63" t="s">
        <v>912</v>
      </c>
      <c r="Q333" s="64" t="s">
        <v>915</v>
      </c>
      <c r="R333" s="63" t="s">
        <v>912</v>
      </c>
      <c r="S333" s="65">
        <v>2.9</v>
      </c>
      <c r="T333" s="66">
        <v>2.8</v>
      </c>
      <c r="U333" s="59">
        <v>310</v>
      </c>
      <c r="V333" s="60">
        <v>400</v>
      </c>
      <c r="W333" s="67" t="s">
        <v>913</v>
      </c>
      <c r="X333" s="62" t="s">
        <v>914</v>
      </c>
      <c r="Y333" s="67" t="s">
        <v>912</v>
      </c>
      <c r="Z333" s="64" t="s">
        <v>915</v>
      </c>
      <c r="AA333" s="67" t="s">
        <v>912</v>
      </c>
      <c r="AB333" s="65">
        <v>2.9</v>
      </c>
      <c r="AC333" s="68">
        <v>2.8</v>
      </c>
      <c r="AD333" s="33" t="s">
        <v>912</v>
      </c>
      <c r="AE333" s="69">
        <v>9010</v>
      </c>
      <c r="AF333" s="33" t="s">
        <v>912</v>
      </c>
      <c r="AG333" s="70">
        <v>90</v>
      </c>
      <c r="AH333" s="71" t="s">
        <v>913</v>
      </c>
      <c r="AI333" s="62" t="s">
        <v>914</v>
      </c>
      <c r="AJ333" s="67" t="s">
        <v>912</v>
      </c>
      <c r="AK333" s="64" t="s">
        <v>915</v>
      </c>
      <c r="AL333" s="67" t="s">
        <v>912</v>
      </c>
      <c r="AM333" s="72">
        <v>2.5</v>
      </c>
      <c r="AN333" s="73" t="s">
        <v>916</v>
      </c>
      <c r="AO333" s="33" t="s">
        <v>912</v>
      </c>
      <c r="AP333" s="74">
        <v>3600</v>
      </c>
      <c r="AQ333" s="33" t="s">
        <v>912</v>
      </c>
      <c r="AR333" s="75">
        <v>30</v>
      </c>
      <c r="AS333" s="76" t="s">
        <v>913</v>
      </c>
      <c r="AT333" s="77" t="s">
        <v>914</v>
      </c>
      <c r="AU333" s="78" t="s">
        <v>912</v>
      </c>
      <c r="AV333" s="79" t="s">
        <v>915</v>
      </c>
      <c r="AW333" s="78" t="s">
        <v>912</v>
      </c>
      <c r="AX333" s="80">
        <v>3.7</v>
      </c>
      <c r="AZ333" s="18"/>
      <c r="BA333" s="18"/>
      <c r="BB333" s="81"/>
      <c r="BC333" s="22"/>
      <c r="BD333" s="18"/>
      <c r="BE333" s="22"/>
      <c r="BF333" s="18"/>
      <c r="BG333" s="22"/>
      <c r="BH333" s="18"/>
      <c r="BI333" s="870"/>
      <c r="BK333" s="150"/>
      <c r="BL333" s="869"/>
      <c r="BM333" s="93"/>
      <c r="BS333" s="116"/>
      <c r="BU333" s="958"/>
      <c r="BV333" s="117"/>
      <c r="BW333" s="869"/>
      <c r="BX333" s="123"/>
      <c r="BY333" s="123"/>
      <c r="BZ333" s="870"/>
      <c r="CA333" s="162"/>
      <c r="CB333" s="159"/>
      <c r="CC333" s="160"/>
      <c r="CD333" s="159"/>
      <c r="CE333" s="160"/>
      <c r="CF333" s="159"/>
      <c r="CG333" s="160"/>
      <c r="CH333" s="855" t="s">
        <v>912</v>
      </c>
      <c r="CI333" s="871">
        <v>3000</v>
      </c>
      <c r="CJ333" s="874">
        <v>3300</v>
      </c>
      <c r="CK333" s="877" t="s">
        <v>912</v>
      </c>
      <c r="CL333" s="89" t="s">
        <v>919</v>
      </c>
      <c r="CM333" s="90">
        <v>4800</v>
      </c>
      <c r="CN333" s="91">
        <v>5400</v>
      </c>
      <c r="CO333" s="859" t="s">
        <v>912</v>
      </c>
      <c r="CP333" s="878">
        <v>3380</v>
      </c>
      <c r="CQ333" s="859" t="s">
        <v>912</v>
      </c>
      <c r="CR333" s="860">
        <v>30</v>
      </c>
      <c r="CS333" s="883" t="s">
        <v>913</v>
      </c>
      <c r="CT333" s="834" t="s">
        <v>914</v>
      </c>
      <c r="CU333" s="834" t="s">
        <v>912</v>
      </c>
      <c r="CV333" s="837" t="s">
        <v>918</v>
      </c>
      <c r="CW333" s="883" t="s">
        <v>912</v>
      </c>
      <c r="CX333" s="850">
        <v>3</v>
      </c>
      <c r="CY333" s="881" t="s">
        <v>920</v>
      </c>
      <c r="CZ333" s="877" t="s">
        <v>912</v>
      </c>
      <c r="DA333" s="853">
        <v>5100</v>
      </c>
      <c r="DB333" s="855"/>
      <c r="DC333" s="157"/>
      <c r="DD333" s="855" t="s">
        <v>921</v>
      </c>
      <c r="DE333" s="856">
        <v>3650</v>
      </c>
      <c r="DF333" s="859" t="s">
        <v>912</v>
      </c>
      <c r="DG333" s="860">
        <v>30</v>
      </c>
      <c r="DH333" s="834" t="s">
        <v>913</v>
      </c>
      <c r="DI333" s="834" t="s">
        <v>914</v>
      </c>
      <c r="DJ333" s="834" t="s">
        <v>912</v>
      </c>
      <c r="DK333" s="837" t="s">
        <v>918</v>
      </c>
      <c r="DL333" s="834" t="s">
        <v>912</v>
      </c>
      <c r="DM333" s="840">
        <v>2.2999999999999998</v>
      </c>
      <c r="DN333" s="843" t="s">
        <v>921</v>
      </c>
      <c r="DO333" s="844" t="s">
        <v>854</v>
      </c>
      <c r="DP333" s="846" t="s">
        <v>854</v>
      </c>
      <c r="DQ333" s="846" t="s">
        <v>854</v>
      </c>
      <c r="DR333" s="848" t="s">
        <v>854</v>
      </c>
      <c r="DS333" s="843" t="s">
        <v>921</v>
      </c>
      <c r="DT333" s="967"/>
      <c r="DU333" s="969"/>
      <c r="DV333" s="961"/>
      <c r="DW333" s="195"/>
      <c r="DX333" s="961"/>
    </row>
    <row r="334" spans="1:128" ht="18.600000000000001" customHeight="1">
      <c r="A334" s="302" t="s">
        <v>322</v>
      </c>
      <c r="B334" s="921"/>
      <c r="C334" s="866"/>
      <c r="D334" s="868"/>
      <c r="E334" s="94" t="s">
        <v>52</v>
      </c>
      <c r="F334" s="56"/>
      <c r="G334" s="95">
        <v>46180</v>
      </c>
      <c r="H334" s="96">
        <v>118440</v>
      </c>
      <c r="I334" s="95">
        <v>42400</v>
      </c>
      <c r="J334" s="96">
        <v>114660</v>
      </c>
      <c r="K334" s="33" t="s">
        <v>912</v>
      </c>
      <c r="L334" s="97">
        <v>440</v>
      </c>
      <c r="M334" s="98">
        <v>1060</v>
      </c>
      <c r="N334" s="99" t="s">
        <v>913</v>
      </c>
      <c r="O334" s="100" t="s">
        <v>914</v>
      </c>
      <c r="P334" s="100" t="s">
        <v>852</v>
      </c>
      <c r="Q334" s="100" t="s">
        <v>915</v>
      </c>
      <c r="R334" s="100" t="s">
        <v>912</v>
      </c>
      <c r="S334" s="101">
        <v>2.8</v>
      </c>
      <c r="T334" s="102">
        <v>2.7</v>
      </c>
      <c r="U334" s="97">
        <v>400</v>
      </c>
      <c r="V334" s="98">
        <v>1020</v>
      </c>
      <c r="W334" s="103" t="s">
        <v>913</v>
      </c>
      <c r="X334" s="100" t="s">
        <v>914</v>
      </c>
      <c r="Y334" s="103" t="s">
        <v>852</v>
      </c>
      <c r="Z334" s="100" t="s">
        <v>915</v>
      </c>
      <c r="AA334" s="103" t="s">
        <v>912</v>
      </c>
      <c r="AB334" s="101">
        <v>2.8</v>
      </c>
      <c r="AC334" s="104">
        <v>2.7</v>
      </c>
      <c r="AD334" s="33" t="s">
        <v>912</v>
      </c>
      <c r="AE334" s="105">
        <v>9010</v>
      </c>
      <c r="AF334" s="33" t="s">
        <v>912</v>
      </c>
      <c r="AG334" s="106">
        <v>90</v>
      </c>
      <c r="AH334" s="107" t="s">
        <v>913</v>
      </c>
      <c r="AI334" s="49" t="s">
        <v>914</v>
      </c>
      <c r="AJ334" s="50" t="s">
        <v>912</v>
      </c>
      <c r="AK334" s="108" t="s">
        <v>915</v>
      </c>
      <c r="AL334" s="109" t="s">
        <v>912</v>
      </c>
      <c r="AM334" s="110">
        <v>2.5</v>
      </c>
      <c r="AN334" s="111"/>
      <c r="AP334" s="112"/>
      <c r="AQ334" s="7"/>
      <c r="AR334" s="113"/>
      <c r="AS334" s="114"/>
      <c r="AT334" s="112"/>
      <c r="AU334" s="114"/>
      <c r="AV334" s="112"/>
      <c r="AW334" s="114"/>
      <c r="AX334" s="112"/>
      <c r="AZ334" s="18"/>
      <c r="BA334" s="18"/>
      <c r="BB334" s="81"/>
      <c r="BC334" s="22"/>
      <c r="BD334" s="18"/>
      <c r="BE334" s="22"/>
      <c r="BF334" s="18"/>
      <c r="BG334" s="22"/>
      <c r="BH334" s="18"/>
      <c r="BI334" s="870"/>
      <c r="BK334" s="150"/>
      <c r="BL334" s="869"/>
      <c r="BM334" s="93"/>
      <c r="BS334" s="116"/>
      <c r="BU334" s="958"/>
      <c r="BV334" s="117"/>
      <c r="BW334" s="869"/>
      <c r="BX334" s="123"/>
      <c r="BY334" s="123"/>
      <c r="BZ334" s="870"/>
      <c r="CA334" s="162"/>
      <c r="CB334" s="159"/>
      <c r="CC334" s="160"/>
      <c r="CD334" s="159"/>
      <c r="CE334" s="160"/>
      <c r="CF334" s="159"/>
      <c r="CG334" s="160"/>
      <c r="CH334" s="855"/>
      <c r="CI334" s="872" t="e">
        <v>#REF!</v>
      </c>
      <c r="CJ334" s="875" t="e">
        <v>#REF!</v>
      </c>
      <c r="CK334" s="877"/>
      <c r="CL334" s="15" t="s">
        <v>923</v>
      </c>
      <c r="CM334" s="119">
        <v>2600</v>
      </c>
      <c r="CN334" s="120">
        <v>2900</v>
      </c>
      <c r="CO334" s="859"/>
      <c r="CP334" s="879"/>
      <c r="CQ334" s="859"/>
      <c r="CR334" s="861"/>
      <c r="CS334" s="884"/>
      <c r="CT334" s="835"/>
      <c r="CU334" s="835"/>
      <c r="CV334" s="838"/>
      <c r="CW334" s="884"/>
      <c r="CX334" s="851"/>
      <c r="CY334" s="881"/>
      <c r="CZ334" s="877"/>
      <c r="DA334" s="854"/>
      <c r="DB334" s="855"/>
      <c r="DC334" s="157"/>
      <c r="DD334" s="855"/>
      <c r="DE334" s="857"/>
      <c r="DF334" s="859"/>
      <c r="DG334" s="861"/>
      <c r="DH334" s="835"/>
      <c r="DI334" s="835"/>
      <c r="DJ334" s="835"/>
      <c r="DK334" s="838"/>
      <c r="DL334" s="835"/>
      <c r="DM334" s="841"/>
      <c r="DN334" s="843"/>
      <c r="DO334" s="845"/>
      <c r="DP334" s="847"/>
      <c r="DQ334" s="847"/>
      <c r="DR334" s="849"/>
      <c r="DS334" s="843"/>
      <c r="DT334" s="967"/>
      <c r="DU334" s="969"/>
      <c r="DV334" s="961"/>
      <c r="DW334" s="195"/>
      <c r="DX334" s="961"/>
    </row>
    <row r="335" spans="1:128" ht="18.600000000000001" customHeight="1">
      <c r="A335" s="302" t="s">
        <v>323</v>
      </c>
      <c r="B335" s="921"/>
      <c r="C335" s="866"/>
      <c r="D335" s="863" t="s">
        <v>924</v>
      </c>
      <c r="E335" s="94" t="s">
        <v>53</v>
      </c>
      <c r="F335" s="56"/>
      <c r="G335" s="95">
        <v>118440</v>
      </c>
      <c r="H335" s="96">
        <v>208620</v>
      </c>
      <c r="I335" s="95">
        <v>114660</v>
      </c>
      <c r="J335" s="96">
        <v>204840</v>
      </c>
      <c r="K335" s="33" t="s">
        <v>912</v>
      </c>
      <c r="L335" s="97">
        <v>1060</v>
      </c>
      <c r="M335" s="98">
        <v>1960</v>
      </c>
      <c r="N335" s="99" t="s">
        <v>913</v>
      </c>
      <c r="O335" s="100" t="s">
        <v>914</v>
      </c>
      <c r="P335" s="100" t="s">
        <v>852</v>
      </c>
      <c r="Q335" s="100" t="s">
        <v>915</v>
      </c>
      <c r="R335" s="100" t="s">
        <v>912</v>
      </c>
      <c r="S335" s="101">
        <v>2.7</v>
      </c>
      <c r="T335" s="102">
        <v>2.7</v>
      </c>
      <c r="U335" s="97">
        <v>1020</v>
      </c>
      <c r="V335" s="98">
        <v>1920</v>
      </c>
      <c r="W335" s="103" t="s">
        <v>913</v>
      </c>
      <c r="X335" s="100" t="s">
        <v>914</v>
      </c>
      <c r="Y335" s="103" t="s">
        <v>852</v>
      </c>
      <c r="Z335" s="100" t="s">
        <v>915</v>
      </c>
      <c r="AA335" s="103" t="s">
        <v>912</v>
      </c>
      <c r="AB335" s="101">
        <v>2.7</v>
      </c>
      <c r="AC335" s="104">
        <v>2.7</v>
      </c>
      <c r="AD335" s="122"/>
      <c r="AF335" s="124"/>
      <c r="AO335" s="122"/>
      <c r="AQ335" s="124"/>
      <c r="AY335" s="33" t="s">
        <v>912</v>
      </c>
      <c r="AZ335" s="127">
        <v>18030</v>
      </c>
      <c r="BA335" s="33" t="s">
        <v>912</v>
      </c>
      <c r="BB335" s="75">
        <v>180</v>
      </c>
      <c r="BC335" s="76" t="s">
        <v>913</v>
      </c>
      <c r="BD335" s="77" t="s">
        <v>914</v>
      </c>
      <c r="BE335" s="78" t="s">
        <v>912</v>
      </c>
      <c r="BF335" s="79" t="s">
        <v>915</v>
      </c>
      <c r="BG335" s="76" t="s">
        <v>912</v>
      </c>
      <c r="BH335" s="80">
        <v>2.5</v>
      </c>
      <c r="BI335" s="870"/>
      <c r="BK335" s="150"/>
      <c r="BL335" s="869"/>
      <c r="BM335" s="93"/>
      <c r="BS335" s="116"/>
      <c r="BU335" s="958"/>
      <c r="BV335" s="117"/>
      <c r="BW335" s="869"/>
      <c r="BX335" s="123"/>
      <c r="BY335" s="123"/>
      <c r="BZ335" s="870"/>
      <c r="CA335" s="162"/>
      <c r="CB335" s="159"/>
      <c r="CC335" s="160"/>
      <c r="CD335" s="159"/>
      <c r="CE335" s="160"/>
      <c r="CF335" s="159"/>
      <c r="CG335" s="160"/>
      <c r="CH335" s="855"/>
      <c r="CI335" s="872" t="e">
        <v>#REF!</v>
      </c>
      <c r="CJ335" s="875" t="e">
        <v>#REF!</v>
      </c>
      <c r="CK335" s="877"/>
      <c r="CL335" s="15" t="s">
        <v>925</v>
      </c>
      <c r="CM335" s="119">
        <v>2300</v>
      </c>
      <c r="CN335" s="120">
        <v>2500</v>
      </c>
      <c r="CO335" s="859"/>
      <c r="CP335" s="879"/>
      <c r="CQ335" s="859"/>
      <c r="CR335" s="861"/>
      <c r="CS335" s="884"/>
      <c r="CT335" s="835"/>
      <c r="CU335" s="835"/>
      <c r="CV335" s="838"/>
      <c r="CW335" s="884"/>
      <c r="CX335" s="851"/>
      <c r="CY335" s="881"/>
      <c r="CZ335" s="93"/>
      <c r="DA335" s="19"/>
      <c r="DB335" s="855"/>
      <c r="DC335" s="157"/>
      <c r="DD335" s="855"/>
      <c r="DE335" s="857"/>
      <c r="DF335" s="859"/>
      <c r="DG335" s="861"/>
      <c r="DH335" s="835"/>
      <c r="DI335" s="835"/>
      <c r="DJ335" s="835"/>
      <c r="DK335" s="838"/>
      <c r="DL335" s="835"/>
      <c r="DM335" s="841"/>
      <c r="DN335" s="843"/>
      <c r="DO335" s="888">
        <v>0.01</v>
      </c>
      <c r="DP335" s="890">
        <v>0.03</v>
      </c>
      <c r="DQ335" s="890">
        <v>0.04</v>
      </c>
      <c r="DR335" s="892">
        <v>0.06</v>
      </c>
      <c r="DS335" s="843"/>
      <c r="DT335" s="967"/>
      <c r="DU335" s="969"/>
      <c r="DV335" s="961"/>
      <c r="DW335" s="195"/>
      <c r="DX335" s="961"/>
    </row>
    <row r="336" spans="1:128" ht="18.600000000000001" customHeight="1">
      <c r="A336" s="302" t="s">
        <v>324</v>
      </c>
      <c r="B336" s="921"/>
      <c r="C336" s="866"/>
      <c r="D336" s="864"/>
      <c r="E336" s="129" t="s">
        <v>54</v>
      </c>
      <c r="F336" s="56"/>
      <c r="G336" s="130">
        <v>208620</v>
      </c>
      <c r="H336" s="131"/>
      <c r="I336" s="130">
        <v>204840</v>
      </c>
      <c r="J336" s="131"/>
      <c r="K336" s="33" t="s">
        <v>912</v>
      </c>
      <c r="L336" s="132">
        <v>1960</v>
      </c>
      <c r="M336" s="133"/>
      <c r="N336" s="134" t="s">
        <v>913</v>
      </c>
      <c r="O336" s="135" t="s">
        <v>914</v>
      </c>
      <c r="P336" s="135" t="s">
        <v>852</v>
      </c>
      <c r="Q336" s="135" t="s">
        <v>915</v>
      </c>
      <c r="R336" s="135" t="s">
        <v>912</v>
      </c>
      <c r="S336" s="136">
        <v>2.7</v>
      </c>
      <c r="T336" s="137"/>
      <c r="U336" s="132">
        <v>1920</v>
      </c>
      <c r="V336" s="133"/>
      <c r="W336" s="138" t="s">
        <v>913</v>
      </c>
      <c r="X336" s="135" t="s">
        <v>914</v>
      </c>
      <c r="Y336" s="139" t="s">
        <v>852</v>
      </c>
      <c r="Z336" s="135" t="s">
        <v>915</v>
      </c>
      <c r="AA336" s="139" t="s">
        <v>912</v>
      </c>
      <c r="AB336" s="136">
        <v>2.7</v>
      </c>
      <c r="AC336" s="140"/>
      <c r="AD336" s="122"/>
      <c r="AF336" s="124"/>
      <c r="AG336" s="141"/>
      <c r="AO336" s="122"/>
      <c r="AQ336" s="124"/>
      <c r="AR336" s="141"/>
      <c r="AY336" s="122"/>
      <c r="BI336" s="870"/>
      <c r="BK336" s="150"/>
      <c r="BL336" s="869"/>
      <c r="BM336" s="93"/>
      <c r="BS336" s="116"/>
      <c r="BU336" s="958"/>
      <c r="BV336" s="117"/>
      <c r="BW336" s="869"/>
      <c r="BX336" s="123"/>
      <c r="BY336" s="123"/>
      <c r="BZ336" s="870"/>
      <c r="CA336" s="162"/>
      <c r="CB336" s="159"/>
      <c r="CC336" s="160"/>
      <c r="CD336" s="159"/>
      <c r="CE336" s="160"/>
      <c r="CF336" s="159"/>
      <c r="CG336" s="160"/>
      <c r="CH336" s="855"/>
      <c r="CI336" s="873" t="e">
        <v>#REF!</v>
      </c>
      <c r="CJ336" s="876" t="e">
        <v>#REF!</v>
      </c>
      <c r="CK336" s="877"/>
      <c r="CL336" s="143" t="s">
        <v>926</v>
      </c>
      <c r="CM336" s="144">
        <v>2000</v>
      </c>
      <c r="CN336" s="145">
        <v>2300</v>
      </c>
      <c r="CO336" s="859"/>
      <c r="CP336" s="880"/>
      <c r="CQ336" s="859"/>
      <c r="CR336" s="862"/>
      <c r="CS336" s="885"/>
      <c r="CT336" s="836"/>
      <c r="CU336" s="836"/>
      <c r="CV336" s="839"/>
      <c r="CW336" s="885"/>
      <c r="CX336" s="852"/>
      <c r="CY336" s="882"/>
      <c r="CZ336" s="93"/>
      <c r="DA336" s="19"/>
      <c r="DB336" s="855"/>
      <c r="DC336" s="157"/>
      <c r="DD336" s="855"/>
      <c r="DE336" s="858"/>
      <c r="DF336" s="859"/>
      <c r="DG336" s="862"/>
      <c r="DH336" s="836"/>
      <c r="DI336" s="836"/>
      <c r="DJ336" s="836"/>
      <c r="DK336" s="839"/>
      <c r="DL336" s="836"/>
      <c r="DM336" s="842"/>
      <c r="DN336" s="843"/>
      <c r="DO336" s="889"/>
      <c r="DP336" s="891"/>
      <c r="DQ336" s="891"/>
      <c r="DR336" s="893"/>
      <c r="DS336" s="843"/>
      <c r="DT336" s="967"/>
      <c r="DU336" s="969"/>
      <c r="DV336" s="961"/>
      <c r="DW336" s="195"/>
      <c r="DX336" s="961"/>
    </row>
    <row r="337" spans="1:128" ht="18.600000000000001" customHeight="1">
      <c r="A337" s="302" t="s">
        <v>325</v>
      </c>
      <c r="B337" s="921"/>
      <c r="C337" s="976" t="s">
        <v>963</v>
      </c>
      <c r="D337" s="867" t="s">
        <v>911</v>
      </c>
      <c r="E337" s="55" t="s">
        <v>51</v>
      </c>
      <c r="F337" s="56"/>
      <c r="G337" s="57">
        <v>36240</v>
      </c>
      <c r="H337" s="58">
        <v>45250</v>
      </c>
      <c r="I337" s="57">
        <v>32680</v>
      </c>
      <c r="J337" s="58">
        <v>41690</v>
      </c>
      <c r="K337" s="33" t="s">
        <v>912</v>
      </c>
      <c r="L337" s="59">
        <v>340</v>
      </c>
      <c r="M337" s="60">
        <v>430</v>
      </c>
      <c r="N337" s="61" t="s">
        <v>913</v>
      </c>
      <c r="O337" s="62" t="s">
        <v>914</v>
      </c>
      <c r="P337" s="63" t="s">
        <v>912</v>
      </c>
      <c r="Q337" s="64" t="s">
        <v>915</v>
      </c>
      <c r="R337" s="63" t="s">
        <v>912</v>
      </c>
      <c r="S337" s="65">
        <v>2.9</v>
      </c>
      <c r="T337" s="66">
        <v>2.8</v>
      </c>
      <c r="U337" s="59">
        <v>300</v>
      </c>
      <c r="V337" s="60">
        <v>390</v>
      </c>
      <c r="W337" s="67" t="s">
        <v>913</v>
      </c>
      <c r="X337" s="62" t="s">
        <v>914</v>
      </c>
      <c r="Y337" s="67" t="s">
        <v>912</v>
      </c>
      <c r="Z337" s="64" t="s">
        <v>915</v>
      </c>
      <c r="AA337" s="67" t="s">
        <v>912</v>
      </c>
      <c r="AB337" s="65">
        <v>3</v>
      </c>
      <c r="AC337" s="68">
        <v>2.8</v>
      </c>
      <c r="AD337" s="33" t="s">
        <v>912</v>
      </c>
      <c r="AE337" s="69">
        <v>9010</v>
      </c>
      <c r="AF337" s="33" t="s">
        <v>912</v>
      </c>
      <c r="AG337" s="70">
        <v>90</v>
      </c>
      <c r="AH337" s="71" t="s">
        <v>913</v>
      </c>
      <c r="AI337" s="62" t="s">
        <v>914</v>
      </c>
      <c r="AJ337" s="67" t="s">
        <v>912</v>
      </c>
      <c r="AK337" s="64" t="s">
        <v>915</v>
      </c>
      <c r="AL337" s="67" t="s">
        <v>912</v>
      </c>
      <c r="AM337" s="72">
        <v>2.5</v>
      </c>
      <c r="AN337" s="73" t="s">
        <v>916</v>
      </c>
      <c r="AO337" s="33" t="s">
        <v>912</v>
      </c>
      <c r="AP337" s="74">
        <v>3600</v>
      </c>
      <c r="AQ337" s="33" t="s">
        <v>912</v>
      </c>
      <c r="AR337" s="75">
        <v>30</v>
      </c>
      <c r="AS337" s="76" t="s">
        <v>913</v>
      </c>
      <c r="AT337" s="77" t="s">
        <v>914</v>
      </c>
      <c r="AU337" s="78" t="s">
        <v>912</v>
      </c>
      <c r="AV337" s="79" t="s">
        <v>915</v>
      </c>
      <c r="AW337" s="78" t="s">
        <v>912</v>
      </c>
      <c r="AX337" s="80">
        <v>3.7</v>
      </c>
      <c r="AZ337" s="18"/>
      <c r="BA337" s="18"/>
      <c r="BB337" s="81"/>
      <c r="BC337" s="22"/>
      <c r="BD337" s="18"/>
      <c r="BE337" s="22"/>
      <c r="BF337" s="18"/>
      <c r="BG337" s="22"/>
      <c r="BH337" s="18"/>
      <c r="BI337" s="870"/>
      <c r="BK337" s="150"/>
      <c r="BL337" s="869"/>
      <c r="BM337" s="93"/>
      <c r="BS337" s="116"/>
      <c r="BU337" s="958"/>
      <c r="BV337" s="117"/>
      <c r="BW337" s="869"/>
      <c r="BX337" s="123"/>
      <c r="BY337" s="123"/>
      <c r="BZ337" s="870"/>
      <c r="CA337" s="162"/>
      <c r="CB337" s="159"/>
      <c r="CC337" s="160"/>
      <c r="CD337" s="159"/>
      <c r="CE337" s="160"/>
      <c r="CF337" s="159"/>
      <c r="CG337" s="160"/>
      <c r="CH337" s="855" t="s">
        <v>912</v>
      </c>
      <c r="CI337" s="871">
        <v>3200</v>
      </c>
      <c r="CJ337" s="874">
        <v>3500</v>
      </c>
      <c r="CK337" s="877" t="s">
        <v>912</v>
      </c>
      <c r="CL337" s="89" t="s">
        <v>919</v>
      </c>
      <c r="CM337" s="90">
        <v>5400</v>
      </c>
      <c r="CN337" s="91">
        <v>6000</v>
      </c>
      <c r="CO337" s="859" t="s">
        <v>912</v>
      </c>
      <c r="CP337" s="878">
        <v>3180</v>
      </c>
      <c r="CQ337" s="859" t="s">
        <v>912</v>
      </c>
      <c r="CR337" s="860">
        <v>30</v>
      </c>
      <c r="CS337" s="883" t="s">
        <v>913</v>
      </c>
      <c r="CT337" s="834" t="s">
        <v>914</v>
      </c>
      <c r="CU337" s="834" t="s">
        <v>912</v>
      </c>
      <c r="CV337" s="837" t="s">
        <v>918</v>
      </c>
      <c r="CW337" s="883" t="s">
        <v>912</v>
      </c>
      <c r="CX337" s="850">
        <v>2.8</v>
      </c>
      <c r="CY337" s="881" t="s">
        <v>920</v>
      </c>
      <c r="CZ337" s="877" t="s">
        <v>912</v>
      </c>
      <c r="DA337" s="853">
        <v>5100</v>
      </c>
      <c r="DB337" s="855"/>
      <c r="DC337" s="157"/>
      <c r="DD337" s="855" t="s">
        <v>921</v>
      </c>
      <c r="DE337" s="856">
        <v>3440</v>
      </c>
      <c r="DF337" s="859" t="s">
        <v>912</v>
      </c>
      <c r="DG337" s="860">
        <v>30</v>
      </c>
      <c r="DH337" s="834" t="s">
        <v>913</v>
      </c>
      <c r="DI337" s="834" t="s">
        <v>914</v>
      </c>
      <c r="DJ337" s="834" t="s">
        <v>912</v>
      </c>
      <c r="DK337" s="837" t="s">
        <v>918</v>
      </c>
      <c r="DL337" s="834" t="s">
        <v>912</v>
      </c>
      <c r="DM337" s="840">
        <v>2.2000000000000002</v>
      </c>
      <c r="DN337" s="843" t="s">
        <v>921</v>
      </c>
      <c r="DO337" s="844" t="s">
        <v>854</v>
      </c>
      <c r="DP337" s="846" t="s">
        <v>854</v>
      </c>
      <c r="DQ337" s="846" t="s">
        <v>854</v>
      </c>
      <c r="DR337" s="848" t="s">
        <v>854</v>
      </c>
      <c r="DS337" s="843" t="s">
        <v>921</v>
      </c>
      <c r="DT337" s="967"/>
      <c r="DU337" s="969"/>
      <c r="DV337" s="961"/>
      <c r="DW337" s="195"/>
      <c r="DX337" s="961"/>
    </row>
    <row r="338" spans="1:128" ht="18.600000000000001" customHeight="1">
      <c r="A338" s="302" t="s">
        <v>326</v>
      </c>
      <c r="B338" s="921"/>
      <c r="C338" s="977"/>
      <c r="D338" s="868"/>
      <c r="E338" s="94" t="s">
        <v>52</v>
      </c>
      <c r="F338" s="56"/>
      <c r="G338" s="95">
        <v>45250</v>
      </c>
      <c r="H338" s="96">
        <v>117510</v>
      </c>
      <c r="I338" s="95">
        <v>41690</v>
      </c>
      <c r="J338" s="96">
        <v>113950</v>
      </c>
      <c r="K338" s="33" t="s">
        <v>912</v>
      </c>
      <c r="L338" s="97">
        <v>430</v>
      </c>
      <c r="M338" s="98">
        <v>1050</v>
      </c>
      <c r="N338" s="99" t="s">
        <v>913</v>
      </c>
      <c r="O338" s="100" t="s">
        <v>914</v>
      </c>
      <c r="P338" s="100" t="s">
        <v>852</v>
      </c>
      <c r="Q338" s="100" t="s">
        <v>915</v>
      </c>
      <c r="R338" s="100" t="s">
        <v>912</v>
      </c>
      <c r="S338" s="101">
        <v>2.8</v>
      </c>
      <c r="T338" s="102">
        <v>2.7</v>
      </c>
      <c r="U338" s="97">
        <v>390</v>
      </c>
      <c r="V338" s="98">
        <v>1010</v>
      </c>
      <c r="W338" s="103" t="s">
        <v>913</v>
      </c>
      <c r="X338" s="100" t="s">
        <v>914</v>
      </c>
      <c r="Y338" s="103" t="s">
        <v>852</v>
      </c>
      <c r="Z338" s="100" t="s">
        <v>915</v>
      </c>
      <c r="AA338" s="103" t="s">
        <v>912</v>
      </c>
      <c r="AB338" s="101">
        <v>2.8</v>
      </c>
      <c r="AC338" s="104">
        <v>2.7</v>
      </c>
      <c r="AD338" s="33" t="s">
        <v>912</v>
      </c>
      <c r="AE338" s="105">
        <v>9010</v>
      </c>
      <c r="AF338" s="33" t="s">
        <v>912</v>
      </c>
      <c r="AG338" s="106">
        <v>90</v>
      </c>
      <c r="AH338" s="107" t="s">
        <v>913</v>
      </c>
      <c r="AI338" s="49" t="s">
        <v>914</v>
      </c>
      <c r="AJ338" s="50" t="s">
        <v>912</v>
      </c>
      <c r="AK338" s="108" t="s">
        <v>915</v>
      </c>
      <c r="AL338" s="109" t="s">
        <v>912</v>
      </c>
      <c r="AM338" s="110">
        <v>2.5</v>
      </c>
      <c r="AN338" s="111"/>
      <c r="AP338" s="112"/>
      <c r="AQ338" s="7"/>
      <c r="AR338" s="113"/>
      <c r="AS338" s="114"/>
      <c r="AT338" s="112"/>
      <c r="AU338" s="114"/>
      <c r="AV338" s="112"/>
      <c r="AW338" s="114"/>
      <c r="AX338" s="112"/>
      <c r="AZ338" s="18"/>
      <c r="BA338" s="18"/>
      <c r="BB338" s="81"/>
      <c r="BC338" s="22"/>
      <c r="BD338" s="18"/>
      <c r="BE338" s="22"/>
      <c r="BF338" s="18"/>
      <c r="BG338" s="22"/>
      <c r="BH338" s="18"/>
      <c r="BI338" s="870"/>
      <c r="BK338" s="150"/>
      <c r="BL338" s="869"/>
      <c r="BM338" s="93"/>
      <c r="BS338" s="116"/>
      <c r="BU338" s="958"/>
      <c r="BV338" s="117"/>
      <c r="BW338" s="869"/>
      <c r="BX338" s="123"/>
      <c r="BY338" s="123"/>
      <c r="BZ338" s="870"/>
      <c r="CA338" s="162"/>
      <c r="CB338" s="159"/>
      <c r="CC338" s="160"/>
      <c r="CD338" s="159"/>
      <c r="CE338" s="160"/>
      <c r="CF338" s="159"/>
      <c r="CG338" s="160"/>
      <c r="CH338" s="855"/>
      <c r="CI338" s="872" t="e">
        <v>#REF!</v>
      </c>
      <c r="CJ338" s="875" t="e">
        <v>#REF!</v>
      </c>
      <c r="CK338" s="877"/>
      <c r="CL338" s="15" t="s">
        <v>923</v>
      </c>
      <c r="CM338" s="119">
        <v>2900</v>
      </c>
      <c r="CN338" s="120">
        <v>3300</v>
      </c>
      <c r="CO338" s="859"/>
      <c r="CP338" s="879"/>
      <c r="CQ338" s="859"/>
      <c r="CR338" s="861"/>
      <c r="CS338" s="884"/>
      <c r="CT338" s="835"/>
      <c r="CU338" s="835"/>
      <c r="CV338" s="838"/>
      <c r="CW338" s="884"/>
      <c r="CX338" s="851"/>
      <c r="CY338" s="881"/>
      <c r="CZ338" s="877"/>
      <c r="DA338" s="854"/>
      <c r="DB338" s="855"/>
      <c r="DC338" s="157"/>
      <c r="DD338" s="855"/>
      <c r="DE338" s="857"/>
      <c r="DF338" s="859"/>
      <c r="DG338" s="861"/>
      <c r="DH338" s="835"/>
      <c r="DI338" s="835"/>
      <c r="DJ338" s="835"/>
      <c r="DK338" s="838"/>
      <c r="DL338" s="835"/>
      <c r="DM338" s="841"/>
      <c r="DN338" s="843"/>
      <c r="DO338" s="845"/>
      <c r="DP338" s="847"/>
      <c r="DQ338" s="847"/>
      <c r="DR338" s="849"/>
      <c r="DS338" s="843"/>
      <c r="DT338" s="967"/>
      <c r="DU338" s="969"/>
      <c r="DV338" s="961"/>
      <c r="DW338" s="195"/>
      <c r="DX338" s="961"/>
    </row>
    <row r="339" spans="1:128" ht="18.600000000000001" customHeight="1">
      <c r="A339" s="302" t="s">
        <v>327</v>
      </c>
      <c r="B339" s="921"/>
      <c r="C339" s="977"/>
      <c r="D339" s="863" t="s">
        <v>924</v>
      </c>
      <c r="E339" s="94" t="s">
        <v>53</v>
      </c>
      <c r="F339" s="56"/>
      <c r="G339" s="95">
        <v>117510</v>
      </c>
      <c r="H339" s="96">
        <v>207690</v>
      </c>
      <c r="I339" s="95">
        <v>113950</v>
      </c>
      <c r="J339" s="96">
        <v>204130</v>
      </c>
      <c r="K339" s="33" t="s">
        <v>912</v>
      </c>
      <c r="L339" s="97">
        <v>1050</v>
      </c>
      <c r="M339" s="98">
        <v>1950</v>
      </c>
      <c r="N339" s="99" t="s">
        <v>913</v>
      </c>
      <c r="O339" s="100" t="s">
        <v>914</v>
      </c>
      <c r="P339" s="100" t="s">
        <v>852</v>
      </c>
      <c r="Q339" s="100" t="s">
        <v>915</v>
      </c>
      <c r="R339" s="100" t="s">
        <v>912</v>
      </c>
      <c r="S339" s="101">
        <v>2.7</v>
      </c>
      <c r="T339" s="102">
        <v>2.7</v>
      </c>
      <c r="U339" s="97">
        <v>1010</v>
      </c>
      <c r="V339" s="98">
        <v>1910</v>
      </c>
      <c r="W339" s="103" t="s">
        <v>913</v>
      </c>
      <c r="X339" s="100" t="s">
        <v>914</v>
      </c>
      <c r="Y339" s="103" t="s">
        <v>852</v>
      </c>
      <c r="Z339" s="100" t="s">
        <v>915</v>
      </c>
      <c r="AA339" s="103" t="s">
        <v>912</v>
      </c>
      <c r="AB339" s="101">
        <v>2.7</v>
      </c>
      <c r="AC339" s="104">
        <v>2.7</v>
      </c>
      <c r="AD339" s="122"/>
      <c r="AF339" s="124"/>
      <c r="AO339" s="122"/>
      <c r="AQ339" s="124"/>
      <c r="AY339" s="33" t="s">
        <v>912</v>
      </c>
      <c r="AZ339" s="127">
        <v>18030</v>
      </c>
      <c r="BA339" s="33" t="s">
        <v>912</v>
      </c>
      <c r="BB339" s="75">
        <v>180</v>
      </c>
      <c r="BC339" s="76" t="s">
        <v>913</v>
      </c>
      <c r="BD339" s="77" t="s">
        <v>914</v>
      </c>
      <c r="BE339" s="78" t="s">
        <v>912</v>
      </c>
      <c r="BF339" s="79" t="s">
        <v>915</v>
      </c>
      <c r="BG339" s="76" t="s">
        <v>912</v>
      </c>
      <c r="BH339" s="80">
        <v>2.5</v>
      </c>
      <c r="BI339" s="870"/>
      <c r="BK339" s="115"/>
      <c r="BL339" s="869"/>
      <c r="BM339" s="93"/>
      <c r="BS339" s="116"/>
      <c r="BU339" s="958"/>
      <c r="BV339" s="117"/>
      <c r="BW339" s="869"/>
      <c r="BX339" s="123"/>
      <c r="BY339" s="123"/>
      <c r="BZ339" s="870"/>
      <c r="CA339" s="162"/>
      <c r="CB339" s="159"/>
      <c r="CC339" s="160"/>
      <c r="CD339" s="159"/>
      <c r="CE339" s="160"/>
      <c r="CF339" s="159"/>
      <c r="CG339" s="160"/>
      <c r="CH339" s="855"/>
      <c r="CI339" s="872" t="e">
        <v>#REF!</v>
      </c>
      <c r="CJ339" s="875" t="e">
        <v>#REF!</v>
      </c>
      <c r="CK339" s="877"/>
      <c r="CL339" s="15" t="s">
        <v>925</v>
      </c>
      <c r="CM339" s="119">
        <v>2500</v>
      </c>
      <c r="CN339" s="120">
        <v>2800</v>
      </c>
      <c r="CO339" s="859"/>
      <c r="CP339" s="879"/>
      <c r="CQ339" s="859"/>
      <c r="CR339" s="861"/>
      <c r="CS339" s="884"/>
      <c r="CT339" s="835"/>
      <c r="CU339" s="835"/>
      <c r="CV339" s="838"/>
      <c r="CW339" s="884"/>
      <c r="CX339" s="851"/>
      <c r="CY339" s="881"/>
      <c r="CZ339" s="93"/>
      <c r="DA339" s="19"/>
      <c r="DB339" s="855"/>
      <c r="DC339" s="157"/>
      <c r="DD339" s="855"/>
      <c r="DE339" s="857"/>
      <c r="DF339" s="859"/>
      <c r="DG339" s="861"/>
      <c r="DH339" s="835"/>
      <c r="DI339" s="835"/>
      <c r="DJ339" s="835"/>
      <c r="DK339" s="838"/>
      <c r="DL339" s="835"/>
      <c r="DM339" s="841"/>
      <c r="DN339" s="843"/>
      <c r="DO339" s="888">
        <v>0.01</v>
      </c>
      <c r="DP339" s="890">
        <v>0.03</v>
      </c>
      <c r="DQ339" s="890">
        <v>0.04</v>
      </c>
      <c r="DR339" s="892">
        <v>0.06</v>
      </c>
      <c r="DS339" s="843"/>
      <c r="DT339" s="967"/>
      <c r="DU339" s="969"/>
      <c r="DV339" s="961"/>
      <c r="DW339" s="195"/>
      <c r="DX339" s="961"/>
    </row>
    <row r="340" spans="1:128" ht="18.600000000000001" customHeight="1">
      <c r="A340" s="302" t="s">
        <v>328</v>
      </c>
      <c r="B340" s="921"/>
      <c r="C340" s="978"/>
      <c r="D340" s="864"/>
      <c r="E340" s="129" t="s">
        <v>54</v>
      </c>
      <c r="F340" s="56"/>
      <c r="G340" s="130">
        <v>207690</v>
      </c>
      <c r="H340" s="131"/>
      <c r="I340" s="130">
        <v>204130</v>
      </c>
      <c r="J340" s="131"/>
      <c r="K340" s="33" t="s">
        <v>912</v>
      </c>
      <c r="L340" s="132">
        <v>1950</v>
      </c>
      <c r="M340" s="133"/>
      <c r="N340" s="134" t="s">
        <v>913</v>
      </c>
      <c r="O340" s="135" t="s">
        <v>914</v>
      </c>
      <c r="P340" s="135" t="s">
        <v>852</v>
      </c>
      <c r="Q340" s="135" t="s">
        <v>915</v>
      </c>
      <c r="R340" s="135" t="s">
        <v>912</v>
      </c>
      <c r="S340" s="136">
        <v>2.7</v>
      </c>
      <c r="T340" s="137"/>
      <c r="U340" s="132">
        <v>1910</v>
      </c>
      <c r="V340" s="133"/>
      <c r="W340" s="138" t="s">
        <v>913</v>
      </c>
      <c r="X340" s="135" t="s">
        <v>914</v>
      </c>
      <c r="Y340" s="139" t="s">
        <v>852</v>
      </c>
      <c r="Z340" s="135" t="s">
        <v>915</v>
      </c>
      <c r="AA340" s="139" t="s">
        <v>912</v>
      </c>
      <c r="AB340" s="136">
        <v>2.7</v>
      </c>
      <c r="AC340" s="140"/>
      <c r="AD340" s="122"/>
      <c r="AF340" s="124"/>
      <c r="AG340" s="141"/>
      <c r="AO340" s="122"/>
      <c r="AQ340" s="124"/>
      <c r="AR340" s="141"/>
      <c r="AY340" s="122"/>
      <c r="BI340" s="870"/>
      <c r="BK340" s="115"/>
      <c r="BL340" s="869"/>
      <c r="BM340" s="93"/>
      <c r="BS340" s="116"/>
      <c r="BU340" s="958"/>
      <c r="BV340" s="117"/>
      <c r="BW340" s="869"/>
      <c r="BX340" s="123"/>
      <c r="BY340" s="123"/>
      <c r="BZ340" s="870"/>
      <c r="CA340" s="162"/>
      <c r="CB340" s="159"/>
      <c r="CC340" s="160"/>
      <c r="CD340" s="159"/>
      <c r="CE340" s="160"/>
      <c r="CF340" s="159"/>
      <c r="CG340" s="160"/>
      <c r="CH340" s="855"/>
      <c r="CI340" s="873" t="e">
        <v>#REF!</v>
      </c>
      <c r="CJ340" s="876" t="e">
        <v>#REF!</v>
      </c>
      <c r="CK340" s="877"/>
      <c r="CL340" s="143" t="s">
        <v>926</v>
      </c>
      <c r="CM340" s="144">
        <v>2300</v>
      </c>
      <c r="CN340" s="145">
        <v>2500</v>
      </c>
      <c r="CO340" s="859"/>
      <c r="CP340" s="880"/>
      <c r="CQ340" s="859"/>
      <c r="CR340" s="862"/>
      <c r="CS340" s="885"/>
      <c r="CT340" s="836"/>
      <c r="CU340" s="836"/>
      <c r="CV340" s="839"/>
      <c r="CW340" s="885"/>
      <c r="CX340" s="852"/>
      <c r="CY340" s="882"/>
      <c r="CZ340" s="93"/>
      <c r="DA340" s="19"/>
      <c r="DB340" s="855"/>
      <c r="DC340" s="157"/>
      <c r="DD340" s="855"/>
      <c r="DE340" s="858"/>
      <c r="DF340" s="859"/>
      <c r="DG340" s="862"/>
      <c r="DH340" s="836"/>
      <c r="DI340" s="836"/>
      <c r="DJ340" s="836"/>
      <c r="DK340" s="839"/>
      <c r="DL340" s="836"/>
      <c r="DM340" s="842"/>
      <c r="DN340" s="843"/>
      <c r="DO340" s="889"/>
      <c r="DP340" s="891"/>
      <c r="DQ340" s="891"/>
      <c r="DR340" s="893"/>
      <c r="DS340" s="843"/>
      <c r="DT340" s="967"/>
      <c r="DU340" s="969"/>
      <c r="DV340" s="961"/>
      <c r="DW340" s="195"/>
      <c r="DX340" s="961"/>
    </row>
    <row r="341" spans="1:128" ht="18.600000000000001" customHeight="1">
      <c r="A341" s="302" t="s">
        <v>329</v>
      </c>
      <c r="B341" s="921"/>
      <c r="C341" s="973" t="s">
        <v>964</v>
      </c>
      <c r="D341" s="867" t="s">
        <v>911</v>
      </c>
      <c r="E341" s="55" t="s">
        <v>51</v>
      </c>
      <c r="F341" s="56"/>
      <c r="G341" s="57">
        <v>35380</v>
      </c>
      <c r="H341" s="58">
        <v>44390</v>
      </c>
      <c r="I341" s="57">
        <v>32020</v>
      </c>
      <c r="J341" s="58">
        <v>41030</v>
      </c>
      <c r="K341" s="33" t="s">
        <v>912</v>
      </c>
      <c r="L341" s="59">
        <v>330</v>
      </c>
      <c r="M341" s="60">
        <v>420</v>
      </c>
      <c r="N341" s="61" t="s">
        <v>913</v>
      </c>
      <c r="O341" s="62" t="s">
        <v>914</v>
      </c>
      <c r="P341" s="63" t="s">
        <v>912</v>
      </c>
      <c r="Q341" s="64" t="s">
        <v>915</v>
      </c>
      <c r="R341" s="63" t="s">
        <v>912</v>
      </c>
      <c r="S341" s="65">
        <v>2.9</v>
      </c>
      <c r="T341" s="66">
        <v>2.8</v>
      </c>
      <c r="U341" s="59">
        <v>290</v>
      </c>
      <c r="V341" s="60">
        <v>380</v>
      </c>
      <c r="W341" s="67" t="s">
        <v>913</v>
      </c>
      <c r="X341" s="62" t="s">
        <v>914</v>
      </c>
      <c r="Y341" s="67" t="s">
        <v>912</v>
      </c>
      <c r="Z341" s="64" t="s">
        <v>915</v>
      </c>
      <c r="AA341" s="67" t="s">
        <v>912</v>
      </c>
      <c r="AB341" s="65">
        <v>3</v>
      </c>
      <c r="AC341" s="68">
        <v>2.9</v>
      </c>
      <c r="AD341" s="33" t="s">
        <v>912</v>
      </c>
      <c r="AE341" s="69">
        <v>9010</v>
      </c>
      <c r="AF341" s="33" t="s">
        <v>912</v>
      </c>
      <c r="AG341" s="70">
        <v>90</v>
      </c>
      <c r="AH341" s="71" t="s">
        <v>913</v>
      </c>
      <c r="AI341" s="62" t="s">
        <v>914</v>
      </c>
      <c r="AJ341" s="67" t="s">
        <v>912</v>
      </c>
      <c r="AK341" s="64" t="s">
        <v>915</v>
      </c>
      <c r="AL341" s="67" t="s">
        <v>912</v>
      </c>
      <c r="AM341" s="72">
        <v>2.5</v>
      </c>
      <c r="AN341" s="73" t="s">
        <v>916</v>
      </c>
      <c r="AO341" s="33" t="s">
        <v>912</v>
      </c>
      <c r="AP341" s="74">
        <v>3600</v>
      </c>
      <c r="AQ341" s="33" t="s">
        <v>912</v>
      </c>
      <c r="AR341" s="75">
        <v>30</v>
      </c>
      <c r="AS341" s="76" t="s">
        <v>913</v>
      </c>
      <c r="AT341" s="77" t="s">
        <v>914</v>
      </c>
      <c r="AU341" s="78" t="s">
        <v>912</v>
      </c>
      <c r="AV341" s="79" t="s">
        <v>915</v>
      </c>
      <c r="AW341" s="78" t="s">
        <v>912</v>
      </c>
      <c r="AX341" s="80">
        <v>3.7</v>
      </c>
      <c r="AZ341" s="18"/>
      <c r="BA341" s="18"/>
      <c r="BB341" s="81"/>
      <c r="BC341" s="22"/>
      <c r="BD341" s="18"/>
      <c r="BE341" s="22"/>
      <c r="BF341" s="18"/>
      <c r="BG341" s="22"/>
      <c r="BH341" s="18"/>
      <c r="BI341" s="870"/>
      <c r="BK341" s="115"/>
      <c r="BL341" s="869"/>
      <c r="BM341" s="93"/>
      <c r="BS341" s="116"/>
      <c r="BU341" s="958"/>
      <c r="BV341" s="117"/>
      <c r="BW341" s="869"/>
      <c r="BX341" s="123"/>
      <c r="BY341" s="123"/>
      <c r="BZ341" s="870"/>
      <c r="CA341" s="162"/>
      <c r="CB341" s="159"/>
      <c r="CC341" s="160"/>
      <c r="CD341" s="159"/>
      <c r="CE341" s="160"/>
      <c r="CF341" s="159"/>
      <c r="CG341" s="160"/>
      <c r="CH341" s="855" t="s">
        <v>912</v>
      </c>
      <c r="CI341" s="871">
        <v>3000</v>
      </c>
      <c r="CJ341" s="874">
        <v>3300</v>
      </c>
      <c r="CK341" s="877" t="s">
        <v>912</v>
      </c>
      <c r="CL341" s="89" t="s">
        <v>919</v>
      </c>
      <c r="CM341" s="90">
        <v>4800</v>
      </c>
      <c r="CN341" s="91">
        <v>5400</v>
      </c>
      <c r="CO341" s="859" t="s">
        <v>912</v>
      </c>
      <c r="CP341" s="878">
        <v>3000</v>
      </c>
      <c r="CQ341" s="859" t="s">
        <v>912</v>
      </c>
      <c r="CR341" s="860">
        <v>30</v>
      </c>
      <c r="CS341" s="883" t="s">
        <v>913</v>
      </c>
      <c r="CT341" s="834" t="s">
        <v>914</v>
      </c>
      <c r="CU341" s="834" t="s">
        <v>912</v>
      </c>
      <c r="CV341" s="837" t="s">
        <v>918</v>
      </c>
      <c r="CW341" s="883" t="s">
        <v>912</v>
      </c>
      <c r="CX341" s="850">
        <v>2.7</v>
      </c>
      <c r="CY341" s="881" t="s">
        <v>920</v>
      </c>
      <c r="CZ341" s="877" t="s">
        <v>912</v>
      </c>
      <c r="DA341" s="853">
        <v>5100</v>
      </c>
      <c r="DB341" s="855"/>
      <c r="DC341" s="157"/>
      <c r="DD341" s="855" t="s">
        <v>921</v>
      </c>
      <c r="DE341" s="856">
        <v>3250</v>
      </c>
      <c r="DF341" s="859" t="s">
        <v>912</v>
      </c>
      <c r="DG341" s="860">
        <v>30</v>
      </c>
      <c r="DH341" s="834" t="s">
        <v>913</v>
      </c>
      <c r="DI341" s="834" t="s">
        <v>914</v>
      </c>
      <c r="DJ341" s="834" t="s">
        <v>912</v>
      </c>
      <c r="DK341" s="837" t="s">
        <v>918</v>
      </c>
      <c r="DL341" s="834" t="s">
        <v>912</v>
      </c>
      <c r="DM341" s="840">
        <v>2</v>
      </c>
      <c r="DN341" s="843" t="s">
        <v>921</v>
      </c>
      <c r="DO341" s="844" t="s">
        <v>854</v>
      </c>
      <c r="DP341" s="846" t="s">
        <v>854</v>
      </c>
      <c r="DQ341" s="846" t="s">
        <v>854</v>
      </c>
      <c r="DR341" s="848" t="s">
        <v>854</v>
      </c>
      <c r="DS341" s="843" t="s">
        <v>921</v>
      </c>
      <c r="DT341" s="967"/>
      <c r="DU341" s="969"/>
      <c r="DV341" s="961"/>
      <c r="DW341" s="195"/>
      <c r="DX341" s="961"/>
    </row>
    <row r="342" spans="1:128" ht="18.600000000000001" customHeight="1">
      <c r="A342" s="302" t="s">
        <v>330</v>
      </c>
      <c r="B342" s="921"/>
      <c r="C342" s="866"/>
      <c r="D342" s="868"/>
      <c r="E342" s="94" t="s">
        <v>52</v>
      </c>
      <c r="F342" s="56"/>
      <c r="G342" s="95">
        <v>44390</v>
      </c>
      <c r="H342" s="96">
        <v>116650</v>
      </c>
      <c r="I342" s="95">
        <v>41030</v>
      </c>
      <c r="J342" s="96">
        <v>113290</v>
      </c>
      <c r="K342" s="33" t="s">
        <v>912</v>
      </c>
      <c r="L342" s="97">
        <v>420</v>
      </c>
      <c r="M342" s="98">
        <v>1040</v>
      </c>
      <c r="N342" s="99" t="s">
        <v>913</v>
      </c>
      <c r="O342" s="100" t="s">
        <v>914</v>
      </c>
      <c r="P342" s="100" t="s">
        <v>852</v>
      </c>
      <c r="Q342" s="100" t="s">
        <v>915</v>
      </c>
      <c r="R342" s="100" t="s">
        <v>912</v>
      </c>
      <c r="S342" s="101">
        <v>2.8</v>
      </c>
      <c r="T342" s="102">
        <v>2.7</v>
      </c>
      <c r="U342" s="97">
        <v>380</v>
      </c>
      <c r="V342" s="98">
        <v>1010</v>
      </c>
      <c r="W342" s="103" t="s">
        <v>913</v>
      </c>
      <c r="X342" s="100" t="s">
        <v>914</v>
      </c>
      <c r="Y342" s="103" t="s">
        <v>852</v>
      </c>
      <c r="Z342" s="100" t="s">
        <v>915</v>
      </c>
      <c r="AA342" s="103" t="s">
        <v>912</v>
      </c>
      <c r="AB342" s="101">
        <v>2.9</v>
      </c>
      <c r="AC342" s="104">
        <v>2.7</v>
      </c>
      <c r="AD342" s="33" t="s">
        <v>912</v>
      </c>
      <c r="AE342" s="105">
        <v>9010</v>
      </c>
      <c r="AF342" s="33" t="s">
        <v>912</v>
      </c>
      <c r="AG342" s="106">
        <v>90</v>
      </c>
      <c r="AH342" s="107" t="s">
        <v>913</v>
      </c>
      <c r="AI342" s="49" t="s">
        <v>914</v>
      </c>
      <c r="AJ342" s="50" t="s">
        <v>912</v>
      </c>
      <c r="AK342" s="108" t="s">
        <v>915</v>
      </c>
      <c r="AL342" s="109" t="s">
        <v>912</v>
      </c>
      <c r="AM342" s="110">
        <v>2.5</v>
      </c>
      <c r="AN342" s="111"/>
      <c r="AP342" s="112"/>
      <c r="AQ342" s="7"/>
      <c r="AR342" s="113"/>
      <c r="AS342" s="114"/>
      <c r="AT342" s="112"/>
      <c r="AU342" s="114"/>
      <c r="AV342" s="112"/>
      <c r="AW342" s="114"/>
      <c r="AX342" s="112"/>
      <c r="AZ342" s="18"/>
      <c r="BA342" s="18"/>
      <c r="BB342" s="81"/>
      <c r="BC342" s="22"/>
      <c r="BD342" s="18"/>
      <c r="BE342" s="22"/>
      <c r="BF342" s="18"/>
      <c r="BG342" s="22"/>
      <c r="BH342" s="18"/>
      <c r="BI342" s="870"/>
      <c r="BK342" s="115"/>
      <c r="BL342" s="869"/>
      <c r="BM342" s="93"/>
      <c r="BS342" s="116"/>
      <c r="BU342" s="958"/>
      <c r="BV342" s="117"/>
      <c r="BW342" s="869"/>
      <c r="BX342" s="123"/>
      <c r="BY342" s="123"/>
      <c r="BZ342" s="870"/>
      <c r="CA342" s="162"/>
      <c r="CB342" s="159"/>
      <c r="CC342" s="160"/>
      <c r="CD342" s="159"/>
      <c r="CE342" s="160"/>
      <c r="CF342" s="159"/>
      <c r="CG342" s="160"/>
      <c r="CH342" s="855"/>
      <c r="CI342" s="872" t="e">
        <v>#REF!</v>
      </c>
      <c r="CJ342" s="875" t="e">
        <v>#REF!</v>
      </c>
      <c r="CK342" s="877"/>
      <c r="CL342" s="15" t="s">
        <v>923</v>
      </c>
      <c r="CM342" s="119">
        <v>2600</v>
      </c>
      <c r="CN342" s="120">
        <v>2900</v>
      </c>
      <c r="CO342" s="859"/>
      <c r="CP342" s="879"/>
      <c r="CQ342" s="859"/>
      <c r="CR342" s="861"/>
      <c r="CS342" s="884"/>
      <c r="CT342" s="835"/>
      <c r="CU342" s="835"/>
      <c r="CV342" s="838"/>
      <c r="CW342" s="884"/>
      <c r="CX342" s="851"/>
      <c r="CY342" s="881"/>
      <c r="CZ342" s="877"/>
      <c r="DA342" s="854"/>
      <c r="DB342" s="855"/>
      <c r="DC342" s="157"/>
      <c r="DD342" s="855"/>
      <c r="DE342" s="857"/>
      <c r="DF342" s="859"/>
      <c r="DG342" s="861"/>
      <c r="DH342" s="835"/>
      <c r="DI342" s="835"/>
      <c r="DJ342" s="835"/>
      <c r="DK342" s="838"/>
      <c r="DL342" s="835"/>
      <c r="DM342" s="841"/>
      <c r="DN342" s="843"/>
      <c r="DO342" s="845"/>
      <c r="DP342" s="847"/>
      <c r="DQ342" s="847"/>
      <c r="DR342" s="849"/>
      <c r="DS342" s="843"/>
      <c r="DT342" s="967"/>
      <c r="DU342" s="969"/>
      <c r="DV342" s="961"/>
      <c r="DW342" s="195"/>
      <c r="DX342" s="961"/>
    </row>
    <row r="343" spans="1:128" ht="18.600000000000001" customHeight="1">
      <c r="A343" s="302" t="s">
        <v>331</v>
      </c>
      <c r="B343" s="921"/>
      <c r="C343" s="866"/>
      <c r="D343" s="863" t="s">
        <v>924</v>
      </c>
      <c r="E343" s="94" t="s">
        <v>53</v>
      </c>
      <c r="F343" s="56"/>
      <c r="G343" s="95">
        <v>116650</v>
      </c>
      <c r="H343" s="96">
        <v>206830</v>
      </c>
      <c r="I343" s="95">
        <v>113290</v>
      </c>
      <c r="J343" s="96">
        <v>203470</v>
      </c>
      <c r="K343" s="33" t="s">
        <v>912</v>
      </c>
      <c r="L343" s="97">
        <v>1040</v>
      </c>
      <c r="M343" s="98">
        <v>1940</v>
      </c>
      <c r="N343" s="99" t="s">
        <v>913</v>
      </c>
      <c r="O343" s="100" t="s">
        <v>914</v>
      </c>
      <c r="P343" s="100" t="s">
        <v>852</v>
      </c>
      <c r="Q343" s="100" t="s">
        <v>915</v>
      </c>
      <c r="R343" s="100" t="s">
        <v>912</v>
      </c>
      <c r="S343" s="101">
        <v>2.7</v>
      </c>
      <c r="T343" s="102">
        <v>2.7</v>
      </c>
      <c r="U343" s="97">
        <v>1010</v>
      </c>
      <c r="V343" s="98">
        <v>1910</v>
      </c>
      <c r="W343" s="103" t="s">
        <v>913</v>
      </c>
      <c r="X343" s="100" t="s">
        <v>914</v>
      </c>
      <c r="Y343" s="103" t="s">
        <v>852</v>
      </c>
      <c r="Z343" s="100" t="s">
        <v>915</v>
      </c>
      <c r="AA343" s="103" t="s">
        <v>912</v>
      </c>
      <c r="AB343" s="101">
        <v>2.7</v>
      </c>
      <c r="AC343" s="104">
        <v>2.7</v>
      </c>
      <c r="AD343" s="122"/>
      <c r="AF343" s="124"/>
      <c r="AO343" s="122"/>
      <c r="AQ343" s="124"/>
      <c r="AY343" s="33" t="s">
        <v>912</v>
      </c>
      <c r="AZ343" s="127">
        <v>18030</v>
      </c>
      <c r="BA343" s="33" t="s">
        <v>912</v>
      </c>
      <c r="BB343" s="75">
        <v>180</v>
      </c>
      <c r="BC343" s="76" t="s">
        <v>913</v>
      </c>
      <c r="BD343" s="77" t="s">
        <v>914</v>
      </c>
      <c r="BE343" s="78" t="s">
        <v>912</v>
      </c>
      <c r="BF343" s="79" t="s">
        <v>915</v>
      </c>
      <c r="BG343" s="76" t="s">
        <v>912</v>
      </c>
      <c r="BH343" s="80">
        <v>2.5</v>
      </c>
      <c r="BI343" s="870"/>
      <c r="BK343" s="115"/>
      <c r="BL343" s="869"/>
      <c r="BM343" s="93"/>
      <c r="BS343" s="116"/>
      <c r="BU343" s="958"/>
      <c r="BV343" s="117"/>
      <c r="BW343" s="869"/>
      <c r="BX343" s="123"/>
      <c r="BY343" s="123"/>
      <c r="BZ343" s="870"/>
      <c r="CA343" s="162"/>
      <c r="CB343" s="159"/>
      <c r="CC343" s="160"/>
      <c r="CD343" s="159"/>
      <c r="CE343" s="160"/>
      <c r="CF343" s="159"/>
      <c r="CG343" s="160"/>
      <c r="CH343" s="855"/>
      <c r="CI343" s="872" t="e">
        <v>#REF!</v>
      </c>
      <c r="CJ343" s="875" t="e">
        <v>#REF!</v>
      </c>
      <c r="CK343" s="877"/>
      <c r="CL343" s="15" t="s">
        <v>925</v>
      </c>
      <c r="CM343" s="119">
        <v>2300</v>
      </c>
      <c r="CN343" s="120">
        <v>2500</v>
      </c>
      <c r="CO343" s="859"/>
      <c r="CP343" s="879"/>
      <c r="CQ343" s="859"/>
      <c r="CR343" s="861"/>
      <c r="CS343" s="884"/>
      <c r="CT343" s="835"/>
      <c r="CU343" s="835"/>
      <c r="CV343" s="838"/>
      <c r="CW343" s="884"/>
      <c r="CX343" s="851"/>
      <c r="CY343" s="881"/>
      <c r="CZ343" s="93"/>
      <c r="DA343" s="19"/>
      <c r="DB343" s="855"/>
      <c r="DC343" s="157"/>
      <c r="DD343" s="855"/>
      <c r="DE343" s="857"/>
      <c r="DF343" s="859"/>
      <c r="DG343" s="861"/>
      <c r="DH343" s="835"/>
      <c r="DI343" s="835"/>
      <c r="DJ343" s="835"/>
      <c r="DK343" s="838"/>
      <c r="DL343" s="835"/>
      <c r="DM343" s="841"/>
      <c r="DN343" s="843"/>
      <c r="DO343" s="888">
        <v>0.01</v>
      </c>
      <c r="DP343" s="890">
        <v>0.03</v>
      </c>
      <c r="DQ343" s="890">
        <v>0.04</v>
      </c>
      <c r="DR343" s="892">
        <v>0.06</v>
      </c>
      <c r="DS343" s="843"/>
      <c r="DT343" s="967"/>
      <c r="DU343" s="969"/>
      <c r="DV343" s="961"/>
      <c r="DW343" s="195"/>
      <c r="DX343" s="961"/>
    </row>
    <row r="344" spans="1:128" ht="18.600000000000001" customHeight="1">
      <c r="A344" s="302" t="s">
        <v>332</v>
      </c>
      <c r="B344" s="955"/>
      <c r="C344" s="979"/>
      <c r="D344" s="864"/>
      <c r="E344" s="129" t="s">
        <v>54</v>
      </c>
      <c r="F344" s="56"/>
      <c r="G344" s="130">
        <v>206830</v>
      </c>
      <c r="H344" s="131"/>
      <c r="I344" s="130">
        <v>203470</v>
      </c>
      <c r="J344" s="131"/>
      <c r="K344" s="33" t="s">
        <v>912</v>
      </c>
      <c r="L344" s="132">
        <v>1940</v>
      </c>
      <c r="M344" s="133"/>
      <c r="N344" s="134" t="s">
        <v>913</v>
      </c>
      <c r="O344" s="135" t="s">
        <v>914</v>
      </c>
      <c r="P344" s="135" t="s">
        <v>852</v>
      </c>
      <c r="Q344" s="135" t="s">
        <v>915</v>
      </c>
      <c r="R344" s="135" t="s">
        <v>912</v>
      </c>
      <c r="S344" s="136">
        <v>2.7</v>
      </c>
      <c r="T344" s="137"/>
      <c r="U344" s="132">
        <v>1910</v>
      </c>
      <c r="V344" s="133"/>
      <c r="W344" s="138" t="s">
        <v>913</v>
      </c>
      <c r="X344" s="135" t="s">
        <v>914</v>
      </c>
      <c r="Y344" s="139" t="s">
        <v>852</v>
      </c>
      <c r="Z344" s="135" t="s">
        <v>915</v>
      </c>
      <c r="AA344" s="139" t="s">
        <v>912</v>
      </c>
      <c r="AB344" s="136">
        <v>2.7</v>
      </c>
      <c r="AC344" s="140"/>
      <c r="AD344" s="112"/>
      <c r="AE344" s="112"/>
      <c r="AF344" s="112"/>
      <c r="AG344" s="112"/>
      <c r="AH344" s="112"/>
      <c r="AI344" s="112"/>
      <c r="AJ344" s="112"/>
      <c r="AK344" s="112"/>
      <c r="AL344" s="112"/>
      <c r="AN344" s="112"/>
      <c r="AO344" s="112"/>
      <c r="AP344" s="112"/>
      <c r="AQ344" s="112"/>
      <c r="AR344" s="112"/>
      <c r="AS344" s="112"/>
      <c r="AT344" s="112"/>
      <c r="AU344" s="112"/>
      <c r="AV344" s="112"/>
      <c r="AW344" s="112"/>
      <c r="AX344" s="112"/>
      <c r="AY344" s="112"/>
      <c r="AZ344" s="112"/>
      <c r="BA344" s="112"/>
      <c r="BB344" s="112"/>
      <c r="BC344" s="112"/>
      <c r="BD344" s="112"/>
      <c r="BE344" s="112"/>
      <c r="BF344" s="112"/>
      <c r="BG344" s="112"/>
      <c r="BH344" s="112"/>
      <c r="BI344" s="870"/>
      <c r="BK344" s="164"/>
      <c r="BL344" s="869"/>
      <c r="BM344" s="165"/>
      <c r="BN344" s="166"/>
      <c r="BO344" s="166"/>
      <c r="BP344" s="166"/>
      <c r="BQ344" s="166"/>
      <c r="BR344" s="166"/>
      <c r="BS344" s="167"/>
      <c r="BU344" s="958"/>
      <c r="BV344" s="168"/>
      <c r="BW344" s="869"/>
      <c r="BX344" s="123"/>
      <c r="BY344" s="123"/>
      <c r="BZ344" s="870"/>
      <c r="CA344" s="162"/>
      <c r="CB344" s="159"/>
      <c r="CC344" s="160"/>
      <c r="CD344" s="159"/>
      <c r="CE344" s="160"/>
      <c r="CF344" s="159"/>
      <c r="CG344" s="160"/>
      <c r="CH344" s="855"/>
      <c r="CI344" s="873" t="e">
        <v>#REF!</v>
      </c>
      <c r="CJ344" s="876" t="e">
        <v>#REF!</v>
      </c>
      <c r="CK344" s="877"/>
      <c r="CL344" s="143" t="s">
        <v>926</v>
      </c>
      <c r="CM344" s="144">
        <v>2000</v>
      </c>
      <c r="CN344" s="145">
        <v>2300</v>
      </c>
      <c r="CO344" s="859"/>
      <c r="CP344" s="880"/>
      <c r="CQ344" s="859"/>
      <c r="CR344" s="862"/>
      <c r="CS344" s="885"/>
      <c r="CT344" s="836"/>
      <c r="CU344" s="836"/>
      <c r="CV344" s="839"/>
      <c r="CW344" s="885"/>
      <c r="CX344" s="852"/>
      <c r="CY344" s="882"/>
      <c r="CZ344" s="93"/>
      <c r="DA344" s="19"/>
      <c r="DB344" s="855"/>
      <c r="DC344" s="46"/>
      <c r="DD344" s="855"/>
      <c r="DE344" s="858"/>
      <c r="DF344" s="859"/>
      <c r="DG344" s="862"/>
      <c r="DH344" s="836"/>
      <c r="DI344" s="836"/>
      <c r="DJ344" s="836"/>
      <c r="DK344" s="839"/>
      <c r="DL344" s="836"/>
      <c r="DM344" s="842"/>
      <c r="DN344" s="843"/>
      <c r="DO344" s="889"/>
      <c r="DP344" s="891"/>
      <c r="DQ344" s="891"/>
      <c r="DR344" s="893"/>
      <c r="DS344" s="843"/>
      <c r="DT344" s="968"/>
      <c r="DU344" s="896"/>
      <c r="DV344" s="962"/>
      <c r="DW344" s="197"/>
      <c r="DX344" s="962"/>
    </row>
    <row r="345" spans="1:128" s="18" customFormat="1" ht="18.600000000000001" customHeight="1">
      <c r="A345" s="18" t="s">
        <v>165</v>
      </c>
      <c r="B345" s="920" t="s">
        <v>968</v>
      </c>
      <c r="C345" s="956" t="s">
        <v>910</v>
      </c>
      <c r="D345" s="867" t="s">
        <v>911</v>
      </c>
      <c r="E345" s="55" t="s">
        <v>51</v>
      </c>
      <c r="F345" s="56"/>
      <c r="G345" s="57">
        <v>139940</v>
      </c>
      <c r="H345" s="58">
        <v>148810</v>
      </c>
      <c r="I345" s="57">
        <v>110140</v>
      </c>
      <c r="J345" s="58">
        <v>119010</v>
      </c>
      <c r="K345" s="33" t="s">
        <v>912</v>
      </c>
      <c r="L345" s="59">
        <v>1370</v>
      </c>
      <c r="M345" s="60">
        <v>1450</v>
      </c>
      <c r="N345" s="61" t="s">
        <v>913</v>
      </c>
      <c r="O345" s="62" t="s">
        <v>914</v>
      </c>
      <c r="P345" s="63" t="s">
        <v>912</v>
      </c>
      <c r="Q345" s="64" t="s">
        <v>915</v>
      </c>
      <c r="R345" s="63" t="s">
        <v>912</v>
      </c>
      <c r="S345" s="65">
        <v>2.8</v>
      </c>
      <c r="T345" s="66">
        <v>2.8</v>
      </c>
      <c r="U345" s="59">
        <v>1080</v>
      </c>
      <c r="V345" s="60">
        <v>1160</v>
      </c>
      <c r="W345" s="67" t="s">
        <v>913</v>
      </c>
      <c r="X345" s="62" t="s">
        <v>914</v>
      </c>
      <c r="Y345" s="67" t="s">
        <v>912</v>
      </c>
      <c r="Z345" s="64" t="s">
        <v>915</v>
      </c>
      <c r="AA345" s="67" t="s">
        <v>912</v>
      </c>
      <c r="AB345" s="65">
        <v>2.7</v>
      </c>
      <c r="AC345" s="68">
        <v>2.7</v>
      </c>
      <c r="AD345" s="33" t="s">
        <v>912</v>
      </c>
      <c r="AE345" s="69">
        <v>8870</v>
      </c>
      <c r="AF345" s="33" t="s">
        <v>912</v>
      </c>
      <c r="AG345" s="70">
        <v>80</v>
      </c>
      <c r="AH345" s="71" t="s">
        <v>913</v>
      </c>
      <c r="AI345" s="62" t="s">
        <v>914</v>
      </c>
      <c r="AJ345" s="67" t="s">
        <v>912</v>
      </c>
      <c r="AK345" s="64" t="s">
        <v>915</v>
      </c>
      <c r="AL345" s="67" t="s">
        <v>912</v>
      </c>
      <c r="AM345" s="72">
        <v>2.8</v>
      </c>
      <c r="AN345" s="73" t="s">
        <v>916</v>
      </c>
      <c r="AO345" s="33" t="s">
        <v>912</v>
      </c>
      <c r="AP345" s="74">
        <v>3540</v>
      </c>
      <c r="AQ345" s="33" t="s">
        <v>912</v>
      </c>
      <c r="AR345" s="75">
        <v>30</v>
      </c>
      <c r="AS345" s="76" t="s">
        <v>913</v>
      </c>
      <c r="AT345" s="77" t="s">
        <v>914</v>
      </c>
      <c r="AU345" s="78" t="s">
        <v>912</v>
      </c>
      <c r="AV345" s="79" t="s">
        <v>915</v>
      </c>
      <c r="AW345" s="78" t="s">
        <v>912</v>
      </c>
      <c r="AX345" s="80">
        <v>3.7</v>
      </c>
      <c r="AY345" s="7"/>
      <c r="BB345" s="81"/>
      <c r="BC345" s="22"/>
      <c r="BE345" s="22"/>
      <c r="BG345" s="22"/>
      <c r="BI345" s="870" t="s">
        <v>852</v>
      </c>
      <c r="BJ345" s="7"/>
      <c r="BK345" s="82"/>
      <c r="BL345" s="869" t="s">
        <v>912</v>
      </c>
      <c r="BM345" s="83"/>
      <c r="BN345" s="84"/>
      <c r="BO345" s="84"/>
      <c r="BP345" s="84"/>
      <c r="BQ345" s="84"/>
      <c r="BR345" s="84"/>
      <c r="BS345" s="85"/>
      <c r="BT345" s="86"/>
      <c r="BU345" s="958" t="s">
        <v>917</v>
      </c>
      <c r="BV345" s="87"/>
      <c r="BW345" s="859" t="s">
        <v>912</v>
      </c>
      <c r="BX345" s="886">
        <v>34510</v>
      </c>
      <c r="BY345" s="88"/>
      <c r="BZ345" s="859" t="s">
        <v>912</v>
      </c>
      <c r="CA345" s="860">
        <v>260</v>
      </c>
      <c r="CB345" s="883" t="s">
        <v>913</v>
      </c>
      <c r="CC345" s="834" t="s">
        <v>914</v>
      </c>
      <c r="CD345" s="883" t="s">
        <v>912</v>
      </c>
      <c r="CE345" s="837" t="s">
        <v>918</v>
      </c>
      <c r="CF345" s="883" t="s">
        <v>912</v>
      </c>
      <c r="CG345" s="840">
        <v>5.7</v>
      </c>
      <c r="CH345" s="855" t="s">
        <v>912</v>
      </c>
      <c r="CI345" s="871">
        <v>9600</v>
      </c>
      <c r="CJ345" s="874">
        <v>10600</v>
      </c>
      <c r="CK345" s="877" t="s">
        <v>912</v>
      </c>
      <c r="CL345" s="89" t="s">
        <v>919</v>
      </c>
      <c r="CM345" s="90">
        <v>15800</v>
      </c>
      <c r="CN345" s="91">
        <v>17600</v>
      </c>
      <c r="CO345" s="859" t="s">
        <v>912</v>
      </c>
      <c r="CP345" s="878">
        <v>26610</v>
      </c>
      <c r="CQ345" s="859" t="s">
        <v>912</v>
      </c>
      <c r="CR345" s="860">
        <v>260</v>
      </c>
      <c r="CS345" s="883" t="s">
        <v>913</v>
      </c>
      <c r="CT345" s="834" t="s">
        <v>914</v>
      </c>
      <c r="CU345" s="834" t="s">
        <v>912</v>
      </c>
      <c r="CV345" s="837" t="s">
        <v>918</v>
      </c>
      <c r="CW345" s="834" t="s">
        <v>912</v>
      </c>
      <c r="CX345" s="850">
        <v>2.8</v>
      </c>
      <c r="CY345" s="965" t="s">
        <v>920</v>
      </c>
      <c r="CZ345" s="877" t="s">
        <v>912</v>
      </c>
      <c r="DA345" s="853">
        <v>5100</v>
      </c>
      <c r="DB345" s="855" t="s">
        <v>921</v>
      </c>
      <c r="DC345" s="92"/>
      <c r="DD345" s="855" t="s">
        <v>921</v>
      </c>
      <c r="DE345" s="856">
        <v>28730</v>
      </c>
      <c r="DF345" s="859" t="s">
        <v>912</v>
      </c>
      <c r="DG345" s="860">
        <v>280</v>
      </c>
      <c r="DH345" s="834" t="s">
        <v>913</v>
      </c>
      <c r="DI345" s="834" t="s">
        <v>914</v>
      </c>
      <c r="DJ345" s="834" t="s">
        <v>912</v>
      </c>
      <c r="DK345" s="837" t="s">
        <v>918</v>
      </c>
      <c r="DL345" s="834" t="s">
        <v>912</v>
      </c>
      <c r="DM345" s="840">
        <v>2</v>
      </c>
      <c r="DN345" s="843" t="s">
        <v>921</v>
      </c>
      <c r="DO345" s="844" t="s">
        <v>854</v>
      </c>
      <c r="DP345" s="846" t="s">
        <v>854</v>
      </c>
      <c r="DQ345" s="846" t="s">
        <v>854</v>
      </c>
      <c r="DR345" s="848" t="s">
        <v>854</v>
      </c>
      <c r="DS345" s="843" t="s">
        <v>921</v>
      </c>
      <c r="DT345" s="966">
        <v>1350</v>
      </c>
      <c r="DU345" s="969" t="s">
        <v>921</v>
      </c>
      <c r="DV345" s="960" t="s">
        <v>1041</v>
      </c>
      <c r="DW345" s="196"/>
      <c r="DX345" s="960" t="s">
        <v>1040</v>
      </c>
    </row>
    <row r="346" spans="1:128" s="18" customFormat="1" ht="18.600000000000001" customHeight="1">
      <c r="A346" s="18" t="s">
        <v>166</v>
      </c>
      <c r="B346" s="921"/>
      <c r="C346" s="957"/>
      <c r="D346" s="868"/>
      <c r="E346" s="94" t="s">
        <v>52</v>
      </c>
      <c r="F346" s="56"/>
      <c r="G346" s="95">
        <v>148810</v>
      </c>
      <c r="H346" s="96">
        <v>220050</v>
      </c>
      <c r="I346" s="95">
        <v>119010</v>
      </c>
      <c r="J346" s="96">
        <v>190250</v>
      </c>
      <c r="K346" s="33" t="s">
        <v>912</v>
      </c>
      <c r="L346" s="97">
        <v>1450</v>
      </c>
      <c r="M346" s="98">
        <v>2070</v>
      </c>
      <c r="N346" s="99" t="s">
        <v>913</v>
      </c>
      <c r="O346" s="100" t="s">
        <v>914</v>
      </c>
      <c r="P346" s="100" t="s">
        <v>852</v>
      </c>
      <c r="Q346" s="100" t="s">
        <v>915</v>
      </c>
      <c r="R346" s="100" t="s">
        <v>912</v>
      </c>
      <c r="S346" s="101">
        <v>2.8</v>
      </c>
      <c r="T346" s="102">
        <v>2.8</v>
      </c>
      <c r="U346" s="97">
        <v>1160</v>
      </c>
      <c r="V346" s="98">
        <v>1770</v>
      </c>
      <c r="W346" s="103" t="s">
        <v>913</v>
      </c>
      <c r="X346" s="100" t="s">
        <v>914</v>
      </c>
      <c r="Y346" s="103" t="s">
        <v>852</v>
      </c>
      <c r="Z346" s="100" t="s">
        <v>915</v>
      </c>
      <c r="AA346" s="103" t="s">
        <v>912</v>
      </c>
      <c r="AB346" s="101">
        <v>2.7</v>
      </c>
      <c r="AC346" s="104">
        <v>2.7</v>
      </c>
      <c r="AD346" s="33" t="s">
        <v>912</v>
      </c>
      <c r="AE346" s="105">
        <v>8870</v>
      </c>
      <c r="AF346" s="33" t="s">
        <v>912</v>
      </c>
      <c r="AG346" s="106">
        <v>80</v>
      </c>
      <c r="AH346" s="107" t="s">
        <v>913</v>
      </c>
      <c r="AI346" s="49" t="s">
        <v>914</v>
      </c>
      <c r="AJ346" s="50" t="s">
        <v>912</v>
      </c>
      <c r="AK346" s="108" t="s">
        <v>915</v>
      </c>
      <c r="AL346" s="109" t="s">
        <v>912</v>
      </c>
      <c r="AM346" s="110">
        <v>2.8</v>
      </c>
      <c r="AN346" s="111"/>
      <c r="AO346" s="7"/>
      <c r="AP346" s="112"/>
      <c r="AQ346" s="7"/>
      <c r="AR346" s="113"/>
      <c r="AS346" s="114"/>
      <c r="AT346" s="112"/>
      <c r="AU346" s="114"/>
      <c r="AV346" s="112"/>
      <c r="AW346" s="114"/>
      <c r="AX346" s="112"/>
      <c r="AY346" s="7"/>
      <c r="BB346" s="81"/>
      <c r="BC346" s="22"/>
      <c r="BE346" s="22"/>
      <c r="BG346" s="22"/>
      <c r="BI346" s="870"/>
      <c r="BJ346" s="7"/>
      <c r="BK346" s="115"/>
      <c r="BL346" s="869"/>
      <c r="BM346" s="93"/>
      <c r="BN346" s="86"/>
      <c r="BO346" s="86"/>
      <c r="BP346" s="86"/>
      <c r="BQ346" s="86"/>
      <c r="BR346" s="86"/>
      <c r="BS346" s="116"/>
      <c r="BT346" s="86"/>
      <c r="BU346" s="958"/>
      <c r="BV346" s="117"/>
      <c r="BW346" s="859"/>
      <c r="BX346" s="887"/>
      <c r="BY346" s="118">
        <v>32570</v>
      </c>
      <c r="BZ346" s="859"/>
      <c r="CA346" s="861"/>
      <c r="CB346" s="884"/>
      <c r="CC346" s="835"/>
      <c r="CD346" s="884"/>
      <c r="CE346" s="838"/>
      <c r="CF346" s="884"/>
      <c r="CG346" s="841"/>
      <c r="CH346" s="855"/>
      <c r="CI346" s="872"/>
      <c r="CJ346" s="875"/>
      <c r="CK346" s="877"/>
      <c r="CL346" s="15" t="s">
        <v>923</v>
      </c>
      <c r="CM346" s="119">
        <v>8700</v>
      </c>
      <c r="CN346" s="120">
        <v>9700</v>
      </c>
      <c r="CO346" s="859"/>
      <c r="CP346" s="879"/>
      <c r="CQ346" s="859"/>
      <c r="CR346" s="861"/>
      <c r="CS346" s="884"/>
      <c r="CT346" s="835"/>
      <c r="CU346" s="835"/>
      <c r="CV346" s="838"/>
      <c r="CW346" s="835"/>
      <c r="CX346" s="851"/>
      <c r="CY346" s="881"/>
      <c r="CZ346" s="877"/>
      <c r="DA346" s="854"/>
      <c r="DB346" s="855"/>
      <c r="DC346" s="121"/>
      <c r="DD346" s="855"/>
      <c r="DE346" s="857"/>
      <c r="DF346" s="859"/>
      <c r="DG346" s="861"/>
      <c r="DH346" s="835"/>
      <c r="DI346" s="835"/>
      <c r="DJ346" s="835"/>
      <c r="DK346" s="838"/>
      <c r="DL346" s="835"/>
      <c r="DM346" s="841"/>
      <c r="DN346" s="843"/>
      <c r="DO346" s="845"/>
      <c r="DP346" s="847"/>
      <c r="DQ346" s="847"/>
      <c r="DR346" s="849"/>
      <c r="DS346" s="843"/>
      <c r="DT346" s="967"/>
      <c r="DU346" s="969"/>
      <c r="DV346" s="961"/>
      <c r="DW346" s="195"/>
      <c r="DX346" s="961"/>
    </row>
    <row r="347" spans="1:128" s="18" customFormat="1" ht="18.600000000000001" customHeight="1">
      <c r="A347" s="18" t="s">
        <v>167</v>
      </c>
      <c r="B347" s="921"/>
      <c r="C347" s="957"/>
      <c r="D347" s="863" t="s">
        <v>924</v>
      </c>
      <c r="E347" s="94" t="s">
        <v>53</v>
      </c>
      <c r="F347" s="56"/>
      <c r="G347" s="95">
        <v>220050</v>
      </c>
      <c r="H347" s="96">
        <v>308770</v>
      </c>
      <c r="I347" s="95">
        <v>190250</v>
      </c>
      <c r="J347" s="96">
        <v>278970</v>
      </c>
      <c r="K347" s="33" t="s">
        <v>912</v>
      </c>
      <c r="L347" s="97">
        <v>2070</v>
      </c>
      <c r="M347" s="98">
        <v>2960</v>
      </c>
      <c r="N347" s="99" t="s">
        <v>913</v>
      </c>
      <c r="O347" s="100" t="s">
        <v>914</v>
      </c>
      <c r="P347" s="100" t="s">
        <v>852</v>
      </c>
      <c r="Q347" s="100" t="s">
        <v>915</v>
      </c>
      <c r="R347" s="100" t="s">
        <v>912</v>
      </c>
      <c r="S347" s="101">
        <v>2.8</v>
      </c>
      <c r="T347" s="102">
        <v>2.8</v>
      </c>
      <c r="U347" s="97">
        <v>1770</v>
      </c>
      <c r="V347" s="98">
        <v>2660</v>
      </c>
      <c r="W347" s="103" t="s">
        <v>913</v>
      </c>
      <c r="X347" s="100" t="s">
        <v>914</v>
      </c>
      <c r="Y347" s="103" t="s">
        <v>852</v>
      </c>
      <c r="Z347" s="100" t="s">
        <v>915</v>
      </c>
      <c r="AA347" s="103" t="s">
        <v>912</v>
      </c>
      <c r="AB347" s="101">
        <v>2.7</v>
      </c>
      <c r="AC347" s="104">
        <v>2.7</v>
      </c>
      <c r="AD347" s="122"/>
      <c r="AE347" s="123"/>
      <c r="AF347" s="124"/>
      <c r="AG347" s="125"/>
      <c r="AH347" s="126"/>
      <c r="AI347" s="86"/>
      <c r="AJ347" s="126"/>
      <c r="AK347" s="86"/>
      <c r="AL347" s="126"/>
      <c r="AM347" s="86"/>
      <c r="AN347" s="86"/>
      <c r="AO347" s="122"/>
      <c r="AP347" s="123"/>
      <c r="AQ347" s="124"/>
      <c r="AR347" s="125"/>
      <c r="AS347" s="126"/>
      <c r="AT347" s="86"/>
      <c r="AU347" s="126"/>
      <c r="AV347" s="86"/>
      <c r="AW347" s="126"/>
      <c r="AX347" s="86"/>
      <c r="AY347" s="33" t="s">
        <v>912</v>
      </c>
      <c r="AZ347" s="127">
        <v>17740</v>
      </c>
      <c r="BA347" s="33" t="s">
        <v>912</v>
      </c>
      <c r="BB347" s="75">
        <v>170</v>
      </c>
      <c r="BC347" s="76" t="s">
        <v>913</v>
      </c>
      <c r="BD347" s="77" t="s">
        <v>914</v>
      </c>
      <c r="BE347" s="78" t="s">
        <v>912</v>
      </c>
      <c r="BF347" s="79" t="s">
        <v>915</v>
      </c>
      <c r="BG347" s="76" t="s">
        <v>912</v>
      </c>
      <c r="BH347" s="80">
        <v>2.6</v>
      </c>
      <c r="BI347" s="870"/>
      <c r="BJ347" s="7"/>
      <c r="BK347" s="115"/>
      <c r="BL347" s="869"/>
      <c r="BM347" s="93"/>
      <c r="BN347" s="86"/>
      <c r="BO347" s="86"/>
      <c r="BP347" s="86"/>
      <c r="BQ347" s="86"/>
      <c r="BR347" s="86"/>
      <c r="BS347" s="116"/>
      <c r="BT347" s="86"/>
      <c r="BU347" s="958"/>
      <c r="BV347" s="117"/>
      <c r="BW347" s="859" t="s">
        <v>912</v>
      </c>
      <c r="BX347" s="963">
        <v>32570</v>
      </c>
      <c r="BY347" s="128"/>
      <c r="BZ347" s="859"/>
      <c r="CA347" s="861"/>
      <c r="CB347" s="884"/>
      <c r="CC347" s="835"/>
      <c r="CD347" s="884"/>
      <c r="CE347" s="838"/>
      <c r="CF347" s="884"/>
      <c r="CG347" s="841"/>
      <c r="CH347" s="855"/>
      <c r="CI347" s="872"/>
      <c r="CJ347" s="875"/>
      <c r="CK347" s="877"/>
      <c r="CL347" s="15" t="s">
        <v>925</v>
      </c>
      <c r="CM347" s="119">
        <v>7600</v>
      </c>
      <c r="CN347" s="120">
        <v>8400</v>
      </c>
      <c r="CO347" s="859"/>
      <c r="CP347" s="879"/>
      <c r="CQ347" s="859"/>
      <c r="CR347" s="861"/>
      <c r="CS347" s="884"/>
      <c r="CT347" s="835"/>
      <c r="CU347" s="835"/>
      <c r="CV347" s="838"/>
      <c r="CW347" s="835"/>
      <c r="CX347" s="851"/>
      <c r="CY347" s="881"/>
      <c r="CZ347" s="93"/>
      <c r="DA347" s="19"/>
      <c r="DB347" s="855"/>
      <c r="DC347" s="121"/>
      <c r="DD347" s="855"/>
      <c r="DE347" s="857"/>
      <c r="DF347" s="859"/>
      <c r="DG347" s="861"/>
      <c r="DH347" s="835"/>
      <c r="DI347" s="835"/>
      <c r="DJ347" s="835"/>
      <c r="DK347" s="838"/>
      <c r="DL347" s="835"/>
      <c r="DM347" s="841"/>
      <c r="DN347" s="843"/>
      <c r="DO347" s="888">
        <v>0.01</v>
      </c>
      <c r="DP347" s="890">
        <v>0.03</v>
      </c>
      <c r="DQ347" s="890">
        <v>0.04</v>
      </c>
      <c r="DR347" s="892">
        <v>0.05</v>
      </c>
      <c r="DS347" s="843"/>
      <c r="DT347" s="967"/>
      <c r="DU347" s="969"/>
      <c r="DV347" s="961"/>
      <c r="DW347" s="195"/>
      <c r="DX347" s="961"/>
    </row>
    <row r="348" spans="1:128" s="18" customFormat="1" ht="18.600000000000001" customHeight="1">
      <c r="A348" s="18" t="s">
        <v>168</v>
      </c>
      <c r="B348" s="921"/>
      <c r="C348" s="957"/>
      <c r="D348" s="864"/>
      <c r="E348" s="129" t="s">
        <v>54</v>
      </c>
      <c r="F348" s="56"/>
      <c r="G348" s="130">
        <v>308770</v>
      </c>
      <c r="H348" s="131"/>
      <c r="I348" s="130">
        <v>278970</v>
      </c>
      <c r="J348" s="131"/>
      <c r="K348" s="33" t="s">
        <v>912</v>
      </c>
      <c r="L348" s="132">
        <v>2960</v>
      </c>
      <c r="M348" s="133"/>
      <c r="N348" s="134" t="s">
        <v>913</v>
      </c>
      <c r="O348" s="135" t="s">
        <v>914</v>
      </c>
      <c r="P348" s="135" t="s">
        <v>852</v>
      </c>
      <c r="Q348" s="135" t="s">
        <v>915</v>
      </c>
      <c r="R348" s="135" t="s">
        <v>912</v>
      </c>
      <c r="S348" s="136">
        <v>2.8</v>
      </c>
      <c r="T348" s="137"/>
      <c r="U348" s="132">
        <v>2660</v>
      </c>
      <c r="V348" s="133"/>
      <c r="W348" s="138" t="s">
        <v>913</v>
      </c>
      <c r="X348" s="135" t="s">
        <v>914</v>
      </c>
      <c r="Y348" s="139" t="s">
        <v>852</v>
      </c>
      <c r="Z348" s="135" t="s">
        <v>915</v>
      </c>
      <c r="AA348" s="139" t="s">
        <v>912</v>
      </c>
      <c r="AB348" s="136">
        <v>2.7</v>
      </c>
      <c r="AC348" s="140"/>
      <c r="AD348" s="122"/>
      <c r="AE348" s="123"/>
      <c r="AF348" s="124"/>
      <c r="AG348" s="141"/>
      <c r="AH348" s="126"/>
      <c r="AI348" s="86"/>
      <c r="AJ348" s="126"/>
      <c r="AK348" s="86"/>
      <c r="AL348" s="126"/>
      <c r="AM348" s="86"/>
      <c r="AN348" s="86"/>
      <c r="AO348" s="122"/>
      <c r="AP348" s="123"/>
      <c r="AQ348" s="124"/>
      <c r="AR348" s="141"/>
      <c r="AS348" s="126"/>
      <c r="AT348" s="86"/>
      <c r="AU348" s="126"/>
      <c r="AV348" s="86"/>
      <c r="AW348" s="126"/>
      <c r="AX348" s="86"/>
      <c r="AY348" s="122"/>
      <c r="AZ348" s="123"/>
      <c r="BA348" s="123"/>
      <c r="BB348" s="125"/>
      <c r="BC348" s="126"/>
      <c r="BD348" s="86"/>
      <c r="BE348" s="126"/>
      <c r="BF348" s="86"/>
      <c r="BG348" s="126"/>
      <c r="BH348" s="86"/>
      <c r="BI348" s="870"/>
      <c r="BJ348" s="7"/>
      <c r="BK348" s="115"/>
      <c r="BL348" s="869"/>
      <c r="BM348" s="93"/>
      <c r="BN348" s="86"/>
      <c r="BO348" s="86"/>
      <c r="BP348" s="86"/>
      <c r="BQ348" s="86"/>
      <c r="BR348" s="86"/>
      <c r="BS348" s="116"/>
      <c r="BT348" s="86"/>
      <c r="BU348" s="958"/>
      <c r="BV348" s="117"/>
      <c r="BW348" s="859"/>
      <c r="BX348" s="964"/>
      <c r="BY348" s="142"/>
      <c r="BZ348" s="859"/>
      <c r="CA348" s="862"/>
      <c r="CB348" s="885"/>
      <c r="CC348" s="836"/>
      <c r="CD348" s="885"/>
      <c r="CE348" s="839"/>
      <c r="CF348" s="885"/>
      <c r="CG348" s="842"/>
      <c r="CH348" s="855"/>
      <c r="CI348" s="873"/>
      <c r="CJ348" s="876"/>
      <c r="CK348" s="877"/>
      <c r="CL348" s="143" t="s">
        <v>926</v>
      </c>
      <c r="CM348" s="144">
        <v>6800</v>
      </c>
      <c r="CN348" s="145">
        <v>7500</v>
      </c>
      <c r="CO348" s="859"/>
      <c r="CP348" s="880"/>
      <c r="CQ348" s="859"/>
      <c r="CR348" s="862"/>
      <c r="CS348" s="885"/>
      <c r="CT348" s="836"/>
      <c r="CU348" s="836"/>
      <c r="CV348" s="839"/>
      <c r="CW348" s="836"/>
      <c r="CX348" s="852"/>
      <c r="CY348" s="882"/>
      <c r="CZ348" s="93"/>
      <c r="DA348" s="19"/>
      <c r="DB348" s="855"/>
      <c r="DC348" s="121"/>
      <c r="DD348" s="855"/>
      <c r="DE348" s="858"/>
      <c r="DF348" s="859"/>
      <c r="DG348" s="862"/>
      <c r="DH348" s="836"/>
      <c r="DI348" s="836"/>
      <c r="DJ348" s="836"/>
      <c r="DK348" s="839"/>
      <c r="DL348" s="836"/>
      <c r="DM348" s="842"/>
      <c r="DN348" s="843"/>
      <c r="DO348" s="889"/>
      <c r="DP348" s="891"/>
      <c r="DQ348" s="891"/>
      <c r="DR348" s="893"/>
      <c r="DS348" s="843"/>
      <c r="DT348" s="967"/>
      <c r="DU348" s="969"/>
      <c r="DV348" s="961"/>
      <c r="DW348" s="195"/>
      <c r="DX348" s="961"/>
    </row>
    <row r="349" spans="1:128" s="18" customFormat="1" ht="18.600000000000001" customHeight="1">
      <c r="A349" s="18" t="s">
        <v>169</v>
      </c>
      <c r="B349" s="921"/>
      <c r="C349" s="959" t="s">
        <v>927</v>
      </c>
      <c r="D349" s="867" t="s">
        <v>911</v>
      </c>
      <c r="E349" s="55" t="s">
        <v>51</v>
      </c>
      <c r="F349" s="56"/>
      <c r="G349" s="57">
        <v>118630</v>
      </c>
      <c r="H349" s="58">
        <v>127500</v>
      </c>
      <c r="I349" s="57">
        <v>94780</v>
      </c>
      <c r="J349" s="58">
        <v>103650</v>
      </c>
      <c r="K349" s="33" t="s">
        <v>912</v>
      </c>
      <c r="L349" s="59">
        <v>1160</v>
      </c>
      <c r="M349" s="60">
        <v>1240</v>
      </c>
      <c r="N349" s="61" t="s">
        <v>913</v>
      </c>
      <c r="O349" s="62" t="s">
        <v>914</v>
      </c>
      <c r="P349" s="63" t="s">
        <v>912</v>
      </c>
      <c r="Q349" s="64" t="s">
        <v>915</v>
      </c>
      <c r="R349" s="63" t="s">
        <v>912</v>
      </c>
      <c r="S349" s="65">
        <v>2.8</v>
      </c>
      <c r="T349" s="66">
        <v>2.8</v>
      </c>
      <c r="U349" s="59">
        <v>920</v>
      </c>
      <c r="V349" s="60">
        <v>1000</v>
      </c>
      <c r="W349" s="67" t="s">
        <v>913</v>
      </c>
      <c r="X349" s="62" t="s">
        <v>914</v>
      </c>
      <c r="Y349" s="67" t="s">
        <v>912</v>
      </c>
      <c r="Z349" s="64" t="s">
        <v>915</v>
      </c>
      <c r="AA349" s="67" t="s">
        <v>912</v>
      </c>
      <c r="AB349" s="65">
        <v>2.7</v>
      </c>
      <c r="AC349" s="68">
        <v>2.7</v>
      </c>
      <c r="AD349" s="33" t="s">
        <v>912</v>
      </c>
      <c r="AE349" s="69">
        <v>8870</v>
      </c>
      <c r="AF349" s="33" t="s">
        <v>912</v>
      </c>
      <c r="AG349" s="70">
        <v>80</v>
      </c>
      <c r="AH349" s="71" t="s">
        <v>913</v>
      </c>
      <c r="AI349" s="62" t="s">
        <v>914</v>
      </c>
      <c r="AJ349" s="67" t="s">
        <v>912</v>
      </c>
      <c r="AK349" s="64" t="s">
        <v>915</v>
      </c>
      <c r="AL349" s="67" t="s">
        <v>912</v>
      </c>
      <c r="AM349" s="72">
        <v>2.8</v>
      </c>
      <c r="AN349" s="73" t="s">
        <v>916</v>
      </c>
      <c r="AO349" s="33" t="s">
        <v>912</v>
      </c>
      <c r="AP349" s="74">
        <v>3540</v>
      </c>
      <c r="AQ349" s="33" t="s">
        <v>912</v>
      </c>
      <c r="AR349" s="75">
        <v>30</v>
      </c>
      <c r="AS349" s="76" t="s">
        <v>913</v>
      </c>
      <c r="AT349" s="77" t="s">
        <v>914</v>
      </c>
      <c r="AU349" s="78" t="s">
        <v>912</v>
      </c>
      <c r="AV349" s="79" t="s">
        <v>915</v>
      </c>
      <c r="AW349" s="78" t="s">
        <v>912</v>
      </c>
      <c r="AX349" s="80">
        <v>3.7</v>
      </c>
      <c r="AY349" s="7"/>
      <c r="BB349" s="81"/>
      <c r="BC349" s="22"/>
      <c r="BE349" s="22"/>
      <c r="BG349" s="22"/>
      <c r="BI349" s="870"/>
      <c r="BJ349" s="7"/>
      <c r="BK349" s="115"/>
      <c r="BL349" s="869"/>
      <c r="BM349" s="93"/>
      <c r="BN349" s="86"/>
      <c r="BO349" s="86"/>
      <c r="BP349" s="86"/>
      <c r="BQ349" s="86"/>
      <c r="BR349" s="86"/>
      <c r="BS349" s="116"/>
      <c r="BT349" s="86"/>
      <c r="BU349" s="958"/>
      <c r="BV349" s="117"/>
      <c r="BW349" s="859" t="s">
        <v>912</v>
      </c>
      <c r="BX349" s="886">
        <v>29160</v>
      </c>
      <c r="BY349" s="88"/>
      <c r="BZ349" s="859" t="s">
        <v>912</v>
      </c>
      <c r="CA349" s="861">
        <v>210</v>
      </c>
      <c r="CB349" s="883" t="s">
        <v>913</v>
      </c>
      <c r="CC349" s="834" t="s">
        <v>914</v>
      </c>
      <c r="CD349" s="883" t="s">
        <v>912</v>
      </c>
      <c r="CE349" s="837" t="s">
        <v>918</v>
      </c>
      <c r="CF349" s="883" t="s">
        <v>912</v>
      </c>
      <c r="CG349" s="840">
        <v>5.7</v>
      </c>
      <c r="CH349" s="877" t="s">
        <v>912</v>
      </c>
      <c r="CI349" s="871">
        <v>8100</v>
      </c>
      <c r="CJ349" s="874">
        <v>8900</v>
      </c>
      <c r="CK349" s="877" t="s">
        <v>912</v>
      </c>
      <c r="CL349" s="89" t="s">
        <v>919</v>
      </c>
      <c r="CM349" s="90">
        <v>12900</v>
      </c>
      <c r="CN349" s="91">
        <v>14400</v>
      </c>
      <c r="CO349" s="859" t="s">
        <v>912</v>
      </c>
      <c r="CP349" s="878">
        <v>21290</v>
      </c>
      <c r="CQ349" s="859" t="s">
        <v>912</v>
      </c>
      <c r="CR349" s="860">
        <v>210</v>
      </c>
      <c r="CS349" s="883" t="s">
        <v>913</v>
      </c>
      <c r="CT349" s="834" t="s">
        <v>914</v>
      </c>
      <c r="CU349" s="834" t="s">
        <v>912</v>
      </c>
      <c r="CV349" s="837" t="s">
        <v>918</v>
      </c>
      <c r="CW349" s="883" t="s">
        <v>912</v>
      </c>
      <c r="CX349" s="850">
        <v>2.7</v>
      </c>
      <c r="CY349" s="881" t="s">
        <v>920</v>
      </c>
      <c r="CZ349" s="877" t="s">
        <v>912</v>
      </c>
      <c r="DA349" s="853">
        <v>5100</v>
      </c>
      <c r="DB349" s="855"/>
      <c r="DC349" s="121"/>
      <c r="DD349" s="855" t="s">
        <v>921</v>
      </c>
      <c r="DE349" s="856">
        <v>22980</v>
      </c>
      <c r="DF349" s="859" t="s">
        <v>912</v>
      </c>
      <c r="DG349" s="860">
        <v>220</v>
      </c>
      <c r="DH349" s="834" t="s">
        <v>913</v>
      </c>
      <c r="DI349" s="834" t="s">
        <v>914</v>
      </c>
      <c r="DJ349" s="834" t="s">
        <v>912</v>
      </c>
      <c r="DK349" s="837" t="s">
        <v>918</v>
      </c>
      <c r="DL349" s="834" t="s">
        <v>912</v>
      </c>
      <c r="DM349" s="840">
        <v>2</v>
      </c>
      <c r="DN349" s="843" t="s">
        <v>921</v>
      </c>
      <c r="DO349" s="844" t="s">
        <v>854</v>
      </c>
      <c r="DP349" s="846" t="s">
        <v>854</v>
      </c>
      <c r="DQ349" s="846" t="s">
        <v>854</v>
      </c>
      <c r="DR349" s="848" t="s">
        <v>854</v>
      </c>
      <c r="DS349" s="843" t="s">
        <v>921</v>
      </c>
      <c r="DT349" s="967"/>
      <c r="DU349" s="969"/>
      <c r="DV349" s="961"/>
      <c r="DW349" s="195"/>
      <c r="DX349" s="961"/>
    </row>
    <row r="350" spans="1:128" s="18" customFormat="1" ht="18.600000000000001" customHeight="1">
      <c r="A350" s="18" t="s">
        <v>170</v>
      </c>
      <c r="B350" s="921"/>
      <c r="C350" s="957"/>
      <c r="D350" s="868"/>
      <c r="E350" s="94" t="s">
        <v>52</v>
      </c>
      <c r="F350" s="56"/>
      <c r="G350" s="95">
        <v>127500</v>
      </c>
      <c r="H350" s="96">
        <v>198740</v>
      </c>
      <c r="I350" s="95">
        <v>103650</v>
      </c>
      <c r="J350" s="96">
        <v>174890</v>
      </c>
      <c r="K350" s="33" t="s">
        <v>912</v>
      </c>
      <c r="L350" s="97">
        <v>1240</v>
      </c>
      <c r="M350" s="98">
        <v>1850</v>
      </c>
      <c r="N350" s="99" t="s">
        <v>913</v>
      </c>
      <c r="O350" s="100" t="s">
        <v>914</v>
      </c>
      <c r="P350" s="100" t="s">
        <v>852</v>
      </c>
      <c r="Q350" s="100" t="s">
        <v>915</v>
      </c>
      <c r="R350" s="100" t="s">
        <v>912</v>
      </c>
      <c r="S350" s="101">
        <v>2.8</v>
      </c>
      <c r="T350" s="102">
        <v>2.8</v>
      </c>
      <c r="U350" s="97">
        <v>1000</v>
      </c>
      <c r="V350" s="98">
        <v>1620</v>
      </c>
      <c r="W350" s="103" t="s">
        <v>913</v>
      </c>
      <c r="X350" s="100" t="s">
        <v>914</v>
      </c>
      <c r="Y350" s="103" t="s">
        <v>852</v>
      </c>
      <c r="Z350" s="100" t="s">
        <v>915</v>
      </c>
      <c r="AA350" s="103" t="s">
        <v>912</v>
      </c>
      <c r="AB350" s="101">
        <v>2.7</v>
      </c>
      <c r="AC350" s="104">
        <v>2.7</v>
      </c>
      <c r="AD350" s="33" t="s">
        <v>912</v>
      </c>
      <c r="AE350" s="105">
        <v>8870</v>
      </c>
      <c r="AF350" s="33" t="s">
        <v>912</v>
      </c>
      <c r="AG350" s="106">
        <v>80</v>
      </c>
      <c r="AH350" s="107" t="s">
        <v>913</v>
      </c>
      <c r="AI350" s="49" t="s">
        <v>914</v>
      </c>
      <c r="AJ350" s="50" t="s">
        <v>912</v>
      </c>
      <c r="AK350" s="108" t="s">
        <v>915</v>
      </c>
      <c r="AL350" s="109" t="s">
        <v>912</v>
      </c>
      <c r="AM350" s="110">
        <v>2.8</v>
      </c>
      <c r="AN350" s="111"/>
      <c r="AO350" s="7"/>
      <c r="AP350" s="112"/>
      <c r="AQ350" s="7"/>
      <c r="AR350" s="113"/>
      <c r="AS350" s="114"/>
      <c r="AT350" s="112"/>
      <c r="AU350" s="114"/>
      <c r="AV350" s="112"/>
      <c r="AW350" s="114"/>
      <c r="AX350" s="112"/>
      <c r="AY350" s="7"/>
      <c r="BB350" s="81"/>
      <c r="BC350" s="22"/>
      <c r="BE350" s="22"/>
      <c r="BG350" s="22"/>
      <c r="BI350" s="870"/>
      <c r="BJ350" s="7"/>
      <c r="BK350" s="115"/>
      <c r="BL350" s="869"/>
      <c r="BM350" s="93"/>
      <c r="BN350" s="86"/>
      <c r="BO350" s="86"/>
      <c r="BP350" s="86"/>
      <c r="BQ350" s="86"/>
      <c r="BR350" s="86"/>
      <c r="BS350" s="116"/>
      <c r="BT350" s="86"/>
      <c r="BU350" s="958"/>
      <c r="BV350" s="117"/>
      <c r="BW350" s="859"/>
      <c r="BX350" s="887"/>
      <c r="BY350" s="118">
        <v>27220</v>
      </c>
      <c r="BZ350" s="859"/>
      <c r="CA350" s="861"/>
      <c r="CB350" s="884"/>
      <c r="CC350" s="835"/>
      <c r="CD350" s="884"/>
      <c r="CE350" s="838"/>
      <c r="CF350" s="884"/>
      <c r="CG350" s="841"/>
      <c r="CH350" s="877"/>
      <c r="CI350" s="872"/>
      <c r="CJ350" s="875"/>
      <c r="CK350" s="877"/>
      <c r="CL350" s="15" t="s">
        <v>923</v>
      </c>
      <c r="CM350" s="119">
        <v>7100</v>
      </c>
      <c r="CN350" s="120">
        <v>7900</v>
      </c>
      <c r="CO350" s="859"/>
      <c r="CP350" s="879"/>
      <c r="CQ350" s="859"/>
      <c r="CR350" s="861"/>
      <c r="CS350" s="884"/>
      <c r="CT350" s="835"/>
      <c r="CU350" s="835"/>
      <c r="CV350" s="838"/>
      <c r="CW350" s="884"/>
      <c r="CX350" s="851"/>
      <c r="CY350" s="881"/>
      <c r="CZ350" s="877"/>
      <c r="DA350" s="854"/>
      <c r="DB350" s="855"/>
      <c r="DC350" s="121"/>
      <c r="DD350" s="855"/>
      <c r="DE350" s="857"/>
      <c r="DF350" s="859"/>
      <c r="DG350" s="861"/>
      <c r="DH350" s="835"/>
      <c r="DI350" s="835"/>
      <c r="DJ350" s="835"/>
      <c r="DK350" s="838"/>
      <c r="DL350" s="835"/>
      <c r="DM350" s="841"/>
      <c r="DN350" s="843"/>
      <c r="DO350" s="845"/>
      <c r="DP350" s="847"/>
      <c r="DQ350" s="847"/>
      <c r="DR350" s="849"/>
      <c r="DS350" s="843"/>
      <c r="DT350" s="967"/>
      <c r="DU350" s="969"/>
      <c r="DV350" s="961"/>
      <c r="DW350" s="195"/>
      <c r="DX350" s="961"/>
    </row>
    <row r="351" spans="1:128" s="18" customFormat="1" ht="18.600000000000001" customHeight="1">
      <c r="A351" s="18" t="s">
        <v>171</v>
      </c>
      <c r="B351" s="921"/>
      <c r="C351" s="957"/>
      <c r="D351" s="863" t="s">
        <v>924</v>
      </c>
      <c r="E351" s="94" t="s">
        <v>53</v>
      </c>
      <c r="F351" s="56"/>
      <c r="G351" s="95">
        <v>198740</v>
      </c>
      <c r="H351" s="96">
        <v>287460</v>
      </c>
      <c r="I351" s="95">
        <v>174890</v>
      </c>
      <c r="J351" s="96">
        <v>263610</v>
      </c>
      <c r="K351" s="33" t="s">
        <v>912</v>
      </c>
      <c r="L351" s="97">
        <v>1850</v>
      </c>
      <c r="M351" s="98">
        <v>2740</v>
      </c>
      <c r="N351" s="99" t="s">
        <v>913</v>
      </c>
      <c r="O351" s="100" t="s">
        <v>914</v>
      </c>
      <c r="P351" s="100" t="s">
        <v>852</v>
      </c>
      <c r="Q351" s="100" t="s">
        <v>915</v>
      </c>
      <c r="R351" s="100" t="s">
        <v>912</v>
      </c>
      <c r="S351" s="101">
        <v>2.8</v>
      </c>
      <c r="T351" s="102">
        <v>2.7</v>
      </c>
      <c r="U351" s="97">
        <v>1620</v>
      </c>
      <c r="V351" s="98">
        <v>2510</v>
      </c>
      <c r="W351" s="103" t="s">
        <v>913</v>
      </c>
      <c r="X351" s="100" t="s">
        <v>914</v>
      </c>
      <c r="Y351" s="103" t="s">
        <v>852</v>
      </c>
      <c r="Z351" s="100" t="s">
        <v>915</v>
      </c>
      <c r="AA351" s="103" t="s">
        <v>912</v>
      </c>
      <c r="AB351" s="101">
        <v>2.7</v>
      </c>
      <c r="AC351" s="104">
        <v>2.7</v>
      </c>
      <c r="AD351" s="122"/>
      <c r="AE351" s="123"/>
      <c r="AF351" s="124"/>
      <c r="AG351" s="125"/>
      <c r="AH351" s="126"/>
      <c r="AI351" s="86"/>
      <c r="AJ351" s="126"/>
      <c r="AK351" s="86"/>
      <c r="AL351" s="126"/>
      <c r="AM351" s="86"/>
      <c r="AN351" s="86"/>
      <c r="AO351" s="122"/>
      <c r="AP351" s="123"/>
      <c r="AQ351" s="124"/>
      <c r="AR351" s="125"/>
      <c r="AS351" s="126"/>
      <c r="AT351" s="86"/>
      <c r="AU351" s="126"/>
      <c r="AV351" s="86"/>
      <c r="AW351" s="126"/>
      <c r="AX351" s="86"/>
      <c r="AY351" s="33" t="s">
        <v>912</v>
      </c>
      <c r="AZ351" s="127">
        <v>17740</v>
      </c>
      <c r="BA351" s="33" t="s">
        <v>912</v>
      </c>
      <c r="BB351" s="75">
        <v>170</v>
      </c>
      <c r="BC351" s="76" t="s">
        <v>913</v>
      </c>
      <c r="BD351" s="77" t="s">
        <v>914</v>
      </c>
      <c r="BE351" s="78" t="s">
        <v>912</v>
      </c>
      <c r="BF351" s="79" t="s">
        <v>915</v>
      </c>
      <c r="BG351" s="76" t="s">
        <v>912</v>
      </c>
      <c r="BH351" s="80">
        <v>2.6</v>
      </c>
      <c r="BI351" s="870"/>
      <c r="BJ351" s="7"/>
      <c r="BK351" s="115"/>
      <c r="BL351" s="869"/>
      <c r="BM351" s="93"/>
      <c r="BN351" s="86"/>
      <c r="BO351" s="86"/>
      <c r="BP351" s="86"/>
      <c r="BQ351" s="86"/>
      <c r="BR351" s="86"/>
      <c r="BS351" s="116"/>
      <c r="BT351" s="86"/>
      <c r="BU351" s="958"/>
      <c r="BV351" s="117"/>
      <c r="BW351" s="859" t="s">
        <v>912</v>
      </c>
      <c r="BX351" s="963">
        <v>27220</v>
      </c>
      <c r="BY351" s="128"/>
      <c r="BZ351" s="859"/>
      <c r="CA351" s="861"/>
      <c r="CB351" s="884"/>
      <c r="CC351" s="835"/>
      <c r="CD351" s="884"/>
      <c r="CE351" s="838"/>
      <c r="CF351" s="884"/>
      <c r="CG351" s="841"/>
      <c r="CH351" s="877"/>
      <c r="CI351" s="872"/>
      <c r="CJ351" s="875"/>
      <c r="CK351" s="877"/>
      <c r="CL351" s="15" t="s">
        <v>925</v>
      </c>
      <c r="CM351" s="119">
        <v>6200</v>
      </c>
      <c r="CN351" s="120">
        <v>6900</v>
      </c>
      <c r="CO351" s="859"/>
      <c r="CP351" s="879"/>
      <c r="CQ351" s="859"/>
      <c r="CR351" s="861"/>
      <c r="CS351" s="884"/>
      <c r="CT351" s="835"/>
      <c r="CU351" s="835"/>
      <c r="CV351" s="838"/>
      <c r="CW351" s="884"/>
      <c r="CX351" s="851"/>
      <c r="CY351" s="881"/>
      <c r="CZ351" s="93"/>
      <c r="DA351" s="19"/>
      <c r="DB351" s="855"/>
      <c r="DC351" s="121"/>
      <c r="DD351" s="855"/>
      <c r="DE351" s="857"/>
      <c r="DF351" s="859"/>
      <c r="DG351" s="861"/>
      <c r="DH351" s="835"/>
      <c r="DI351" s="835"/>
      <c r="DJ351" s="835"/>
      <c r="DK351" s="838"/>
      <c r="DL351" s="835"/>
      <c r="DM351" s="841"/>
      <c r="DN351" s="843"/>
      <c r="DO351" s="888">
        <v>0.01</v>
      </c>
      <c r="DP351" s="890">
        <v>0.03</v>
      </c>
      <c r="DQ351" s="890">
        <v>0.04</v>
      </c>
      <c r="DR351" s="892">
        <v>0.05</v>
      </c>
      <c r="DS351" s="843"/>
      <c r="DT351" s="967"/>
      <c r="DU351" s="969"/>
      <c r="DV351" s="961"/>
      <c r="DW351" s="195"/>
      <c r="DX351" s="961"/>
    </row>
    <row r="352" spans="1:128" s="18" customFormat="1" ht="18.600000000000001" customHeight="1">
      <c r="A352" s="18" t="s">
        <v>172</v>
      </c>
      <c r="B352" s="921"/>
      <c r="C352" s="957"/>
      <c r="D352" s="864"/>
      <c r="E352" s="129" t="s">
        <v>54</v>
      </c>
      <c r="F352" s="56"/>
      <c r="G352" s="130">
        <v>287460</v>
      </c>
      <c r="H352" s="131"/>
      <c r="I352" s="130">
        <v>263610</v>
      </c>
      <c r="J352" s="131"/>
      <c r="K352" s="33" t="s">
        <v>912</v>
      </c>
      <c r="L352" s="132">
        <v>2740</v>
      </c>
      <c r="M352" s="133"/>
      <c r="N352" s="134" t="s">
        <v>913</v>
      </c>
      <c r="O352" s="135" t="s">
        <v>914</v>
      </c>
      <c r="P352" s="135" t="s">
        <v>852</v>
      </c>
      <c r="Q352" s="135" t="s">
        <v>915</v>
      </c>
      <c r="R352" s="135" t="s">
        <v>912</v>
      </c>
      <c r="S352" s="136">
        <v>2.7</v>
      </c>
      <c r="T352" s="137"/>
      <c r="U352" s="132">
        <v>2510</v>
      </c>
      <c r="V352" s="133"/>
      <c r="W352" s="138" t="s">
        <v>913</v>
      </c>
      <c r="X352" s="135" t="s">
        <v>914</v>
      </c>
      <c r="Y352" s="139" t="s">
        <v>852</v>
      </c>
      <c r="Z352" s="135" t="s">
        <v>915</v>
      </c>
      <c r="AA352" s="139" t="s">
        <v>912</v>
      </c>
      <c r="AB352" s="136">
        <v>2.7</v>
      </c>
      <c r="AC352" s="140"/>
      <c r="AD352" s="122"/>
      <c r="AE352" s="123"/>
      <c r="AF352" s="124"/>
      <c r="AG352" s="141"/>
      <c r="AH352" s="126"/>
      <c r="AI352" s="86"/>
      <c r="AJ352" s="126"/>
      <c r="AK352" s="86"/>
      <c r="AL352" s="126"/>
      <c r="AM352" s="86"/>
      <c r="AN352" s="86"/>
      <c r="AO352" s="122"/>
      <c r="AP352" s="123"/>
      <c r="AQ352" s="124"/>
      <c r="AR352" s="141"/>
      <c r="AS352" s="126"/>
      <c r="AT352" s="86"/>
      <c r="AU352" s="126"/>
      <c r="AV352" s="86"/>
      <c r="AW352" s="126"/>
      <c r="AX352" s="86"/>
      <c r="AY352" s="122"/>
      <c r="AZ352" s="123"/>
      <c r="BA352" s="123"/>
      <c r="BB352" s="125"/>
      <c r="BC352" s="126"/>
      <c r="BD352" s="86"/>
      <c r="BE352" s="126"/>
      <c r="BF352" s="86"/>
      <c r="BG352" s="126"/>
      <c r="BH352" s="86"/>
      <c r="BI352" s="870"/>
      <c r="BJ352" s="7"/>
      <c r="BK352" s="115"/>
      <c r="BL352" s="869"/>
      <c r="BM352" s="93"/>
      <c r="BN352" s="86"/>
      <c r="BO352" s="86"/>
      <c r="BP352" s="86"/>
      <c r="BQ352" s="86"/>
      <c r="BR352" s="86"/>
      <c r="BS352" s="116"/>
      <c r="BT352" s="86"/>
      <c r="BU352" s="958"/>
      <c r="BV352" s="117"/>
      <c r="BW352" s="859"/>
      <c r="BX352" s="964"/>
      <c r="BY352" s="142"/>
      <c r="BZ352" s="859"/>
      <c r="CA352" s="862"/>
      <c r="CB352" s="885"/>
      <c r="CC352" s="836"/>
      <c r="CD352" s="885"/>
      <c r="CE352" s="839"/>
      <c r="CF352" s="885"/>
      <c r="CG352" s="842"/>
      <c r="CH352" s="877"/>
      <c r="CI352" s="873"/>
      <c r="CJ352" s="876"/>
      <c r="CK352" s="877"/>
      <c r="CL352" s="143" t="s">
        <v>926</v>
      </c>
      <c r="CM352" s="144">
        <v>5500</v>
      </c>
      <c r="CN352" s="145">
        <v>6200</v>
      </c>
      <c r="CO352" s="859"/>
      <c r="CP352" s="880"/>
      <c r="CQ352" s="859"/>
      <c r="CR352" s="862"/>
      <c r="CS352" s="885"/>
      <c r="CT352" s="836"/>
      <c r="CU352" s="836"/>
      <c r="CV352" s="839"/>
      <c r="CW352" s="885"/>
      <c r="CX352" s="852"/>
      <c r="CY352" s="882"/>
      <c r="CZ352" s="93"/>
      <c r="DA352" s="19"/>
      <c r="DB352" s="855"/>
      <c r="DC352" s="121"/>
      <c r="DD352" s="855"/>
      <c r="DE352" s="858"/>
      <c r="DF352" s="859"/>
      <c r="DG352" s="862"/>
      <c r="DH352" s="836"/>
      <c r="DI352" s="836"/>
      <c r="DJ352" s="836"/>
      <c r="DK352" s="839"/>
      <c r="DL352" s="836"/>
      <c r="DM352" s="842"/>
      <c r="DN352" s="843"/>
      <c r="DO352" s="889"/>
      <c r="DP352" s="891"/>
      <c r="DQ352" s="891"/>
      <c r="DR352" s="893"/>
      <c r="DS352" s="843"/>
      <c r="DT352" s="967"/>
      <c r="DU352" s="969"/>
      <c r="DV352" s="961"/>
      <c r="DW352" s="195"/>
      <c r="DX352" s="961"/>
    </row>
    <row r="353" spans="1:128" s="18" customFormat="1" ht="18.600000000000001" customHeight="1">
      <c r="A353" s="18" t="s">
        <v>173</v>
      </c>
      <c r="B353" s="921"/>
      <c r="C353" s="959" t="s">
        <v>928</v>
      </c>
      <c r="D353" s="867" t="s">
        <v>911</v>
      </c>
      <c r="E353" s="55" t="s">
        <v>51</v>
      </c>
      <c r="F353" s="56"/>
      <c r="G353" s="57">
        <v>102690</v>
      </c>
      <c r="H353" s="58">
        <v>111560</v>
      </c>
      <c r="I353" s="57">
        <v>82820</v>
      </c>
      <c r="J353" s="58">
        <v>91690</v>
      </c>
      <c r="K353" s="33" t="s">
        <v>912</v>
      </c>
      <c r="L353" s="59">
        <v>1000</v>
      </c>
      <c r="M353" s="60">
        <v>1080</v>
      </c>
      <c r="N353" s="61" t="s">
        <v>913</v>
      </c>
      <c r="O353" s="62" t="s">
        <v>914</v>
      </c>
      <c r="P353" s="63" t="s">
        <v>912</v>
      </c>
      <c r="Q353" s="64" t="s">
        <v>915</v>
      </c>
      <c r="R353" s="63" t="s">
        <v>912</v>
      </c>
      <c r="S353" s="65">
        <v>2.8</v>
      </c>
      <c r="T353" s="66">
        <v>2.8</v>
      </c>
      <c r="U353" s="59">
        <v>800</v>
      </c>
      <c r="V353" s="60">
        <v>880</v>
      </c>
      <c r="W353" s="67" t="s">
        <v>913</v>
      </c>
      <c r="X353" s="62" t="s">
        <v>914</v>
      </c>
      <c r="Y353" s="67" t="s">
        <v>912</v>
      </c>
      <c r="Z353" s="64" t="s">
        <v>915</v>
      </c>
      <c r="AA353" s="67" t="s">
        <v>912</v>
      </c>
      <c r="AB353" s="65">
        <v>2.7</v>
      </c>
      <c r="AC353" s="68">
        <v>2.7</v>
      </c>
      <c r="AD353" s="33" t="s">
        <v>912</v>
      </c>
      <c r="AE353" s="69">
        <v>8870</v>
      </c>
      <c r="AF353" s="33" t="s">
        <v>912</v>
      </c>
      <c r="AG353" s="70">
        <v>80</v>
      </c>
      <c r="AH353" s="71" t="s">
        <v>913</v>
      </c>
      <c r="AI353" s="62" t="s">
        <v>914</v>
      </c>
      <c r="AJ353" s="67" t="s">
        <v>912</v>
      </c>
      <c r="AK353" s="64" t="s">
        <v>915</v>
      </c>
      <c r="AL353" s="67" t="s">
        <v>912</v>
      </c>
      <c r="AM353" s="72">
        <v>2.8</v>
      </c>
      <c r="AN353" s="73" t="s">
        <v>916</v>
      </c>
      <c r="AO353" s="33" t="s">
        <v>912</v>
      </c>
      <c r="AP353" s="74">
        <v>3540</v>
      </c>
      <c r="AQ353" s="33" t="s">
        <v>912</v>
      </c>
      <c r="AR353" s="75">
        <v>30</v>
      </c>
      <c r="AS353" s="76" t="s">
        <v>913</v>
      </c>
      <c r="AT353" s="77" t="s">
        <v>914</v>
      </c>
      <c r="AU353" s="78" t="s">
        <v>912</v>
      </c>
      <c r="AV353" s="79" t="s">
        <v>915</v>
      </c>
      <c r="AW353" s="78" t="s">
        <v>912</v>
      </c>
      <c r="AX353" s="80">
        <v>3.7</v>
      </c>
      <c r="AY353" s="7"/>
      <c r="BB353" s="81"/>
      <c r="BC353" s="22"/>
      <c r="BE353" s="22"/>
      <c r="BG353" s="22"/>
      <c r="BI353" s="870"/>
      <c r="BJ353" s="7"/>
      <c r="BK353" s="115"/>
      <c r="BL353" s="869"/>
      <c r="BM353" s="93"/>
      <c r="BN353" s="86"/>
      <c r="BO353" s="86"/>
      <c r="BP353" s="86"/>
      <c r="BQ353" s="86"/>
      <c r="BR353" s="86"/>
      <c r="BS353" s="116"/>
      <c r="BT353" s="86"/>
      <c r="BU353" s="958"/>
      <c r="BV353" s="117"/>
      <c r="BW353" s="859" t="s">
        <v>912</v>
      </c>
      <c r="BX353" s="886">
        <v>25590</v>
      </c>
      <c r="BY353" s="88"/>
      <c r="BZ353" s="859" t="s">
        <v>912</v>
      </c>
      <c r="CA353" s="860">
        <v>170</v>
      </c>
      <c r="CB353" s="883" t="s">
        <v>913</v>
      </c>
      <c r="CC353" s="834" t="s">
        <v>914</v>
      </c>
      <c r="CD353" s="883" t="s">
        <v>912</v>
      </c>
      <c r="CE353" s="837" t="s">
        <v>918</v>
      </c>
      <c r="CF353" s="883" t="s">
        <v>912</v>
      </c>
      <c r="CG353" s="840">
        <v>5.8</v>
      </c>
      <c r="CH353" s="877" t="s">
        <v>912</v>
      </c>
      <c r="CI353" s="871">
        <v>6700</v>
      </c>
      <c r="CJ353" s="874">
        <v>7400</v>
      </c>
      <c r="CK353" s="877" t="s">
        <v>912</v>
      </c>
      <c r="CL353" s="89" t="s">
        <v>919</v>
      </c>
      <c r="CM353" s="90">
        <v>10900</v>
      </c>
      <c r="CN353" s="91">
        <v>12200</v>
      </c>
      <c r="CO353" s="859" t="s">
        <v>912</v>
      </c>
      <c r="CP353" s="878">
        <v>17740</v>
      </c>
      <c r="CQ353" s="859" t="s">
        <v>912</v>
      </c>
      <c r="CR353" s="860">
        <v>170</v>
      </c>
      <c r="CS353" s="883" t="s">
        <v>913</v>
      </c>
      <c r="CT353" s="834" t="s">
        <v>914</v>
      </c>
      <c r="CU353" s="834" t="s">
        <v>912</v>
      </c>
      <c r="CV353" s="837" t="s">
        <v>918</v>
      </c>
      <c r="CW353" s="883" t="s">
        <v>912</v>
      </c>
      <c r="CX353" s="850">
        <v>2.8</v>
      </c>
      <c r="CY353" s="881" t="s">
        <v>920</v>
      </c>
      <c r="CZ353" s="877" t="s">
        <v>912</v>
      </c>
      <c r="DA353" s="853">
        <v>5100</v>
      </c>
      <c r="DB353" s="855"/>
      <c r="DC353" s="121"/>
      <c r="DD353" s="855" t="s">
        <v>921</v>
      </c>
      <c r="DE353" s="856">
        <v>19150</v>
      </c>
      <c r="DF353" s="859" t="s">
        <v>912</v>
      </c>
      <c r="DG353" s="860">
        <v>190</v>
      </c>
      <c r="DH353" s="834" t="s">
        <v>913</v>
      </c>
      <c r="DI353" s="834" t="s">
        <v>914</v>
      </c>
      <c r="DJ353" s="834" t="s">
        <v>912</v>
      </c>
      <c r="DK353" s="837" t="s">
        <v>918</v>
      </c>
      <c r="DL353" s="834" t="s">
        <v>912</v>
      </c>
      <c r="DM353" s="840">
        <v>1.9</v>
      </c>
      <c r="DN353" s="843" t="s">
        <v>921</v>
      </c>
      <c r="DO353" s="844" t="s">
        <v>854</v>
      </c>
      <c r="DP353" s="846" t="s">
        <v>854</v>
      </c>
      <c r="DQ353" s="846" t="s">
        <v>854</v>
      </c>
      <c r="DR353" s="848" t="s">
        <v>854</v>
      </c>
      <c r="DS353" s="843" t="s">
        <v>921</v>
      </c>
      <c r="DT353" s="967"/>
      <c r="DU353" s="969"/>
      <c r="DV353" s="961"/>
      <c r="DW353" s="195"/>
      <c r="DX353" s="961"/>
    </row>
    <row r="354" spans="1:128" s="18" customFormat="1" ht="18.600000000000001" customHeight="1">
      <c r="A354" s="18" t="s">
        <v>174</v>
      </c>
      <c r="B354" s="921"/>
      <c r="C354" s="957"/>
      <c r="D354" s="868"/>
      <c r="E354" s="94" t="s">
        <v>52</v>
      </c>
      <c r="F354" s="56"/>
      <c r="G354" s="95">
        <v>111560</v>
      </c>
      <c r="H354" s="96">
        <v>182800</v>
      </c>
      <c r="I354" s="95">
        <v>91690</v>
      </c>
      <c r="J354" s="96">
        <v>162930</v>
      </c>
      <c r="K354" s="33" t="s">
        <v>912</v>
      </c>
      <c r="L354" s="97">
        <v>1080</v>
      </c>
      <c r="M354" s="98">
        <v>1690</v>
      </c>
      <c r="N354" s="99" t="s">
        <v>913</v>
      </c>
      <c r="O354" s="100" t="s">
        <v>914</v>
      </c>
      <c r="P354" s="100" t="s">
        <v>852</v>
      </c>
      <c r="Q354" s="100" t="s">
        <v>915</v>
      </c>
      <c r="R354" s="100" t="s">
        <v>912</v>
      </c>
      <c r="S354" s="101">
        <v>2.8</v>
      </c>
      <c r="T354" s="102">
        <v>2.7</v>
      </c>
      <c r="U354" s="97">
        <v>880</v>
      </c>
      <c r="V354" s="98">
        <v>1500</v>
      </c>
      <c r="W354" s="103" t="s">
        <v>913</v>
      </c>
      <c r="X354" s="100" t="s">
        <v>914</v>
      </c>
      <c r="Y354" s="103" t="s">
        <v>852</v>
      </c>
      <c r="Z354" s="100" t="s">
        <v>915</v>
      </c>
      <c r="AA354" s="103" t="s">
        <v>912</v>
      </c>
      <c r="AB354" s="101">
        <v>2.7</v>
      </c>
      <c r="AC354" s="104">
        <v>2.7</v>
      </c>
      <c r="AD354" s="33" t="s">
        <v>912</v>
      </c>
      <c r="AE354" s="105">
        <v>8870</v>
      </c>
      <c r="AF354" s="33" t="s">
        <v>912</v>
      </c>
      <c r="AG354" s="106">
        <v>80</v>
      </c>
      <c r="AH354" s="107" t="s">
        <v>913</v>
      </c>
      <c r="AI354" s="49" t="s">
        <v>914</v>
      </c>
      <c r="AJ354" s="50" t="s">
        <v>912</v>
      </c>
      <c r="AK354" s="108" t="s">
        <v>915</v>
      </c>
      <c r="AL354" s="109" t="s">
        <v>912</v>
      </c>
      <c r="AM354" s="110">
        <v>2.8</v>
      </c>
      <c r="AN354" s="111"/>
      <c r="AO354" s="7"/>
      <c r="AP354" s="112"/>
      <c r="AQ354" s="7"/>
      <c r="AR354" s="113"/>
      <c r="AS354" s="114"/>
      <c r="AT354" s="112"/>
      <c r="AU354" s="114"/>
      <c r="AV354" s="112"/>
      <c r="AW354" s="114"/>
      <c r="AX354" s="112"/>
      <c r="AY354" s="7"/>
      <c r="BB354" s="81"/>
      <c r="BC354" s="22"/>
      <c r="BE354" s="22"/>
      <c r="BG354" s="22"/>
      <c r="BI354" s="870"/>
      <c r="BJ354" s="7"/>
      <c r="BK354" s="115"/>
      <c r="BL354" s="869"/>
      <c r="BM354" s="93"/>
      <c r="BN354" s="86"/>
      <c r="BO354" s="86"/>
      <c r="BP354" s="86"/>
      <c r="BQ354" s="86"/>
      <c r="BR354" s="86"/>
      <c r="BS354" s="116"/>
      <c r="BT354" s="86"/>
      <c r="BU354" s="958"/>
      <c r="BV354" s="117"/>
      <c r="BW354" s="859"/>
      <c r="BX354" s="887"/>
      <c r="BY354" s="118">
        <v>23650</v>
      </c>
      <c r="BZ354" s="859"/>
      <c r="CA354" s="861"/>
      <c r="CB354" s="884"/>
      <c r="CC354" s="835"/>
      <c r="CD354" s="884"/>
      <c r="CE354" s="838"/>
      <c r="CF354" s="884"/>
      <c r="CG354" s="841"/>
      <c r="CH354" s="877"/>
      <c r="CI354" s="872"/>
      <c r="CJ354" s="875"/>
      <c r="CK354" s="877"/>
      <c r="CL354" s="15" t="s">
        <v>923</v>
      </c>
      <c r="CM354" s="119">
        <v>6000</v>
      </c>
      <c r="CN354" s="120">
        <v>6700</v>
      </c>
      <c r="CO354" s="859"/>
      <c r="CP354" s="879"/>
      <c r="CQ354" s="859"/>
      <c r="CR354" s="861"/>
      <c r="CS354" s="884"/>
      <c r="CT354" s="835"/>
      <c r="CU354" s="835"/>
      <c r="CV354" s="838"/>
      <c r="CW354" s="884"/>
      <c r="CX354" s="851"/>
      <c r="CY354" s="881"/>
      <c r="CZ354" s="877"/>
      <c r="DA354" s="854"/>
      <c r="DB354" s="855"/>
      <c r="DC354" s="121"/>
      <c r="DD354" s="855"/>
      <c r="DE354" s="857"/>
      <c r="DF354" s="859"/>
      <c r="DG354" s="861"/>
      <c r="DH354" s="835"/>
      <c r="DI354" s="835"/>
      <c r="DJ354" s="835"/>
      <c r="DK354" s="838"/>
      <c r="DL354" s="835"/>
      <c r="DM354" s="841"/>
      <c r="DN354" s="843"/>
      <c r="DO354" s="845"/>
      <c r="DP354" s="847"/>
      <c r="DQ354" s="847"/>
      <c r="DR354" s="849"/>
      <c r="DS354" s="843"/>
      <c r="DT354" s="967"/>
      <c r="DU354" s="969"/>
      <c r="DV354" s="961"/>
      <c r="DW354" s="195"/>
      <c r="DX354" s="961"/>
    </row>
    <row r="355" spans="1:128" s="18" customFormat="1" ht="18.600000000000001" customHeight="1">
      <c r="A355" s="18" t="s">
        <v>175</v>
      </c>
      <c r="B355" s="921"/>
      <c r="C355" s="957"/>
      <c r="D355" s="863" t="s">
        <v>924</v>
      </c>
      <c r="E355" s="94" t="s">
        <v>53</v>
      </c>
      <c r="F355" s="56"/>
      <c r="G355" s="95">
        <v>182800</v>
      </c>
      <c r="H355" s="96">
        <v>271520</v>
      </c>
      <c r="I355" s="95">
        <v>162930</v>
      </c>
      <c r="J355" s="96">
        <v>251650</v>
      </c>
      <c r="K355" s="33" t="s">
        <v>912</v>
      </c>
      <c r="L355" s="97">
        <v>1690</v>
      </c>
      <c r="M355" s="98">
        <v>2580</v>
      </c>
      <c r="N355" s="99" t="s">
        <v>913</v>
      </c>
      <c r="O355" s="100" t="s">
        <v>914</v>
      </c>
      <c r="P355" s="100" t="s">
        <v>852</v>
      </c>
      <c r="Q355" s="100" t="s">
        <v>915</v>
      </c>
      <c r="R355" s="100" t="s">
        <v>912</v>
      </c>
      <c r="S355" s="101">
        <v>2.7</v>
      </c>
      <c r="T355" s="102">
        <v>2.7</v>
      </c>
      <c r="U355" s="97">
        <v>1500</v>
      </c>
      <c r="V355" s="98">
        <v>2390</v>
      </c>
      <c r="W355" s="103" t="s">
        <v>913</v>
      </c>
      <c r="X355" s="100" t="s">
        <v>914</v>
      </c>
      <c r="Y355" s="103" t="s">
        <v>852</v>
      </c>
      <c r="Z355" s="100" t="s">
        <v>915</v>
      </c>
      <c r="AA355" s="103" t="s">
        <v>912</v>
      </c>
      <c r="AB355" s="101">
        <v>2.7</v>
      </c>
      <c r="AC355" s="104">
        <v>2.7</v>
      </c>
      <c r="AD355" s="122"/>
      <c r="AE355" s="123"/>
      <c r="AF355" s="124"/>
      <c r="AG355" s="125"/>
      <c r="AH355" s="126"/>
      <c r="AI355" s="86"/>
      <c r="AJ355" s="126"/>
      <c r="AK355" s="86"/>
      <c r="AL355" s="126"/>
      <c r="AM355" s="86"/>
      <c r="AN355" s="86"/>
      <c r="AO355" s="122"/>
      <c r="AP355" s="123"/>
      <c r="AQ355" s="124"/>
      <c r="AR355" s="125"/>
      <c r="AS355" s="126"/>
      <c r="AT355" s="86"/>
      <c r="AU355" s="126"/>
      <c r="AV355" s="86"/>
      <c r="AW355" s="126"/>
      <c r="AX355" s="86"/>
      <c r="AY355" s="33" t="s">
        <v>912</v>
      </c>
      <c r="AZ355" s="127">
        <v>17740</v>
      </c>
      <c r="BA355" s="33" t="s">
        <v>912</v>
      </c>
      <c r="BB355" s="75">
        <v>170</v>
      </c>
      <c r="BC355" s="76" t="s">
        <v>913</v>
      </c>
      <c r="BD355" s="77" t="s">
        <v>914</v>
      </c>
      <c r="BE355" s="78" t="s">
        <v>912</v>
      </c>
      <c r="BF355" s="79" t="s">
        <v>915</v>
      </c>
      <c r="BG355" s="76" t="s">
        <v>912</v>
      </c>
      <c r="BH355" s="80">
        <v>2.6</v>
      </c>
      <c r="BI355" s="870"/>
      <c r="BJ355" s="7"/>
      <c r="BK355" s="146"/>
      <c r="BL355" s="869"/>
      <c r="BM355" s="93"/>
      <c r="BN355" s="86"/>
      <c r="BO355" s="86"/>
      <c r="BP355" s="86"/>
      <c r="BQ355" s="86"/>
      <c r="BR355" s="86"/>
      <c r="BS355" s="116"/>
      <c r="BT355" s="86"/>
      <c r="BU355" s="958"/>
      <c r="BV355" s="117"/>
      <c r="BW355" s="859" t="s">
        <v>912</v>
      </c>
      <c r="BX355" s="963">
        <v>23650</v>
      </c>
      <c r="BY355" s="128"/>
      <c r="BZ355" s="859"/>
      <c r="CA355" s="861">
        <v>0</v>
      </c>
      <c r="CB355" s="884"/>
      <c r="CC355" s="835"/>
      <c r="CD355" s="884"/>
      <c r="CE355" s="838"/>
      <c r="CF355" s="884"/>
      <c r="CG355" s="841"/>
      <c r="CH355" s="877"/>
      <c r="CI355" s="872"/>
      <c r="CJ355" s="875"/>
      <c r="CK355" s="877"/>
      <c r="CL355" s="15" t="s">
        <v>925</v>
      </c>
      <c r="CM355" s="119">
        <v>5200</v>
      </c>
      <c r="CN355" s="120">
        <v>5800</v>
      </c>
      <c r="CO355" s="859"/>
      <c r="CP355" s="879"/>
      <c r="CQ355" s="859"/>
      <c r="CR355" s="861"/>
      <c r="CS355" s="884"/>
      <c r="CT355" s="835"/>
      <c r="CU355" s="835"/>
      <c r="CV355" s="838"/>
      <c r="CW355" s="884"/>
      <c r="CX355" s="851"/>
      <c r="CY355" s="881"/>
      <c r="CZ355" s="93"/>
      <c r="DA355" s="19"/>
      <c r="DB355" s="855"/>
      <c r="DC355" s="121"/>
      <c r="DD355" s="855"/>
      <c r="DE355" s="857"/>
      <c r="DF355" s="859"/>
      <c r="DG355" s="861"/>
      <c r="DH355" s="835"/>
      <c r="DI355" s="835"/>
      <c r="DJ355" s="835"/>
      <c r="DK355" s="838"/>
      <c r="DL355" s="835"/>
      <c r="DM355" s="841"/>
      <c r="DN355" s="843"/>
      <c r="DO355" s="888">
        <v>0.01</v>
      </c>
      <c r="DP355" s="890">
        <v>0.03</v>
      </c>
      <c r="DQ355" s="890">
        <v>0.04</v>
      </c>
      <c r="DR355" s="892">
        <v>0.05</v>
      </c>
      <c r="DS355" s="843"/>
      <c r="DT355" s="967"/>
      <c r="DU355" s="969"/>
      <c r="DV355" s="961"/>
      <c r="DW355" s="195"/>
      <c r="DX355" s="961"/>
    </row>
    <row r="356" spans="1:128" s="18" customFormat="1" ht="18.600000000000001" customHeight="1">
      <c r="A356" s="18" t="s">
        <v>176</v>
      </c>
      <c r="B356" s="921"/>
      <c r="C356" s="957"/>
      <c r="D356" s="864"/>
      <c r="E356" s="129" t="s">
        <v>54</v>
      </c>
      <c r="F356" s="56"/>
      <c r="G356" s="130">
        <v>271520</v>
      </c>
      <c r="H356" s="131"/>
      <c r="I356" s="130">
        <v>251650</v>
      </c>
      <c r="J356" s="131"/>
      <c r="K356" s="33" t="s">
        <v>912</v>
      </c>
      <c r="L356" s="132">
        <v>2580</v>
      </c>
      <c r="M356" s="133"/>
      <c r="N356" s="134" t="s">
        <v>913</v>
      </c>
      <c r="O356" s="135" t="s">
        <v>914</v>
      </c>
      <c r="P356" s="135" t="s">
        <v>852</v>
      </c>
      <c r="Q356" s="135" t="s">
        <v>915</v>
      </c>
      <c r="R356" s="135" t="s">
        <v>912</v>
      </c>
      <c r="S356" s="136">
        <v>2.7</v>
      </c>
      <c r="T356" s="137"/>
      <c r="U356" s="132">
        <v>2390</v>
      </c>
      <c r="V356" s="133"/>
      <c r="W356" s="138" t="s">
        <v>913</v>
      </c>
      <c r="X356" s="135" t="s">
        <v>914</v>
      </c>
      <c r="Y356" s="139" t="s">
        <v>852</v>
      </c>
      <c r="Z356" s="135" t="s">
        <v>915</v>
      </c>
      <c r="AA356" s="139" t="s">
        <v>912</v>
      </c>
      <c r="AB356" s="136">
        <v>2.7</v>
      </c>
      <c r="AC356" s="140"/>
      <c r="AD356" s="122"/>
      <c r="AE356" s="123"/>
      <c r="AF356" s="124"/>
      <c r="AG356" s="141"/>
      <c r="AH356" s="126"/>
      <c r="AI356" s="86"/>
      <c r="AJ356" s="126"/>
      <c r="AK356" s="86"/>
      <c r="AL356" s="126"/>
      <c r="AM356" s="86"/>
      <c r="AN356" s="86"/>
      <c r="AO356" s="122"/>
      <c r="AP356" s="123"/>
      <c r="AQ356" s="124"/>
      <c r="AR356" s="141"/>
      <c r="AS356" s="126"/>
      <c r="AT356" s="86"/>
      <c r="AU356" s="126"/>
      <c r="AV356" s="86"/>
      <c r="AW356" s="126"/>
      <c r="AX356" s="86"/>
      <c r="AY356" s="122"/>
      <c r="AZ356" s="123"/>
      <c r="BA356" s="123"/>
      <c r="BB356" s="125"/>
      <c r="BC356" s="126"/>
      <c r="BD356" s="86"/>
      <c r="BE356" s="126"/>
      <c r="BF356" s="86"/>
      <c r="BG356" s="126"/>
      <c r="BH356" s="86"/>
      <c r="BI356" s="870"/>
      <c r="BJ356" s="7"/>
      <c r="BK356" s="146"/>
      <c r="BL356" s="869"/>
      <c r="BM356" s="93"/>
      <c r="BN356" s="86"/>
      <c r="BO356" s="86"/>
      <c r="BP356" s="86"/>
      <c r="BQ356" s="86"/>
      <c r="BR356" s="86"/>
      <c r="BS356" s="116"/>
      <c r="BT356" s="86"/>
      <c r="BU356" s="958"/>
      <c r="BV356" s="117"/>
      <c r="BW356" s="859"/>
      <c r="BX356" s="964"/>
      <c r="BY356" s="142"/>
      <c r="BZ356" s="859"/>
      <c r="CA356" s="862"/>
      <c r="CB356" s="885"/>
      <c r="CC356" s="836"/>
      <c r="CD356" s="885"/>
      <c r="CE356" s="839"/>
      <c r="CF356" s="885"/>
      <c r="CG356" s="842"/>
      <c r="CH356" s="877"/>
      <c r="CI356" s="873"/>
      <c r="CJ356" s="876"/>
      <c r="CK356" s="877"/>
      <c r="CL356" s="143" t="s">
        <v>926</v>
      </c>
      <c r="CM356" s="144">
        <v>4700</v>
      </c>
      <c r="CN356" s="145">
        <v>5200</v>
      </c>
      <c r="CO356" s="859"/>
      <c r="CP356" s="880"/>
      <c r="CQ356" s="859"/>
      <c r="CR356" s="862"/>
      <c r="CS356" s="885"/>
      <c r="CT356" s="836"/>
      <c r="CU356" s="836"/>
      <c r="CV356" s="839"/>
      <c r="CW356" s="885"/>
      <c r="CX356" s="852"/>
      <c r="CY356" s="882"/>
      <c r="CZ356" s="93"/>
      <c r="DA356" s="19"/>
      <c r="DB356" s="855"/>
      <c r="DC356" s="121"/>
      <c r="DD356" s="855"/>
      <c r="DE356" s="858"/>
      <c r="DF356" s="859"/>
      <c r="DG356" s="862"/>
      <c r="DH356" s="836"/>
      <c r="DI356" s="836"/>
      <c r="DJ356" s="836"/>
      <c r="DK356" s="839"/>
      <c r="DL356" s="836"/>
      <c r="DM356" s="842"/>
      <c r="DN356" s="843"/>
      <c r="DO356" s="889"/>
      <c r="DP356" s="891"/>
      <c r="DQ356" s="891"/>
      <c r="DR356" s="893"/>
      <c r="DS356" s="843"/>
      <c r="DT356" s="967"/>
      <c r="DU356" s="969"/>
      <c r="DV356" s="961"/>
      <c r="DW356" s="195"/>
      <c r="DX356" s="961"/>
    </row>
    <row r="357" spans="1:128" s="18" customFormat="1" ht="18.600000000000001" customHeight="1">
      <c r="A357" s="18" t="s">
        <v>177</v>
      </c>
      <c r="B357" s="921"/>
      <c r="C357" s="959" t="s">
        <v>929</v>
      </c>
      <c r="D357" s="867" t="s">
        <v>911</v>
      </c>
      <c r="E357" s="55" t="s">
        <v>51</v>
      </c>
      <c r="F357" s="56"/>
      <c r="G357" s="57">
        <v>90720</v>
      </c>
      <c r="H357" s="58">
        <v>99590</v>
      </c>
      <c r="I357" s="57">
        <v>73690</v>
      </c>
      <c r="J357" s="58">
        <v>82560</v>
      </c>
      <c r="K357" s="33" t="s">
        <v>912</v>
      </c>
      <c r="L357" s="59">
        <v>880</v>
      </c>
      <c r="M357" s="60">
        <v>960</v>
      </c>
      <c r="N357" s="61" t="s">
        <v>913</v>
      </c>
      <c r="O357" s="62" t="s">
        <v>914</v>
      </c>
      <c r="P357" s="63" t="s">
        <v>912</v>
      </c>
      <c r="Q357" s="64" t="s">
        <v>915</v>
      </c>
      <c r="R357" s="63" t="s">
        <v>912</v>
      </c>
      <c r="S357" s="65">
        <v>2.7</v>
      </c>
      <c r="T357" s="66">
        <v>2.7</v>
      </c>
      <c r="U357" s="59">
        <v>710</v>
      </c>
      <c r="V357" s="60">
        <v>790</v>
      </c>
      <c r="W357" s="67" t="s">
        <v>913</v>
      </c>
      <c r="X357" s="62" t="s">
        <v>914</v>
      </c>
      <c r="Y357" s="67" t="s">
        <v>912</v>
      </c>
      <c r="Z357" s="64" t="s">
        <v>915</v>
      </c>
      <c r="AA357" s="67" t="s">
        <v>912</v>
      </c>
      <c r="AB357" s="65">
        <v>2.6</v>
      </c>
      <c r="AC357" s="68">
        <v>2.6</v>
      </c>
      <c r="AD357" s="33" t="s">
        <v>912</v>
      </c>
      <c r="AE357" s="69">
        <v>8870</v>
      </c>
      <c r="AF357" s="33" t="s">
        <v>912</v>
      </c>
      <c r="AG357" s="70">
        <v>80</v>
      </c>
      <c r="AH357" s="71" t="s">
        <v>913</v>
      </c>
      <c r="AI357" s="62" t="s">
        <v>914</v>
      </c>
      <c r="AJ357" s="67" t="s">
        <v>912</v>
      </c>
      <c r="AK357" s="64" t="s">
        <v>915</v>
      </c>
      <c r="AL357" s="67" t="s">
        <v>912</v>
      </c>
      <c r="AM357" s="72">
        <v>2.8</v>
      </c>
      <c r="AN357" s="73" t="s">
        <v>916</v>
      </c>
      <c r="AO357" s="33" t="s">
        <v>912</v>
      </c>
      <c r="AP357" s="74">
        <v>3540</v>
      </c>
      <c r="AQ357" s="33" t="s">
        <v>912</v>
      </c>
      <c r="AR357" s="75">
        <v>30</v>
      </c>
      <c r="AS357" s="76" t="s">
        <v>913</v>
      </c>
      <c r="AT357" s="77" t="s">
        <v>914</v>
      </c>
      <c r="AU357" s="78" t="s">
        <v>912</v>
      </c>
      <c r="AV357" s="79" t="s">
        <v>915</v>
      </c>
      <c r="AW357" s="78" t="s">
        <v>912</v>
      </c>
      <c r="AX357" s="80">
        <v>3.7</v>
      </c>
      <c r="AY357" s="7"/>
      <c r="BB357" s="81"/>
      <c r="BC357" s="22"/>
      <c r="BE357" s="22"/>
      <c r="BG357" s="22"/>
      <c r="BI357" s="870"/>
      <c r="BJ357" s="7"/>
      <c r="BK357" s="146"/>
      <c r="BL357" s="869"/>
      <c r="BM357" s="93"/>
      <c r="BN357" s="86"/>
      <c r="BO357" s="86"/>
      <c r="BP357" s="86"/>
      <c r="BQ357" s="86"/>
      <c r="BR357" s="86"/>
      <c r="BS357" s="116"/>
      <c r="BT357" s="86"/>
      <c r="BU357" s="958"/>
      <c r="BV357" s="117"/>
      <c r="BW357" s="859" t="s">
        <v>912</v>
      </c>
      <c r="BX357" s="886">
        <v>23040</v>
      </c>
      <c r="BY357" s="88"/>
      <c r="BZ357" s="859" t="s">
        <v>912</v>
      </c>
      <c r="CA357" s="860">
        <v>150</v>
      </c>
      <c r="CB357" s="883" t="s">
        <v>913</v>
      </c>
      <c r="CC357" s="834" t="s">
        <v>914</v>
      </c>
      <c r="CD357" s="883" t="s">
        <v>912</v>
      </c>
      <c r="CE357" s="837" t="s">
        <v>918</v>
      </c>
      <c r="CF357" s="883" t="s">
        <v>912</v>
      </c>
      <c r="CG357" s="840">
        <v>5.7</v>
      </c>
      <c r="CH357" s="877" t="s">
        <v>912</v>
      </c>
      <c r="CI357" s="871">
        <v>6700</v>
      </c>
      <c r="CJ357" s="874">
        <v>7300</v>
      </c>
      <c r="CK357" s="877" t="s">
        <v>912</v>
      </c>
      <c r="CL357" s="89" t="s">
        <v>919</v>
      </c>
      <c r="CM357" s="90">
        <v>10200</v>
      </c>
      <c r="CN357" s="91">
        <v>11400</v>
      </c>
      <c r="CO357" s="859" t="s">
        <v>912</v>
      </c>
      <c r="CP357" s="878">
        <v>15200</v>
      </c>
      <c r="CQ357" s="859" t="s">
        <v>912</v>
      </c>
      <c r="CR357" s="860">
        <v>150</v>
      </c>
      <c r="CS357" s="883" t="s">
        <v>913</v>
      </c>
      <c r="CT357" s="834" t="s">
        <v>914</v>
      </c>
      <c r="CU357" s="834" t="s">
        <v>912</v>
      </c>
      <c r="CV357" s="837" t="s">
        <v>918</v>
      </c>
      <c r="CW357" s="883" t="s">
        <v>912</v>
      </c>
      <c r="CX357" s="850">
        <v>2.7</v>
      </c>
      <c r="CY357" s="881" t="s">
        <v>920</v>
      </c>
      <c r="CZ357" s="877" t="s">
        <v>912</v>
      </c>
      <c r="DA357" s="853">
        <v>5100</v>
      </c>
      <c r="DB357" s="855"/>
      <c r="DC357" s="121"/>
      <c r="DD357" s="855" t="s">
        <v>921</v>
      </c>
      <c r="DE357" s="856">
        <v>16410</v>
      </c>
      <c r="DF357" s="859" t="s">
        <v>912</v>
      </c>
      <c r="DG357" s="860">
        <v>160</v>
      </c>
      <c r="DH357" s="834" t="s">
        <v>913</v>
      </c>
      <c r="DI357" s="834" t="s">
        <v>914</v>
      </c>
      <c r="DJ357" s="834" t="s">
        <v>912</v>
      </c>
      <c r="DK357" s="837" t="s">
        <v>918</v>
      </c>
      <c r="DL357" s="834" t="s">
        <v>912</v>
      </c>
      <c r="DM357" s="840">
        <v>2</v>
      </c>
      <c r="DN357" s="843" t="s">
        <v>921</v>
      </c>
      <c r="DO357" s="844" t="s">
        <v>854</v>
      </c>
      <c r="DP357" s="846" t="s">
        <v>854</v>
      </c>
      <c r="DQ357" s="846" t="s">
        <v>854</v>
      </c>
      <c r="DR357" s="848" t="s">
        <v>854</v>
      </c>
      <c r="DS357" s="843" t="s">
        <v>921</v>
      </c>
      <c r="DT357" s="967"/>
      <c r="DU357" s="969"/>
      <c r="DV357" s="961"/>
      <c r="DW357" s="195"/>
      <c r="DX357" s="961"/>
    </row>
    <row r="358" spans="1:128" s="18" customFormat="1" ht="18.600000000000001" customHeight="1">
      <c r="A358" s="18" t="s">
        <v>178</v>
      </c>
      <c r="B358" s="921"/>
      <c r="C358" s="957"/>
      <c r="D358" s="868"/>
      <c r="E358" s="94" t="s">
        <v>52</v>
      </c>
      <c r="F358" s="56"/>
      <c r="G358" s="95">
        <v>99590</v>
      </c>
      <c r="H358" s="96">
        <v>170830</v>
      </c>
      <c r="I358" s="95">
        <v>82560</v>
      </c>
      <c r="J358" s="96">
        <v>153800</v>
      </c>
      <c r="K358" s="33" t="s">
        <v>912</v>
      </c>
      <c r="L358" s="97">
        <v>960</v>
      </c>
      <c r="M358" s="98">
        <v>1570</v>
      </c>
      <c r="N358" s="99" t="s">
        <v>913</v>
      </c>
      <c r="O358" s="100" t="s">
        <v>914</v>
      </c>
      <c r="P358" s="100" t="s">
        <v>852</v>
      </c>
      <c r="Q358" s="100" t="s">
        <v>915</v>
      </c>
      <c r="R358" s="100" t="s">
        <v>912</v>
      </c>
      <c r="S358" s="101">
        <v>2.7</v>
      </c>
      <c r="T358" s="102">
        <v>2.7</v>
      </c>
      <c r="U358" s="97">
        <v>790</v>
      </c>
      <c r="V358" s="98">
        <v>1400</v>
      </c>
      <c r="W358" s="103" t="s">
        <v>913</v>
      </c>
      <c r="X358" s="100" t="s">
        <v>914</v>
      </c>
      <c r="Y358" s="103" t="s">
        <v>852</v>
      </c>
      <c r="Z358" s="100" t="s">
        <v>915</v>
      </c>
      <c r="AA358" s="103" t="s">
        <v>912</v>
      </c>
      <c r="AB358" s="101">
        <v>2.6</v>
      </c>
      <c r="AC358" s="104">
        <v>2.7</v>
      </c>
      <c r="AD358" s="33" t="s">
        <v>912</v>
      </c>
      <c r="AE358" s="105">
        <v>8870</v>
      </c>
      <c r="AF358" s="33" t="s">
        <v>912</v>
      </c>
      <c r="AG358" s="106">
        <v>80</v>
      </c>
      <c r="AH358" s="107" t="s">
        <v>913</v>
      </c>
      <c r="AI358" s="49" t="s">
        <v>914</v>
      </c>
      <c r="AJ358" s="50" t="s">
        <v>912</v>
      </c>
      <c r="AK358" s="108" t="s">
        <v>915</v>
      </c>
      <c r="AL358" s="109" t="s">
        <v>912</v>
      </c>
      <c r="AM358" s="110">
        <v>2.8</v>
      </c>
      <c r="AN358" s="111"/>
      <c r="AO358" s="7"/>
      <c r="AP358" s="112"/>
      <c r="AQ358" s="7"/>
      <c r="AR358" s="113"/>
      <c r="AS358" s="114"/>
      <c r="AT358" s="112"/>
      <c r="AU358" s="114"/>
      <c r="AV358" s="112"/>
      <c r="AW358" s="114"/>
      <c r="AX358" s="112"/>
      <c r="AY358" s="7"/>
      <c r="BB358" s="81"/>
      <c r="BC358" s="22"/>
      <c r="BE358" s="22"/>
      <c r="BG358" s="22"/>
      <c r="BI358" s="870"/>
      <c r="BJ358" s="7"/>
      <c r="BK358" s="146"/>
      <c r="BL358" s="869"/>
      <c r="BM358" s="93"/>
      <c r="BN358" s="86"/>
      <c r="BO358" s="86"/>
      <c r="BP358" s="86"/>
      <c r="BQ358" s="86"/>
      <c r="BR358" s="86"/>
      <c r="BS358" s="116"/>
      <c r="BT358" s="86"/>
      <c r="BU358" s="958"/>
      <c r="BV358" s="117"/>
      <c r="BW358" s="859"/>
      <c r="BX358" s="887"/>
      <c r="BY358" s="118">
        <v>21100</v>
      </c>
      <c r="BZ358" s="859"/>
      <c r="CA358" s="861"/>
      <c r="CB358" s="884"/>
      <c r="CC358" s="835"/>
      <c r="CD358" s="884"/>
      <c r="CE358" s="838"/>
      <c r="CF358" s="884"/>
      <c r="CG358" s="841"/>
      <c r="CH358" s="877"/>
      <c r="CI358" s="872"/>
      <c r="CJ358" s="875"/>
      <c r="CK358" s="877"/>
      <c r="CL358" s="15" t="s">
        <v>923</v>
      </c>
      <c r="CM358" s="119">
        <v>5600</v>
      </c>
      <c r="CN358" s="120">
        <v>6200</v>
      </c>
      <c r="CO358" s="859"/>
      <c r="CP358" s="879"/>
      <c r="CQ358" s="859"/>
      <c r="CR358" s="861"/>
      <c r="CS358" s="884"/>
      <c r="CT358" s="835"/>
      <c r="CU358" s="835"/>
      <c r="CV358" s="838"/>
      <c r="CW358" s="884"/>
      <c r="CX358" s="851"/>
      <c r="CY358" s="881"/>
      <c r="CZ358" s="877"/>
      <c r="DA358" s="854"/>
      <c r="DB358" s="855"/>
      <c r="DC358" s="121"/>
      <c r="DD358" s="855"/>
      <c r="DE358" s="857"/>
      <c r="DF358" s="859"/>
      <c r="DG358" s="861"/>
      <c r="DH358" s="835"/>
      <c r="DI358" s="835"/>
      <c r="DJ358" s="835"/>
      <c r="DK358" s="838"/>
      <c r="DL358" s="835"/>
      <c r="DM358" s="841"/>
      <c r="DN358" s="843"/>
      <c r="DO358" s="845"/>
      <c r="DP358" s="847"/>
      <c r="DQ358" s="847"/>
      <c r="DR358" s="849"/>
      <c r="DS358" s="843"/>
      <c r="DT358" s="967"/>
      <c r="DU358" s="969"/>
      <c r="DV358" s="961"/>
      <c r="DW358" s="195"/>
      <c r="DX358" s="961"/>
    </row>
    <row r="359" spans="1:128" s="18" customFormat="1" ht="18.600000000000001" customHeight="1">
      <c r="A359" s="18" t="s">
        <v>179</v>
      </c>
      <c r="B359" s="921"/>
      <c r="C359" s="957"/>
      <c r="D359" s="863" t="s">
        <v>924</v>
      </c>
      <c r="E359" s="94" t="s">
        <v>53</v>
      </c>
      <c r="F359" s="56"/>
      <c r="G359" s="95">
        <v>170830</v>
      </c>
      <c r="H359" s="96">
        <v>259550</v>
      </c>
      <c r="I359" s="95">
        <v>153800</v>
      </c>
      <c r="J359" s="96">
        <v>242520</v>
      </c>
      <c r="K359" s="33" t="s">
        <v>912</v>
      </c>
      <c r="L359" s="97">
        <v>1570</v>
      </c>
      <c r="M359" s="98">
        <v>2460</v>
      </c>
      <c r="N359" s="99" t="s">
        <v>913</v>
      </c>
      <c r="O359" s="100" t="s">
        <v>914</v>
      </c>
      <c r="P359" s="100" t="s">
        <v>852</v>
      </c>
      <c r="Q359" s="100" t="s">
        <v>915</v>
      </c>
      <c r="R359" s="100" t="s">
        <v>912</v>
      </c>
      <c r="S359" s="101">
        <v>2.7</v>
      </c>
      <c r="T359" s="102">
        <v>2.7</v>
      </c>
      <c r="U359" s="97">
        <v>1400</v>
      </c>
      <c r="V359" s="98">
        <v>2290</v>
      </c>
      <c r="W359" s="103" t="s">
        <v>913</v>
      </c>
      <c r="X359" s="100" t="s">
        <v>914</v>
      </c>
      <c r="Y359" s="103" t="s">
        <v>852</v>
      </c>
      <c r="Z359" s="100" t="s">
        <v>915</v>
      </c>
      <c r="AA359" s="103" t="s">
        <v>912</v>
      </c>
      <c r="AB359" s="101">
        <v>2.7</v>
      </c>
      <c r="AC359" s="104">
        <v>2.7</v>
      </c>
      <c r="AD359" s="122"/>
      <c r="AE359" s="123"/>
      <c r="AF359" s="124"/>
      <c r="AG359" s="125"/>
      <c r="AH359" s="126"/>
      <c r="AI359" s="86"/>
      <c r="AJ359" s="126"/>
      <c r="AK359" s="86"/>
      <c r="AL359" s="126"/>
      <c r="AM359" s="86"/>
      <c r="AN359" s="86"/>
      <c r="AO359" s="122"/>
      <c r="AP359" s="123"/>
      <c r="AQ359" s="124"/>
      <c r="AR359" s="125"/>
      <c r="AS359" s="126"/>
      <c r="AT359" s="86"/>
      <c r="AU359" s="126"/>
      <c r="AV359" s="86"/>
      <c r="AW359" s="126"/>
      <c r="AX359" s="86"/>
      <c r="AY359" s="33" t="s">
        <v>912</v>
      </c>
      <c r="AZ359" s="127">
        <v>17740</v>
      </c>
      <c r="BA359" s="33" t="s">
        <v>912</v>
      </c>
      <c r="BB359" s="75">
        <v>170</v>
      </c>
      <c r="BC359" s="76" t="s">
        <v>913</v>
      </c>
      <c r="BD359" s="77" t="s">
        <v>914</v>
      </c>
      <c r="BE359" s="78" t="s">
        <v>912</v>
      </c>
      <c r="BF359" s="79" t="s">
        <v>915</v>
      </c>
      <c r="BG359" s="76" t="s">
        <v>912</v>
      </c>
      <c r="BH359" s="80">
        <v>2.6</v>
      </c>
      <c r="BI359" s="870"/>
      <c r="BJ359" s="7"/>
      <c r="BK359" s="146"/>
      <c r="BL359" s="869"/>
      <c r="BM359" s="93"/>
      <c r="BN359" s="86"/>
      <c r="BO359" s="86"/>
      <c r="BP359" s="86"/>
      <c r="BQ359" s="86"/>
      <c r="BR359" s="86"/>
      <c r="BS359" s="116"/>
      <c r="BT359" s="86"/>
      <c r="BU359" s="958"/>
      <c r="BV359" s="117"/>
      <c r="BW359" s="859" t="s">
        <v>912</v>
      </c>
      <c r="BX359" s="963">
        <v>21100</v>
      </c>
      <c r="BY359" s="128"/>
      <c r="BZ359" s="859"/>
      <c r="CA359" s="861"/>
      <c r="CB359" s="884"/>
      <c r="CC359" s="835"/>
      <c r="CD359" s="884"/>
      <c r="CE359" s="838"/>
      <c r="CF359" s="884"/>
      <c r="CG359" s="841"/>
      <c r="CH359" s="877"/>
      <c r="CI359" s="872"/>
      <c r="CJ359" s="875"/>
      <c r="CK359" s="877"/>
      <c r="CL359" s="15" t="s">
        <v>925</v>
      </c>
      <c r="CM359" s="119">
        <v>4900</v>
      </c>
      <c r="CN359" s="120">
        <v>5400</v>
      </c>
      <c r="CO359" s="859"/>
      <c r="CP359" s="879"/>
      <c r="CQ359" s="859"/>
      <c r="CR359" s="861"/>
      <c r="CS359" s="884"/>
      <c r="CT359" s="835"/>
      <c r="CU359" s="835"/>
      <c r="CV359" s="838"/>
      <c r="CW359" s="884"/>
      <c r="CX359" s="851"/>
      <c r="CY359" s="881"/>
      <c r="CZ359" s="93"/>
      <c r="DA359" s="19"/>
      <c r="DB359" s="855"/>
      <c r="DC359" s="121"/>
      <c r="DD359" s="855"/>
      <c r="DE359" s="857"/>
      <c r="DF359" s="859"/>
      <c r="DG359" s="861"/>
      <c r="DH359" s="835"/>
      <c r="DI359" s="835"/>
      <c r="DJ359" s="835"/>
      <c r="DK359" s="838"/>
      <c r="DL359" s="835"/>
      <c r="DM359" s="841"/>
      <c r="DN359" s="843"/>
      <c r="DO359" s="888">
        <v>0.01</v>
      </c>
      <c r="DP359" s="890">
        <v>0.03</v>
      </c>
      <c r="DQ359" s="890">
        <v>0.04</v>
      </c>
      <c r="DR359" s="892">
        <v>0.05</v>
      </c>
      <c r="DS359" s="843"/>
      <c r="DT359" s="967"/>
      <c r="DU359" s="969"/>
      <c r="DV359" s="961"/>
      <c r="DW359" s="195"/>
      <c r="DX359" s="961"/>
    </row>
    <row r="360" spans="1:128" s="18" customFormat="1" ht="18.600000000000001" customHeight="1">
      <c r="A360" s="18" t="s">
        <v>180</v>
      </c>
      <c r="B360" s="921"/>
      <c r="C360" s="957"/>
      <c r="D360" s="864"/>
      <c r="E360" s="129" t="s">
        <v>54</v>
      </c>
      <c r="F360" s="56"/>
      <c r="G360" s="130">
        <v>259550</v>
      </c>
      <c r="H360" s="131"/>
      <c r="I360" s="130">
        <v>242520</v>
      </c>
      <c r="J360" s="131"/>
      <c r="K360" s="33" t="s">
        <v>912</v>
      </c>
      <c r="L360" s="132">
        <v>2460</v>
      </c>
      <c r="M360" s="133"/>
      <c r="N360" s="134" t="s">
        <v>913</v>
      </c>
      <c r="O360" s="135" t="s">
        <v>914</v>
      </c>
      <c r="P360" s="135" t="s">
        <v>852</v>
      </c>
      <c r="Q360" s="135" t="s">
        <v>915</v>
      </c>
      <c r="R360" s="135" t="s">
        <v>912</v>
      </c>
      <c r="S360" s="136">
        <v>2.7</v>
      </c>
      <c r="T360" s="137"/>
      <c r="U360" s="132">
        <v>2290</v>
      </c>
      <c r="V360" s="133"/>
      <c r="W360" s="138" t="s">
        <v>913</v>
      </c>
      <c r="X360" s="135" t="s">
        <v>914</v>
      </c>
      <c r="Y360" s="139" t="s">
        <v>852</v>
      </c>
      <c r="Z360" s="135" t="s">
        <v>915</v>
      </c>
      <c r="AA360" s="139" t="s">
        <v>912</v>
      </c>
      <c r="AB360" s="136">
        <v>2.7</v>
      </c>
      <c r="AC360" s="140"/>
      <c r="AD360" s="122"/>
      <c r="AE360" s="123"/>
      <c r="AF360" s="124"/>
      <c r="AG360" s="141"/>
      <c r="AH360" s="126"/>
      <c r="AI360" s="86"/>
      <c r="AJ360" s="126"/>
      <c r="AK360" s="86"/>
      <c r="AL360" s="126"/>
      <c r="AM360" s="86"/>
      <c r="AN360" s="86"/>
      <c r="AO360" s="122"/>
      <c r="AP360" s="123"/>
      <c r="AQ360" s="124"/>
      <c r="AR360" s="141"/>
      <c r="AS360" s="126"/>
      <c r="AT360" s="86"/>
      <c r="AU360" s="126"/>
      <c r="AV360" s="86"/>
      <c r="AW360" s="126"/>
      <c r="AX360" s="86"/>
      <c r="AY360" s="122"/>
      <c r="AZ360" s="123"/>
      <c r="BA360" s="123"/>
      <c r="BB360" s="125"/>
      <c r="BC360" s="126"/>
      <c r="BD360" s="86"/>
      <c r="BE360" s="126"/>
      <c r="BF360" s="86"/>
      <c r="BG360" s="126"/>
      <c r="BH360" s="86"/>
      <c r="BI360" s="870"/>
      <c r="BJ360" s="7"/>
      <c r="BK360" s="146"/>
      <c r="BL360" s="869"/>
      <c r="BM360" s="93"/>
      <c r="BN360" s="86"/>
      <c r="BO360" s="86"/>
      <c r="BP360" s="86"/>
      <c r="BQ360" s="86"/>
      <c r="BR360" s="86"/>
      <c r="BS360" s="116"/>
      <c r="BT360" s="86"/>
      <c r="BU360" s="958"/>
      <c r="BV360" s="117"/>
      <c r="BW360" s="859"/>
      <c r="BX360" s="964"/>
      <c r="BY360" s="142"/>
      <c r="BZ360" s="859"/>
      <c r="CA360" s="862"/>
      <c r="CB360" s="885"/>
      <c r="CC360" s="836"/>
      <c r="CD360" s="885"/>
      <c r="CE360" s="839"/>
      <c r="CF360" s="885"/>
      <c r="CG360" s="842"/>
      <c r="CH360" s="877"/>
      <c r="CI360" s="873"/>
      <c r="CJ360" s="876"/>
      <c r="CK360" s="877"/>
      <c r="CL360" s="143" t="s">
        <v>926</v>
      </c>
      <c r="CM360" s="144">
        <v>4400</v>
      </c>
      <c r="CN360" s="145">
        <v>4900</v>
      </c>
      <c r="CO360" s="859"/>
      <c r="CP360" s="880"/>
      <c r="CQ360" s="859"/>
      <c r="CR360" s="862"/>
      <c r="CS360" s="885"/>
      <c r="CT360" s="836"/>
      <c r="CU360" s="836"/>
      <c r="CV360" s="839"/>
      <c r="CW360" s="885"/>
      <c r="CX360" s="852"/>
      <c r="CY360" s="882"/>
      <c r="CZ360" s="93"/>
      <c r="DA360" s="19"/>
      <c r="DB360" s="855"/>
      <c r="DC360" s="121"/>
      <c r="DD360" s="855"/>
      <c r="DE360" s="858"/>
      <c r="DF360" s="859"/>
      <c r="DG360" s="862"/>
      <c r="DH360" s="836"/>
      <c r="DI360" s="836"/>
      <c r="DJ360" s="836"/>
      <c r="DK360" s="839"/>
      <c r="DL360" s="836"/>
      <c r="DM360" s="842"/>
      <c r="DN360" s="843"/>
      <c r="DO360" s="889"/>
      <c r="DP360" s="891"/>
      <c r="DQ360" s="891"/>
      <c r="DR360" s="893"/>
      <c r="DS360" s="843"/>
      <c r="DT360" s="967"/>
      <c r="DU360" s="969"/>
      <c r="DV360" s="961"/>
      <c r="DW360" s="195"/>
      <c r="DX360" s="961"/>
    </row>
    <row r="361" spans="1:128" ht="18.600000000000001" customHeight="1">
      <c r="A361" s="302" t="s">
        <v>181</v>
      </c>
      <c r="B361" s="921"/>
      <c r="C361" s="959" t="s">
        <v>930</v>
      </c>
      <c r="D361" s="867" t="s">
        <v>911</v>
      </c>
      <c r="E361" s="55" t="s">
        <v>51</v>
      </c>
      <c r="F361" s="56"/>
      <c r="G361" s="57">
        <v>83130</v>
      </c>
      <c r="H361" s="58">
        <v>92000</v>
      </c>
      <c r="I361" s="57">
        <v>68230</v>
      </c>
      <c r="J361" s="58">
        <v>77100</v>
      </c>
      <c r="K361" s="33" t="s">
        <v>912</v>
      </c>
      <c r="L361" s="59">
        <v>810</v>
      </c>
      <c r="M361" s="60">
        <v>890</v>
      </c>
      <c r="N361" s="61" t="s">
        <v>913</v>
      </c>
      <c r="O361" s="62" t="s">
        <v>914</v>
      </c>
      <c r="P361" s="63" t="s">
        <v>912</v>
      </c>
      <c r="Q361" s="64" t="s">
        <v>915</v>
      </c>
      <c r="R361" s="63" t="s">
        <v>912</v>
      </c>
      <c r="S361" s="65">
        <v>2.7</v>
      </c>
      <c r="T361" s="66">
        <v>2.7</v>
      </c>
      <c r="U361" s="59">
        <v>660</v>
      </c>
      <c r="V361" s="60">
        <v>740</v>
      </c>
      <c r="W361" s="67" t="s">
        <v>913</v>
      </c>
      <c r="X361" s="62" t="s">
        <v>914</v>
      </c>
      <c r="Y361" s="67" t="s">
        <v>912</v>
      </c>
      <c r="Z361" s="64" t="s">
        <v>915</v>
      </c>
      <c r="AA361" s="67" t="s">
        <v>912</v>
      </c>
      <c r="AB361" s="65">
        <v>2.6</v>
      </c>
      <c r="AC361" s="68">
        <v>2.6</v>
      </c>
      <c r="AD361" s="33" t="s">
        <v>912</v>
      </c>
      <c r="AE361" s="69">
        <v>8870</v>
      </c>
      <c r="AF361" s="33" t="s">
        <v>912</v>
      </c>
      <c r="AG361" s="70">
        <v>80</v>
      </c>
      <c r="AH361" s="71" t="s">
        <v>913</v>
      </c>
      <c r="AI361" s="62" t="s">
        <v>914</v>
      </c>
      <c r="AJ361" s="67" t="s">
        <v>912</v>
      </c>
      <c r="AK361" s="64" t="s">
        <v>915</v>
      </c>
      <c r="AL361" s="67" t="s">
        <v>912</v>
      </c>
      <c r="AM361" s="72">
        <v>2.8</v>
      </c>
      <c r="AN361" s="73" t="s">
        <v>916</v>
      </c>
      <c r="AO361" s="33" t="s">
        <v>912</v>
      </c>
      <c r="AP361" s="74">
        <v>3540</v>
      </c>
      <c r="AQ361" s="33" t="s">
        <v>912</v>
      </c>
      <c r="AR361" s="75">
        <v>30</v>
      </c>
      <c r="AS361" s="76" t="s">
        <v>913</v>
      </c>
      <c r="AT361" s="77" t="s">
        <v>914</v>
      </c>
      <c r="AU361" s="78" t="s">
        <v>912</v>
      </c>
      <c r="AV361" s="79" t="s">
        <v>915</v>
      </c>
      <c r="AW361" s="78" t="s">
        <v>912</v>
      </c>
      <c r="AX361" s="80">
        <v>3.7</v>
      </c>
      <c r="AZ361" s="18"/>
      <c r="BA361" s="18"/>
      <c r="BB361" s="81"/>
      <c r="BC361" s="22"/>
      <c r="BD361" s="18"/>
      <c r="BE361" s="22"/>
      <c r="BF361" s="18"/>
      <c r="BG361" s="22"/>
      <c r="BH361" s="18"/>
      <c r="BI361" s="870"/>
      <c r="BK361" s="146"/>
      <c r="BL361" s="869"/>
      <c r="BM361" s="93"/>
      <c r="BS361" s="116"/>
      <c r="BU361" s="958"/>
      <c r="BV361" s="117"/>
      <c r="BW361" s="859" t="s">
        <v>912</v>
      </c>
      <c r="BX361" s="886">
        <v>21130</v>
      </c>
      <c r="BY361" s="88"/>
      <c r="BZ361" s="859" t="s">
        <v>912</v>
      </c>
      <c r="CA361" s="860">
        <v>130</v>
      </c>
      <c r="CB361" s="883" t="s">
        <v>913</v>
      </c>
      <c r="CC361" s="834" t="s">
        <v>914</v>
      </c>
      <c r="CD361" s="883" t="s">
        <v>912</v>
      </c>
      <c r="CE361" s="837" t="s">
        <v>918</v>
      </c>
      <c r="CF361" s="883" t="s">
        <v>912</v>
      </c>
      <c r="CG361" s="840">
        <v>5.7</v>
      </c>
      <c r="CH361" s="877" t="s">
        <v>912</v>
      </c>
      <c r="CI361" s="871">
        <v>5800</v>
      </c>
      <c r="CJ361" s="874">
        <v>6400</v>
      </c>
      <c r="CK361" s="877" t="s">
        <v>912</v>
      </c>
      <c r="CL361" s="89" t="s">
        <v>919</v>
      </c>
      <c r="CM361" s="90">
        <v>9800</v>
      </c>
      <c r="CN361" s="91">
        <v>10900</v>
      </c>
      <c r="CO361" s="859" t="s">
        <v>912</v>
      </c>
      <c r="CP361" s="878">
        <v>13300</v>
      </c>
      <c r="CQ361" s="859" t="s">
        <v>912</v>
      </c>
      <c r="CR361" s="860">
        <v>130</v>
      </c>
      <c r="CS361" s="883" t="s">
        <v>913</v>
      </c>
      <c r="CT361" s="834" t="s">
        <v>914</v>
      </c>
      <c r="CU361" s="834" t="s">
        <v>912</v>
      </c>
      <c r="CV361" s="837" t="s">
        <v>918</v>
      </c>
      <c r="CW361" s="883" t="s">
        <v>912</v>
      </c>
      <c r="CX361" s="850">
        <v>2.8</v>
      </c>
      <c r="CY361" s="881" t="s">
        <v>920</v>
      </c>
      <c r="CZ361" s="877" t="s">
        <v>912</v>
      </c>
      <c r="DA361" s="853">
        <v>5100</v>
      </c>
      <c r="DB361" s="855"/>
      <c r="DC361" s="121"/>
      <c r="DD361" s="855" t="s">
        <v>921</v>
      </c>
      <c r="DE361" s="856">
        <v>14360</v>
      </c>
      <c r="DF361" s="859" t="s">
        <v>912</v>
      </c>
      <c r="DG361" s="860">
        <v>140</v>
      </c>
      <c r="DH361" s="834" t="s">
        <v>913</v>
      </c>
      <c r="DI361" s="834" t="s">
        <v>914</v>
      </c>
      <c r="DJ361" s="834" t="s">
        <v>912</v>
      </c>
      <c r="DK361" s="837" t="s">
        <v>918</v>
      </c>
      <c r="DL361" s="834" t="s">
        <v>912</v>
      </c>
      <c r="DM361" s="840">
        <v>2</v>
      </c>
      <c r="DN361" s="843" t="s">
        <v>921</v>
      </c>
      <c r="DO361" s="844" t="s">
        <v>854</v>
      </c>
      <c r="DP361" s="846" t="s">
        <v>854</v>
      </c>
      <c r="DQ361" s="846" t="s">
        <v>854</v>
      </c>
      <c r="DR361" s="848" t="s">
        <v>854</v>
      </c>
      <c r="DS361" s="843" t="s">
        <v>921</v>
      </c>
      <c r="DT361" s="967"/>
      <c r="DU361" s="969"/>
      <c r="DV361" s="961"/>
      <c r="DW361" s="195"/>
      <c r="DX361" s="961"/>
    </row>
    <row r="362" spans="1:128" ht="18.600000000000001" customHeight="1">
      <c r="A362" s="302" t="s">
        <v>182</v>
      </c>
      <c r="B362" s="921"/>
      <c r="C362" s="957"/>
      <c r="D362" s="868"/>
      <c r="E362" s="94" t="s">
        <v>52</v>
      </c>
      <c r="F362" s="56"/>
      <c r="G362" s="95">
        <v>92000</v>
      </c>
      <c r="H362" s="96">
        <v>163240</v>
      </c>
      <c r="I362" s="95">
        <v>77100</v>
      </c>
      <c r="J362" s="96">
        <v>148340</v>
      </c>
      <c r="K362" s="33" t="s">
        <v>912</v>
      </c>
      <c r="L362" s="97">
        <v>890</v>
      </c>
      <c r="M362" s="98">
        <v>1500</v>
      </c>
      <c r="N362" s="99" t="s">
        <v>913</v>
      </c>
      <c r="O362" s="100" t="s">
        <v>914</v>
      </c>
      <c r="P362" s="100" t="s">
        <v>852</v>
      </c>
      <c r="Q362" s="100" t="s">
        <v>915</v>
      </c>
      <c r="R362" s="100" t="s">
        <v>912</v>
      </c>
      <c r="S362" s="101">
        <v>2.7</v>
      </c>
      <c r="T362" s="102">
        <v>2.7</v>
      </c>
      <c r="U362" s="97">
        <v>740</v>
      </c>
      <c r="V362" s="98">
        <v>1350</v>
      </c>
      <c r="W362" s="103" t="s">
        <v>913</v>
      </c>
      <c r="X362" s="100" t="s">
        <v>914</v>
      </c>
      <c r="Y362" s="103" t="s">
        <v>852</v>
      </c>
      <c r="Z362" s="100" t="s">
        <v>915</v>
      </c>
      <c r="AA362" s="103" t="s">
        <v>912</v>
      </c>
      <c r="AB362" s="101">
        <v>2.6</v>
      </c>
      <c r="AC362" s="104">
        <v>2.6</v>
      </c>
      <c r="AD362" s="33" t="s">
        <v>912</v>
      </c>
      <c r="AE362" s="105">
        <v>8870</v>
      </c>
      <c r="AF362" s="33" t="s">
        <v>912</v>
      </c>
      <c r="AG362" s="106">
        <v>80</v>
      </c>
      <c r="AH362" s="107" t="s">
        <v>913</v>
      </c>
      <c r="AI362" s="49" t="s">
        <v>914</v>
      </c>
      <c r="AJ362" s="50" t="s">
        <v>912</v>
      </c>
      <c r="AK362" s="108" t="s">
        <v>915</v>
      </c>
      <c r="AL362" s="109" t="s">
        <v>912</v>
      </c>
      <c r="AM362" s="110">
        <v>2.8</v>
      </c>
      <c r="AN362" s="111"/>
      <c r="AP362" s="112"/>
      <c r="AQ362" s="7"/>
      <c r="AR362" s="113"/>
      <c r="AS362" s="114"/>
      <c r="AT362" s="112"/>
      <c r="AU362" s="114"/>
      <c r="AV362" s="112"/>
      <c r="AW362" s="114"/>
      <c r="AX362" s="112"/>
      <c r="AZ362" s="18"/>
      <c r="BA362" s="18"/>
      <c r="BB362" s="81"/>
      <c r="BC362" s="22"/>
      <c r="BD362" s="18"/>
      <c r="BE362" s="22"/>
      <c r="BF362" s="18"/>
      <c r="BG362" s="22"/>
      <c r="BH362" s="18"/>
      <c r="BI362" s="870"/>
      <c r="BK362" s="146"/>
      <c r="BL362" s="869"/>
      <c r="BM362" s="93"/>
      <c r="BS362" s="116"/>
      <c r="BU362" s="958"/>
      <c r="BV362" s="117"/>
      <c r="BW362" s="859"/>
      <c r="BX362" s="887"/>
      <c r="BY362" s="118">
        <v>19190</v>
      </c>
      <c r="BZ362" s="859"/>
      <c r="CA362" s="861"/>
      <c r="CB362" s="884"/>
      <c r="CC362" s="835"/>
      <c r="CD362" s="884"/>
      <c r="CE362" s="838"/>
      <c r="CF362" s="884"/>
      <c r="CG362" s="841"/>
      <c r="CH362" s="877"/>
      <c r="CI362" s="872"/>
      <c r="CJ362" s="875"/>
      <c r="CK362" s="877"/>
      <c r="CL362" s="15" t="s">
        <v>923</v>
      </c>
      <c r="CM362" s="119">
        <v>5400</v>
      </c>
      <c r="CN362" s="120">
        <v>6000</v>
      </c>
      <c r="CO362" s="859"/>
      <c r="CP362" s="879"/>
      <c r="CQ362" s="859"/>
      <c r="CR362" s="861"/>
      <c r="CS362" s="884"/>
      <c r="CT362" s="835"/>
      <c r="CU362" s="835"/>
      <c r="CV362" s="838"/>
      <c r="CW362" s="884"/>
      <c r="CX362" s="851"/>
      <c r="CY362" s="881"/>
      <c r="CZ362" s="877"/>
      <c r="DA362" s="854"/>
      <c r="DB362" s="855"/>
      <c r="DC362" s="121"/>
      <c r="DD362" s="855"/>
      <c r="DE362" s="857"/>
      <c r="DF362" s="859"/>
      <c r="DG362" s="861"/>
      <c r="DH362" s="835"/>
      <c r="DI362" s="835"/>
      <c r="DJ362" s="835"/>
      <c r="DK362" s="838"/>
      <c r="DL362" s="835"/>
      <c r="DM362" s="841"/>
      <c r="DN362" s="843"/>
      <c r="DO362" s="845"/>
      <c r="DP362" s="847"/>
      <c r="DQ362" s="847"/>
      <c r="DR362" s="849"/>
      <c r="DS362" s="843"/>
      <c r="DT362" s="967"/>
      <c r="DU362" s="969"/>
      <c r="DV362" s="961"/>
      <c r="DW362" s="195"/>
      <c r="DX362" s="961"/>
    </row>
    <row r="363" spans="1:128" ht="18.600000000000001" customHeight="1">
      <c r="A363" s="302" t="s">
        <v>183</v>
      </c>
      <c r="B363" s="921"/>
      <c r="C363" s="957"/>
      <c r="D363" s="863" t="s">
        <v>924</v>
      </c>
      <c r="E363" s="94" t="s">
        <v>53</v>
      </c>
      <c r="F363" s="56"/>
      <c r="G363" s="95">
        <v>163240</v>
      </c>
      <c r="H363" s="96">
        <v>251960</v>
      </c>
      <c r="I363" s="95">
        <v>148340</v>
      </c>
      <c r="J363" s="96">
        <v>237060</v>
      </c>
      <c r="K363" s="33" t="s">
        <v>912</v>
      </c>
      <c r="L363" s="97">
        <v>1500</v>
      </c>
      <c r="M363" s="98">
        <v>2390</v>
      </c>
      <c r="N363" s="99" t="s">
        <v>913</v>
      </c>
      <c r="O363" s="100" t="s">
        <v>914</v>
      </c>
      <c r="P363" s="100" t="s">
        <v>852</v>
      </c>
      <c r="Q363" s="100" t="s">
        <v>915</v>
      </c>
      <c r="R363" s="100" t="s">
        <v>912</v>
      </c>
      <c r="S363" s="101">
        <v>2.7</v>
      </c>
      <c r="T363" s="102">
        <v>2.7</v>
      </c>
      <c r="U363" s="97">
        <v>1350</v>
      </c>
      <c r="V363" s="98">
        <v>2240</v>
      </c>
      <c r="W363" s="103" t="s">
        <v>913</v>
      </c>
      <c r="X363" s="100" t="s">
        <v>914</v>
      </c>
      <c r="Y363" s="103" t="s">
        <v>852</v>
      </c>
      <c r="Z363" s="100" t="s">
        <v>915</v>
      </c>
      <c r="AA363" s="103" t="s">
        <v>912</v>
      </c>
      <c r="AB363" s="101">
        <v>2.6</v>
      </c>
      <c r="AC363" s="104">
        <v>2.7</v>
      </c>
      <c r="AD363" s="122"/>
      <c r="AF363" s="124"/>
      <c r="AO363" s="122"/>
      <c r="AQ363" s="124"/>
      <c r="AY363" s="33" t="s">
        <v>912</v>
      </c>
      <c r="AZ363" s="127">
        <v>17740</v>
      </c>
      <c r="BA363" s="33" t="s">
        <v>912</v>
      </c>
      <c r="BB363" s="75">
        <v>170</v>
      </c>
      <c r="BC363" s="76" t="s">
        <v>913</v>
      </c>
      <c r="BD363" s="77" t="s">
        <v>914</v>
      </c>
      <c r="BE363" s="78" t="s">
        <v>912</v>
      </c>
      <c r="BF363" s="79" t="s">
        <v>915</v>
      </c>
      <c r="BG363" s="76" t="s">
        <v>912</v>
      </c>
      <c r="BH363" s="80">
        <v>2.6</v>
      </c>
      <c r="BI363" s="870"/>
      <c r="BK363" s="970" t="s">
        <v>931</v>
      </c>
      <c r="BL363" s="869"/>
      <c r="BM363" s="971" t="s">
        <v>931</v>
      </c>
      <c r="BN363" s="972"/>
      <c r="BO363" s="972"/>
      <c r="BP363" s="972"/>
      <c r="BQ363" s="972"/>
      <c r="BR363" s="972"/>
      <c r="BS363" s="919"/>
      <c r="BU363" s="958"/>
      <c r="BV363" s="117"/>
      <c r="BW363" s="859" t="s">
        <v>912</v>
      </c>
      <c r="BX363" s="963">
        <v>19190</v>
      </c>
      <c r="BY363" s="128"/>
      <c r="BZ363" s="859"/>
      <c r="CA363" s="861">
        <v>0</v>
      </c>
      <c r="CB363" s="884"/>
      <c r="CC363" s="835"/>
      <c r="CD363" s="884"/>
      <c r="CE363" s="838"/>
      <c r="CF363" s="884"/>
      <c r="CG363" s="841"/>
      <c r="CH363" s="877"/>
      <c r="CI363" s="872"/>
      <c r="CJ363" s="875"/>
      <c r="CK363" s="877"/>
      <c r="CL363" s="15" t="s">
        <v>925</v>
      </c>
      <c r="CM363" s="119">
        <v>4700</v>
      </c>
      <c r="CN363" s="120">
        <v>5200</v>
      </c>
      <c r="CO363" s="859"/>
      <c r="CP363" s="879"/>
      <c r="CQ363" s="859"/>
      <c r="CR363" s="861"/>
      <c r="CS363" s="884"/>
      <c r="CT363" s="835"/>
      <c r="CU363" s="835"/>
      <c r="CV363" s="838"/>
      <c r="CW363" s="884"/>
      <c r="CX363" s="851"/>
      <c r="CY363" s="881"/>
      <c r="CZ363" s="93"/>
      <c r="DA363" s="19"/>
      <c r="DB363" s="855"/>
      <c r="DC363" s="121"/>
      <c r="DD363" s="855"/>
      <c r="DE363" s="857"/>
      <c r="DF363" s="859"/>
      <c r="DG363" s="861"/>
      <c r="DH363" s="835"/>
      <c r="DI363" s="835"/>
      <c r="DJ363" s="835"/>
      <c r="DK363" s="838"/>
      <c r="DL363" s="835"/>
      <c r="DM363" s="841"/>
      <c r="DN363" s="843"/>
      <c r="DO363" s="888">
        <v>0.01</v>
      </c>
      <c r="DP363" s="890">
        <v>0.03</v>
      </c>
      <c r="DQ363" s="890">
        <v>0.04</v>
      </c>
      <c r="DR363" s="892">
        <v>0.05</v>
      </c>
      <c r="DS363" s="843"/>
      <c r="DT363" s="967"/>
      <c r="DU363" s="969"/>
      <c r="DV363" s="961"/>
      <c r="DW363" s="195"/>
      <c r="DX363" s="961"/>
    </row>
    <row r="364" spans="1:128" ht="18.600000000000001" customHeight="1">
      <c r="A364" s="302" t="s">
        <v>184</v>
      </c>
      <c r="B364" s="921"/>
      <c r="C364" s="957"/>
      <c r="D364" s="864"/>
      <c r="E364" s="129" t="s">
        <v>54</v>
      </c>
      <c r="F364" s="56"/>
      <c r="G364" s="130">
        <v>251960</v>
      </c>
      <c r="H364" s="131"/>
      <c r="I364" s="130">
        <v>237060</v>
      </c>
      <c r="J364" s="131"/>
      <c r="K364" s="33" t="s">
        <v>912</v>
      </c>
      <c r="L364" s="132">
        <v>2390</v>
      </c>
      <c r="M364" s="133"/>
      <c r="N364" s="134" t="s">
        <v>913</v>
      </c>
      <c r="O364" s="135" t="s">
        <v>914</v>
      </c>
      <c r="P364" s="135" t="s">
        <v>852</v>
      </c>
      <c r="Q364" s="135" t="s">
        <v>915</v>
      </c>
      <c r="R364" s="135" t="s">
        <v>912</v>
      </c>
      <c r="S364" s="136">
        <v>2.7</v>
      </c>
      <c r="T364" s="137"/>
      <c r="U364" s="132">
        <v>2240</v>
      </c>
      <c r="V364" s="133"/>
      <c r="W364" s="138" t="s">
        <v>913</v>
      </c>
      <c r="X364" s="135" t="s">
        <v>914</v>
      </c>
      <c r="Y364" s="139" t="s">
        <v>852</v>
      </c>
      <c r="Z364" s="135" t="s">
        <v>915</v>
      </c>
      <c r="AA364" s="139" t="s">
        <v>912</v>
      </c>
      <c r="AB364" s="136">
        <v>2.7</v>
      </c>
      <c r="AC364" s="140"/>
      <c r="AD364" s="122"/>
      <c r="AF364" s="124"/>
      <c r="AG364" s="141"/>
      <c r="AO364" s="122"/>
      <c r="AQ364" s="124"/>
      <c r="AR364" s="141"/>
      <c r="AY364" s="122"/>
      <c r="BI364" s="870"/>
      <c r="BK364" s="970"/>
      <c r="BL364" s="869"/>
      <c r="BM364" s="971"/>
      <c r="BN364" s="972"/>
      <c r="BO364" s="972"/>
      <c r="BP364" s="972"/>
      <c r="BQ364" s="972"/>
      <c r="BR364" s="972"/>
      <c r="BS364" s="919"/>
      <c r="BU364" s="958"/>
      <c r="BV364" s="117"/>
      <c r="BW364" s="859"/>
      <c r="BX364" s="964"/>
      <c r="BY364" s="142"/>
      <c r="BZ364" s="859"/>
      <c r="CA364" s="862"/>
      <c r="CB364" s="885"/>
      <c r="CC364" s="836"/>
      <c r="CD364" s="885"/>
      <c r="CE364" s="839"/>
      <c r="CF364" s="885"/>
      <c r="CG364" s="842"/>
      <c r="CH364" s="877"/>
      <c r="CI364" s="873"/>
      <c r="CJ364" s="876"/>
      <c r="CK364" s="877"/>
      <c r="CL364" s="143" t="s">
        <v>926</v>
      </c>
      <c r="CM364" s="144">
        <v>4200</v>
      </c>
      <c r="CN364" s="145">
        <v>4600</v>
      </c>
      <c r="CO364" s="859"/>
      <c r="CP364" s="880"/>
      <c r="CQ364" s="859"/>
      <c r="CR364" s="862"/>
      <c r="CS364" s="885"/>
      <c r="CT364" s="836"/>
      <c r="CU364" s="836"/>
      <c r="CV364" s="839"/>
      <c r="CW364" s="885"/>
      <c r="CX364" s="852"/>
      <c r="CY364" s="882"/>
      <c r="CZ364" s="93"/>
      <c r="DA364" s="19"/>
      <c r="DB364" s="855"/>
      <c r="DC364" s="121"/>
      <c r="DD364" s="855"/>
      <c r="DE364" s="858"/>
      <c r="DF364" s="859"/>
      <c r="DG364" s="862"/>
      <c r="DH364" s="836"/>
      <c r="DI364" s="836"/>
      <c r="DJ364" s="836"/>
      <c r="DK364" s="839"/>
      <c r="DL364" s="836"/>
      <c r="DM364" s="842"/>
      <c r="DN364" s="843"/>
      <c r="DO364" s="889"/>
      <c r="DP364" s="891"/>
      <c r="DQ364" s="891"/>
      <c r="DR364" s="893"/>
      <c r="DS364" s="843"/>
      <c r="DT364" s="967"/>
      <c r="DU364" s="969"/>
      <c r="DV364" s="961"/>
      <c r="DW364" s="195"/>
      <c r="DX364" s="961"/>
    </row>
    <row r="365" spans="1:128" ht="18.600000000000001" customHeight="1">
      <c r="A365" s="302" t="s">
        <v>185</v>
      </c>
      <c r="B365" s="921"/>
      <c r="C365" s="959" t="s">
        <v>932</v>
      </c>
      <c r="D365" s="867" t="s">
        <v>911</v>
      </c>
      <c r="E365" s="55" t="s">
        <v>51</v>
      </c>
      <c r="F365" s="56"/>
      <c r="G365" s="57">
        <v>84280</v>
      </c>
      <c r="H365" s="58">
        <v>93150</v>
      </c>
      <c r="I365" s="57">
        <v>71040</v>
      </c>
      <c r="J365" s="58">
        <v>79910</v>
      </c>
      <c r="K365" s="33" t="s">
        <v>912</v>
      </c>
      <c r="L365" s="59">
        <v>820</v>
      </c>
      <c r="M365" s="60">
        <v>900</v>
      </c>
      <c r="N365" s="61" t="s">
        <v>913</v>
      </c>
      <c r="O365" s="62" t="s">
        <v>914</v>
      </c>
      <c r="P365" s="63" t="s">
        <v>912</v>
      </c>
      <c r="Q365" s="64" t="s">
        <v>915</v>
      </c>
      <c r="R365" s="63" t="s">
        <v>912</v>
      </c>
      <c r="S365" s="65">
        <v>2.7</v>
      </c>
      <c r="T365" s="66">
        <v>2.7</v>
      </c>
      <c r="U365" s="59">
        <v>680</v>
      </c>
      <c r="V365" s="60">
        <v>760</v>
      </c>
      <c r="W365" s="67" t="s">
        <v>913</v>
      </c>
      <c r="X365" s="62" t="s">
        <v>914</v>
      </c>
      <c r="Y365" s="67" t="s">
        <v>912</v>
      </c>
      <c r="Z365" s="64" t="s">
        <v>915</v>
      </c>
      <c r="AA365" s="67" t="s">
        <v>912</v>
      </c>
      <c r="AB365" s="65">
        <v>2.7</v>
      </c>
      <c r="AC365" s="68">
        <v>2.7</v>
      </c>
      <c r="AD365" s="33" t="s">
        <v>912</v>
      </c>
      <c r="AE365" s="69">
        <v>8870</v>
      </c>
      <c r="AF365" s="33" t="s">
        <v>912</v>
      </c>
      <c r="AG365" s="70">
        <v>80</v>
      </c>
      <c r="AH365" s="71" t="s">
        <v>913</v>
      </c>
      <c r="AI365" s="62" t="s">
        <v>914</v>
      </c>
      <c r="AJ365" s="67" t="s">
        <v>912</v>
      </c>
      <c r="AK365" s="64" t="s">
        <v>915</v>
      </c>
      <c r="AL365" s="67" t="s">
        <v>912</v>
      </c>
      <c r="AM365" s="72">
        <v>2.8</v>
      </c>
      <c r="AN365" s="73" t="s">
        <v>916</v>
      </c>
      <c r="AO365" s="33" t="s">
        <v>912</v>
      </c>
      <c r="AP365" s="74">
        <v>3540</v>
      </c>
      <c r="AQ365" s="33" t="s">
        <v>912</v>
      </c>
      <c r="AR365" s="75">
        <v>30</v>
      </c>
      <c r="AS365" s="76" t="s">
        <v>913</v>
      </c>
      <c r="AT365" s="77" t="s">
        <v>914</v>
      </c>
      <c r="AU365" s="78" t="s">
        <v>912</v>
      </c>
      <c r="AV365" s="79" t="s">
        <v>915</v>
      </c>
      <c r="AW365" s="78" t="s">
        <v>912</v>
      </c>
      <c r="AX365" s="80">
        <v>3.7</v>
      </c>
      <c r="AZ365" s="18"/>
      <c r="BA365" s="18"/>
      <c r="BB365" s="81"/>
      <c r="BC365" s="22"/>
      <c r="BD365" s="18"/>
      <c r="BE365" s="22"/>
      <c r="BF365" s="18"/>
      <c r="BG365" s="22"/>
      <c r="BH365" s="18"/>
      <c r="BI365" s="870"/>
      <c r="BK365" s="970"/>
      <c r="BL365" s="869"/>
      <c r="BM365" s="971"/>
      <c r="BN365" s="972"/>
      <c r="BO365" s="972"/>
      <c r="BP365" s="972"/>
      <c r="BQ365" s="972"/>
      <c r="BR365" s="972"/>
      <c r="BS365" s="919"/>
      <c r="BU365" s="958"/>
      <c r="BV365" s="117"/>
      <c r="BW365" s="859" t="s">
        <v>912</v>
      </c>
      <c r="BX365" s="886">
        <v>19640</v>
      </c>
      <c r="BY365" s="88"/>
      <c r="BZ365" s="859" t="s">
        <v>912</v>
      </c>
      <c r="CA365" s="860">
        <v>110</v>
      </c>
      <c r="CB365" s="883" t="s">
        <v>913</v>
      </c>
      <c r="CC365" s="834" t="s">
        <v>914</v>
      </c>
      <c r="CD365" s="883" t="s">
        <v>912</v>
      </c>
      <c r="CE365" s="837" t="s">
        <v>918</v>
      </c>
      <c r="CF365" s="883" t="s">
        <v>912</v>
      </c>
      <c r="CG365" s="840">
        <v>6</v>
      </c>
      <c r="CH365" s="877" t="s">
        <v>912</v>
      </c>
      <c r="CI365" s="871">
        <v>5900</v>
      </c>
      <c r="CJ365" s="874">
        <v>6500</v>
      </c>
      <c r="CK365" s="877" t="s">
        <v>912</v>
      </c>
      <c r="CL365" s="89" t="s">
        <v>919</v>
      </c>
      <c r="CM365" s="90">
        <v>9200</v>
      </c>
      <c r="CN365" s="91">
        <v>10300</v>
      </c>
      <c r="CO365" s="859" t="s">
        <v>912</v>
      </c>
      <c r="CP365" s="878">
        <v>11820</v>
      </c>
      <c r="CQ365" s="859" t="s">
        <v>912</v>
      </c>
      <c r="CR365" s="860">
        <v>110</v>
      </c>
      <c r="CS365" s="883" t="s">
        <v>913</v>
      </c>
      <c r="CT365" s="834" t="s">
        <v>914</v>
      </c>
      <c r="CU365" s="834" t="s">
        <v>912</v>
      </c>
      <c r="CV365" s="837" t="s">
        <v>918</v>
      </c>
      <c r="CW365" s="883" t="s">
        <v>912</v>
      </c>
      <c r="CX365" s="850">
        <v>2.9</v>
      </c>
      <c r="CY365" s="881" t="s">
        <v>920</v>
      </c>
      <c r="CZ365" s="877" t="s">
        <v>912</v>
      </c>
      <c r="DA365" s="853">
        <v>5100</v>
      </c>
      <c r="DB365" s="855"/>
      <c r="DC365" s="121"/>
      <c r="DD365" s="855" t="s">
        <v>921</v>
      </c>
      <c r="DE365" s="856">
        <v>12770</v>
      </c>
      <c r="DF365" s="859" t="s">
        <v>912</v>
      </c>
      <c r="DG365" s="860">
        <v>120</v>
      </c>
      <c r="DH365" s="834" t="s">
        <v>913</v>
      </c>
      <c r="DI365" s="834" t="s">
        <v>914</v>
      </c>
      <c r="DJ365" s="834" t="s">
        <v>912</v>
      </c>
      <c r="DK365" s="837" t="s">
        <v>918</v>
      </c>
      <c r="DL365" s="834" t="s">
        <v>912</v>
      </c>
      <c r="DM365" s="840">
        <v>2</v>
      </c>
      <c r="DN365" s="843" t="s">
        <v>921</v>
      </c>
      <c r="DO365" s="844" t="s">
        <v>854</v>
      </c>
      <c r="DP365" s="846" t="s">
        <v>854</v>
      </c>
      <c r="DQ365" s="846" t="s">
        <v>854</v>
      </c>
      <c r="DR365" s="848" t="s">
        <v>854</v>
      </c>
      <c r="DS365" s="843" t="s">
        <v>921</v>
      </c>
      <c r="DT365" s="967"/>
      <c r="DU365" s="969"/>
      <c r="DV365" s="961"/>
      <c r="DW365" s="195"/>
      <c r="DX365" s="961"/>
    </row>
    <row r="366" spans="1:128" ht="18.600000000000001" customHeight="1">
      <c r="A366" s="302" t="s">
        <v>186</v>
      </c>
      <c r="B366" s="921"/>
      <c r="C366" s="957"/>
      <c r="D366" s="868"/>
      <c r="E366" s="94" t="s">
        <v>52</v>
      </c>
      <c r="F366" s="56"/>
      <c r="G366" s="95">
        <v>93150</v>
      </c>
      <c r="H366" s="96">
        <v>164390</v>
      </c>
      <c r="I366" s="95">
        <v>79910</v>
      </c>
      <c r="J366" s="96">
        <v>151150</v>
      </c>
      <c r="K366" s="33" t="s">
        <v>912</v>
      </c>
      <c r="L366" s="97">
        <v>900</v>
      </c>
      <c r="M366" s="98">
        <v>1510</v>
      </c>
      <c r="N366" s="99" t="s">
        <v>913</v>
      </c>
      <c r="O366" s="100" t="s">
        <v>914</v>
      </c>
      <c r="P366" s="100" t="s">
        <v>852</v>
      </c>
      <c r="Q366" s="100" t="s">
        <v>915</v>
      </c>
      <c r="R366" s="100" t="s">
        <v>912</v>
      </c>
      <c r="S366" s="101">
        <v>2.7</v>
      </c>
      <c r="T366" s="102">
        <v>2.7</v>
      </c>
      <c r="U366" s="97">
        <v>760</v>
      </c>
      <c r="V366" s="98">
        <v>1380</v>
      </c>
      <c r="W366" s="103" t="s">
        <v>913</v>
      </c>
      <c r="X366" s="100" t="s">
        <v>914</v>
      </c>
      <c r="Y366" s="103" t="s">
        <v>852</v>
      </c>
      <c r="Z366" s="100" t="s">
        <v>915</v>
      </c>
      <c r="AA366" s="103" t="s">
        <v>912</v>
      </c>
      <c r="AB366" s="101">
        <v>2.7</v>
      </c>
      <c r="AC366" s="104">
        <v>2.7</v>
      </c>
      <c r="AD366" s="33" t="s">
        <v>912</v>
      </c>
      <c r="AE366" s="105">
        <v>8870</v>
      </c>
      <c r="AF366" s="33" t="s">
        <v>912</v>
      </c>
      <c r="AG366" s="106">
        <v>80</v>
      </c>
      <c r="AH366" s="107" t="s">
        <v>913</v>
      </c>
      <c r="AI366" s="49" t="s">
        <v>914</v>
      </c>
      <c r="AJ366" s="50" t="s">
        <v>912</v>
      </c>
      <c r="AK366" s="108" t="s">
        <v>915</v>
      </c>
      <c r="AL366" s="109" t="s">
        <v>912</v>
      </c>
      <c r="AM366" s="110">
        <v>2.8</v>
      </c>
      <c r="AN366" s="111"/>
      <c r="AP366" s="112"/>
      <c r="AQ366" s="7"/>
      <c r="AR366" s="113"/>
      <c r="AS366" s="114"/>
      <c r="AT366" s="112"/>
      <c r="AU366" s="114"/>
      <c r="AV366" s="112"/>
      <c r="AW366" s="114"/>
      <c r="AX366" s="112"/>
      <c r="AZ366" s="18"/>
      <c r="BA366" s="18"/>
      <c r="BB366" s="81"/>
      <c r="BC366" s="22"/>
      <c r="BD366" s="18"/>
      <c r="BE366" s="22"/>
      <c r="BF366" s="18"/>
      <c r="BG366" s="22"/>
      <c r="BH366" s="18"/>
      <c r="BI366" s="870"/>
      <c r="BK366" s="115" t="s">
        <v>933</v>
      </c>
      <c r="BL366" s="869"/>
      <c r="BM366" s="93" t="s">
        <v>933</v>
      </c>
      <c r="BS366" s="116"/>
      <c r="BU366" s="958"/>
      <c r="BV366" s="117"/>
      <c r="BW366" s="859"/>
      <c r="BX366" s="887"/>
      <c r="BY366" s="118">
        <v>17700</v>
      </c>
      <c r="BZ366" s="859"/>
      <c r="CA366" s="861"/>
      <c r="CB366" s="884"/>
      <c r="CC366" s="835"/>
      <c r="CD366" s="884"/>
      <c r="CE366" s="838"/>
      <c r="CF366" s="884"/>
      <c r="CG366" s="841"/>
      <c r="CH366" s="877"/>
      <c r="CI366" s="872"/>
      <c r="CJ366" s="875"/>
      <c r="CK366" s="877"/>
      <c r="CL366" s="15" t="s">
        <v>923</v>
      </c>
      <c r="CM366" s="119">
        <v>5100</v>
      </c>
      <c r="CN366" s="120">
        <v>5600</v>
      </c>
      <c r="CO366" s="859"/>
      <c r="CP366" s="879"/>
      <c r="CQ366" s="859"/>
      <c r="CR366" s="861"/>
      <c r="CS366" s="884"/>
      <c r="CT366" s="835"/>
      <c r="CU366" s="835"/>
      <c r="CV366" s="838"/>
      <c r="CW366" s="884"/>
      <c r="CX366" s="851"/>
      <c r="CY366" s="881"/>
      <c r="CZ366" s="877"/>
      <c r="DA366" s="854"/>
      <c r="DB366" s="855"/>
      <c r="DC366" s="121"/>
      <c r="DD366" s="855"/>
      <c r="DE366" s="857"/>
      <c r="DF366" s="859"/>
      <c r="DG366" s="861"/>
      <c r="DH366" s="835"/>
      <c r="DI366" s="835"/>
      <c r="DJ366" s="835"/>
      <c r="DK366" s="838"/>
      <c r="DL366" s="835"/>
      <c r="DM366" s="841"/>
      <c r="DN366" s="843"/>
      <c r="DO366" s="845"/>
      <c r="DP366" s="847"/>
      <c r="DQ366" s="847"/>
      <c r="DR366" s="849"/>
      <c r="DS366" s="843"/>
      <c r="DT366" s="967"/>
      <c r="DU366" s="969"/>
      <c r="DV366" s="961"/>
      <c r="DW366" s="195"/>
      <c r="DX366" s="961"/>
    </row>
    <row r="367" spans="1:128" ht="18.600000000000001" customHeight="1">
      <c r="A367" s="302" t="s">
        <v>187</v>
      </c>
      <c r="B367" s="921"/>
      <c r="C367" s="957"/>
      <c r="D367" s="863" t="s">
        <v>924</v>
      </c>
      <c r="E367" s="94" t="s">
        <v>53</v>
      </c>
      <c r="F367" s="56"/>
      <c r="G367" s="95">
        <v>164390</v>
      </c>
      <c r="H367" s="96">
        <v>253110</v>
      </c>
      <c r="I367" s="95">
        <v>151150</v>
      </c>
      <c r="J367" s="96">
        <v>239870</v>
      </c>
      <c r="K367" s="33" t="s">
        <v>912</v>
      </c>
      <c r="L367" s="97">
        <v>1510</v>
      </c>
      <c r="M367" s="98">
        <v>2400</v>
      </c>
      <c r="N367" s="99" t="s">
        <v>913</v>
      </c>
      <c r="O367" s="100" t="s">
        <v>914</v>
      </c>
      <c r="P367" s="100" t="s">
        <v>852</v>
      </c>
      <c r="Q367" s="100" t="s">
        <v>915</v>
      </c>
      <c r="R367" s="100" t="s">
        <v>912</v>
      </c>
      <c r="S367" s="101">
        <v>2.7</v>
      </c>
      <c r="T367" s="102">
        <v>2.7</v>
      </c>
      <c r="U367" s="97">
        <v>1380</v>
      </c>
      <c r="V367" s="98">
        <v>2270</v>
      </c>
      <c r="W367" s="103" t="s">
        <v>913</v>
      </c>
      <c r="X367" s="100" t="s">
        <v>914</v>
      </c>
      <c r="Y367" s="103" t="s">
        <v>852</v>
      </c>
      <c r="Z367" s="100" t="s">
        <v>915</v>
      </c>
      <c r="AA367" s="103" t="s">
        <v>912</v>
      </c>
      <c r="AB367" s="101">
        <v>2.7</v>
      </c>
      <c r="AC367" s="104">
        <v>2.7</v>
      </c>
      <c r="AD367" s="122"/>
      <c r="AF367" s="124"/>
      <c r="AO367" s="122"/>
      <c r="AQ367" s="124"/>
      <c r="AY367" s="33" t="s">
        <v>912</v>
      </c>
      <c r="AZ367" s="127">
        <v>17740</v>
      </c>
      <c r="BA367" s="33" t="s">
        <v>912</v>
      </c>
      <c r="BB367" s="75">
        <v>170</v>
      </c>
      <c r="BC367" s="76" t="s">
        <v>913</v>
      </c>
      <c r="BD367" s="77" t="s">
        <v>914</v>
      </c>
      <c r="BE367" s="78" t="s">
        <v>912</v>
      </c>
      <c r="BF367" s="79" t="s">
        <v>915</v>
      </c>
      <c r="BG367" s="76" t="s">
        <v>912</v>
      </c>
      <c r="BH367" s="80">
        <v>2.6</v>
      </c>
      <c r="BI367" s="870"/>
      <c r="BK367" s="115">
        <v>295500</v>
      </c>
      <c r="BL367" s="869"/>
      <c r="BM367" s="147">
        <v>2950</v>
      </c>
      <c r="BN367" s="86" t="s">
        <v>853</v>
      </c>
      <c r="BO367" s="14" t="s">
        <v>914</v>
      </c>
      <c r="BP367" s="21" t="s">
        <v>912</v>
      </c>
      <c r="BQ367" s="148" t="s">
        <v>915</v>
      </c>
      <c r="BR367" s="35" t="s">
        <v>912</v>
      </c>
      <c r="BS367" s="149">
        <v>1.9</v>
      </c>
      <c r="BU367" s="958"/>
      <c r="BV367" s="117"/>
      <c r="BW367" s="859" t="s">
        <v>912</v>
      </c>
      <c r="BX367" s="963">
        <v>17700</v>
      </c>
      <c r="BY367" s="128"/>
      <c r="BZ367" s="859"/>
      <c r="CA367" s="861"/>
      <c r="CB367" s="884"/>
      <c r="CC367" s="835"/>
      <c r="CD367" s="884"/>
      <c r="CE367" s="838"/>
      <c r="CF367" s="884"/>
      <c r="CG367" s="841"/>
      <c r="CH367" s="877"/>
      <c r="CI367" s="872"/>
      <c r="CJ367" s="875"/>
      <c r="CK367" s="877"/>
      <c r="CL367" s="15" t="s">
        <v>925</v>
      </c>
      <c r="CM367" s="119">
        <v>4400</v>
      </c>
      <c r="CN367" s="120">
        <v>4900</v>
      </c>
      <c r="CO367" s="859"/>
      <c r="CP367" s="879"/>
      <c r="CQ367" s="859"/>
      <c r="CR367" s="861"/>
      <c r="CS367" s="884"/>
      <c r="CT367" s="835"/>
      <c r="CU367" s="835"/>
      <c r="CV367" s="838"/>
      <c r="CW367" s="884"/>
      <c r="CX367" s="851"/>
      <c r="CY367" s="881"/>
      <c r="CZ367" s="93"/>
      <c r="DA367" s="19"/>
      <c r="DB367" s="855"/>
      <c r="DC367" s="121"/>
      <c r="DD367" s="855"/>
      <c r="DE367" s="857"/>
      <c r="DF367" s="859"/>
      <c r="DG367" s="861"/>
      <c r="DH367" s="835"/>
      <c r="DI367" s="835"/>
      <c r="DJ367" s="835"/>
      <c r="DK367" s="838"/>
      <c r="DL367" s="835"/>
      <c r="DM367" s="841"/>
      <c r="DN367" s="843"/>
      <c r="DO367" s="888">
        <v>0.01</v>
      </c>
      <c r="DP367" s="890">
        <v>0.03</v>
      </c>
      <c r="DQ367" s="890">
        <v>0.04</v>
      </c>
      <c r="DR367" s="892">
        <v>0.06</v>
      </c>
      <c r="DS367" s="843"/>
      <c r="DT367" s="967"/>
      <c r="DU367" s="969"/>
      <c r="DV367" s="961"/>
      <c r="DW367" s="195"/>
      <c r="DX367" s="961"/>
    </row>
    <row r="368" spans="1:128" ht="18.600000000000001" customHeight="1">
      <c r="A368" s="302" t="s">
        <v>188</v>
      </c>
      <c r="B368" s="921"/>
      <c r="C368" s="957"/>
      <c r="D368" s="864"/>
      <c r="E368" s="129" t="s">
        <v>54</v>
      </c>
      <c r="F368" s="56"/>
      <c r="G368" s="130">
        <v>253110</v>
      </c>
      <c r="H368" s="131"/>
      <c r="I368" s="130">
        <v>239870</v>
      </c>
      <c r="J368" s="131"/>
      <c r="K368" s="33" t="s">
        <v>912</v>
      </c>
      <c r="L368" s="132">
        <v>2400</v>
      </c>
      <c r="M368" s="133"/>
      <c r="N368" s="134" t="s">
        <v>913</v>
      </c>
      <c r="O368" s="135" t="s">
        <v>914</v>
      </c>
      <c r="P368" s="135" t="s">
        <v>852</v>
      </c>
      <c r="Q368" s="135" t="s">
        <v>915</v>
      </c>
      <c r="R368" s="135" t="s">
        <v>912</v>
      </c>
      <c r="S368" s="136">
        <v>2.7</v>
      </c>
      <c r="T368" s="137"/>
      <c r="U368" s="132">
        <v>2270</v>
      </c>
      <c r="V368" s="133"/>
      <c r="W368" s="138" t="s">
        <v>913</v>
      </c>
      <c r="X368" s="135" t="s">
        <v>914</v>
      </c>
      <c r="Y368" s="139" t="s">
        <v>852</v>
      </c>
      <c r="Z368" s="135" t="s">
        <v>915</v>
      </c>
      <c r="AA368" s="139" t="s">
        <v>912</v>
      </c>
      <c r="AB368" s="136">
        <v>2.7</v>
      </c>
      <c r="AC368" s="140"/>
      <c r="AD368" s="122"/>
      <c r="AF368" s="124"/>
      <c r="AG368" s="141"/>
      <c r="AO368" s="122"/>
      <c r="AQ368" s="124"/>
      <c r="AR368" s="141"/>
      <c r="AY368" s="122"/>
      <c r="BI368" s="870"/>
      <c r="BK368" s="150"/>
      <c r="BL368" s="869"/>
      <c r="BM368" s="151"/>
      <c r="BN368" s="54"/>
      <c r="BO368" s="54"/>
      <c r="BP368" s="54"/>
      <c r="BQ368" s="54"/>
      <c r="BR368" s="54"/>
      <c r="BS368" s="152"/>
      <c r="BU368" s="958"/>
      <c r="BV368" s="117"/>
      <c r="BW368" s="859"/>
      <c r="BX368" s="964"/>
      <c r="BY368" s="142"/>
      <c r="BZ368" s="859"/>
      <c r="CA368" s="862"/>
      <c r="CB368" s="885"/>
      <c r="CC368" s="836"/>
      <c r="CD368" s="885"/>
      <c r="CE368" s="839"/>
      <c r="CF368" s="885"/>
      <c r="CG368" s="842"/>
      <c r="CH368" s="877"/>
      <c r="CI368" s="873"/>
      <c r="CJ368" s="876"/>
      <c r="CK368" s="877"/>
      <c r="CL368" s="143" t="s">
        <v>926</v>
      </c>
      <c r="CM368" s="144">
        <v>3900</v>
      </c>
      <c r="CN368" s="145">
        <v>4400</v>
      </c>
      <c r="CO368" s="859"/>
      <c r="CP368" s="880"/>
      <c r="CQ368" s="859"/>
      <c r="CR368" s="862"/>
      <c r="CS368" s="885"/>
      <c r="CT368" s="836"/>
      <c r="CU368" s="836"/>
      <c r="CV368" s="839"/>
      <c r="CW368" s="885"/>
      <c r="CX368" s="852"/>
      <c r="CY368" s="882"/>
      <c r="CZ368" s="93"/>
      <c r="DA368" s="19"/>
      <c r="DB368" s="855"/>
      <c r="DC368" s="121"/>
      <c r="DD368" s="855"/>
      <c r="DE368" s="858"/>
      <c r="DF368" s="859"/>
      <c r="DG368" s="862"/>
      <c r="DH368" s="836"/>
      <c r="DI368" s="836"/>
      <c r="DJ368" s="836"/>
      <c r="DK368" s="839"/>
      <c r="DL368" s="836"/>
      <c r="DM368" s="842"/>
      <c r="DN368" s="843"/>
      <c r="DO368" s="889"/>
      <c r="DP368" s="891"/>
      <c r="DQ368" s="891"/>
      <c r="DR368" s="893"/>
      <c r="DS368" s="843"/>
      <c r="DT368" s="967"/>
      <c r="DU368" s="969"/>
      <c r="DV368" s="961"/>
      <c r="DW368" s="195"/>
      <c r="DX368" s="961"/>
    </row>
    <row r="369" spans="1:128" ht="18.600000000000001" customHeight="1">
      <c r="A369" s="302" t="s">
        <v>189</v>
      </c>
      <c r="B369" s="921"/>
      <c r="C369" s="959" t="s">
        <v>934</v>
      </c>
      <c r="D369" s="867" t="s">
        <v>911</v>
      </c>
      <c r="E369" s="55" t="s">
        <v>51</v>
      </c>
      <c r="F369" s="56"/>
      <c r="G369" s="57">
        <v>76990</v>
      </c>
      <c r="H369" s="58">
        <v>85860</v>
      </c>
      <c r="I369" s="57">
        <v>65070</v>
      </c>
      <c r="J369" s="58">
        <v>73940</v>
      </c>
      <c r="K369" s="33" t="s">
        <v>912</v>
      </c>
      <c r="L369" s="59">
        <v>740</v>
      </c>
      <c r="M369" s="60">
        <v>820</v>
      </c>
      <c r="N369" s="61" t="s">
        <v>913</v>
      </c>
      <c r="O369" s="62" t="s">
        <v>914</v>
      </c>
      <c r="P369" s="63" t="s">
        <v>912</v>
      </c>
      <c r="Q369" s="64" t="s">
        <v>915</v>
      </c>
      <c r="R369" s="63" t="s">
        <v>912</v>
      </c>
      <c r="S369" s="65">
        <v>2.8</v>
      </c>
      <c r="T369" s="66">
        <v>2.8</v>
      </c>
      <c r="U369" s="59">
        <v>630</v>
      </c>
      <c r="V369" s="60">
        <v>710</v>
      </c>
      <c r="W369" s="67" t="s">
        <v>913</v>
      </c>
      <c r="X369" s="62" t="s">
        <v>914</v>
      </c>
      <c r="Y369" s="67" t="s">
        <v>912</v>
      </c>
      <c r="Z369" s="64" t="s">
        <v>915</v>
      </c>
      <c r="AA369" s="67" t="s">
        <v>912</v>
      </c>
      <c r="AB369" s="65">
        <v>2.7</v>
      </c>
      <c r="AC369" s="68">
        <v>2.7</v>
      </c>
      <c r="AD369" s="33" t="s">
        <v>912</v>
      </c>
      <c r="AE369" s="69">
        <v>8870</v>
      </c>
      <c r="AF369" s="33" t="s">
        <v>912</v>
      </c>
      <c r="AG369" s="70">
        <v>80</v>
      </c>
      <c r="AH369" s="71" t="s">
        <v>913</v>
      </c>
      <c r="AI369" s="62" t="s">
        <v>914</v>
      </c>
      <c r="AJ369" s="67" t="s">
        <v>912</v>
      </c>
      <c r="AK369" s="64" t="s">
        <v>915</v>
      </c>
      <c r="AL369" s="67" t="s">
        <v>912</v>
      </c>
      <c r="AM369" s="72">
        <v>2.8</v>
      </c>
      <c r="AN369" s="73" t="s">
        <v>916</v>
      </c>
      <c r="AO369" s="33" t="s">
        <v>912</v>
      </c>
      <c r="AP369" s="74">
        <v>3540</v>
      </c>
      <c r="AQ369" s="33" t="s">
        <v>912</v>
      </c>
      <c r="AR369" s="75">
        <v>30</v>
      </c>
      <c r="AS369" s="76" t="s">
        <v>913</v>
      </c>
      <c r="AT369" s="77" t="s">
        <v>914</v>
      </c>
      <c r="AU369" s="78" t="s">
        <v>912</v>
      </c>
      <c r="AV369" s="79" t="s">
        <v>915</v>
      </c>
      <c r="AW369" s="78" t="s">
        <v>912</v>
      </c>
      <c r="AX369" s="80">
        <v>3.7</v>
      </c>
      <c r="AZ369" s="18"/>
      <c r="BA369" s="18"/>
      <c r="BB369" s="81"/>
      <c r="BC369" s="22"/>
      <c r="BD369" s="18"/>
      <c r="BE369" s="22"/>
      <c r="BF369" s="18"/>
      <c r="BG369" s="22"/>
      <c r="BH369" s="18"/>
      <c r="BI369" s="870"/>
      <c r="BK369" s="115" t="s">
        <v>935</v>
      </c>
      <c r="BL369" s="869"/>
      <c r="BM369" s="93" t="s">
        <v>935</v>
      </c>
      <c r="BS369" s="116"/>
      <c r="BT369" s="19"/>
      <c r="BU369" s="958"/>
      <c r="BV369" s="153"/>
      <c r="BW369" s="859" t="s">
        <v>912</v>
      </c>
      <c r="BX369" s="886">
        <v>18460</v>
      </c>
      <c r="BY369" s="88"/>
      <c r="BZ369" s="859" t="s">
        <v>912</v>
      </c>
      <c r="CA369" s="860">
        <v>100</v>
      </c>
      <c r="CB369" s="883" t="s">
        <v>913</v>
      </c>
      <c r="CC369" s="834" t="s">
        <v>914</v>
      </c>
      <c r="CD369" s="883" t="s">
        <v>912</v>
      </c>
      <c r="CE369" s="837" t="s">
        <v>918</v>
      </c>
      <c r="CF369" s="883" t="s">
        <v>912</v>
      </c>
      <c r="CG369" s="840">
        <v>6</v>
      </c>
      <c r="CH369" s="877" t="s">
        <v>912</v>
      </c>
      <c r="CI369" s="871">
        <v>5300</v>
      </c>
      <c r="CJ369" s="874">
        <v>5900</v>
      </c>
      <c r="CK369" s="877" t="s">
        <v>912</v>
      </c>
      <c r="CL369" s="89" t="s">
        <v>919</v>
      </c>
      <c r="CM369" s="90">
        <v>8800</v>
      </c>
      <c r="CN369" s="91">
        <v>9800</v>
      </c>
      <c r="CO369" s="859" t="s">
        <v>912</v>
      </c>
      <c r="CP369" s="878">
        <v>10640</v>
      </c>
      <c r="CQ369" s="859" t="s">
        <v>912</v>
      </c>
      <c r="CR369" s="860">
        <v>100</v>
      </c>
      <c r="CS369" s="883" t="s">
        <v>913</v>
      </c>
      <c r="CT369" s="834" t="s">
        <v>914</v>
      </c>
      <c r="CU369" s="834" t="s">
        <v>912</v>
      </c>
      <c r="CV369" s="837" t="s">
        <v>918</v>
      </c>
      <c r="CW369" s="883" t="s">
        <v>912</v>
      </c>
      <c r="CX369" s="850">
        <v>2.9</v>
      </c>
      <c r="CY369" s="881" t="s">
        <v>920</v>
      </c>
      <c r="CZ369" s="877" t="s">
        <v>912</v>
      </c>
      <c r="DA369" s="853">
        <v>5100</v>
      </c>
      <c r="DB369" s="855"/>
      <c r="DC369" s="121"/>
      <c r="DD369" s="855" t="s">
        <v>921</v>
      </c>
      <c r="DE369" s="856">
        <v>11490</v>
      </c>
      <c r="DF369" s="859" t="s">
        <v>912</v>
      </c>
      <c r="DG369" s="860">
        <v>110</v>
      </c>
      <c r="DH369" s="834" t="s">
        <v>913</v>
      </c>
      <c r="DI369" s="834" t="s">
        <v>914</v>
      </c>
      <c r="DJ369" s="834" t="s">
        <v>912</v>
      </c>
      <c r="DK369" s="837" t="s">
        <v>918</v>
      </c>
      <c r="DL369" s="834" t="s">
        <v>912</v>
      </c>
      <c r="DM369" s="840">
        <v>2</v>
      </c>
      <c r="DN369" s="843" t="s">
        <v>921</v>
      </c>
      <c r="DO369" s="844" t="s">
        <v>854</v>
      </c>
      <c r="DP369" s="846" t="s">
        <v>854</v>
      </c>
      <c r="DQ369" s="846" t="s">
        <v>854</v>
      </c>
      <c r="DR369" s="848" t="s">
        <v>854</v>
      </c>
      <c r="DS369" s="843" t="s">
        <v>921</v>
      </c>
      <c r="DT369" s="967"/>
      <c r="DU369" s="969"/>
      <c r="DV369" s="961"/>
      <c r="DW369" s="195"/>
      <c r="DX369" s="961"/>
    </row>
    <row r="370" spans="1:128" ht="18.600000000000001" customHeight="1">
      <c r="A370" s="302" t="s">
        <v>190</v>
      </c>
      <c r="B370" s="921"/>
      <c r="C370" s="957"/>
      <c r="D370" s="868"/>
      <c r="E370" s="94" t="s">
        <v>52</v>
      </c>
      <c r="F370" s="56"/>
      <c r="G370" s="95">
        <v>85860</v>
      </c>
      <c r="H370" s="96">
        <v>157100</v>
      </c>
      <c r="I370" s="95">
        <v>73940</v>
      </c>
      <c r="J370" s="96">
        <v>145180</v>
      </c>
      <c r="K370" s="33" t="s">
        <v>912</v>
      </c>
      <c r="L370" s="97">
        <v>820</v>
      </c>
      <c r="M370" s="98">
        <v>1440</v>
      </c>
      <c r="N370" s="99" t="s">
        <v>913</v>
      </c>
      <c r="O370" s="100" t="s">
        <v>914</v>
      </c>
      <c r="P370" s="100" t="s">
        <v>852</v>
      </c>
      <c r="Q370" s="100" t="s">
        <v>915</v>
      </c>
      <c r="R370" s="100" t="s">
        <v>912</v>
      </c>
      <c r="S370" s="101">
        <v>2.8</v>
      </c>
      <c r="T370" s="102">
        <v>2.7</v>
      </c>
      <c r="U370" s="97">
        <v>710</v>
      </c>
      <c r="V370" s="98">
        <v>1320</v>
      </c>
      <c r="W370" s="103" t="s">
        <v>913</v>
      </c>
      <c r="X370" s="100" t="s">
        <v>914</v>
      </c>
      <c r="Y370" s="103" t="s">
        <v>852</v>
      </c>
      <c r="Z370" s="100" t="s">
        <v>915</v>
      </c>
      <c r="AA370" s="103" t="s">
        <v>912</v>
      </c>
      <c r="AB370" s="101">
        <v>2.7</v>
      </c>
      <c r="AC370" s="104">
        <v>2.7</v>
      </c>
      <c r="AD370" s="33" t="s">
        <v>912</v>
      </c>
      <c r="AE370" s="105">
        <v>8870</v>
      </c>
      <c r="AF370" s="33" t="s">
        <v>912</v>
      </c>
      <c r="AG370" s="106">
        <v>80</v>
      </c>
      <c r="AH370" s="107" t="s">
        <v>913</v>
      </c>
      <c r="AI370" s="49" t="s">
        <v>914</v>
      </c>
      <c r="AJ370" s="50" t="s">
        <v>912</v>
      </c>
      <c r="AK370" s="108" t="s">
        <v>915</v>
      </c>
      <c r="AL370" s="109" t="s">
        <v>912</v>
      </c>
      <c r="AM370" s="110">
        <v>2.8</v>
      </c>
      <c r="AN370" s="111"/>
      <c r="AP370" s="112"/>
      <c r="AQ370" s="7"/>
      <c r="AR370" s="113"/>
      <c r="AS370" s="114"/>
      <c r="AT370" s="112"/>
      <c r="AU370" s="114"/>
      <c r="AV370" s="112"/>
      <c r="AW370" s="114"/>
      <c r="AX370" s="112"/>
      <c r="AZ370" s="18"/>
      <c r="BA370" s="18"/>
      <c r="BB370" s="81"/>
      <c r="BC370" s="22"/>
      <c r="BD370" s="18"/>
      <c r="BE370" s="22"/>
      <c r="BF370" s="18"/>
      <c r="BG370" s="22"/>
      <c r="BH370" s="18"/>
      <c r="BI370" s="870"/>
      <c r="BK370" s="115">
        <v>316700</v>
      </c>
      <c r="BL370" s="869"/>
      <c r="BM370" s="147">
        <v>3160</v>
      </c>
      <c r="BN370" s="86" t="s">
        <v>853</v>
      </c>
      <c r="BO370" s="14" t="s">
        <v>914</v>
      </c>
      <c r="BP370" s="21" t="s">
        <v>912</v>
      </c>
      <c r="BQ370" s="148" t="s">
        <v>915</v>
      </c>
      <c r="BR370" s="35" t="s">
        <v>912</v>
      </c>
      <c r="BS370" s="149">
        <v>1.7</v>
      </c>
      <c r="BT370" s="19"/>
      <c r="BU370" s="958"/>
      <c r="BV370" s="153"/>
      <c r="BW370" s="859"/>
      <c r="BX370" s="887"/>
      <c r="BY370" s="118">
        <v>16520</v>
      </c>
      <c r="BZ370" s="859"/>
      <c r="CA370" s="861"/>
      <c r="CB370" s="884"/>
      <c r="CC370" s="835"/>
      <c r="CD370" s="884"/>
      <c r="CE370" s="838"/>
      <c r="CF370" s="884"/>
      <c r="CG370" s="841"/>
      <c r="CH370" s="877"/>
      <c r="CI370" s="872"/>
      <c r="CJ370" s="875"/>
      <c r="CK370" s="877"/>
      <c r="CL370" s="15" t="s">
        <v>923</v>
      </c>
      <c r="CM370" s="119">
        <v>4800</v>
      </c>
      <c r="CN370" s="120">
        <v>5400</v>
      </c>
      <c r="CO370" s="859"/>
      <c r="CP370" s="879"/>
      <c r="CQ370" s="859"/>
      <c r="CR370" s="861"/>
      <c r="CS370" s="884"/>
      <c r="CT370" s="835"/>
      <c r="CU370" s="835"/>
      <c r="CV370" s="838"/>
      <c r="CW370" s="884"/>
      <c r="CX370" s="851"/>
      <c r="CY370" s="881"/>
      <c r="CZ370" s="877"/>
      <c r="DA370" s="854"/>
      <c r="DB370" s="855"/>
      <c r="DC370" s="121"/>
      <c r="DD370" s="855"/>
      <c r="DE370" s="857"/>
      <c r="DF370" s="859"/>
      <c r="DG370" s="861"/>
      <c r="DH370" s="835"/>
      <c r="DI370" s="835"/>
      <c r="DJ370" s="835"/>
      <c r="DK370" s="838"/>
      <c r="DL370" s="835"/>
      <c r="DM370" s="841"/>
      <c r="DN370" s="843"/>
      <c r="DO370" s="845"/>
      <c r="DP370" s="847"/>
      <c r="DQ370" s="847"/>
      <c r="DR370" s="849"/>
      <c r="DS370" s="843"/>
      <c r="DT370" s="967"/>
      <c r="DU370" s="969"/>
      <c r="DV370" s="961"/>
      <c r="DW370" s="195"/>
      <c r="DX370" s="961"/>
    </row>
    <row r="371" spans="1:128" ht="18.600000000000001" customHeight="1">
      <c r="A371" s="302" t="s">
        <v>191</v>
      </c>
      <c r="B371" s="921"/>
      <c r="C371" s="957"/>
      <c r="D371" s="863" t="s">
        <v>924</v>
      </c>
      <c r="E371" s="94" t="s">
        <v>53</v>
      </c>
      <c r="F371" s="56"/>
      <c r="G371" s="95">
        <v>157100</v>
      </c>
      <c r="H371" s="96">
        <v>245820</v>
      </c>
      <c r="I371" s="95">
        <v>145180</v>
      </c>
      <c r="J371" s="96">
        <v>233900</v>
      </c>
      <c r="K371" s="33" t="s">
        <v>912</v>
      </c>
      <c r="L371" s="97">
        <v>1440</v>
      </c>
      <c r="M371" s="98">
        <v>2330</v>
      </c>
      <c r="N371" s="99" t="s">
        <v>913</v>
      </c>
      <c r="O371" s="100" t="s">
        <v>914</v>
      </c>
      <c r="P371" s="100" t="s">
        <v>852</v>
      </c>
      <c r="Q371" s="100" t="s">
        <v>915</v>
      </c>
      <c r="R371" s="100" t="s">
        <v>912</v>
      </c>
      <c r="S371" s="101">
        <v>2.7</v>
      </c>
      <c r="T371" s="102">
        <v>2.7</v>
      </c>
      <c r="U371" s="97">
        <v>1320</v>
      </c>
      <c r="V371" s="98">
        <v>2210</v>
      </c>
      <c r="W371" s="103" t="s">
        <v>913</v>
      </c>
      <c r="X371" s="100" t="s">
        <v>914</v>
      </c>
      <c r="Y371" s="103" t="s">
        <v>852</v>
      </c>
      <c r="Z371" s="100" t="s">
        <v>915</v>
      </c>
      <c r="AA371" s="103" t="s">
        <v>912</v>
      </c>
      <c r="AB371" s="101">
        <v>2.7</v>
      </c>
      <c r="AC371" s="104">
        <v>2.7</v>
      </c>
      <c r="AD371" s="122"/>
      <c r="AF371" s="124"/>
      <c r="AO371" s="122"/>
      <c r="AQ371" s="124"/>
      <c r="AY371" s="33" t="s">
        <v>912</v>
      </c>
      <c r="AZ371" s="127">
        <v>17740</v>
      </c>
      <c r="BA371" s="33" t="s">
        <v>912</v>
      </c>
      <c r="BB371" s="75">
        <v>170</v>
      </c>
      <c r="BC371" s="76" t="s">
        <v>913</v>
      </c>
      <c r="BD371" s="77" t="s">
        <v>914</v>
      </c>
      <c r="BE371" s="78" t="s">
        <v>912</v>
      </c>
      <c r="BF371" s="79" t="s">
        <v>915</v>
      </c>
      <c r="BG371" s="76" t="s">
        <v>912</v>
      </c>
      <c r="BH371" s="80">
        <v>2.6</v>
      </c>
      <c r="BI371" s="870"/>
      <c r="BK371" s="150"/>
      <c r="BL371" s="869"/>
      <c r="BM371" s="151"/>
      <c r="BN371" s="54"/>
      <c r="BO371" s="54"/>
      <c r="BP371" s="54"/>
      <c r="BQ371" s="54"/>
      <c r="BR371" s="54"/>
      <c r="BS371" s="152"/>
      <c r="BT371" s="19"/>
      <c r="BU371" s="958"/>
      <c r="BV371" s="153"/>
      <c r="BW371" s="859" t="s">
        <v>912</v>
      </c>
      <c r="BX371" s="963">
        <v>16520</v>
      </c>
      <c r="BY371" s="128"/>
      <c r="BZ371" s="859"/>
      <c r="CA371" s="861">
        <v>0</v>
      </c>
      <c r="CB371" s="884"/>
      <c r="CC371" s="835"/>
      <c r="CD371" s="884"/>
      <c r="CE371" s="838"/>
      <c r="CF371" s="884"/>
      <c r="CG371" s="841"/>
      <c r="CH371" s="877"/>
      <c r="CI371" s="872"/>
      <c r="CJ371" s="875"/>
      <c r="CK371" s="877"/>
      <c r="CL371" s="15" t="s">
        <v>925</v>
      </c>
      <c r="CM371" s="119">
        <v>4200</v>
      </c>
      <c r="CN371" s="120">
        <v>4700</v>
      </c>
      <c r="CO371" s="859"/>
      <c r="CP371" s="879"/>
      <c r="CQ371" s="859"/>
      <c r="CR371" s="861"/>
      <c r="CS371" s="884"/>
      <c r="CT371" s="835"/>
      <c r="CU371" s="835"/>
      <c r="CV371" s="838"/>
      <c r="CW371" s="884"/>
      <c r="CX371" s="851"/>
      <c r="CY371" s="881"/>
      <c r="CZ371" s="93"/>
      <c r="DA371" s="19"/>
      <c r="DB371" s="855"/>
      <c r="DC371" s="121"/>
      <c r="DD371" s="855"/>
      <c r="DE371" s="857"/>
      <c r="DF371" s="859"/>
      <c r="DG371" s="861"/>
      <c r="DH371" s="835"/>
      <c r="DI371" s="835"/>
      <c r="DJ371" s="835"/>
      <c r="DK371" s="838"/>
      <c r="DL371" s="835"/>
      <c r="DM371" s="841"/>
      <c r="DN371" s="843"/>
      <c r="DO371" s="888">
        <v>0.01</v>
      </c>
      <c r="DP371" s="890">
        <v>0.03</v>
      </c>
      <c r="DQ371" s="890">
        <v>0.04</v>
      </c>
      <c r="DR371" s="892">
        <v>0.06</v>
      </c>
      <c r="DS371" s="843"/>
      <c r="DT371" s="967"/>
      <c r="DU371" s="969"/>
      <c r="DV371" s="961"/>
      <c r="DW371" s="195"/>
      <c r="DX371" s="961"/>
    </row>
    <row r="372" spans="1:128" ht="18.600000000000001" customHeight="1">
      <c r="A372" s="302" t="s">
        <v>192</v>
      </c>
      <c r="B372" s="921"/>
      <c r="C372" s="957"/>
      <c r="D372" s="864"/>
      <c r="E372" s="129" t="s">
        <v>54</v>
      </c>
      <c r="F372" s="56"/>
      <c r="G372" s="130">
        <v>245820</v>
      </c>
      <c r="H372" s="131"/>
      <c r="I372" s="130">
        <v>233900</v>
      </c>
      <c r="J372" s="131"/>
      <c r="K372" s="33" t="s">
        <v>912</v>
      </c>
      <c r="L372" s="132">
        <v>2330</v>
      </c>
      <c r="M372" s="133"/>
      <c r="N372" s="134" t="s">
        <v>913</v>
      </c>
      <c r="O372" s="135" t="s">
        <v>914</v>
      </c>
      <c r="P372" s="135" t="s">
        <v>852</v>
      </c>
      <c r="Q372" s="135" t="s">
        <v>915</v>
      </c>
      <c r="R372" s="135" t="s">
        <v>912</v>
      </c>
      <c r="S372" s="136">
        <v>2.7</v>
      </c>
      <c r="T372" s="137"/>
      <c r="U372" s="132">
        <v>2210</v>
      </c>
      <c r="V372" s="133"/>
      <c r="W372" s="138" t="s">
        <v>913</v>
      </c>
      <c r="X372" s="135" t="s">
        <v>914</v>
      </c>
      <c r="Y372" s="139" t="s">
        <v>852</v>
      </c>
      <c r="Z372" s="135" t="s">
        <v>915</v>
      </c>
      <c r="AA372" s="139" t="s">
        <v>912</v>
      </c>
      <c r="AB372" s="136">
        <v>2.7</v>
      </c>
      <c r="AC372" s="140"/>
      <c r="AD372" s="122"/>
      <c r="AF372" s="124"/>
      <c r="AG372" s="141"/>
      <c r="AO372" s="122"/>
      <c r="AQ372" s="124"/>
      <c r="AR372" s="141"/>
      <c r="AY372" s="122"/>
      <c r="BI372" s="870"/>
      <c r="BK372" s="115" t="s">
        <v>936</v>
      </c>
      <c r="BL372" s="869"/>
      <c r="BM372" s="93" t="s">
        <v>936</v>
      </c>
      <c r="BS372" s="116"/>
      <c r="BT372" s="123"/>
      <c r="BU372" s="958"/>
      <c r="BV372" s="115"/>
      <c r="BW372" s="859"/>
      <c r="BX372" s="964"/>
      <c r="BY372" s="142"/>
      <c r="BZ372" s="859"/>
      <c r="CA372" s="862"/>
      <c r="CB372" s="885"/>
      <c r="CC372" s="836"/>
      <c r="CD372" s="885"/>
      <c r="CE372" s="839"/>
      <c r="CF372" s="885"/>
      <c r="CG372" s="842"/>
      <c r="CH372" s="877"/>
      <c r="CI372" s="873"/>
      <c r="CJ372" s="876"/>
      <c r="CK372" s="877"/>
      <c r="CL372" s="143" t="s">
        <v>926</v>
      </c>
      <c r="CM372" s="144">
        <v>3800</v>
      </c>
      <c r="CN372" s="145">
        <v>4200</v>
      </c>
      <c r="CO372" s="859"/>
      <c r="CP372" s="880"/>
      <c r="CQ372" s="859"/>
      <c r="CR372" s="862"/>
      <c r="CS372" s="885"/>
      <c r="CT372" s="836"/>
      <c r="CU372" s="836"/>
      <c r="CV372" s="839"/>
      <c r="CW372" s="885"/>
      <c r="CX372" s="852"/>
      <c r="CY372" s="882"/>
      <c r="CZ372" s="93"/>
      <c r="DA372" s="19"/>
      <c r="DB372" s="855"/>
      <c r="DC372" s="121"/>
      <c r="DD372" s="855"/>
      <c r="DE372" s="858"/>
      <c r="DF372" s="859"/>
      <c r="DG372" s="862"/>
      <c r="DH372" s="836"/>
      <c r="DI372" s="836"/>
      <c r="DJ372" s="836"/>
      <c r="DK372" s="839"/>
      <c r="DL372" s="836"/>
      <c r="DM372" s="842"/>
      <c r="DN372" s="843"/>
      <c r="DO372" s="889"/>
      <c r="DP372" s="891"/>
      <c r="DQ372" s="891"/>
      <c r="DR372" s="893"/>
      <c r="DS372" s="843"/>
      <c r="DT372" s="967"/>
      <c r="DU372" s="969"/>
      <c r="DV372" s="961"/>
      <c r="DW372" s="195"/>
      <c r="DX372" s="961"/>
    </row>
    <row r="373" spans="1:128" ht="18.600000000000001" customHeight="1">
      <c r="A373" s="302" t="s">
        <v>193</v>
      </c>
      <c r="B373" s="921"/>
      <c r="C373" s="959" t="s">
        <v>937</v>
      </c>
      <c r="D373" s="867" t="s">
        <v>911</v>
      </c>
      <c r="E373" s="55" t="s">
        <v>51</v>
      </c>
      <c r="F373" s="56"/>
      <c r="G373" s="57">
        <v>71710</v>
      </c>
      <c r="H373" s="58">
        <v>80580</v>
      </c>
      <c r="I373" s="57">
        <v>60870</v>
      </c>
      <c r="J373" s="58">
        <v>69740</v>
      </c>
      <c r="K373" s="33" t="s">
        <v>912</v>
      </c>
      <c r="L373" s="59">
        <v>690</v>
      </c>
      <c r="M373" s="60">
        <v>770</v>
      </c>
      <c r="N373" s="61" t="s">
        <v>913</v>
      </c>
      <c r="O373" s="62" t="s">
        <v>914</v>
      </c>
      <c r="P373" s="63" t="s">
        <v>912</v>
      </c>
      <c r="Q373" s="64" t="s">
        <v>915</v>
      </c>
      <c r="R373" s="63" t="s">
        <v>912</v>
      </c>
      <c r="S373" s="65">
        <v>2.8</v>
      </c>
      <c r="T373" s="66">
        <v>2.8</v>
      </c>
      <c r="U373" s="59">
        <v>580</v>
      </c>
      <c r="V373" s="60">
        <v>660</v>
      </c>
      <c r="W373" s="67" t="s">
        <v>913</v>
      </c>
      <c r="X373" s="62" t="s">
        <v>914</v>
      </c>
      <c r="Y373" s="67" t="s">
        <v>912</v>
      </c>
      <c r="Z373" s="64" t="s">
        <v>915</v>
      </c>
      <c r="AA373" s="67" t="s">
        <v>912</v>
      </c>
      <c r="AB373" s="65">
        <v>2.7</v>
      </c>
      <c r="AC373" s="68">
        <v>2.7</v>
      </c>
      <c r="AD373" s="33" t="s">
        <v>912</v>
      </c>
      <c r="AE373" s="69">
        <v>8870</v>
      </c>
      <c r="AF373" s="33" t="s">
        <v>912</v>
      </c>
      <c r="AG373" s="70">
        <v>80</v>
      </c>
      <c r="AH373" s="71" t="s">
        <v>913</v>
      </c>
      <c r="AI373" s="62" t="s">
        <v>914</v>
      </c>
      <c r="AJ373" s="67" t="s">
        <v>912</v>
      </c>
      <c r="AK373" s="64" t="s">
        <v>915</v>
      </c>
      <c r="AL373" s="67" t="s">
        <v>912</v>
      </c>
      <c r="AM373" s="72">
        <v>2.8</v>
      </c>
      <c r="AN373" s="73" t="s">
        <v>916</v>
      </c>
      <c r="AO373" s="33" t="s">
        <v>912</v>
      </c>
      <c r="AP373" s="74">
        <v>3540</v>
      </c>
      <c r="AQ373" s="33" t="s">
        <v>912</v>
      </c>
      <c r="AR373" s="75">
        <v>30</v>
      </c>
      <c r="AS373" s="76" t="s">
        <v>913</v>
      </c>
      <c r="AT373" s="77" t="s">
        <v>914</v>
      </c>
      <c r="AU373" s="78" t="s">
        <v>912</v>
      </c>
      <c r="AV373" s="79" t="s">
        <v>915</v>
      </c>
      <c r="AW373" s="78" t="s">
        <v>912</v>
      </c>
      <c r="AX373" s="80">
        <v>3.7</v>
      </c>
      <c r="AZ373" s="18"/>
      <c r="BA373" s="18"/>
      <c r="BB373" s="81"/>
      <c r="BC373" s="22"/>
      <c r="BD373" s="18"/>
      <c r="BE373" s="22"/>
      <c r="BF373" s="18"/>
      <c r="BG373" s="22"/>
      <c r="BH373" s="18"/>
      <c r="BI373" s="870"/>
      <c r="BK373" s="115">
        <v>359300</v>
      </c>
      <c r="BL373" s="869"/>
      <c r="BM373" s="147">
        <v>3590</v>
      </c>
      <c r="BN373" s="86" t="s">
        <v>853</v>
      </c>
      <c r="BO373" s="14" t="s">
        <v>914</v>
      </c>
      <c r="BP373" s="21" t="s">
        <v>912</v>
      </c>
      <c r="BQ373" s="148" t="s">
        <v>915</v>
      </c>
      <c r="BR373" s="35" t="s">
        <v>912</v>
      </c>
      <c r="BS373" s="149">
        <v>1.8</v>
      </c>
      <c r="BT373" s="123"/>
      <c r="BU373" s="958"/>
      <c r="BV373" s="115"/>
      <c r="BW373" s="859" t="s">
        <v>912</v>
      </c>
      <c r="BX373" s="886">
        <v>17480</v>
      </c>
      <c r="BY373" s="88"/>
      <c r="BZ373" s="859" t="s">
        <v>912</v>
      </c>
      <c r="CA373" s="860">
        <v>90</v>
      </c>
      <c r="CB373" s="883" t="s">
        <v>913</v>
      </c>
      <c r="CC373" s="834" t="s">
        <v>914</v>
      </c>
      <c r="CD373" s="883" t="s">
        <v>912</v>
      </c>
      <c r="CE373" s="837" t="s">
        <v>918</v>
      </c>
      <c r="CF373" s="883" t="s">
        <v>912</v>
      </c>
      <c r="CG373" s="840">
        <v>6</v>
      </c>
      <c r="CH373" s="877" t="s">
        <v>912</v>
      </c>
      <c r="CI373" s="871">
        <v>4800</v>
      </c>
      <c r="CJ373" s="874">
        <v>5300</v>
      </c>
      <c r="CK373" s="877" t="s">
        <v>912</v>
      </c>
      <c r="CL373" s="89" t="s">
        <v>919</v>
      </c>
      <c r="CM373" s="90">
        <v>8000</v>
      </c>
      <c r="CN373" s="91">
        <v>8900</v>
      </c>
      <c r="CO373" s="859" t="s">
        <v>912</v>
      </c>
      <c r="CP373" s="878">
        <v>9670</v>
      </c>
      <c r="CQ373" s="859" t="s">
        <v>912</v>
      </c>
      <c r="CR373" s="860">
        <v>90</v>
      </c>
      <c r="CS373" s="883" t="s">
        <v>913</v>
      </c>
      <c r="CT373" s="834" t="s">
        <v>914</v>
      </c>
      <c r="CU373" s="834" t="s">
        <v>912</v>
      </c>
      <c r="CV373" s="837" t="s">
        <v>918</v>
      </c>
      <c r="CW373" s="883" t="s">
        <v>912</v>
      </c>
      <c r="CX373" s="850">
        <v>2.9</v>
      </c>
      <c r="CY373" s="881" t="s">
        <v>920</v>
      </c>
      <c r="CZ373" s="877" t="s">
        <v>912</v>
      </c>
      <c r="DA373" s="853">
        <v>5100</v>
      </c>
      <c r="DB373" s="855"/>
      <c r="DC373" s="121"/>
      <c r="DD373" s="855" t="s">
        <v>921</v>
      </c>
      <c r="DE373" s="856">
        <v>10440</v>
      </c>
      <c r="DF373" s="859" t="s">
        <v>912</v>
      </c>
      <c r="DG373" s="860">
        <v>100</v>
      </c>
      <c r="DH373" s="834" t="s">
        <v>913</v>
      </c>
      <c r="DI373" s="834" t="s">
        <v>914</v>
      </c>
      <c r="DJ373" s="834" t="s">
        <v>912</v>
      </c>
      <c r="DK373" s="837" t="s">
        <v>918</v>
      </c>
      <c r="DL373" s="834" t="s">
        <v>912</v>
      </c>
      <c r="DM373" s="840">
        <v>2</v>
      </c>
      <c r="DN373" s="843" t="s">
        <v>921</v>
      </c>
      <c r="DO373" s="844" t="s">
        <v>854</v>
      </c>
      <c r="DP373" s="846" t="s">
        <v>854</v>
      </c>
      <c r="DQ373" s="846" t="s">
        <v>854</v>
      </c>
      <c r="DR373" s="848" t="s">
        <v>854</v>
      </c>
      <c r="DS373" s="843" t="s">
        <v>921</v>
      </c>
      <c r="DT373" s="967"/>
      <c r="DU373" s="969"/>
      <c r="DV373" s="961"/>
      <c r="DW373" s="195"/>
      <c r="DX373" s="961"/>
    </row>
    <row r="374" spans="1:128" ht="18.600000000000001" customHeight="1">
      <c r="A374" s="302" t="s">
        <v>194</v>
      </c>
      <c r="B374" s="921"/>
      <c r="C374" s="957"/>
      <c r="D374" s="868"/>
      <c r="E374" s="94" t="s">
        <v>52</v>
      </c>
      <c r="F374" s="56"/>
      <c r="G374" s="95">
        <v>80580</v>
      </c>
      <c r="H374" s="96">
        <v>151820</v>
      </c>
      <c r="I374" s="95">
        <v>69740</v>
      </c>
      <c r="J374" s="96">
        <v>140980</v>
      </c>
      <c r="K374" s="33" t="s">
        <v>912</v>
      </c>
      <c r="L374" s="97">
        <v>770</v>
      </c>
      <c r="M374" s="98">
        <v>1380</v>
      </c>
      <c r="N374" s="99" t="s">
        <v>913</v>
      </c>
      <c r="O374" s="100" t="s">
        <v>914</v>
      </c>
      <c r="P374" s="100" t="s">
        <v>852</v>
      </c>
      <c r="Q374" s="100" t="s">
        <v>915</v>
      </c>
      <c r="R374" s="100" t="s">
        <v>912</v>
      </c>
      <c r="S374" s="101">
        <v>2.8</v>
      </c>
      <c r="T374" s="102">
        <v>2.7</v>
      </c>
      <c r="U374" s="97">
        <v>660</v>
      </c>
      <c r="V374" s="98">
        <v>1280</v>
      </c>
      <c r="W374" s="103" t="s">
        <v>913</v>
      </c>
      <c r="X374" s="100" t="s">
        <v>914</v>
      </c>
      <c r="Y374" s="103" t="s">
        <v>852</v>
      </c>
      <c r="Z374" s="100" t="s">
        <v>915</v>
      </c>
      <c r="AA374" s="103" t="s">
        <v>912</v>
      </c>
      <c r="AB374" s="101">
        <v>2.7</v>
      </c>
      <c r="AC374" s="104">
        <v>2.7</v>
      </c>
      <c r="AD374" s="33" t="s">
        <v>912</v>
      </c>
      <c r="AE374" s="105">
        <v>8870</v>
      </c>
      <c r="AF374" s="33" t="s">
        <v>912</v>
      </c>
      <c r="AG374" s="106">
        <v>80</v>
      </c>
      <c r="AH374" s="107" t="s">
        <v>913</v>
      </c>
      <c r="AI374" s="49" t="s">
        <v>914</v>
      </c>
      <c r="AJ374" s="50" t="s">
        <v>912</v>
      </c>
      <c r="AK374" s="108" t="s">
        <v>915</v>
      </c>
      <c r="AL374" s="109" t="s">
        <v>912</v>
      </c>
      <c r="AM374" s="110">
        <v>2.8</v>
      </c>
      <c r="AN374" s="111"/>
      <c r="AP374" s="112"/>
      <c r="AQ374" s="7"/>
      <c r="AR374" s="113"/>
      <c r="AS374" s="114"/>
      <c r="AT374" s="112"/>
      <c r="AU374" s="114"/>
      <c r="AV374" s="112"/>
      <c r="AW374" s="114"/>
      <c r="AX374" s="112"/>
      <c r="AZ374" s="18"/>
      <c r="BA374" s="18"/>
      <c r="BB374" s="81"/>
      <c r="BC374" s="22"/>
      <c r="BD374" s="18"/>
      <c r="BE374" s="22"/>
      <c r="BF374" s="18"/>
      <c r="BG374" s="22"/>
      <c r="BH374" s="18"/>
      <c r="BI374" s="870"/>
      <c r="BK374" s="150"/>
      <c r="BL374" s="869"/>
      <c r="BM374" s="151"/>
      <c r="BN374" s="54"/>
      <c r="BO374" s="54"/>
      <c r="BP374" s="54"/>
      <c r="BQ374" s="54"/>
      <c r="BR374" s="54"/>
      <c r="BS374" s="152"/>
      <c r="BT374" s="123"/>
      <c r="BU374" s="958"/>
      <c r="BV374" s="115"/>
      <c r="BW374" s="859"/>
      <c r="BX374" s="887"/>
      <c r="BY374" s="118">
        <v>15540</v>
      </c>
      <c r="BZ374" s="859"/>
      <c r="CA374" s="861"/>
      <c r="CB374" s="884"/>
      <c r="CC374" s="835"/>
      <c r="CD374" s="884"/>
      <c r="CE374" s="838"/>
      <c r="CF374" s="884"/>
      <c r="CG374" s="841"/>
      <c r="CH374" s="877"/>
      <c r="CI374" s="872"/>
      <c r="CJ374" s="875"/>
      <c r="CK374" s="877"/>
      <c r="CL374" s="15" t="s">
        <v>923</v>
      </c>
      <c r="CM374" s="119">
        <v>4400</v>
      </c>
      <c r="CN374" s="120">
        <v>4900</v>
      </c>
      <c r="CO374" s="859"/>
      <c r="CP374" s="879"/>
      <c r="CQ374" s="859"/>
      <c r="CR374" s="861"/>
      <c r="CS374" s="884"/>
      <c r="CT374" s="835"/>
      <c r="CU374" s="835"/>
      <c r="CV374" s="838"/>
      <c r="CW374" s="884"/>
      <c r="CX374" s="851"/>
      <c r="CY374" s="881"/>
      <c r="CZ374" s="877"/>
      <c r="DA374" s="854"/>
      <c r="DB374" s="855"/>
      <c r="DC374" s="121"/>
      <c r="DD374" s="855"/>
      <c r="DE374" s="857"/>
      <c r="DF374" s="859"/>
      <c r="DG374" s="861"/>
      <c r="DH374" s="835"/>
      <c r="DI374" s="835"/>
      <c r="DJ374" s="835"/>
      <c r="DK374" s="838"/>
      <c r="DL374" s="835"/>
      <c r="DM374" s="841"/>
      <c r="DN374" s="843"/>
      <c r="DO374" s="845"/>
      <c r="DP374" s="847"/>
      <c r="DQ374" s="847"/>
      <c r="DR374" s="849"/>
      <c r="DS374" s="843"/>
      <c r="DT374" s="967"/>
      <c r="DU374" s="969"/>
      <c r="DV374" s="961"/>
      <c r="DW374" s="195"/>
      <c r="DX374" s="961"/>
    </row>
    <row r="375" spans="1:128" ht="18.600000000000001" customHeight="1">
      <c r="A375" s="302" t="s">
        <v>195</v>
      </c>
      <c r="B375" s="921"/>
      <c r="C375" s="957"/>
      <c r="D375" s="863" t="s">
        <v>924</v>
      </c>
      <c r="E375" s="94" t="s">
        <v>53</v>
      </c>
      <c r="F375" s="56"/>
      <c r="G375" s="95">
        <v>151820</v>
      </c>
      <c r="H375" s="96">
        <v>240540</v>
      </c>
      <c r="I375" s="95">
        <v>140980</v>
      </c>
      <c r="J375" s="96">
        <v>229700</v>
      </c>
      <c r="K375" s="33" t="s">
        <v>912</v>
      </c>
      <c r="L375" s="97">
        <v>1380</v>
      </c>
      <c r="M375" s="98">
        <v>2270</v>
      </c>
      <c r="N375" s="99" t="s">
        <v>913</v>
      </c>
      <c r="O375" s="100" t="s">
        <v>914</v>
      </c>
      <c r="P375" s="100" t="s">
        <v>852</v>
      </c>
      <c r="Q375" s="100" t="s">
        <v>915</v>
      </c>
      <c r="R375" s="100" t="s">
        <v>912</v>
      </c>
      <c r="S375" s="101">
        <v>2.7</v>
      </c>
      <c r="T375" s="102">
        <v>2.7</v>
      </c>
      <c r="U375" s="97">
        <v>1280</v>
      </c>
      <c r="V375" s="98">
        <v>2170</v>
      </c>
      <c r="W375" s="103" t="s">
        <v>913</v>
      </c>
      <c r="X375" s="100" t="s">
        <v>914</v>
      </c>
      <c r="Y375" s="103" t="s">
        <v>852</v>
      </c>
      <c r="Z375" s="100" t="s">
        <v>915</v>
      </c>
      <c r="AA375" s="103" t="s">
        <v>912</v>
      </c>
      <c r="AB375" s="101">
        <v>2.7</v>
      </c>
      <c r="AC375" s="104">
        <v>2.7</v>
      </c>
      <c r="AD375" s="122"/>
      <c r="AF375" s="124"/>
      <c r="AO375" s="122"/>
      <c r="AQ375" s="124"/>
      <c r="AY375" s="33" t="s">
        <v>912</v>
      </c>
      <c r="AZ375" s="127">
        <v>17740</v>
      </c>
      <c r="BA375" s="33" t="s">
        <v>912</v>
      </c>
      <c r="BB375" s="75">
        <v>170</v>
      </c>
      <c r="BC375" s="76" t="s">
        <v>913</v>
      </c>
      <c r="BD375" s="77" t="s">
        <v>914</v>
      </c>
      <c r="BE375" s="78" t="s">
        <v>912</v>
      </c>
      <c r="BF375" s="79" t="s">
        <v>915</v>
      </c>
      <c r="BG375" s="76" t="s">
        <v>912</v>
      </c>
      <c r="BH375" s="80">
        <v>2.6</v>
      </c>
      <c r="BI375" s="870"/>
      <c r="BK375" s="115" t="s">
        <v>938</v>
      </c>
      <c r="BL375" s="869"/>
      <c r="BM375" s="93" t="s">
        <v>938</v>
      </c>
      <c r="BS375" s="116"/>
      <c r="BT375" s="123"/>
      <c r="BU375" s="958"/>
      <c r="BV375" s="115"/>
      <c r="BW375" s="859" t="s">
        <v>912</v>
      </c>
      <c r="BX375" s="963">
        <v>15540</v>
      </c>
      <c r="BY375" s="128"/>
      <c r="BZ375" s="859"/>
      <c r="CA375" s="861"/>
      <c r="CB375" s="884"/>
      <c r="CC375" s="835"/>
      <c r="CD375" s="884"/>
      <c r="CE375" s="838"/>
      <c r="CF375" s="884"/>
      <c r="CG375" s="841"/>
      <c r="CH375" s="877"/>
      <c r="CI375" s="872"/>
      <c r="CJ375" s="875"/>
      <c r="CK375" s="877"/>
      <c r="CL375" s="15" t="s">
        <v>925</v>
      </c>
      <c r="CM375" s="119">
        <v>3800</v>
      </c>
      <c r="CN375" s="120">
        <v>4200</v>
      </c>
      <c r="CO375" s="859"/>
      <c r="CP375" s="879"/>
      <c r="CQ375" s="859"/>
      <c r="CR375" s="861"/>
      <c r="CS375" s="884"/>
      <c r="CT375" s="835"/>
      <c r="CU375" s="835"/>
      <c r="CV375" s="838"/>
      <c r="CW375" s="884"/>
      <c r="CX375" s="851"/>
      <c r="CY375" s="881"/>
      <c r="CZ375" s="93"/>
      <c r="DA375" s="19"/>
      <c r="DB375" s="855"/>
      <c r="DC375" s="121"/>
      <c r="DD375" s="855"/>
      <c r="DE375" s="857"/>
      <c r="DF375" s="859"/>
      <c r="DG375" s="861"/>
      <c r="DH375" s="835"/>
      <c r="DI375" s="835"/>
      <c r="DJ375" s="835"/>
      <c r="DK375" s="838"/>
      <c r="DL375" s="835"/>
      <c r="DM375" s="841"/>
      <c r="DN375" s="843"/>
      <c r="DO375" s="888">
        <v>0.01</v>
      </c>
      <c r="DP375" s="890">
        <v>0.03</v>
      </c>
      <c r="DQ375" s="890">
        <v>0.04</v>
      </c>
      <c r="DR375" s="892">
        <v>0.06</v>
      </c>
      <c r="DS375" s="843"/>
      <c r="DT375" s="967"/>
      <c r="DU375" s="969"/>
      <c r="DV375" s="961"/>
      <c r="DW375" s="195"/>
      <c r="DX375" s="961"/>
    </row>
    <row r="376" spans="1:128" ht="18.600000000000001" customHeight="1">
      <c r="A376" s="302" t="s">
        <v>196</v>
      </c>
      <c r="B376" s="921"/>
      <c r="C376" s="957"/>
      <c r="D376" s="864"/>
      <c r="E376" s="129" t="s">
        <v>54</v>
      </c>
      <c r="F376" s="56"/>
      <c r="G376" s="130">
        <v>240540</v>
      </c>
      <c r="H376" s="131"/>
      <c r="I376" s="130">
        <v>229700</v>
      </c>
      <c r="J376" s="131"/>
      <c r="K376" s="33" t="s">
        <v>912</v>
      </c>
      <c r="L376" s="132">
        <v>2270</v>
      </c>
      <c r="M376" s="133"/>
      <c r="N376" s="134" t="s">
        <v>913</v>
      </c>
      <c r="O376" s="135" t="s">
        <v>914</v>
      </c>
      <c r="P376" s="135" t="s">
        <v>852</v>
      </c>
      <c r="Q376" s="135" t="s">
        <v>915</v>
      </c>
      <c r="R376" s="135" t="s">
        <v>912</v>
      </c>
      <c r="S376" s="136">
        <v>2.7</v>
      </c>
      <c r="T376" s="137"/>
      <c r="U376" s="132">
        <v>2170</v>
      </c>
      <c r="V376" s="133"/>
      <c r="W376" s="138" t="s">
        <v>913</v>
      </c>
      <c r="X376" s="135" t="s">
        <v>914</v>
      </c>
      <c r="Y376" s="139" t="s">
        <v>852</v>
      </c>
      <c r="Z376" s="135" t="s">
        <v>915</v>
      </c>
      <c r="AA376" s="139" t="s">
        <v>912</v>
      </c>
      <c r="AB376" s="136">
        <v>2.7</v>
      </c>
      <c r="AC376" s="140"/>
      <c r="AD376" s="122"/>
      <c r="AF376" s="124"/>
      <c r="AG376" s="141"/>
      <c r="AO376" s="122"/>
      <c r="AQ376" s="124"/>
      <c r="AR376" s="141"/>
      <c r="AY376" s="122"/>
      <c r="BI376" s="870"/>
      <c r="BK376" s="115">
        <v>401900</v>
      </c>
      <c r="BL376" s="869"/>
      <c r="BM376" s="147">
        <v>4010</v>
      </c>
      <c r="BN376" s="86" t="s">
        <v>853</v>
      </c>
      <c r="BO376" s="14" t="s">
        <v>914</v>
      </c>
      <c r="BP376" s="21" t="s">
        <v>912</v>
      </c>
      <c r="BQ376" s="148" t="s">
        <v>915</v>
      </c>
      <c r="BR376" s="35" t="s">
        <v>912</v>
      </c>
      <c r="BS376" s="149">
        <v>1.9</v>
      </c>
      <c r="BT376" s="123"/>
      <c r="BU376" s="958"/>
      <c r="BV376" s="115"/>
      <c r="BW376" s="859"/>
      <c r="BX376" s="964"/>
      <c r="BY376" s="142"/>
      <c r="BZ376" s="859"/>
      <c r="CA376" s="862"/>
      <c r="CB376" s="885"/>
      <c r="CC376" s="836"/>
      <c r="CD376" s="885"/>
      <c r="CE376" s="839"/>
      <c r="CF376" s="885"/>
      <c r="CG376" s="842"/>
      <c r="CH376" s="877"/>
      <c r="CI376" s="873"/>
      <c r="CJ376" s="876"/>
      <c r="CK376" s="877"/>
      <c r="CL376" s="143" t="s">
        <v>926</v>
      </c>
      <c r="CM376" s="144">
        <v>3400</v>
      </c>
      <c r="CN376" s="145">
        <v>3800</v>
      </c>
      <c r="CO376" s="859"/>
      <c r="CP376" s="880"/>
      <c r="CQ376" s="859"/>
      <c r="CR376" s="862"/>
      <c r="CS376" s="885"/>
      <c r="CT376" s="836"/>
      <c r="CU376" s="836"/>
      <c r="CV376" s="839"/>
      <c r="CW376" s="885"/>
      <c r="CX376" s="852"/>
      <c r="CY376" s="882"/>
      <c r="CZ376" s="93"/>
      <c r="DA376" s="19"/>
      <c r="DB376" s="855"/>
      <c r="DC376" s="121"/>
      <c r="DD376" s="855"/>
      <c r="DE376" s="858"/>
      <c r="DF376" s="859"/>
      <c r="DG376" s="862"/>
      <c r="DH376" s="836"/>
      <c r="DI376" s="836"/>
      <c r="DJ376" s="836"/>
      <c r="DK376" s="839"/>
      <c r="DL376" s="836"/>
      <c r="DM376" s="842"/>
      <c r="DN376" s="843"/>
      <c r="DO376" s="889"/>
      <c r="DP376" s="891"/>
      <c r="DQ376" s="891"/>
      <c r="DR376" s="893"/>
      <c r="DS376" s="843"/>
      <c r="DT376" s="967"/>
      <c r="DU376" s="969"/>
      <c r="DV376" s="961"/>
      <c r="DW376" s="195"/>
      <c r="DX376" s="961"/>
    </row>
    <row r="377" spans="1:128" ht="18.600000000000001" customHeight="1">
      <c r="A377" s="302" t="s">
        <v>197</v>
      </c>
      <c r="B377" s="921"/>
      <c r="C377" s="865" t="s">
        <v>939</v>
      </c>
      <c r="D377" s="867" t="s">
        <v>911</v>
      </c>
      <c r="E377" s="55" t="s">
        <v>51</v>
      </c>
      <c r="F377" s="56"/>
      <c r="G377" s="57">
        <v>67480</v>
      </c>
      <c r="H377" s="58">
        <v>76350</v>
      </c>
      <c r="I377" s="57">
        <v>57550</v>
      </c>
      <c r="J377" s="58">
        <v>66420</v>
      </c>
      <c r="K377" s="33" t="s">
        <v>912</v>
      </c>
      <c r="L377" s="59">
        <v>650</v>
      </c>
      <c r="M377" s="60">
        <v>730</v>
      </c>
      <c r="N377" s="61" t="s">
        <v>913</v>
      </c>
      <c r="O377" s="62" t="s">
        <v>914</v>
      </c>
      <c r="P377" s="63" t="s">
        <v>912</v>
      </c>
      <c r="Q377" s="64" t="s">
        <v>915</v>
      </c>
      <c r="R377" s="63" t="s">
        <v>912</v>
      </c>
      <c r="S377" s="65">
        <v>2.7</v>
      </c>
      <c r="T377" s="66">
        <v>2.7</v>
      </c>
      <c r="U377" s="59">
        <v>550</v>
      </c>
      <c r="V377" s="60">
        <v>630</v>
      </c>
      <c r="W377" s="67" t="s">
        <v>913</v>
      </c>
      <c r="X377" s="62" t="s">
        <v>914</v>
      </c>
      <c r="Y377" s="67" t="s">
        <v>912</v>
      </c>
      <c r="Z377" s="64" t="s">
        <v>915</v>
      </c>
      <c r="AA377" s="67" t="s">
        <v>912</v>
      </c>
      <c r="AB377" s="65">
        <v>2.7</v>
      </c>
      <c r="AC377" s="68">
        <v>2.7</v>
      </c>
      <c r="AD377" s="33" t="s">
        <v>912</v>
      </c>
      <c r="AE377" s="69">
        <v>8870</v>
      </c>
      <c r="AF377" s="33" t="s">
        <v>912</v>
      </c>
      <c r="AG377" s="70">
        <v>80</v>
      </c>
      <c r="AH377" s="71" t="s">
        <v>913</v>
      </c>
      <c r="AI377" s="62" t="s">
        <v>914</v>
      </c>
      <c r="AJ377" s="67" t="s">
        <v>912</v>
      </c>
      <c r="AK377" s="64" t="s">
        <v>915</v>
      </c>
      <c r="AL377" s="67" t="s">
        <v>912</v>
      </c>
      <c r="AM377" s="72">
        <v>2.8</v>
      </c>
      <c r="AN377" s="73" t="s">
        <v>916</v>
      </c>
      <c r="AO377" s="33" t="s">
        <v>912</v>
      </c>
      <c r="AP377" s="74">
        <v>3540</v>
      </c>
      <c r="AQ377" s="33" t="s">
        <v>912</v>
      </c>
      <c r="AR377" s="75">
        <v>30</v>
      </c>
      <c r="AS377" s="76" t="s">
        <v>913</v>
      </c>
      <c r="AT377" s="77" t="s">
        <v>914</v>
      </c>
      <c r="AU377" s="78" t="s">
        <v>912</v>
      </c>
      <c r="AV377" s="79" t="s">
        <v>915</v>
      </c>
      <c r="AW377" s="78" t="s">
        <v>912</v>
      </c>
      <c r="AX377" s="80">
        <v>3.7</v>
      </c>
      <c r="AZ377" s="18"/>
      <c r="BA377" s="18"/>
      <c r="BB377" s="81"/>
      <c r="BC377" s="22"/>
      <c r="BD377" s="18"/>
      <c r="BE377" s="22"/>
      <c r="BF377" s="18"/>
      <c r="BG377" s="22"/>
      <c r="BH377" s="18"/>
      <c r="BI377" s="870"/>
      <c r="BK377" s="150"/>
      <c r="BL377" s="869"/>
      <c r="BM377" s="151"/>
      <c r="BN377" s="54"/>
      <c r="BO377" s="54"/>
      <c r="BP377" s="54"/>
      <c r="BQ377" s="54"/>
      <c r="BR377" s="54"/>
      <c r="BS377" s="152"/>
      <c r="BU377" s="958"/>
      <c r="BV377" s="117"/>
      <c r="BW377" s="859" t="s">
        <v>912</v>
      </c>
      <c r="BX377" s="886">
        <v>16670</v>
      </c>
      <c r="BY377" s="88"/>
      <c r="BZ377" s="859" t="s">
        <v>912</v>
      </c>
      <c r="CA377" s="860">
        <v>80</v>
      </c>
      <c r="CB377" s="883" t="s">
        <v>913</v>
      </c>
      <c r="CC377" s="834" t="s">
        <v>914</v>
      </c>
      <c r="CD377" s="883" t="s">
        <v>912</v>
      </c>
      <c r="CE377" s="837" t="s">
        <v>918</v>
      </c>
      <c r="CF377" s="883" t="s">
        <v>912</v>
      </c>
      <c r="CG377" s="840">
        <v>6.2</v>
      </c>
      <c r="CH377" s="877" t="s">
        <v>912</v>
      </c>
      <c r="CI377" s="871">
        <v>4400</v>
      </c>
      <c r="CJ377" s="874">
        <v>4900</v>
      </c>
      <c r="CK377" s="877" t="s">
        <v>912</v>
      </c>
      <c r="CL377" s="89" t="s">
        <v>919</v>
      </c>
      <c r="CM377" s="90">
        <v>7200</v>
      </c>
      <c r="CN377" s="91">
        <v>8100</v>
      </c>
      <c r="CO377" s="859" t="s">
        <v>912</v>
      </c>
      <c r="CP377" s="878">
        <v>8870</v>
      </c>
      <c r="CQ377" s="859" t="s">
        <v>912</v>
      </c>
      <c r="CR377" s="860">
        <v>80</v>
      </c>
      <c r="CS377" s="883" t="s">
        <v>913</v>
      </c>
      <c r="CT377" s="834" t="s">
        <v>914</v>
      </c>
      <c r="CU377" s="834" t="s">
        <v>912</v>
      </c>
      <c r="CV377" s="837" t="s">
        <v>918</v>
      </c>
      <c r="CW377" s="883" t="s">
        <v>912</v>
      </c>
      <c r="CX377" s="850">
        <v>3</v>
      </c>
      <c r="CY377" s="881" t="s">
        <v>920</v>
      </c>
      <c r="CZ377" s="877" t="s">
        <v>912</v>
      </c>
      <c r="DA377" s="853">
        <v>5100</v>
      </c>
      <c r="DB377" s="855"/>
      <c r="DC377" s="121"/>
      <c r="DD377" s="855" t="s">
        <v>921</v>
      </c>
      <c r="DE377" s="856">
        <v>9570</v>
      </c>
      <c r="DF377" s="859" t="s">
        <v>912</v>
      </c>
      <c r="DG377" s="860">
        <v>90</v>
      </c>
      <c r="DH377" s="834" t="s">
        <v>913</v>
      </c>
      <c r="DI377" s="834" t="s">
        <v>914</v>
      </c>
      <c r="DJ377" s="834" t="s">
        <v>912</v>
      </c>
      <c r="DK377" s="837" t="s">
        <v>918</v>
      </c>
      <c r="DL377" s="834" t="s">
        <v>912</v>
      </c>
      <c r="DM377" s="840">
        <v>2</v>
      </c>
      <c r="DN377" s="843" t="s">
        <v>921</v>
      </c>
      <c r="DO377" s="844" t="s">
        <v>854</v>
      </c>
      <c r="DP377" s="846" t="s">
        <v>854</v>
      </c>
      <c r="DQ377" s="846" t="s">
        <v>854</v>
      </c>
      <c r="DR377" s="848" t="s">
        <v>854</v>
      </c>
      <c r="DS377" s="843" t="s">
        <v>921</v>
      </c>
      <c r="DT377" s="967"/>
      <c r="DU377" s="969"/>
      <c r="DV377" s="961"/>
      <c r="DW377" s="195"/>
      <c r="DX377" s="961"/>
    </row>
    <row r="378" spans="1:128" ht="18.600000000000001" customHeight="1">
      <c r="A378" s="302" t="s">
        <v>198</v>
      </c>
      <c r="B378" s="921"/>
      <c r="C378" s="973"/>
      <c r="D378" s="868"/>
      <c r="E378" s="94" t="s">
        <v>52</v>
      </c>
      <c r="F378" s="56"/>
      <c r="G378" s="95">
        <v>76350</v>
      </c>
      <c r="H378" s="96">
        <v>147590</v>
      </c>
      <c r="I378" s="95">
        <v>66420</v>
      </c>
      <c r="J378" s="96">
        <v>137660</v>
      </c>
      <c r="K378" s="33" t="s">
        <v>912</v>
      </c>
      <c r="L378" s="97">
        <v>730</v>
      </c>
      <c r="M378" s="98">
        <v>1340</v>
      </c>
      <c r="N378" s="99" t="s">
        <v>913</v>
      </c>
      <c r="O378" s="100" t="s">
        <v>914</v>
      </c>
      <c r="P378" s="100" t="s">
        <v>852</v>
      </c>
      <c r="Q378" s="100" t="s">
        <v>915</v>
      </c>
      <c r="R378" s="100" t="s">
        <v>912</v>
      </c>
      <c r="S378" s="101">
        <v>2.7</v>
      </c>
      <c r="T378" s="102">
        <v>2.7</v>
      </c>
      <c r="U378" s="97">
        <v>630</v>
      </c>
      <c r="V378" s="98">
        <v>1240</v>
      </c>
      <c r="W378" s="103" t="s">
        <v>913</v>
      </c>
      <c r="X378" s="100" t="s">
        <v>914</v>
      </c>
      <c r="Y378" s="103" t="s">
        <v>852</v>
      </c>
      <c r="Z378" s="100" t="s">
        <v>915</v>
      </c>
      <c r="AA378" s="103" t="s">
        <v>912</v>
      </c>
      <c r="AB378" s="101">
        <v>2.7</v>
      </c>
      <c r="AC378" s="104">
        <v>2.7</v>
      </c>
      <c r="AD378" s="33" t="s">
        <v>912</v>
      </c>
      <c r="AE378" s="105">
        <v>8870</v>
      </c>
      <c r="AF378" s="33" t="s">
        <v>912</v>
      </c>
      <c r="AG378" s="106">
        <v>80</v>
      </c>
      <c r="AH378" s="107" t="s">
        <v>913</v>
      </c>
      <c r="AI378" s="49" t="s">
        <v>914</v>
      </c>
      <c r="AJ378" s="50" t="s">
        <v>912</v>
      </c>
      <c r="AK378" s="108" t="s">
        <v>915</v>
      </c>
      <c r="AL378" s="109" t="s">
        <v>912</v>
      </c>
      <c r="AM378" s="110">
        <v>2.8</v>
      </c>
      <c r="AN378" s="111"/>
      <c r="AP378" s="112"/>
      <c r="AQ378" s="7"/>
      <c r="AR378" s="113"/>
      <c r="AS378" s="114"/>
      <c r="AT378" s="112"/>
      <c r="AU378" s="114"/>
      <c r="AV378" s="112"/>
      <c r="AW378" s="114"/>
      <c r="AX378" s="112"/>
      <c r="AZ378" s="18"/>
      <c r="BA378" s="18"/>
      <c r="BB378" s="81"/>
      <c r="BC378" s="22"/>
      <c r="BD378" s="18"/>
      <c r="BE378" s="22"/>
      <c r="BF378" s="18"/>
      <c r="BG378" s="22"/>
      <c r="BH378" s="18"/>
      <c r="BI378" s="870"/>
      <c r="BK378" s="115" t="s">
        <v>940</v>
      </c>
      <c r="BL378" s="869"/>
      <c r="BM378" s="93" t="s">
        <v>940</v>
      </c>
      <c r="BS378" s="116"/>
      <c r="BT378" s="154"/>
      <c r="BU378" s="958"/>
      <c r="BV378" s="150"/>
      <c r="BW378" s="859"/>
      <c r="BX378" s="887"/>
      <c r="BY378" s="118">
        <v>14730</v>
      </c>
      <c r="BZ378" s="859"/>
      <c r="CA378" s="861"/>
      <c r="CB378" s="884"/>
      <c r="CC378" s="835"/>
      <c r="CD378" s="884"/>
      <c r="CE378" s="838"/>
      <c r="CF378" s="884"/>
      <c r="CG378" s="841"/>
      <c r="CH378" s="877"/>
      <c r="CI378" s="872" t="e">
        <v>#REF!</v>
      </c>
      <c r="CJ378" s="875" t="e">
        <v>#REF!</v>
      </c>
      <c r="CK378" s="877"/>
      <c r="CL378" s="15" t="s">
        <v>923</v>
      </c>
      <c r="CM378" s="119">
        <v>4000</v>
      </c>
      <c r="CN378" s="120">
        <v>4400</v>
      </c>
      <c r="CO378" s="859"/>
      <c r="CP378" s="879"/>
      <c r="CQ378" s="859"/>
      <c r="CR378" s="861"/>
      <c r="CS378" s="884"/>
      <c r="CT378" s="835"/>
      <c r="CU378" s="835"/>
      <c r="CV378" s="838"/>
      <c r="CW378" s="884"/>
      <c r="CX378" s="851"/>
      <c r="CY378" s="881"/>
      <c r="CZ378" s="877"/>
      <c r="DA378" s="854"/>
      <c r="DB378" s="855"/>
      <c r="DC378" s="121"/>
      <c r="DD378" s="855"/>
      <c r="DE378" s="857"/>
      <c r="DF378" s="859"/>
      <c r="DG378" s="861"/>
      <c r="DH378" s="835"/>
      <c r="DI378" s="835"/>
      <c r="DJ378" s="835"/>
      <c r="DK378" s="838"/>
      <c r="DL378" s="835"/>
      <c r="DM378" s="841"/>
      <c r="DN378" s="843"/>
      <c r="DO378" s="845"/>
      <c r="DP378" s="847"/>
      <c r="DQ378" s="847"/>
      <c r="DR378" s="849"/>
      <c r="DS378" s="843"/>
      <c r="DT378" s="967"/>
      <c r="DU378" s="969"/>
      <c r="DV378" s="961"/>
      <c r="DW378" s="195"/>
      <c r="DX378" s="961"/>
    </row>
    <row r="379" spans="1:128" ht="18.600000000000001" customHeight="1">
      <c r="A379" s="302" t="s">
        <v>199</v>
      </c>
      <c r="B379" s="921"/>
      <c r="C379" s="973"/>
      <c r="D379" s="863" t="s">
        <v>924</v>
      </c>
      <c r="E379" s="94" t="s">
        <v>53</v>
      </c>
      <c r="F379" s="56"/>
      <c r="G379" s="95">
        <v>147590</v>
      </c>
      <c r="H379" s="96">
        <v>236310</v>
      </c>
      <c r="I379" s="95">
        <v>137660</v>
      </c>
      <c r="J379" s="96">
        <v>226380</v>
      </c>
      <c r="K379" s="33" t="s">
        <v>912</v>
      </c>
      <c r="L379" s="97">
        <v>1340</v>
      </c>
      <c r="M379" s="98">
        <v>2230</v>
      </c>
      <c r="N379" s="99" t="s">
        <v>913</v>
      </c>
      <c r="O379" s="100" t="s">
        <v>914</v>
      </c>
      <c r="P379" s="100" t="s">
        <v>852</v>
      </c>
      <c r="Q379" s="100" t="s">
        <v>915</v>
      </c>
      <c r="R379" s="100" t="s">
        <v>912</v>
      </c>
      <c r="S379" s="101">
        <v>2.7</v>
      </c>
      <c r="T379" s="102">
        <v>2.7</v>
      </c>
      <c r="U379" s="97">
        <v>1240</v>
      </c>
      <c r="V379" s="98">
        <v>2130</v>
      </c>
      <c r="W379" s="103" t="s">
        <v>913</v>
      </c>
      <c r="X379" s="100" t="s">
        <v>914</v>
      </c>
      <c r="Y379" s="103" t="s">
        <v>852</v>
      </c>
      <c r="Z379" s="100" t="s">
        <v>915</v>
      </c>
      <c r="AA379" s="103" t="s">
        <v>912</v>
      </c>
      <c r="AB379" s="101">
        <v>2.7</v>
      </c>
      <c r="AC379" s="104">
        <v>2.7</v>
      </c>
      <c r="AD379" s="122"/>
      <c r="AF379" s="124"/>
      <c r="AO379" s="122"/>
      <c r="AQ379" s="124"/>
      <c r="AY379" s="33" t="s">
        <v>912</v>
      </c>
      <c r="AZ379" s="127">
        <v>17740</v>
      </c>
      <c r="BA379" s="33" t="s">
        <v>912</v>
      </c>
      <c r="BB379" s="75">
        <v>170</v>
      </c>
      <c r="BC379" s="76" t="s">
        <v>913</v>
      </c>
      <c r="BD379" s="77" t="s">
        <v>914</v>
      </c>
      <c r="BE379" s="78" t="s">
        <v>912</v>
      </c>
      <c r="BF379" s="79" t="s">
        <v>915</v>
      </c>
      <c r="BG379" s="76" t="s">
        <v>912</v>
      </c>
      <c r="BH379" s="80">
        <v>2.6</v>
      </c>
      <c r="BI379" s="870"/>
      <c r="BK379" s="115">
        <v>444500</v>
      </c>
      <c r="BL379" s="869"/>
      <c r="BM379" s="147">
        <v>4440</v>
      </c>
      <c r="BN379" s="86" t="s">
        <v>853</v>
      </c>
      <c r="BO379" s="14" t="s">
        <v>914</v>
      </c>
      <c r="BP379" s="21" t="s">
        <v>912</v>
      </c>
      <c r="BQ379" s="148" t="s">
        <v>915</v>
      </c>
      <c r="BR379" s="35" t="s">
        <v>912</v>
      </c>
      <c r="BS379" s="149">
        <v>2</v>
      </c>
      <c r="BT379" s="123"/>
      <c r="BU379" s="958"/>
      <c r="BV379" s="115"/>
      <c r="BW379" s="859" t="s">
        <v>912</v>
      </c>
      <c r="BX379" s="963">
        <v>14730</v>
      </c>
      <c r="BY379" s="128"/>
      <c r="BZ379" s="859"/>
      <c r="CA379" s="861">
        <v>0</v>
      </c>
      <c r="CB379" s="884"/>
      <c r="CC379" s="835"/>
      <c r="CD379" s="884"/>
      <c r="CE379" s="838"/>
      <c r="CF379" s="884"/>
      <c r="CG379" s="841"/>
      <c r="CH379" s="877"/>
      <c r="CI379" s="872" t="e">
        <v>#REF!</v>
      </c>
      <c r="CJ379" s="875" t="e">
        <v>#REF!</v>
      </c>
      <c r="CK379" s="877"/>
      <c r="CL379" s="15" t="s">
        <v>925</v>
      </c>
      <c r="CM379" s="119">
        <v>3500</v>
      </c>
      <c r="CN379" s="120">
        <v>3800</v>
      </c>
      <c r="CO379" s="859"/>
      <c r="CP379" s="879"/>
      <c r="CQ379" s="859"/>
      <c r="CR379" s="861"/>
      <c r="CS379" s="884"/>
      <c r="CT379" s="835"/>
      <c r="CU379" s="835"/>
      <c r="CV379" s="838"/>
      <c r="CW379" s="884"/>
      <c r="CX379" s="851"/>
      <c r="CY379" s="881"/>
      <c r="CZ379" s="93"/>
      <c r="DA379" s="19"/>
      <c r="DB379" s="855"/>
      <c r="DC379" s="121"/>
      <c r="DD379" s="855"/>
      <c r="DE379" s="857"/>
      <c r="DF379" s="859"/>
      <c r="DG379" s="861"/>
      <c r="DH379" s="835"/>
      <c r="DI379" s="835"/>
      <c r="DJ379" s="835"/>
      <c r="DK379" s="838"/>
      <c r="DL379" s="835"/>
      <c r="DM379" s="841"/>
      <c r="DN379" s="843"/>
      <c r="DO379" s="888">
        <v>0.01</v>
      </c>
      <c r="DP379" s="890">
        <v>0.03</v>
      </c>
      <c r="DQ379" s="890">
        <v>0.04</v>
      </c>
      <c r="DR379" s="892">
        <v>0.06</v>
      </c>
      <c r="DS379" s="843"/>
      <c r="DT379" s="967"/>
      <c r="DU379" s="969"/>
      <c r="DV379" s="961"/>
      <c r="DW379" s="195"/>
      <c r="DX379" s="961"/>
    </row>
    <row r="380" spans="1:128" ht="18.600000000000001" customHeight="1">
      <c r="A380" s="302" t="s">
        <v>200</v>
      </c>
      <c r="B380" s="921"/>
      <c r="C380" s="973"/>
      <c r="D380" s="864"/>
      <c r="E380" s="129" t="s">
        <v>54</v>
      </c>
      <c r="F380" s="56"/>
      <c r="G380" s="130">
        <v>236310</v>
      </c>
      <c r="H380" s="131"/>
      <c r="I380" s="130">
        <v>226380</v>
      </c>
      <c r="J380" s="131"/>
      <c r="K380" s="33" t="s">
        <v>912</v>
      </c>
      <c r="L380" s="132">
        <v>2230</v>
      </c>
      <c r="M380" s="133"/>
      <c r="N380" s="134" t="s">
        <v>913</v>
      </c>
      <c r="O380" s="135" t="s">
        <v>914</v>
      </c>
      <c r="P380" s="135" t="s">
        <v>852</v>
      </c>
      <c r="Q380" s="135" t="s">
        <v>915</v>
      </c>
      <c r="R380" s="135" t="s">
        <v>912</v>
      </c>
      <c r="S380" s="136">
        <v>2.7</v>
      </c>
      <c r="T380" s="137"/>
      <c r="U380" s="132">
        <v>2130</v>
      </c>
      <c r="V380" s="133"/>
      <c r="W380" s="138" t="s">
        <v>913</v>
      </c>
      <c r="X380" s="135" t="s">
        <v>914</v>
      </c>
      <c r="Y380" s="139" t="s">
        <v>852</v>
      </c>
      <c r="Z380" s="135" t="s">
        <v>915</v>
      </c>
      <c r="AA380" s="139" t="s">
        <v>912</v>
      </c>
      <c r="AB380" s="136">
        <v>2.7</v>
      </c>
      <c r="AC380" s="140"/>
      <c r="AD380" s="122"/>
      <c r="AF380" s="124"/>
      <c r="AG380" s="141"/>
      <c r="AO380" s="122"/>
      <c r="AQ380" s="124"/>
      <c r="AR380" s="141"/>
      <c r="AY380" s="122"/>
      <c r="BI380" s="870"/>
      <c r="BK380" s="150"/>
      <c r="BL380" s="869"/>
      <c r="BM380" s="151"/>
      <c r="BN380" s="54"/>
      <c r="BO380" s="54"/>
      <c r="BP380" s="54"/>
      <c r="BQ380" s="54"/>
      <c r="BR380" s="54"/>
      <c r="BS380" s="152"/>
      <c r="BU380" s="958"/>
      <c r="BV380" s="117"/>
      <c r="BW380" s="859"/>
      <c r="BX380" s="964"/>
      <c r="BY380" s="142"/>
      <c r="BZ380" s="859"/>
      <c r="CA380" s="862"/>
      <c r="CB380" s="885"/>
      <c r="CC380" s="836"/>
      <c r="CD380" s="885"/>
      <c r="CE380" s="839"/>
      <c r="CF380" s="885"/>
      <c r="CG380" s="842"/>
      <c r="CH380" s="877"/>
      <c r="CI380" s="873" t="e">
        <v>#REF!</v>
      </c>
      <c r="CJ380" s="876" t="e">
        <v>#REF!</v>
      </c>
      <c r="CK380" s="877"/>
      <c r="CL380" s="143" t="s">
        <v>926</v>
      </c>
      <c r="CM380" s="144">
        <v>3100</v>
      </c>
      <c r="CN380" s="145">
        <v>3400</v>
      </c>
      <c r="CO380" s="859"/>
      <c r="CP380" s="880"/>
      <c r="CQ380" s="859"/>
      <c r="CR380" s="862"/>
      <c r="CS380" s="885"/>
      <c r="CT380" s="836"/>
      <c r="CU380" s="836"/>
      <c r="CV380" s="839"/>
      <c r="CW380" s="885"/>
      <c r="CX380" s="852"/>
      <c r="CY380" s="882"/>
      <c r="CZ380" s="93"/>
      <c r="DA380" s="19"/>
      <c r="DB380" s="855"/>
      <c r="DC380" s="121"/>
      <c r="DD380" s="855"/>
      <c r="DE380" s="858"/>
      <c r="DF380" s="859"/>
      <c r="DG380" s="862"/>
      <c r="DH380" s="836"/>
      <c r="DI380" s="836"/>
      <c r="DJ380" s="836"/>
      <c r="DK380" s="839"/>
      <c r="DL380" s="836"/>
      <c r="DM380" s="842"/>
      <c r="DN380" s="843"/>
      <c r="DO380" s="889"/>
      <c r="DP380" s="891"/>
      <c r="DQ380" s="891"/>
      <c r="DR380" s="893"/>
      <c r="DS380" s="843"/>
      <c r="DT380" s="967"/>
      <c r="DU380" s="969"/>
      <c r="DV380" s="961"/>
      <c r="DW380" s="195"/>
      <c r="DX380" s="961"/>
    </row>
    <row r="381" spans="1:128" ht="18.600000000000001" customHeight="1">
      <c r="A381" s="302" t="s">
        <v>201</v>
      </c>
      <c r="B381" s="921"/>
      <c r="C381" s="956" t="s">
        <v>941</v>
      </c>
      <c r="D381" s="867" t="s">
        <v>911</v>
      </c>
      <c r="E381" s="55" t="s">
        <v>51</v>
      </c>
      <c r="F381" s="56"/>
      <c r="G381" s="57">
        <v>60760</v>
      </c>
      <c r="H381" s="58">
        <v>69630</v>
      </c>
      <c r="I381" s="57">
        <v>52250</v>
      </c>
      <c r="J381" s="58">
        <v>61120</v>
      </c>
      <c r="K381" s="33" t="s">
        <v>912</v>
      </c>
      <c r="L381" s="59">
        <v>580</v>
      </c>
      <c r="M381" s="60">
        <v>660</v>
      </c>
      <c r="N381" s="61" t="s">
        <v>913</v>
      </c>
      <c r="O381" s="62" t="s">
        <v>914</v>
      </c>
      <c r="P381" s="63" t="s">
        <v>912</v>
      </c>
      <c r="Q381" s="64" t="s">
        <v>915</v>
      </c>
      <c r="R381" s="63" t="s">
        <v>912</v>
      </c>
      <c r="S381" s="65">
        <v>2.8</v>
      </c>
      <c r="T381" s="66">
        <v>2.8</v>
      </c>
      <c r="U381" s="59">
        <v>500</v>
      </c>
      <c r="V381" s="60">
        <v>580</v>
      </c>
      <c r="W381" s="67" t="s">
        <v>913</v>
      </c>
      <c r="X381" s="62" t="s">
        <v>914</v>
      </c>
      <c r="Y381" s="67" t="s">
        <v>912</v>
      </c>
      <c r="Z381" s="64" t="s">
        <v>915</v>
      </c>
      <c r="AA381" s="67" t="s">
        <v>912</v>
      </c>
      <c r="AB381" s="65">
        <v>2.7</v>
      </c>
      <c r="AC381" s="68">
        <v>2.7</v>
      </c>
      <c r="AD381" s="33" t="s">
        <v>912</v>
      </c>
      <c r="AE381" s="69">
        <v>8870</v>
      </c>
      <c r="AF381" s="33" t="s">
        <v>912</v>
      </c>
      <c r="AG381" s="70">
        <v>80</v>
      </c>
      <c r="AH381" s="71" t="s">
        <v>913</v>
      </c>
      <c r="AI381" s="62" t="s">
        <v>914</v>
      </c>
      <c r="AJ381" s="67" t="s">
        <v>912</v>
      </c>
      <c r="AK381" s="64" t="s">
        <v>915</v>
      </c>
      <c r="AL381" s="67" t="s">
        <v>912</v>
      </c>
      <c r="AM381" s="72">
        <v>2.8</v>
      </c>
      <c r="AN381" s="73" t="s">
        <v>916</v>
      </c>
      <c r="AO381" s="33" t="s">
        <v>912</v>
      </c>
      <c r="AP381" s="74">
        <v>3540</v>
      </c>
      <c r="AQ381" s="33" t="s">
        <v>912</v>
      </c>
      <c r="AR381" s="75">
        <v>30</v>
      </c>
      <c r="AS381" s="76" t="s">
        <v>913</v>
      </c>
      <c r="AT381" s="77" t="s">
        <v>914</v>
      </c>
      <c r="AU381" s="78" t="s">
        <v>912</v>
      </c>
      <c r="AV381" s="79" t="s">
        <v>915</v>
      </c>
      <c r="AW381" s="78" t="s">
        <v>912</v>
      </c>
      <c r="AX381" s="80">
        <v>3.7</v>
      </c>
      <c r="AZ381" s="18"/>
      <c r="BA381" s="18"/>
      <c r="BB381" s="81"/>
      <c r="BC381" s="22"/>
      <c r="BD381" s="18"/>
      <c r="BE381" s="22"/>
      <c r="BF381" s="18"/>
      <c r="BG381" s="22"/>
      <c r="BH381" s="18"/>
      <c r="BI381" s="870"/>
      <c r="BK381" s="115" t="s">
        <v>942</v>
      </c>
      <c r="BL381" s="869"/>
      <c r="BM381" s="93" t="s">
        <v>942</v>
      </c>
      <c r="BS381" s="116"/>
      <c r="BT381" s="154"/>
      <c r="BU381" s="958"/>
      <c r="BV381" s="150"/>
      <c r="BW381" s="859" t="s">
        <v>912</v>
      </c>
      <c r="BX381" s="886">
        <v>15400</v>
      </c>
      <c r="BY381" s="88"/>
      <c r="BZ381" s="859" t="s">
        <v>912</v>
      </c>
      <c r="CA381" s="860">
        <v>70</v>
      </c>
      <c r="CB381" s="883" t="s">
        <v>913</v>
      </c>
      <c r="CC381" s="834" t="s">
        <v>914</v>
      </c>
      <c r="CD381" s="883" t="s">
        <v>912</v>
      </c>
      <c r="CE381" s="837" t="s">
        <v>918</v>
      </c>
      <c r="CF381" s="883" t="s">
        <v>912</v>
      </c>
      <c r="CG381" s="840">
        <v>6.1</v>
      </c>
      <c r="CH381" s="877" t="s">
        <v>912</v>
      </c>
      <c r="CI381" s="871">
        <v>3800</v>
      </c>
      <c r="CJ381" s="874">
        <v>4200</v>
      </c>
      <c r="CK381" s="877" t="s">
        <v>912</v>
      </c>
      <c r="CL381" s="89" t="s">
        <v>919</v>
      </c>
      <c r="CM381" s="90">
        <v>6300</v>
      </c>
      <c r="CN381" s="91">
        <v>7100</v>
      </c>
      <c r="CO381" s="859" t="s">
        <v>912</v>
      </c>
      <c r="CP381" s="878">
        <v>7600</v>
      </c>
      <c r="CQ381" s="859" t="s">
        <v>912</v>
      </c>
      <c r="CR381" s="860">
        <v>70</v>
      </c>
      <c r="CS381" s="883" t="s">
        <v>913</v>
      </c>
      <c r="CT381" s="834" t="s">
        <v>914</v>
      </c>
      <c r="CU381" s="834" t="s">
        <v>912</v>
      </c>
      <c r="CV381" s="837" t="s">
        <v>918</v>
      </c>
      <c r="CW381" s="883" t="s">
        <v>912</v>
      </c>
      <c r="CX381" s="850">
        <v>2.9</v>
      </c>
      <c r="CY381" s="881" t="s">
        <v>920</v>
      </c>
      <c r="CZ381" s="877" t="s">
        <v>912</v>
      </c>
      <c r="DA381" s="853">
        <v>5100</v>
      </c>
      <c r="DB381" s="855"/>
      <c r="DC381" s="121"/>
      <c r="DD381" s="855" t="s">
        <v>921</v>
      </c>
      <c r="DE381" s="856">
        <v>8200</v>
      </c>
      <c r="DF381" s="859" t="s">
        <v>912</v>
      </c>
      <c r="DG381" s="860">
        <v>80</v>
      </c>
      <c r="DH381" s="834" t="s">
        <v>913</v>
      </c>
      <c r="DI381" s="834" t="s">
        <v>914</v>
      </c>
      <c r="DJ381" s="834" t="s">
        <v>912</v>
      </c>
      <c r="DK381" s="837" t="s">
        <v>918</v>
      </c>
      <c r="DL381" s="834" t="s">
        <v>912</v>
      </c>
      <c r="DM381" s="840">
        <v>2</v>
      </c>
      <c r="DN381" s="843" t="s">
        <v>921</v>
      </c>
      <c r="DO381" s="844" t="s">
        <v>854</v>
      </c>
      <c r="DP381" s="846" t="s">
        <v>854</v>
      </c>
      <c r="DQ381" s="846" t="s">
        <v>854</v>
      </c>
      <c r="DR381" s="848" t="s">
        <v>854</v>
      </c>
      <c r="DS381" s="843" t="s">
        <v>921</v>
      </c>
      <c r="DT381" s="967"/>
      <c r="DU381" s="969"/>
      <c r="DV381" s="961"/>
      <c r="DW381" s="195"/>
      <c r="DX381" s="961"/>
    </row>
    <row r="382" spans="1:128" ht="18.600000000000001" customHeight="1">
      <c r="A382" s="302" t="s">
        <v>202</v>
      </c>
      <c r="B382" s="921"/>
      <c r="C382" s="957"/>
      <c r="D382" s="868"/>
      <c r="E382" s="94" t="s">
        <v>52</v>
      </c>
      <c r="F382" s="56"/>
      <c r="G382" s="95">
        <v>69630</v>
      </c>
      <c r="H382" s="96">
        <v>140870</v>
      </c>
      <c r="I382" s="95">
        <v>61120</v>
      </c>
      <c r="J382" s="96">
        <v>132360</v>
      </c>
      <c r="K382" s="33" t="s">
        <v>912</v>
      </c>
      <c r="L382" s="97">
        <v>660</v>
      </c>
      <c r="M382" s="98">
        <v>1280</v>
      </c>
      <c r="N382" s="99" t="s">
        <v>913</v>
      </c>
      <c r="O382" s="100" t="s">
        <v>914</v>
      </c>
      <c r="P382" s="100" t="s">
        <v>852</v>
      </c>
      <c r="Q382" s="100" t="s">
        <v>915</v>
      </c>
      <c r="R382" s="100" t="s">
        <v>912</v>
      </c>
      <c r="S382" s="101">
        <v>2.8</v>
      </c>
      <c r="T382" s="102">
        <v>2.7</v>
      </c>
      <c r="U382" s="97">
        <v>580</v>
      </c>
      <c r="V382" s="98">
        <v>1190</v>
      </c>
      <c r="W382" s="103" t="s">
        <v>913</v>
      </c>
      <c r="X382" s="100" t="s">
        <v>914</v>
      </c>
      <c r="Y382" s="103" t="s">
        <v>852</v>
      </c>
      <c r="Z382" s="100" t="s">
        <v>915</v>
      </c>
      <c r="AA382" s="103" t="s">
        <v>912</v>
      </c>
      <c r="AB382" s="101">
        <v>2.7</v>
      </c>
      <c r="AC382" s="104">
        <v>2.7</v>
      </c>
      <c r="AD382" s="33" t="s">
        <v>912</v>
      </c>
      <c r="AE382" s="105">
        <v>8870</v>
      </c>
      <c r="AF382" s="33" t="s">
        <v>912</v>
      </c>
      <c r="AG382" s="106">
        <v>80</v>
      </c>
      <c r="AH382" s="107" t="s">
        <v>913</v>
      </c>
      <c r="AI382" s="49" t="s">
        <v>914</v>
      </c>
      <c r="AJ382" s="50" t="s">
        <v>912</v>
      </c>
      <c r="AK382" s="108" t="s">
        <v>915</v>
      </c>
      <c r="AL382" s="109" t="s">
        <v>912</v>
      </c>
      <c r="AM382" s="110">
        <v>2.8</v>
      </c>
      <c r="AN382" s="111"/>
      <c r="AP382" s="112"/>
      <c r="AQ382" s="7"/>
      <c r="AR382" s="113"/>
      <c r="AS382" s="114"/>
      <c r="AT382" s="112"/>
      <c r="AU382" s="114"/>
      <c r="AV382" s="112"/>
      <c r="AW382" s="114"/>
      <c r="AX382" s="112"/>
      <c r="AZ382" s="18"/>
      <c r="BA382" s="18"/>
      <c r="BB382" s="81"/>
      <c r="BC382" s="22"/>
      <c r="BD382" s="18"/>
      <c r="BE382" s="22"/>
      <c r="BF382" s="18"/>
      <c r="BG382" s="22"/>
      <c r="BH382" s="18"/>
      <c r="BI382" s="870"/>
      <c r="BK382" s="115">
        <v>487100</v>
      </c>
      <c r="BL382" s="869"/>
      <c r="BM382" s="147">
        <v>4870</v>
      </c>
      <c r="BN382" s="86" t="s">
        <v>853</v>
      </c>
      <c r="BO382" s="14" t="s">
        <v>914</v>
      </c>
      <c r="BP382" s="21" t="s">
        <v>912</v>
      </c>
      <c r="BQ382" s="148" t="s">
        <v>915</v>
      </c>
      <c r="BR382" s="35" t="s">
        <v>912</v>
      </c>
      <c r="BS382" s="149">
        <v>1.8</v>
      </c>
      <c r="BT382" s="123"/>
      <c r="BU382" s="958"/>
      <c r="BV382" s="115"/>
      <c r="BW382" s="859"/>
      <c r="BX382" s="887"/>
      <c r="BY382" s="118">
        <v>13460</v>
      </c>
      <c r="BZ382" s="859"/>
      <c r="CA382" s="861"/>
      <c r="CB382" s="884"/>
      <c r="CC382" s="835"/>
      <c r="CD382" s="884"/>
      <c r="CE382" s="838"/>
      <c r="CF382" s="884"/>
      <c r="CG382" s="841"/>
      <c r="CH382" s="877"/>
      <c r="CI382" s="872" t="e">
        <v>#REF!</v>
      </c>
      <c r="CJ382" s="875" t="e">
        <v>#REF!</v>
      </c>
      <c r="CK382" s="877"/>
      <c r="CL382" s="15" t="s">
        <v>923</v>
      </c>
      <c r="CM382" s="119">
        <v>3500</v>
      </c>
      <c r="CN382" s="120">
        <v>3900</v>
      </c>
      <c r="CO382" s="859"/>
      <c r="CP382" s="879"/>
      <c r="CQ382" s="859"/>
      <c r="CR382" s="861"/>
      <c r="CS382" s="884"/>
      <c r="CT382" s="835"/>
      <c r="CU382" s="835"/>
      <c r="CV382" s="838"/>
      <c r="CW382" s="884"/>
      <c r="CX382" s="851"/>
      <c r="CY382" s="881"/>
      <c r="CZ382" s="877"/>
      <c r="DA382" s="854"/>
      <c r="DB382" s="855"/>
      <c r="DC382" s="121"/>
      <c r="DD382" s="855"/>
      <c r="DE382" s="857"/>
      <c r="DF382" s="859"/>
      <c r="DG382" s="861"/>
      <c r="DH382" s="835"/>
      <c r="DI382" s="835"/>
      <c r="DJ382" s="835"/>
      <c r="DK382" s="838"/>
      <c r="DL382" s="835"/>
      <c r="DM382" s="841"/>
      <c r="DN382" s="843"/>
      <c r="DO382" s="845"/>
      <c r="DP382" s="847"/>
      <c r="DQ382" s="847"/>
      <c r="DR382" s="849"/>
      <c r="DS382" s="843"/>
      <c r="DT382" s="967"/>
      <c r="DU382" s="969"/>
      <c r="DV382" s="961"/>
      <c r="DW382" s="195"/>
      <c r="DX382" s="961"/>
    </row>
    <row r="383" spans="1:128" ht="18.600000000000001" customHeight="1">
      <c r="A383" s="302" t="s">
        <v>203</v>
      </c>
      <c r="B383" s="921"/>
      <c r="C383" s="957"/>
      <c r="D383" s="863" t="s">
        <v>924</v>
      </c>
      <c r="E383" s="94" t="s">
        <v>53</v>
      </c>
      <c r="F383" s="56"/>
      <c r="G383" s="95">
        <v>140870</v>
      </c>
      <c r="H383" s="96">
        <v>229590</v>
      </c>
      <c r="I383" s="95">
        <v>132360</v>
      </c>
      <c r="J383" s="96">
        <v>221080</v>
      </c>
      <c r="K383" s="33" t="s">
        <v>912</v>
      </c>
      <c r="L383" s="97">
        <v>1280</v>
      </c>
      <c r="M383" s="98">
        <v>2170</v>
      </c>
      <c r="N383" s="99" t="s">
        <v>913</v>
      </c>
      <c r="O383" s="100" t="s">
        <v>914</v>
      </c>
      <c r="P383" s="100" t="s">
        <v>852</v>
      </c>
      <c r="Q383" s="100" t="s">
        <v>915</v>
      </c>
      <c r="R383" s="100" t="s">
        <v>912</v>
      </c>
      <c r="S383" s="101">
        <v>2.7</v>
      </c>
      <c r="T383" s="102">
        <v>2.7</v>
      </c>
      <c r="U383" s="97">
        <v>1190</v>
      </c>
      <c r="V383" s="98">
        <v>2080</v>
      </c>
      <c r="W383" s="103" t="s">
        <v>913</v>
      </c>
      <c r="X383" s="100" t="s">
        <v>914</v>
      </c>
      <c r="Y383" s="103" t="s">
        <v>852</v>
      </c>
      <c r="Z383" s="100" t="s">
        <v>915</v>
      </c>
      <c r="AA383" s="103" t="s">
        <v>912</v>
      </c>
      <c r="AB383" s="101">
        <v>2.7</v>
      </c>
      <c r="AC383" s="104">
        <v>2.7</v>
      </c>
      <c r="AD383" s="122"/>
      <c r="AF383" s="124"/>
      <c r="AO383" s="122"/>
      <c r="AQ383" s="124"/>
      <c r="AY383" s="33" t="s">
        <v>912</v>
      </c>
      <c r="AZ383" s="127">
        <v>17740</v>
      </c>
      <c r="BA383" s="33" t="s">
        <v>912</v>
      </c>
      <c r="BB383" s="75">
        <v>170</v>
      </c>
      <c r="BC383" s="76" t="s">
        <v>913</v>
      </c>
      <c r="BD383" s="77" t="s">
        <v>914</v>
      </c>
      <c r="BE383" s="78" t="s">
        <v>912</v>
      </c>
      <c r="BF383" s="79" t="s">
        <v>915</v>
      </c>
      <c r="BG383" s="76" t="s">
        <v>912</v>
      </c>
      <c r="BH383" s="80">
        <v>2.6</v>
      </c>
      <c r="BI383" s="870"/>
      <c r="BK383" s="150"/>
      <c r="BL383" s="869"/>
      <c r="BM383" s="151"/>
      <c r="BN383" s="54"/>
      <c r="BO383" s="54"/>
      <c r="BP383" s="54"/>
      <c r="BQ383" s="54"/>
      <c r="BR383" s="54"/>
      <c r="BS383" s="152"/>
      <c r="BU383" s="958"/>
      <c r="BV383" s="117"/>
      <c r="BW383" s="859" t="s">
        <v>912</v>
      </c>
      <c r="BX383" s="963">
        <v>13460</v>
      </c>
      <c r="BY383" s="128"/>
      <c r="BZ383" s="859"/>
      <c r="CA383" s="861">
        <v>0</v>
      </c>
      <c r="CB383" s="884"/>
      <c r="CC383" s="835"/>
      <c r="CD383" s="884"/>
      <c r="CE383" s="838"/>
      <c r="CF383" s="884"/>
      <c r="CG383" s="841"/>
      <c r="CH383" s="877"/>
      <c r="CI383" s="872" t="e">
        <v>#REF!</v>
      </c>
      <c r="CJ383" s="875" t="e">
        <v>#REF!</v>
      </c>
      <c r="CK383" s="877"/>
      <c r="CL383" s="15" t="s">
        <v>925</v>
      </c>
      <c r="CM383" s="119">
        <v>3000</v>
      </c>
      <c r="CN383" s="120">
        <v>3400</v>
      </c>
      <c r="CO383" s="859"/>
      <c r="CP383" s="879"/>
      <c r="CQ383" s="859"/>
      <c r="CR383" s="861"/>
      <c r="CS383" s="884"/>
      <c r="CT383" s="835"/>
      <c r="CU383" s="835"/>
      <c r="CV383" s="838"/>
      <c r="CW383" s="884"/>
      <c r="CX383" s="851"/>
      <c r="CY383" s="881"/>
      <c r="CZ383" s="93"/>
      <c r="DA383" s="19"/>
      <c r="DB383" s="855"/>
      <c r="DC383" s="121"/>
      <c r="DD383" s="855"/>
      <c r="DE383" s="857"/>
      <c r="DF383" s="859"/>
      <c r="DG383" s="861"/>
      <c r="DH383" s="835"/>
      <c r="DI383" s="835"/>
      <c r="DJ383" s="835"/>
      <c r="DK383" s="838"/>
      <c r="DL383" s="835"/>
      <c r="DM383" s="841"/>
      <c r="DN383" s="843"/>
      <c r="DO383" s="888">
        <v>0.01</v>
      </c>
      <c r="DP383" s="890">
        <v>0.03</v>
      </c>
      <c r="DQ383" s="890">
        <v>0.04</v>
      </c>
      <c r="DR383" s="892">
        <v>0.06</v>
      </c>
      <c r="DS383" s="843"/>
      <c r="DT383" s="967"/>
      <c r="DU383" s="969"/>
      <c r="DV383" s="961"/>
      <c r="DW383" s="195"/>
      <c r="DX383" s="961"/>
    </row>
    <row r="384" spans="1:128" ht="18.600000000000001" customHeight="1">
      <c r="A384" s="302" t="s">
        <v>204</v>
      </c>
      <c r="B384" s="921"/>
      <c r="C384" s="957"/>
      <c r="D384" s="864"/>
      <c r="E384" s="129" t="s">
        <v>54</v>
      </c>
      <c r="F384" s="56"/>
      <c r="G384" s="130">
        <v>229590</v>
      </c>
      <c r="H384" s="131"/>
      <c r="I384" s="130">
        <v>221080</v>
      </c>
      <c r="J384" s="131"/>
      <c r="K384" s="33" t="s">
        <v>912</v>
      </c>
      <c r="L384" s="132">
        <v>2170</v>
      </c>
      <c r="M384" s="133"/>
      <c r="N384" s="134" t="s">
        <v>913</v>
      </c>
      <c r="O384" s="135" t="s">
        <v>914</v>
      </c>
      <c r="P384" s="135" t="s">
        <v>852</v>
      </c>
      <c r="Q384" s="135" t="s">
        <v>915</v>
      </c>
      <c r="R384" s="135" t="s">
        <v>912</v>
      </c>
      <c r="S384" s="136">
        <v>2.7</v>
      </c>
      <c r="T384" s="137"/>
      <c r="U384" s="132">
        <v>2080</v>
      </c>
      <c r="V384" s="133"/>
      <c r="W384" s="138" t="s">
        <v>913</v>
      </c>
      <c r="X384" s="135" t="s">
        <v>914</v>
      </c>
      <c r="Y384" s="139" t="s">
        <v>852</v>
      </c>
      <c r="Z384" s="135" t="s">
        <v>915</v>
      </c>
      <c r="AA384" s="139" t="s">
        <v>912</v>
      </c>
      <c r="AB384" s="136">
        <v>2.7</v>
      </c>
      <c r="AC384" s="140"/>
      <c r="AD384" s="122"/>
      <c r="AF384" s="124"/>
      <c r="AG384" s="141"/>
      <c r="AO384" s="122"/>
      <c r="AQ384" s="124"/>
      <c r="AR384" s="141"/>
      <c r="AY384" s="122"/>
      <c r="BI384" s="870"/>
      <c r="BK384" s="115" t="s">
        <v>943</v>
      </c>
      <c r="BL384" s="869"/>
      <c r="BM384" s="93" t="s">
        <v>943</v>
      </c>
      <c r="BS384" s="116"/>
      <c r="BT384" s="154"/>
      <c r="BU384" s="958"/>
      <c r="BV384" s="150"/>
      <c r="BW384" s="859"/>
      <c r="BX384" s="964"/>
      <c r="BY384" s="142"/>
      <c r="BZ384" s="859"/>
      <c r="CA384" s="862"/>
      <c r="CB384" s="885"/>
      <c r="CC384" s="836"/>
      <c r="CD384" s="885"/>
      <c r="CE384" s="839"/>
      <c r="CF384" s="885"/>
      <c r="CG384" s="842"/>
      <c r="CH384" s="877"/>
      <c r="CI384" s="873" t="e">
        <v>#REF!</v>
      </c>
      <c r="CJ384" s="876" t="e">
        <v>#REF!</v>
      </c>
      <c r="CK384" s="877"/>
      <c r="CL384" s="143" t="s">
        <v>926</v>
      </c>
      <c r="CM384" s="144">
        <v>2700</v>
      </c>
      <c r="CN384" s="145">
        <v>3000</v>
      </c>
      <c r="CO384" s="859"/>
      <c r="CP384" s="880"/>
      <c r="CQ384" s="859"/>
      <c r="CR384" s="862"/>
      <c r="CS384" s="885"/>
      <c r="CT384" s="836"/>
      <c r="CU384" s="836"/>
      <c r="CV384" s="839"/>
      <c r="CW384" s="885"/>
      <c r="CX384" s="852"/>
      <c r="CY384" s="882"/>
      <c r="CZ384" s="93"/>
      <c r="DA384" s="19"/>
      <c r="DB384" s="855"/>
      <c r="DC384" s="121"/>
      <c r="DD384" s="855"/>
      <c r="DE384" s="858"/>
      <c r="DF384" s="859"/>
      <c r="DG384" s="862"/>
      <c r="DH384" s="836"/>
      <c r="DI384" s="836"/>
      <c r="DJ384" s="836"/>
      <c r="DK384" s="839"/>
      <c r="DL384" s="836"/>
      <c r="DM384" s="842"/>
      <c r="DN384" s="843"/>
      <c r="DO384" s="889"/>
      <c r="DP384" s="891"/>
      <c r="DQ384" s="891"/>
      <c r="DR384" s="893"/>
      <c r="DS384" s="843"/>
      <c r="DT384" s="967"/>
      <c r="DU384" s="969"/>
      <c r="DV384" s="961"/>
      <c r="DW384" s="195"/>
      <c r="DX384" s="961"/>
    </row>
    <row r="385" spans="1:128" ht="18.600000000000001" customHeight="1">
      <c r="A385" s="302" t="s">
        <v>205</v>
      </c>
      <c r="B385" s="921"/>
      <c r="C385" s="865" t="s">
        <v>944</v>
      </c>
      <c r="D385" s="867" t="s">
        <v>911</v>
      </c>
      <c r="E385" s="55" t="s">
        <v>51</v>
      </c>
      <c r="F385" s="56"/>
      <c r="G385" s="57">
        <v>55790</v>
      </c>
      <c r="H385" s="58">
        <v>64660</v>
      </c>
      <c r="I385" s="57">
        <v>48340</v>
      </c>
      <c r="J385" s="58">
        <v>57210</v>
      </c>
      <c r="K385" s="33" t="s">
        <v>912</v>
      </c>
      <c r="L385" s="59">
        <v>530</v>
      </c>
      <c r="M385" s="60">
        <v>610</v>
      </c>
      <c r="N385" s="61" t="s">
        <v>913</v>
      </c>
      <c r="O385" s="62" t="s">
        <v>914</v>
      </c>
      <c r="P385" s="63" t="s">
        <v>912</v>
      </c>
      <c r="Q385" s="64" t="s">
        <v>915</v>
      </c>
      <c r="R385" s="63" t="s">
        <v>912</v>
      </c>
      <c r="S385" s="65">
        <v>2.8</v>
      </c>
      <c r="T385" s="66">
        <v>2.8</v>
      </c>
      <c r="U385" s="59">
        <v>460</v>
      </c>
      <c r="V385" s="60">
        <v>540</v>
      </c>
      <c r="W385" s="67" t="s">
        <v>913</v>
      </c>
      <c r="X385" s="62" t="s">
        <v>914</v>
      </c>
      <c r="Y385" s="67" t="s">
        <v>912</v>
      </c>
      <c r="Z385" s="64" t="s">
        <v>915</v>
      </c>
      <c r="AA385" s="67" t="s">
        <v>912</v>
      </c>
      <c r="AB385" s="65">
        <v>2.7</v>
      </c>
      <c r="AC385" s="68">
        <v>2.7</v>
      </c>
      <c r="AD385" s="33" t="s">
        <v>912</v>
      </c>
      <c r="AE385" s="69">
        <v>8870</v>
      </c>
      <c r="AF385" s="33" t="s">
        <v>912</v>
      </c>
      <c r="AG385" s="70">
        <v>80</v>
      </c>
      <c r="AH385" s="71" t="s">
        <v>913</v>
      </c>
      <c r="AI385" s="62" t="s">
        <v>914</v>
      </c>
      <c r="AJ385" s="67" t="s">
        <v>912</v>
      </c>
      <c r="AK385" s="64" t="s">
        <v>915</v>
      </c>
      <c r="AL385" s="67" t="s">
        <v>912</v>
      </c>
      <c r="AM385" s="72">
        <v>2.8</v>
      </c>
      <c r="AN385" s="73" t="s">
        <v>916</v>
      </c>
      <c r="AO385" s="33" t="s">
        <v>912</v>
      </c>
      <c r="AP385" s="74">
        <v>3540</v>
      </c>
      <c r="AQ385" s="33" t="s">
        <v>912</v>
      </c>
      <c r="AR385" s="75">
        <v>30</v>
      </c>
      <c r="AS385" s="76" t="s">
        <v>913</v>
      </c>
      <c r="AT385" s="77" t="s">
        <v>914</v>
      </c>
      <c r="AU385" s="78" t="s">
        <v>912</v>
      </c>
      <c r="AV385" s="79" t="s">
        <v>915</v>
      </c>
      <c r="AW385" s="78" t="s">
        <v>912</v>
      </c>
      <c r="AX385" s="80">
        <v>3.7</v>
      </c>
      <c r="AZ385" s="18"/>
      <c r="BA385" s="18"/>
      <c r="BB385" s="81"/>
      <c r="BC385" s="22"/>
      <c r="BD385" s="18"/>
      <c r="BE385" s="22"/>
      <c r="BF385" s="18"/>
      <c r="BG385" s="22"/>
      <c r="BH385" s="18"/>
      <c r="BI385" s="870"/>
      <c r="BK385" s="115">
        <v>529700</v>
      </c>
      <c r="BL385" s="869"/>
      <c r="BM385" s="147">
        <v>5290</v>
      </c>
      <c r="BN385" s="86" t="s">
        <v>853</v>
      </c>
      <c r="BO385" s="14" t="s">
        <v>914</v>
      </c>
      <c r="BP385" s="21" t="s">
        <v>912</v>
      </c>
      <c r="BQ385" s="148" t="s">
        <v>915</v>
      </c>
      <c r="BR385" s="35" t="s">
        <v>912</v>
      </c>
      <c r="BS385" s="149">
        <v>1.9</v>
      </c>
      <c r="BT385" s="123"/>
      <c r="BU385" s="958"/>
      <c r="BV385" s="115"/>
      <c r="BW385" s="859" t="s">
        <v>912</v>
      </c>
      <c r="BX385" s="886">
        <v>14440</v>
      </c>
      <c r="BY385" s="88"/>
      <c r="BZ385" s="859" t="s">
        <v>912</v>
      </c>
      <c r="CA385" s="860">
        <v>60</v>
      </c>
      <c r="CB385" s="883" t="s">
        <v>913</v>
      </c>
      <c r="CC385" s="834" t="s">
        <v>914</v>
      </c>
      <c r="CD385" s="883" t="s">
        <v>912</v>
      </c>
      <c r="CE385" s="837" t="s">
        <v>918</v>
      </c>
      <c r="CF385" s="883" t="s">
        <v>912</v>
      </c>
      <c r="CG385" s="840">
        <v>6.2</v>
      </c>
      <c r="CH385" s="877" t="s">
        <v>912</v>
      </c>
      <c r="CI385" s="871">
        <v>4300</v>
      </c>
      <c r="CJ385" s="874">
        <v>4700</v>
      </c>
      <c r="CK385" s="877" t="s">
        <v>912</v>
      </c>
      <c r="CL385" s="89" t="s">
        <v>919</v>
      </c>
      <c r="CM385" s="90">
        <v>7100</v>
      </c>
      <c r="CN385" s="91">
        <v>7900</v>
      </c>
      <c r="CO385" s="859" t="s">
        <v>912</v>
      </c>
      <c r="CP385" s="878">
        <v>6650</v>
      </c>
      <c r="CQ385" s="859" t="s">
        <v>912</v>
      </c>
      <c r="CR385" s="860">
        <v>60</v>
      </c>
      <c r="CS385" s="883" t="s">
        <v>913</v>
      </c>
      <c r="CT385" s="834" t="s">
        <v>914</v>
      </c>
      <c r="CU385" s="834" t="s">
        <v>912</v>
      </c>
      <c r="CV385" s="837" t="s">
        <v>918</v>
      </c>
      <c r="CW385" s="883" t="s">
        <v>912</v>
      </c>
      <c r="CX385" s="850">
        <v>3</v>
      </c>
      <c r="CY385" s="881" t="s">
        <v>920</v>
      </c>
      <c r="CZ385" s="877" t="s">
        <v>912</v>
      </c>
      <c r="DA385" s="853">
        <v>5100</v>
      </c>
      <c r="DB385" s="855"/>
      <c r="DC385" s="974" t="s">
        <v>855</v>
      </c>
      <c r="DD385" s="855" t="s">
        <v>921</v>
      </c>
      <c r="DE385" s="856">
        <v>7180</v>
      </c>
      <c r="DF385" s="859" t="s">
        <v>912</v>
      </c>
      <c r="DG385" s="860">
        <v>70</v>
      </c>
      <c r="DH385" s="834" t="s">
        <v>913</v>
      </c>
      <c r="DI385" s="834" t="s">
        <v>914</v>
      </c>
      <c r="DJ385" s="834" t="s">
        <v>912</v>
      </c>
      <c r="DK385" s="837" t="s">
        <v>918</v>
      </c>
      <c r="DL385" s="834" t="s">
        <v>912</v>
      </c>
      <c r="DM385" s="840">
        <v>2</v>
      </c>
      <c r="DN385" s="843" t="s">
        <v>921</v>
      </c>
      <c r="DO385" s="844" t="s">
        <v>854</v>
      </c>
      <c r="DP385" s="846" t="s">
        <v>854</v>
      </c>
      <c r="DQ385" s="846" t="s">
        <v>854</v>
      </c>
      <c r="DR385" s="848" t="s">
        <v>854</v>
      </c>
      <c r="DS385" s="843" t="s">
        <v>921</v>
      </c>
      <c r="DT385" s="967"/>
      <c r="DU385" s="969"/>
      <c r="DV385" s="961"/>
      <c r="DW385" s="195"/>
      <c r="DX385" s="961"/>
    </row>
    <row r="386" spans="1:128" ht="18.600000000000001" customHeight="1">
      <c r="A386" s="302" t="s">
        <v>206</v>
      </c>
      <c r="B386" s="921"/>
      <c r="C386" s="866"/>
      <c r="D386" s="868"/>
      <c r="E386" s="94" t="s">
        <v>52</v>
      </c>
      <c r="F386" s="56"/>
      <c r="G386" s="95">
        <v>64660</v>
      </c>
      <c r="H386" s="96">
        <v>135900</v>
      </c>
      <c r="I386" s="95">
        <v>57210</v>
      </c>
      <c r="J386" s="96">
        <v>128450</v>
      </c>
      <c r="K386" s="33" t="s">
        <v>912</v>
      </c>
      <c r="L386" s="97">
        <v>610</v>
      </c>
      <c r="M386" s="98">
        <v>1230</v>
      </c>
      <c r="N386" s="99" t="s">
        <v>913</v>
      </c>
      <c r="O386" s="100" t="s">
        <v>914</v>
      </c>
      <c r="P386" s="100" t="s">
        <v>852</v>
      </c>
      <c r="Q386" s="100" t="s">
        <v>915</v>
      </c>
      <c r="R386" s="100" t="s">
        <v>912</v>
      </c>
      <c r="S386" s="101">
        <v>2.8</v>
      </c>
      <c r="T386" s="102">
        <v>2.7</v>
      </c>
      <c r="U386" s="97">
        <v>540</v>
      </c>
      <c r="V386" s="98">
        <v>1150</v>
      </c>
      <c r="W386" s="103" t="s">
        <v>913</v>
      </c>
      <c r="X386" s="100" t="s">
        <v>914</v>
      </c>
      <c r="Y386" s="103" t="s">
        <v>852</v>
      </c>
      <c r="Z386" s="100" t="s">
        <v>915</v>
      </c>
      <c r="AA386" s="103" t="s">
        <v>912</v>
      </c>
      <c r="AB386" s="101">
        <v>2.7</v>
      </c>
      <c r="AC386" s="104">
        <v>2.7</v>
      </c>
      <c r="AD386" s="33" t="s">
        <v>912</v>
      </c>
      <c r="AE386" s="105">
        <v>8870</v>
      </c>
      <c r="AF386" s="33" t="s">
        <v>912</v>
      </c>
      <c r="AG386" s="106">
        <v>80</v>
      </c>
      <c r="AH386" s="107" t="s">
        <v>913</v>
      </c>
      <c r="AI386" s="49" t="s">
        <v>914</v>
      </c>
      <c r="AJ386" s="50" t="s">
        <v>912</v>
      </c>
      <c r="AK386" s="108" t="s">
        <v>915</v>
      </c>
      <c r="AL386" s="109" t="s">
        <v>912</v>
      </c>
      <c r="AM386" s="110">
        <v>2.8</v>
      </c>
      <c r="AN386" s="111"/>
      <c r="AP386" s="112"/>
      <c r="AQ386" s="7"/>
      <c r="AR386" s="113"/>
      <c r="AS386" s="114"/>
      <c r="AT386" s="112"/>
      <c r="AU386" s="114"/>
      <c r="AV386" s="112"/>
      <c r="AW386" s="114"/>
      <c r="AX386" s="112"/>
      <c r="AZ386" s="18"/>
      <c r="BA386" s="18"/>
      <c r="BB386" s="81"/>
      <c r="BC386" s="22"/>
      <c r="BD386" s="18"/>
      <c r="BE386" s="22"/>
      <c r="BF386" s="18"/>
      <c r="BG386" s="22"/>
      <c r="BH386" s="18"/>
      <c r="BI386" s="870"/>
      <c r="BK386" s="150"/>
      <c r="BL386" s="869"/>
      <c r="BM386" s="151"/>
      <c r="BN386" s="54"/>
      <c r="BO386" s="54"/>
      <c r="BP386" s="54"/>
      <c r="BQ386" s="54"/>
      <c r="BR386" s="54"/>
      <c r="BS386" s="152"/>
      <c r="BU386" s="958"/>
      <c r="BV386" s="115" t="s">
        <v>946</v>
      </c>
      <c r="BW386" s="859"/>
      <c r="BX386" s="887"/>
      <c r="BY386" s="118">
        <v>12500</v>
      </c>
      <c r="BZ386" s="859"/>
      <c r="CA386" s="861"/>
      <c r="CB386" s="884"/>
      <c r="CC386" s="835"/>
      <c r="CD386" s="884"/>
      <c r="CE386" s="838"/>
      <c r="CF386" s="884"/>
      <c r="CG386" s="841"/>
      <c r="CH386" s="877"/>
      <c r="CI386" s="872" t="e">
        <v>#REF!</v>
      </c>
      <c r="CJ386" s="875" t="e">
        <v>#REF!</v>
      </c>
      <c r="CK386" s="877"/>
      <c r="CL386" s="15" t="s">
        <v>923</v>
      </c>
      <c r="CM386" s="119">
        <v>3900</v>
      </c>
      <c r="CN386" s="120">
        <v>4300</v>
      </c>
      <c r="CO386" s="859"/>
      <c r="CP386" s="879"/>
      <c r="CQ386" s="859"/>
      <c r="CR386" s="861"/>
      <c r="CS386" s="884"/>
      <c r="CT386" s="835"/>
      <c r="CU386" s="835"/>
      <c r="CV386" s="838"/>
      <c r="CW386" s="884"/>
      <c r="CX386" s="851"/>
      <c r="CY386" s="881"/>
      <c r="CZ386" s="877"/>
      <c r="DA386" s="854"/>
      <c r="DB386" s="855"/>
      <c r="DC386" s="974"/>
      <c r="DD386" s="855"/>
      <c r="DE386" s="857"/>
      <c r="DF386" s="859"/>
      <c r="DG386" s="861"/>
      <c r="DH386" s="835"/>
      <c r="DI386" s="835"/>
      <c r="DJ386" s="835"/>
      <c r="DK386" s="838"/>
      <c r="DL386" s="835"/>
      <c r="DM386" s="841"/>
      <c r="DN386" s="843"/>
      <c r="DO386" s="845"/>
      <c r="DP386" s="847"/>
      <c r="DQ386" s="847"/>
      <c r="DR386" s="849"/>
      <c r="DS386" s="843"/>
      <c r="DT386" s="967"/>
      <c r="DU386" s="969"/>
      <c r="DV386" s="961"/>
      <c r="DW386" s="195"/>
      <c r="DX386" s="961"/>
    </row>
    <row r="387" spans="1:128" ht="18.600000000000001" customHeight="1">
      <c r="A387" s="302" t="s">
        <v>207</v>
      </c>
      <c r="B387" s="921"/>
      <c r="C387" s="866"/>
      <c r="D387" s="863" t="s">
        <v>924</v>
      </c>
      <c r="E387" s="94" t="s">
        <v>53</v>
      </c>
      <c r="F387" s="56"/>
      <c r="G387" s="95">
        <v>135900</v>
      </c>
      <c r="H387" s="96">
        <v>224620</v>
      </c>
      <c r="I387" s="95">
        <v>128450</v>
      </c>
      <c r="J387" s="96">
        <v>217170</v>
      </c>
      <c r="K387" s="33" t="s">
        <v>912</v>
      </c>
      <c r="L387" s="97">
        <v>1230</v>
      </c>
      <c r="M387" s="98">
        <v>2120</v>
      </c>
      <c r="N387" s="99" t="s">
        <v>913</v>
      </c>
      <c r="O387" s="100" t="s">
        <v>914</v>
      </c>
      <c r="P387" s="100" t="s">
        <v>852</v>
      </c>
      <c r="Q387" s="100" t="s">
        <v>915</v>
      </c>
      <c r="R387" s="100" t="s">
        <v>912</v>
      </c>
      <c r="S387" s="101">
        <v>2.7</v>
      </c>
      <c r="T387" s="102">
        <v>2.7</v>
      </c>
      <c r="U387" s="97">
        <v>1150</v>
      </c>
      <c r="V387" s="98">
        <v>2040</v>
      </c>
      <c r="W387" s="103" t="s">
        <v>913</v>
      </c>
      <c r="X387" s="100" t="s">
        <v>914</v>
      </c>
      <c r="Y387" s="103" t="s">
        <v>852</v>
      </c>
      <c r="Z387" s="100" t="s">
        <v>915</v>
      </c>
      <c r="AA387" s="103" t="s">
        <v>912</v>
      </c>
      <c r="AB387" s="101">
        <v>2.7</v>
      </c>
      <c r="AC387" s="104">
        <v>2.7</v>
      </c>
      <c r="AD387" s="122"/>
      <c r="AF387" s="124"/>
      <c r="AO387" s="122"/>
      <c r="AQ387" s="124"/>
      <c r="AY387" s="33" t="s">
        <v>912</v>
      </c>
      <c r="AZ387" s="127">
        <v>17740</v>
      </c>
      <c r="BA387" s="33" t="s">
        <v>912</v>
      </c>
      <c r="BB387" s="75">
        <v>170</v>
      </c>
      <c r="BC387" s="76" t="s">
        <v>913</v>
      </c>
      <c r="BD387" s="77" t="s">
        <v>914</v>
      </c>
      <c r="BE387" s="78" t="s">
        <v>912</v>
      </c>
      <c r="BF387" s="79" t="s">
        <v>915</v>
      </c>
      <c r="BG387" s="76" t="s">
        <v>912</v>
      </c>
      <c r="BH387" s="80">
        <v>2.6</v>
      </c>
      <c r="BI387" s="870"/>
      <c r="BK387" s="115" t="s">
        <v>947</v>
      </c>
      <c r="BL387" s="869"/>
      <c r="BM387" s="93" t="s">
        <v>947</v>
      </c>
      <c r="BS387" s="116"/>
      <c r="BT387" s="154"/>
      <c r="BU387" s="958"/>
      <c r="BV387" s="155" t="s">
        <v>948</v>
      </c>
      <c r="BW387" s="859" t="s">
        <v>912</v>
      </c>
      <c r="BX387" s="963">
        <v>12500</v>
      </c>
      <c r="BY387" s="128"/>
      <c r="BZ387" s="859"/>
      <c r="CA387" s="861">
        <v>0</v>
      </c>
      <c r="CB387" s="884"/>
      <c r="CC387" s="835"/>
      <c r="CD387" s="884"/>
      <c r="CE387" s="838"/>
      <c r="CF387" s="884"/>
      <c r="CG387" s="841"/>
      <c r="CH387" s="877"/>
      <c r="CI387" s="872" t="e">
        <v>#REF!</v>
      </c>
      <c r="CJ387" s="875" t="e">
        <v>#REF!</v>
      </c>
      <c r="CK387" s="877"/>
      <c r="CL387" s="15" t="s">
        <v>925</v>
      </c>
      <c r="CM387" s="119">
        <v>3400</v>
      </c>
      <c r="CN387" s="120">
        <v>3800</v>
      </c>
      <c r="CO387" s="859"/>
      <c r="CP387" s="879"/>
      <c r="CQ387" s="859"/>
      <c r="CR387" s="861"/>
      <c r="CS387" s="884"/>
      <c r="CT387" s="835"/>
      <c r="CU387" s="835"/>
      <c r="CV387" s="838"/>
      <c r="CW387" s="884"/>
      <c r="CX387" s="851"/>
      <c r="CY387" s="881"/>
      <c r="CZ387" s="93"/>
      <c r="DA387" s="19"/>
      <c r="DB387" s="855"/>
      <c r="DC387" s="975">
        <v>0.1</v>
      </c>
      <c r="DD387" s="855"/>
      <c r="DE387" s="857"/>
      <c r="DF387" s="859"/>
      <c r="DG387" s="861"/>
      <c r="DH387" s="835"/>
      <c r="DI387" s="835"/>
      <c r="DJ387" s="835"/>
      <c r="DK387" s="838"/>
      <c r="DL387" s="835"/>
      <c r="DM387" s="841"/>
      <c r="DN387" s="843"/>
      <c r="DO387" s="888">
        <v>0.01</v>
      </c>
      <c r="DP387" s="890">
        <v>0.03</v>
      </c>
      <c r="DQ387" s="890">
        <v>0.04</v>
      </c>
      <c r="DR387" s="892">
        <v>0.06</v>
      </c>
      <c r="DS387" s="843"/>
      <c r="DT387" s="967"/>
      <c r="DU387" s="969"/>
      <c r="DV387" s="961"/>
      <c r="DW387" s="195"/>
      <c r="DX387" s="961"/>
    </row>
    <row r="388" spans="1:128" ht="18.600000000000001" customHeight="1">
      <c r="A388" s="302" t="s">
        <v>208</v>
      </c>
      <c r="B388" s="921"/>
      <c r="C388" s="866"/>
      <c r="D388" s="864"/>
      <c r="E388" s="129" t="s">
        <v>54</v>
      </c>
      <c r="F388" s="56"/>
      <c r="G388" s="130">
        <v>224620</v>
      </c>
      <c r="H388" s="131"/>
      <c r="I388" s="130">
        <v>217170</v>
      </c>
      <c r="J388" s="131"/>
      <c r="K388" s="33" t="s">
        <v>912</v>
      </c>
      <c r="L388" s="132">
        <v>2120</v>
      </c>
      <c r="M388" s="133"/>
      <c r="N388" s="134" t="s">
        <v>913</v>
      </c>
      <c r="O388" s="135" t="s">
        <v>914</v>
      </c>
      <c r="P388" s="135" t="s">
        <v>852</v>
      </c>
      <c r="Q388" s="135" t="s">
        <v>915</v>
      </c>
      <c r="R388" s="135" t="s">
        <v>912</v>
      </c>
      <c r="S388" s="136">
        <v>2.7</v>
      </c>
      <c r="T388" s="137"/>
      <c r="U388" s="132">
        <v>2040</v>
      </c>
      <c r="V388" s="133"/>
      <c r="W388" s="138" t="s">
        <v>913</v>
      </c>
      <c r="X388" s="135" t="s">
        <v>914</v>
      </c>
      <c r="Y388" s="139" t="s">
        <v>852</v>
      </c>
      <c r="Z388" s="135" t="s">
        <v>915</v>
      </c>
      <c r="AA388" s="139" t="s">
        <v>912</v>
      </c>
      <c r="AB388" s="136">
        <v>2.7</v>
      </c>
      <c r="AC388" s="140"/>
      <c r="AD388" s="122"/>
      <c r="AF388" s="124"/>
      <c r="AG388" s="141"/>
      <c r="AO388" s="122"/>
      <c r="AQ388" s="124"/>
      <c r="AR388" s="141"/>
      <c r="AY388" s="122"/>
      <c r="BI388" s="870"/>
      <c r="BK388" s="115">
        <v>572200</v>
      </c>
      <c r="BL388" s="869"/>
      <c r="BM388" s="147">
        <v>5720</v>
      </c>
      <c r="BN388" s="86" t="s">
        <v>853</v>
      </c>
      <c r="BO388" s="14" t="s">
        <v>914</v>
      </c>
      <c r="BP388" s="21" t="s">
        <v>912</v>
      </c>
      <c r="BQ388" s="148" t="s">
        <v>915</v>
      </c>
      <c r="BR388" s="35" t="s">
        <v>912</v>
      </c>
      <c r="BS388" s="149">
        <v>1.9</v>
      </c>
      <c r="BT388" s="123"/>
      <c r="BU388" s="958"/>
      <c r="BV388" s="115"/>
      <c r="BW388" s="859"/>
      <c r="BX388" s="964"/>
      <c r="BY388" s="142"/>
      <c r="BZ388" s="859"/>
      <c r="CA388" s="862"/>
      <c r="CB388" s="885"/>
      <c r="CC388" s="836"/>
      <c r="CD388" s="885"/>
      <c r="CE388" s="839"/>
      <c r="CF388" s="885"/>
      <c r="CG388" s="842"/>
      <c r="CH388" s="877"/>
      <c r="CI388" s="873" t="e">
        <v>#REF!</v>
      </c>
      <c r="CJ388" s="876" t="e">
        <v>#REF!</v>
      </c>
      <c r="CK388" s="877"/>
      <c r="CL388" s="143" t="s">
        <v>926</v>
      </c>
      <c r="CM388" s="144">
        <v>3000</v>
      </c>
      <c r="CN388" s="145">
        <v>3400</v>
      </c>
      <c r="CO388" s="859"/>
      <c r="CP388" s="880"/>
      <c r="CQ388" s="859"/>
      <c r="CR388" s="862"/>
      <c r="CS388" s="885"/>
      <c r="CT388" s="836"/>
      <c r="CU388" s="836"/>
      <c r="CV388" s="839"/>
      <c r="CW388" s="885"/>
      <c r="CX388" s="852"/>
      <c r="CY388" s="882"/>
      <c r="CZ388" s="93"/>
      <c r="DA388" s="19"/>
      <c r="DB388" s="855"/>
      <c r="DC388" s="975"/>
      <c r="DD388" s="855"/>
      <c r="DE388" s="858"/>
      <c r="DF388" s="859"/>
      <c r="DG388" s="862"/>
      <c r="DH388" s="836"/>
      <c r="DI388" s="836"/>
      <c r="DJ388" s="836"/>
      <c r="DK388" s="839"/>
      <c r="DL388" s="836"/>
      <c r="DM388" s="842"/>
      <c r="DN388" s="843"/>
      <c r="DO388" s="889"/>
      <c r="DP388" s="891"/>
      <c r="DQ388" s="891"/>
      <c r="DR388" s="893"/>
      <c r="DS388" s="843"/>
      <c r="DT388" s="967"/>
      <c r="DU388" s="969"/>
      <c r="DV388" s="961"/>
      <c r="DW388" s="195"/>
      <c r="DX388" s="961"/>
    </row>
    <row r="389" spans="1:128" ht="18.600000000000001" customHeight="1">
      <c r="A389" s="302" t="s">
        <v>209</v>
      </c>
      <c r="B389" s="921"/>
      <c r="C389" s="865" t="s">
        <v>949</v>
      </c>
      <c r="D389" s="867" t="s">
        <v>911</v>
      </c>
      <c r="E389" s="55" t="s">
        <v>51</v>
      </c>
      <c r="F389" s="56"/>
      <c r="G389" s="57">
        <v>51870</v>
      </c>
      <c r="H389" s="58">
        <v>60740</v>
      </c>
      <c r="I389" s="57">
        <v>45240</v>
      </c>
      <c r="J389" s="58">
        <v>54110</v>
      </c>
      <c r="K389" s="33" t="s">
        <v>912</v>
      </c>
      <c r="L389" s="59">
        <v>490</v>
      </c>
      <c r="M389" s="60">
        <v>570</v>
      </c>
      <c r="N389" s="61" t="s">
        <v>913</v>
      </c>
      <c r="O389" s="62" t="s">
        <v>914</v>
      </c>
      <c r="P389" s="63" t="s">
        <v>912</v>
      </c>
      <c r="Q389" s="64" t="s">
        <v>915</v>
      </c>
      <c r="R389" s="63" t="s">
        <v>912</v>
      </c>
      <c r="S389" s="65">
        <v>2.8</v>
      </c>
      <c r="T389" s="66">
        <v>2.8</v>
      </c>
      <c r="U389" s="59">
        <v>430</v>
      </c>
      <c r="V389" s="60">
        <v>510</v>
      </c>
      <c r="W389" s="67" t="s">
        <v>913</v>
      </c>
      <c r="X389" s="62" t="s">
        <v>914</v>
      </c>
      <c r="Y389" s="67" t="s">
        <v>912</v>
      </c>
      <c r="Z389" s="64" t="s">
        <v>915</v>
      </c>
      <c r="AA389" s="67" t="s">
        <v>912</v>
      </c>
      <c r="AB389" s="65">
        <v>2.7</v>
      </c>
      <c r="AC389" s="68">
        <v>2.7</v>
      </c>
      <c r="AD389" s="33" t="s">
        <v>912</v>
      </c>
      <c r="AE389" s="69">
        <v>8870</v>
      </c>
      <c r="AF389" s="33" t="s">
        <v>912</v>
      </c>
      <c r="AG389" s="70">
        <v>80</v>
      </c>
      <c r="AH389" s="71" t="s">
        <v>913</v>
      </c>
      <c r="AI389" s="62" t="s">
        <v>914</v>
      </c>
      <c r="AJ389" s="67" t="s">
        <v>912</v>
      </c>
      <c r="AK389" s="64" t="s">
        <v>915</v>
      </c>
      <c r="AL389" s="67" t="s">
        <v>912</v>
      </c>
      <c r="AM389" s="72">
        <v>2.8</v>
      </c>
      <c r="AN389" s="73" t="s">
        <v>916</v>
      </c>
      <c r="AO389" s="33" t="s">
        <v>912</v>
      </c>
      <c r="AP389" s="74">
        <v>3540</v>
      </c>
      <c r="AQ389" s="33" t="s">
        <v>912</v>
      </c>
      <c r="AR389" s="75">
        <v>30</v>
      </c>
      <c r="AS389" s="76" t="s">
        <v>913</v>
      </c>
      <c r="AT389" s="77" t="s">
        <v>914</v>
      </c>
      <c r="AU389" s="78" t="s">
        <v>912</v>
      </c>
      <c r="AV389" s="79" t="s">
        <v>915</v>
      </c>
      <c r="AW389" s="78" t="s">
        <v>912</v>
      </c>
      <c r="AX389" s="80">
        <v>3.7</v>
      </c>
      <c r="AZ389" s="18"/>
      <c r="BA389" s="18"/>
      <c r="BB389" s="81"/>
      <c r="BC389" s="22"/>
      <c r="BD389" s="18"/>
      <c r="BE389" s="22"/>
      <c r="BF389" s="18"/>
      <c r="BG389" s="22"/>
      <c r="BH389" s="18"/>
      <c r="BI389" s="870"/>
      <c r="BK389" s="150"/>
      <c r="BL389" s="869"/>
      <c r="BM389" s="151"/>
      <c r="BN389" s="54"/>
      <c r="BO389" s="54"/>
      <c r="BP389" s="54"/>
      <c r="BQ389" s="54"/>
      <c r="BR389" s="54"/>
      <c r="BS389" s="152"/>
      <c r="BU389" s="958"/>
      <c r="BV389" s="117"/>
      <c r="BW389" s="859" t="s">
        <v>912</v>
      </c>
      <c r="BX389" s="886">
        <v>13700</v>
      </c>
      <c r="BY389" s="88"/>
      <c r="BZ389" s="859" t="s">
        <v>912</v>
      </c>
      <c r="CA389" s="860">
        <v>50</v>
      </c>
      <c r="CB389" s="883" t="s">
        <v>913</v>
      </c>
      <c r="CC389" s="834" t="s">
        <v>914</v>
      </c>
      <c r="CD389" s="883" t="s">
        <v>912</v>
      </c>
      <c r="CE389" s="837" t="s">
        <v>918</v>
      </c>
      <c r="CF389" s="883" t="s">
        <v>912</v>
      </c>
      <c r="CG389" s="840">
        <v>6.6</v>
      </c>
      <c r="CH389" s="877" t="s">
        <v>912</v>
      </c>
      <c r="CI389" s="871">
        <v>3800</v>
      </c>
      <c r="CJ389" s="874">
        <v>4200</v>
      </c>
      <c r="CK389" s="877" t="s">
        <v>912</v>
      </c>
      <c r="CL389" s="89" t="s">
        <v>919</v>
      </c>
      <c r="CM389" s="90">
        <v>6300</v>
      </c>
      <c r="CN389" s="91">
        <v>7100</v>
      </c>
      <c r="CO389" s="859" t="s">
        <v>912</v>
      </c>
      <c r="CP389" s="878">
        <v>5910</v>
      </c>
      <c r="CQ389" s="859" t="s">
        <v>912</v>
      </c>
      <c r="CR389" s="860">
        <v>50</v>
      </c>
      <c r="CS389" s="883" t="s">
        <v>913</v>
      </c>
      <c r="CT389" s="834" t="s">
        <v>914</v>
      </c>
      <c r="CU389" s="834" t="s">
        <v>912</v>
      </c>
      <c r="CV389" s="837" t="s">
        <v>918</v>
      </c>
      <c r="CW389" s="883" t="s">
        <v>912</v>
      </c>
      <c r="CX389" s="850">
        <v>3.2</v>
      </c>
      <c r="CY389" s="881" t="s">
        <v>920</v>
      </c>
      <c r="CZ389" s="877" t="s">
        <v>912</v>
      </c>
      <c r="DA389" s="853">
        <v>5100</v>
      </c>
      <c r="DB389" s="855"/>
      <c r="DC389" s="156"/>
      <c r="DD389" s="855" t="s">
        <v>921</v>
      </c>
      <c r="DE389" s="856">
        <v>6380</v>
      </c>
      <c r="DF389" s="859" t="s">
        <v>912</v>
      </c>
      <c r="DG389" s="860">
        <v>60</v>
      </c>
      <c r="DH389" s="834" t="s">
        <v>913</v>
      </c>
      <c r="DI389" s="834" t="s">
        <v>914</v>
      </c>
      <c r="DJ389" s="834" t="s">
        <v>912</v>
      </c>
      <c r="DK389" s="837" t="s">
        <v>918</v>
      </c>
      <c r="DL389" s="834" t="s">
        <v>912</v>
      </c>
      <c r="DM389" s="840">
        <v>2</v>
      </c>
      <c r="DN389" s="843" t="s">
        <v>921</v>
      </c>
      <c r="DO389" s="844" t="s">
        <v>854</v>
      </c>
      <c r="DP389" s="846" t="s">
        <v>854</v>
      </c>
      <c r="DQ389" s="846" t="s">
        <v>854</v>
      </c>
      <c r="DR389" s="848" t="s">
        <v>854</v>
      </c>
      <c r="DS389" s="843" t="s">
        <v>921</v>
      </c>
      <c r="DT389" s="967"/>
      <c r="DU389" s="969"/>
      <c r="DV389" s="961"/>
      <c r="DW389" s="195"/>
      <c r="DX389" s="961"/>
    </row>
    <row r="390" spans="1:128" ht="18.600000000000001" customHeight="1">
      <c r="A390" s="302" t="s">
        <v>210</v>
      </c>
      <c r="B390" s="921"/>
      <c r="C390" s="866"/>
      <c r="D390" s="868"/>
      <c r="E390" s="94" t="s">
        <v>52</v>
      </c>
      <c r="F390" s="56"/>
      <c r="G390" s="95">
        <v>60740</v>
      </c>
      <c r="H390" s="96">
        <v>131980</v>
      </c>
      <c r="I390" s="95">
        <v>54110</v>
      </c>
      <c r="J390" s="96">
        <v>125350</v>
      </c>
      <c r="K390" s="33" t="s">
        <v>912</v>
      </c>
      <c r="L390" s="97">
        <v>570</v>
      </c>
      <c r="M390" s="98">
        <v>1190</v>
      </c>
      <c r="N390" s="99" t="s">
        <v>913</v>
      </c>
      <c r="O390" s="100" t="s">
        <v>914</v>
      </c>
      <c r="P390" s="100" t="s">
        <v>852</v>
      </c>
      <c r="Q390" s="100" t="s">
        <v>915</v>
      </c>
      <c r="R390" s="100" t="s">
        <v>912</v>
      </c>
      <c r="S390" s="101">
        <v>2.8</v>
      </c>
      <c r="T390" s="102">
        <v>2.7</v>
      </c>
      <c r="U390" s="97">
        <v>510</v>
      </c>
      <c r="V390" s="98">
        <v>1120</v>
      </c>
      <c r="W390" s="103" t="s">
        <v>913</v>
      </c>
      <c r="X390" s="100" t="s">
        <v>914</v>
      </c>
      <c r="Y390" s="103" t="s">
        <v>852</v>
      </c>
      <c r="Z390" s="100" t="s">
        <v>915</v>
      </c>
      <c r="AA390" s="103" t="s">
        <v>912</v>
      </c>
      <c r="AB390" s="101">
        <v>2.7</v>
      </c>
      <c r="AC390" s="104">
        <v>2.7</v>
      </c>
      <c r="AD390" s="33" t="s">
        <v>912</v>
      </c>
      <c r="AE390" s="105">
        <v>8870</v>
      </c>
      <c r="AF390" s="33" t="s">
        <v>912</v>
      </c>
      <c r="AG390" s="106">
        <v>80</v>
      </c>
      <c r="AH390" s="107" t="s">
        <v>913</v>
      </c>
      <c r="AI390" s="49" t="s">
        <v>914</v>
      </c>
      <c r="AJ390" s="50" t="s">
        <v>912</v>
      </c>
      <c r="AK390" s="108" t="s">
        <v>915</v>
      </c>
      <c r="AL390" s="109" t="s">
        <v>912</v>
      </c>
      <c r="AM390" s="110">
        <v>2.8</v>
      </c>
      <c r="AN390" s="111"/>
      <c r="AP390" s="112"/>
      <c r="AQ390" s="7"/>
      <c r="AR390" s="113"/>
      <c r="AS390" s="114"/>
      <c r="AT390" s="112"/>
      <c r="AU390" s="114"/>
      <c r="AV390" s="112"/>
      <c r="AW390" s="114"/>
      <c r="AX390" s="112"/>
      <c r="AZ390" s="18"/>
      <c r="BA390" s="18"/>
      <c r="BB390" s="81"/>
      <c r="BC390" s="22"/>
      <c r="BD390" s="18"/>
      <c r="BE390" s="22"/>
      <c r="BF390" s="18"/>
      <c r="BG390" s="22"/>
      <c r="BH390" s="18"/>
      <c r="BI390" s="870"/>
      <c r="BK390" s="115" t="s">
        <v>950</v>
      </c>
      <c r="BL390" s="869"/>
      <c r="BM390" s="93" t="s">
        <v>950</v>
      </c>
      <c r="BS390" s="116"/>
      <c r="BT390" s="154"/>
      <c r="BU390" s="958"/>
      <c r="BV390" s="150"/>
      <c r="BW390" s="859"/>
      <c r="BX390" s="887"/>
      <c r="BY390" s="118">
        <v>11760</v>
      </c>
      <c r="BZ390" s="859"/>
      <c r="CA390" s="861"/>
      <c r="CB390" s="884"/>
      <c r="CC390" s="835"/>
      <c r="CD390" s="884"/>
      <c r="CE390" s="838"/>
      <c r="CF390" s="884"/>
      <c r="CG390" s="841"/>
      <c r="CH390" s="877"/>
      <c r="CI390" s="872" t="e">
        <v>#REF!</v>
      </c>
      <c r="CJ390" s="875" t="e">
        <v>#REF!</v>
      </c>
      <c r="CK390" s="877"/>
      <c r="CL390" s="15" t="s">
        <v>923</v>
      </c>
      <c r="CM390" s="119">
        <v>3500</v>
      </c>
      <c r="CN390" s="120">
        <v>3900</v>
      </c>
      <c r="CO390" s="859"/>
      <c r="CP390" s="879"/>
      <c r="CQ390" s="859"/>
      <c r="CR390" s="861"/>
      <c r="CS390" s="884"/>
      <c r="CT390" s="835"/>
      <c r="CU390" s="835"/>
      <c r="CV390" s="838"/>
      <c r="CW390" s="884"/>
      <c r="CX390" s="851"/>
      <c r="CY390" s="881"/>
      <c r="CZ390" s="877"/>
      <c r="DA390" s="854"/>
      <c r="DB390" s="855"/>
      <c r="DC390" s="156"/>
      <c r="DD390" s="855"/>
      <c r="DE390" s="857"/>
      <c r="DF390" s="859"/>
      <c r="DG390" s="861"/>
      <c r="DH390" s="835"/>
      <c r="DI390" s="835"/>
      <c r="DJ390" s="835"/>
      <c r="DK390" s="838"/>
      <c r="DL390" s="835"/>
      <c r="DM390" s="841"/>
      <c r="DN390" s="843"/>
      <c r="DO390" s="845"/>
      <c r="DP390" s="847"/>
      <c r="DQ390" s="847"/>
      <c r="DR390" s="849"/>
      <c r="DS390" s="843"/>
      <c r="DT390" s="967"/>
      <c r="DU390" s="969"/>
      <c r="DV390" s="961"/>
      <c r="DW390" s="195"/>
      <c r="DX390" s="961"/>
    </row>
    <row r="391" spans="1:128" ht="18.600000000000001" customHeight="1">
      <c r="A391" s="302" t="s">
        <v>211</v>
      </c>
      <c r="B391" s="921"/>
      <c r="C391" s="866"/>
      <c r="D391" s="863" t="s">
        <v>924</v>
      </c>
      <c r="E391" s="94" t="s">
        <v>53</v>
      </c>
      <c r="F391" s="56"/>
      <c r="G391" s="95">
        <v>131980</v>
      </c>
      <c r="H391" s="96">
        <v>220700</v>
      </c>
      <c r="I391" s="95">
        <v>125350</v>
      </c>
      <c r="J391" s="96">
        <v>214070</v>
      </c>
      <c r="K391" s="33" t="s">
        <v>912</v>
      </c>
      <c r="L391" s="97">
        <v>1190</v>
      </c>
      <c r="M391" s="98">
        <v>2080</v>
      </c>
      <c r="N391" s="99" t="s">
        <v>913</v>
      </c>
      <c r="O391" s="100" t="s">
        <v>914</v>
      </c>
      <c r="P391" s="100" t="s">
        <v>852</v>
      </c>
      <c r="Q391" s="100" t="s">
        <v>915</v>
      </c>
      <c r="R391" s="100" t="s">
        <v>912</v>
      </c>
      <c r="S391" s="101">
        <v>2.7</v>
      </c>
      <c r="T391" s="102">
        <v>2.7</v>
      </c>
      <c r="U391" s="97">
        <v>1120</v>
      </c>
      <c r="V391" s="98">
        <v>2010</v>
      </c>
      <c r="W391" s="103" t="s">
        <v>913</v>
      </c>
      <c r="X391" s="100" t="s">
        <v>914</v>
      </c>
      <c r="Y391" s="103" t="s">
        <v>852</v>
      </c>
      <c r="Z391" s="100" t="s">
        <v>915</v>
      </c>
      <c r="AA391" s="103" t="s">
        <v>912</v>
      </c>
      <c r="AB391" s="101">
        <v>2.7</v>
      </c>
      <c r="AC391" s="104">
        <v>2.7</v>
      </c>
      <c r="AD391" s="122"/>
      <c r="AF391" s="124"/>
      <c r="AO391" s="122"/>
      <c r="AQ391" s="124"/>
      <c r="AY391" s="33" t="s">
        <v>912</v>
      </c>
      <c r="AZ391" s="127">
        <v>17740</v>
      </c>
      <c r="BA391" s="33" t="s">
        <v>912</v>
      </c>
      <c r="BB391" s="75">
        <v>170</v>
      </c>
      <c r="BC391" s="76" t="s">
        <v>913</v>
      </c>
      <c r="BD391" s="77" t="s">
        <v>914</v>
      </c>
      <c r="BE391" s="78" t="s">
        <v>912</v>
      </c>
      <c r="BF391" s="79" t="s">
        <v>915</v>
      </c>
      <c r="BG391" s="76" t="s">
        <v>912</v>
      </c>
      <c r="BH391" s="80">
        <v>2.6</v>
      </c>
      <c r="BI391" s="870"/>
      <c r="BK391" s="115">
        <v>614800</v>
      </c>
      <c r="BL391" s="869"/>
      <c r="BM391" s="147">
        <v>6140</v>
      </c>
      <c r="BN391" s="86" t="s">
        <v>853</v>
      </c>
      <c r="BO391" s="14" t="s">
        <v>914</v>
      </c>
      <c r="BP391" s="21" t="s">
        <v>912</v>
      </c>
      <c r="BQ391" s="148" t="s">
        <v>915</v>
      </c>
      <c r="BR391" s="35" t="s">
        <v>912</v>
      </c>
      <c r="BS391" s="149">
        <v>2</v>
      </c>
      <c r="BT391" s="123"/>
      <c r="BU391" s="958"/>
      <c r="BV391" s="115"/>
      <c r="BW391" s="859" t="s">
        <v>912</v>
      </c>
      <c r="BX391" s="963">
        <v>11760</v>
      </c>
      <c r="BY391" s="128"/>
      <c r="BZ391" s="859"/>
      <c r="CA391" s="861">
        <v>0</v>
      </c>
      <c r="CB391" s="884"/>
      <c r="CC391" s="835"/>
      <c r="CD391" s="884"/>
      <c r="CE391" s="838"/>
      <c r="CF391" s="884"/>
      <c r="CG391" s="841"/>
      <c r="CH391" s="877"/>
      <c r="CI391" s="872" t="e">
        <v>#REF!</v>
      </c>
      <c r="CJ391" s="875" t="e">
        <v>#REF!</v>
      </c>
      <c r="CK391" s="877"/>
      <c r="CL391" s="15" t="s">
        <v>925</v>
      </c>
      <c r="CM391" s="119">
        <v>3000</v>
      </c>
      <c r="CN391" s="120">
        <v>3400</v>
      </c>
      <c r="CO391" s="859"/>
      <c r="CP391" s="879"/>
      <c r="CQ391" s="859"/>
      <c r="CR391" s="861"/>
      <c r="CS391" s="884"/>
      <c r="CT391" s="835"/>
      <c r="CU391" s="835"/>
      <c r="CV391" s="838"/>
      <c r="CW391" s="884"/>
      <c r="CX391" s="851"/>
      <c r="CY391" s="881"/>
      <c r="CZ391" s="93"/>
      <c r="DA391" s="19"/>
      <c r="DB391" s="855"/>
      <c r="DC391" s="157"/>
      <c r="DD391" s="855"/>
      <c r="DE391" s="857"/>
      <c r="DF391" s="859"/>
      <c r="DG391" s="861"/>
      <c r="DH391" s="835"/>
      <c r="DI391" s="835"/>
      <c r="DJ391" s="835"/>
      <c r="DK391" s="838"/>
      <c r="DL391" s="835"/>
      <c r="DM391" s="841"/>
      <c r="DN391" s="843"/>
      <c r="DO391" s="888">
        <v>0.01</v>
      </c>
      <c r="DP391" s="890">
        <v>0.03</v>
      </c>
      <c r="DQ391" s="890">
        <v>0.04</v>
      </c>
      <c r="DR391" s="892">
        <v>0.06</v>
      </c>
      <c r="DS391" s="843"/>
      <c r="DT391" s="967"/>
      <c r="DU391" s="969"/>
      <c r="DV391" s="961"/>
      <c r="DW391" s="195"/>
      <c r="DX391" s="961"/>
    </row>
    <row r="392" spans="1:128" ht="18.600000000000001" customHeight="1">
      <c r="A392" s="302" t="s">
        <v>212</v>
      </c>
      <c r="B392" s="921"/>
      <c r="C392" s="866"/>
      <c r="D392" s="864"/>
      <c r="E392" s="129" t="s">
        <v>54</v>
      </c>
      <c r="F392" s="56"/>
      <c r="G392" s="130">
        <v>220700</v>
      </c>
      <c r="H392" s="131"/>
      <c r="I392" s="130">
        <v>214070</v>
      </c>
      <c r="J392" s="131"/>
      <c r="K392" s="33" t="s">
        <v>912</v>
      </c>
      <c r="L392" s="132">
        <v>2080</v>
      </c>
      <c r="M392" s="133"/>
      <c r="N392" s="134" t="s">
        <v>913</v>
      </c>
      <c r="O392" s="135" t="s">
        <v>914</v>
      </c>
      <c r="P392" s="135" t="s">
        <v>852</v>
      </c>
      <c r="Q392" s="135" t="s">
        <v>915</v>
      </c>
      <c r="R392" s="135" t="s">
        <v>912</v>
      </c>
      <c r="S392" s="136">
        <v>2.7</v>
      </c>
      <c r="T392" s="137"/>
      <c r="U392" s="132">
        <v>2010</v>
      </c>
      <c r="V392" s="133"/>
      <c r="W392" s="138" t="s">
        <v>913</v>
      </c>
      <c r="X392" s="135" t="s">
        <v>914</v>
      </c>
      <c r="Y392" s="139" t="s">
        <v>852</v>
      </c>
      <c r="Z392" s="135" t="s">
        <v>915</v>
      </c>
      <c r="AA392" s="139" t="s">
        <v>912</v>
      </c>
      <c r="AB392" s="136">
        <v>2.7</v>
      </c>
      <c r="AC392" s="140"/>
      <c r="AD392" s="122"/>
      <c r="AF392" s="124"/>
      <c r="AG392" s="141"/>
      <c r="AO392" s="122"/>
      <c r="AQ392" s="124"/>
      <c r="AR392" s="141"/>
      <c r="AY392" s="122"/>
      <c r="BI392" s="870"/>
      <c r="BK392" s="150"/>
      <c r="BL392" s="869"/>
      <c r="BM392" s="151"/>
      <c r="BN392" s="54"/>
      <c r="BO392" s="54"/>
      <c r="BP392" s="54"/>
      <c r="BQ392" s="54"/>
      <c r="BR392" s="54"/>
      <c r="BS392" s="152"/>
      <c r="BU392" s="958"/>
      <c r="BV392" s="117"/>
      <c r="BW392" s="859"/>
      <c r="BX392" s="964"/>
      <c r="BY392" s="142"/>
      <c r="BZ392" s="859"/>
      <c r="CA392" s="862"/>
      <c r="CB392" s="885"/>
      <c r="CC392" s="836"/>
      <c r="CD392" s="885"/>
      <c r="CE392" s="839"/>
      <c r="CF392" s="885"/>
      <c r="CG392" s="842"/>
      <c r="CH392" s="877"/>
      <c r="CI392" s="873" t="e">
        <v>#REF!</v>
      </c>
      <c r="CJ392" s="876" t="e">
        <v>#REF!</v>
      </c>
      <c r="CK392" s="877"/>
      <c r="CL392" s="143" t="s">
        <v>926</v>
      </c>
      <c r="CM392" s="144">
        <v>2700</v>
      </c>
      <c r="CN392" s="145">
        <v>3000</v>
      </c>
      <c r="CO392" s="859"/>
      <c r="CP392" s="880"/>
      <c r="CQ392" s="859"/>
      <c r="CR392" s="862"/>
      <c r="CS392" s="885"/>
      <c r="CT392" s="836"/>
      <c r="CU392" s="836"/>
      <c r="CV392" s="839"/>
      <c r="CW392" s="885"/>
      <c r="CX392" s="852"/>
      <c r="CY392" s="882"/>
      <c r="CZ392" s="93"/>
      <c r="DA392" s="19"/>
      <c r="DB392" s="855"/>
      <c r="DC392" s="157"/>
      <c r="DD392" s="855"/>
      <c r="DE392" s="858"/>
      <c r="DF392" s="859"/>
      <c r="DG392" s="862"/>
      <c r="DH392" s="836"/>
      <c r="DI392" s="836"/>
      <c r="DJ392" s="836"/>
      <c r="DK392" s="839"/>
      <c r="DL392" s="836"/>
      <c r="DM392" s="842"/>
      <c r="DN392" s="843"/>
      <c r="DO392" s="889"/>
      <c r="DP392" s="891"/>
      <c r="DQ392" s="891"/>
      <c r="DR392" s="893"/>
      <c r="DS392" s="843"/>
      <c r="DT392" s="967"/>
      <c r="DU392" s="969"/>
      <c r="DV392" s="961"/>
      <c r="DW392" s="195"/>
      <c r="DX392" s="961"/>
    </row>
    <row r="393" spans="1:128" ht="18.600000000000001" customHeight="1">
      <c r="A393" s="302" t="s">
        <v>213</v>
      </c>
      <c r="B393" s="921"/>
      <c r="C393" s="865" t="s">
        <v>951</v>
      </c>
      <c r="D393" s="867" t="s">
        <v>911</v>
      </c>
      <c r="E393" s="55" t="s">
        <v>51</v>
      </c>
      <c r="F393" s="56"/>
      <c r="G393" s="57">
        <v>44760</v>
      </c>
      <c r="H393" s="58">
        <v>53630</v>
      </c>
      <c r="I393" s="57">
        <v>38800</v>
      </c>
      <c r="J393" s="58">
        <v>47670</v>
      </c>
      <c r="K393" s="33" t="s">
        <v>912</v>
      </c>
      <c r="L393" s="59">
        <v>420</v>
      </c>
      <c r="M393" s="60">
        <v>500</v>
      </c>
      <c r="N393" s="61" t="s">
        <v>913</v>
      </c>
      <c r="O393" s="62" t="s">
        <v>914</v>
      </c>
      <c r="P393" s="63" t="s">
        <v>912</v>
      </c>
      <c r="Q393" s="64" t="s">
        <v>915</v>
      </c>
      <c r="R393" s="63" t="s">
        <v>912</v>
      </c>
      <c r="S393" s="65">
        <v>2.9</v>
      </c>
      <c r="T393" s="66">
        <v>2.9</v>
      </c>
      <c r="U393" s="59">
        <v>360</v>
      </c>
      <c r="V393" s="60">
        <v>440</v>
      </c>
      <c r="W393" s="67" t="s">
        <v>913</v>
      </c>
      <c r="X393" s="62" t="s">
        <v>914</v>
      </c>
      <c r="Y393" s="67" t="s">
        <v>912</v>
      </c>
      <c r="Z393" s="64" t="s">
        <v>915</v>
      </c>
      <c r="AA393" s="67" t="s">
        <v>912</v>
      </c>
      <c r="AB393" s="65">
        <v>2.9</v>
      </c>
      <c r="AC393" s="68">
        <v>2.9</v>
      </c>
      <c r="AD393" s="33" t="s">
        <v>912</v>
      </c>
      <c r="AE393" s="69">
        <v>8870</v>
      </c>
      <c r="AF393" s="33" t="s">
        <v>912</v>
      </c>
      <c r="AG393" s="70">
        <v>80</v>
      </c>
      <c r="AH393" s="71" t="s">
        <v>913</v>
      </c>
      <c r="AI393" s="62" t="s">
        <v>914</v>
      </c>
      <c r="AJ393" s="67" t="s">
        <v>912</v>
      </c>
      <c r="AK393" s="64" t="s">
        <v>915</v>
      </c>
      <c r="AL393" s="67" t="s">
        <v>912</v>
      </c>
      <c r="AM393" s="72">
        <v>2.8</v>
      </c>
      <c r="AN393" s="73" t="s">
        <v>916</v>
      </c>
      <c r="AO393" s="33" t="s">
        <v>912</v>
      </c>
      <c r="AP393" s="74">
        <v>3540</v>
      </c>
      <c r="AQ393" s="33" t="s">
        <v>912</v>
      </c>
      <c r="AR393" s="75">
        <v>30</v>
      </c>
      <c r="AS393" s="76" t="s">
        <v>913</v>
      </c>
      <c r="AT393" s="77" t="s">
        <v>914</v>
      </c>
      <c r="AU393" s="78" t="s">
        <v>912</v>
      </c>
      <c r="AV393" s="79" t="s">
        <v>915</v>
      </c>
      <c r="AW393" s="78" t="s">
        <v>912</v>
      </c>
      <c r="AX393" s="80">
        <v>3.7</v>
      </c>
      <c r="AZ393" s="18"/>
      <c r="BA393" s="18"/>
      <c r="BB393" s="81"/>
      <c r="BC393" s="22"/>
      <c r="BD393" s="18"/>
      <c r="BE393" s="22"/>
      <c r="BF393" s="18"/>
      <c r="BG393" s="22"/>
      <c r="BH393" s="18"/>
      <c r="BI393" s="870"/>
      <c r="BK393" s="115" t="s">
        <v>952</v>
      </c>
      <c r="BL393" s="869"/>
      <c r="BM393" s="93" t="s">
        <v>952</v>
      </c>
      <c r="BS393" s="116"/>
      <c r="BT393" s="154"/>
      <c r="BU393" s="958"/>
      <c r="BV393" s="150"/>
      <c r="BW393" s="869"/>
      <c r="BX393" s="123"/>
      <c r="BY393" s="123"/>
      <c r="BZ393" s="870"/>
      <c r="CA393" s="158"/>
      <c r="CB393" s="159"/>
      <c r="CC393" s="160"/>
      <c r="CD393" s="159"/>
      <c r="CE393" s="160"/>
      <c r="CF393" s="159"/>
      <c r="CG393" s="160"/>
      <c r="CH393" s="855" t="s">
        <v>912</v>
      </c>
      <c r="CI393" s="871">
        <v>3400</v>
      </c>
      <c r="CJ393" s="874">
        <v>3800</v>
      </c>
      <c r="CK393" s="877" t="s">
        <v>912</v>
      </c>
      <c r="CL393" s="89" t="s">
        <v>919</v>
      </c>
      <c r="CM393" s="90">
        <v>5500</v>
      </c>
      <c r="CN393" s="91">
        <v>6200</v>
      </c>
      <c r="CO393" s="859" t="s">
        <v>912</v>
      </c>
      <c r="CP393" s="878">
        <v>5320</v>
      </c>
      <c r="CQ393" s="859" t="s">
        <v>912</v>
      </c>
      <c r="CR393" s="860">
        <v>50</v>
      </c>
      <c r="CS393" s="883" t="s">
        <v>913</v>
      </c>
      <c r="CT393" s="834" t="s">
        <v>914</v>
      </c>
      <c r="CU393" s="834" t="s">
        <v>912</v>
      </c>
      <c r="CV393" s="837" t="s">
        <v>918</v>
      </c>
      <c r="CW393" s="883" t="s">
        <v>912</v>
      </c>
      <c r="CX393" s="850">
        <v>2.9</v>
      </c>
      <c r="CY393" s="881" t="s">
        <v>920</v>
      </c>
      <c r="CZ393" s="877" t="s">
        <v>912</v>
      </c>
      <c r="DA393" s="853">
        <v>5100</v>
      </c>
      <c r="DB393" s="855"/>
      <c r="DC393" s="161"/>
      <c r="DD393" s="855" t="s">
        <v>921</v>
      </c>
      <c r="DE393" s="856">
        <v>5740</v>
      </c>
      <c r="DF393" s="859" t="s">
        <v>912</v>
      </c>
      <c r="DG393" s="860">
        <v>50</v>
      </c>
      <c r="DH393" s="834" t="s">
        <v>913</v>
      </c>
      <c r="DI393" s="834" t="s">
        <v>914</v>
      </c>
      <c r="DJ393" s="834" t="s">
        <v>912</v>
      </c>
      <c r="DK393" s="837" t="s">
        <v>918</v>
      </c>
      <c r="DL393" s="834" t="s">
        <v>912</v>
      </c>
      <c r="DM393" s="840">
        <v>2.2000000000000002</v>
      </c>
      <c r="DN393" s="843" t="s">
        <v>921</v>
      </c>
      <c r="DO393" s="844" t="s">
        <v>854</v>
      </c>
      <c r="DP393" s="846" t="s">
        <v>854</v>
      </c>
      <c r="DQ393" s="846" t="s">
        <v>854</v>
      </c>
      <c r="DR393" s="848" t="s">
        <v>854</v>
      </c>
      <c r="DS393" s="843" t="s">
        <v>921</v>
      </c>
      <c r="DT393" s="967"/>
      <c r="DU393" s="969"/>
      <c r="DV393" s="961"/>
      <c r="DW393" s="195"/>
      <c r="DX393" s="961"/>
    </row>
    <row r="394" spans="1:128" ht="18.600000000000001" customHeight="1">
      <c r="A394" s="302" t="s">
        <v>214</v>
      </c>
      <c r="B394" s="921"/>
      <c r="C394" s="866"/>
      <c r="D394" s="868"/>
      <c r="E394" s="94" t="s">
        <v>52</v>
      </c>
      <c r="F394" s="56"/>
      <c r="G394" s="95">
        <v>53630</v>
      </c>
      <c r="H394" s="96">
        <v>124870</v>
      </c>
      <c r="I394" s="95">
        <v>47670</v>
      </c>
      <c r="J394" s="96">
        <v>118910</v>
      </c>
      <c r="K394" s="33" t="s">
        <v>912</v>
      </c>
      <c r="L394" s="97">
        <v>500</v>
      </c>
      <c r="M394" s="98">
        <v>1120</v>
      </c>
      <c r="N394" s="99" t="s">
        <v>913</v>
      </c>
      <c r="O394" s="100" t="s">
        <v>914</v>
      </c>
      <c r="P394" s="100" t="s">
        <v>852</v>
      </c>
      <c r="Q394" s="100" t="s">
        <v>915</v>
      </c>
      <c r="R394" s="100" t="s">
        <v>912</v>
      </c>
      <c r="S394" s="101">
        <v>2.9</v>
      </c>
      <c r="T394" s="102">
        <v>2.8</v>
      </c>
      <c r="U394" s="97">
        <v>440</v>
      </c>
      <c r="V394" s="98">
        <v>1060</v>
      </c>
      <c r="W394" s="103" t="s">
        <v>913</v>
      </c>
      <c r="X394" s="100" t="s">
        <v>914</v>
      </c>
      <c r="Y394" s="103" t="s">
        <v>852</v>
      </c>
      <c r="Z394" s="100" t="s">
        <v>915</v>
      </c>
      <c r="AA394" s="103" t="s">
        <v>912</v>
      </c>
      <c r="AB394" s="101">
        <v>2.9</v>
      </c>
      <c r="AC394" s="104">
        <v>2.8</v>
      </c>
      <c r="AD394" s="33" t="s">
        <v>912</v>
      </c>
      <c r="AE394" s="105">
        <v>8870</v>
      </c>
      <c r="AF394" s="33" t="s">
        <v>912</v>
      </c>
      <c r="AG394" s="106">
        <v>80</v>
      </c>
      <c r="AH394" s="107" t="s">
        <v>913</v>
      </c>
      <c r="AI394" s="49" t="s">
        <v>914</v>
      </c>
      <c r="AJ394" s="50" t="s">
        <v>912</v>
      </c>
      <c r="AK394" s="108" t="s">
        <v>915</v>
      </c>
      <c r="AL394" s="109" t="s">
        <v>912</v>
      </c>
      <c r="AM394" s="110">
        <v>2.8</v>
      </c>
      <c r="AN394" s="111"/>
      <c r="AP394" s="112"/>
      <c r="AQ394" s="7"/>
      <c r="AR394" s="113"/>
      <c r="AS394" s="114"/>
      <c r="AT394" s="112"/>
      <c r="AU394" s="114"/>
      <c r="AV394" s="112"/>
      <c r="AW394" s="114"/>
      <c r="AX394" s="112"/>
      <c r="AZ394" s="18"/>
      <c r="BA394" s="18"/>
      <c r="BB394" s="81"/>
      <c r="BC394" s="22"/>
      <c r="BD394" s="18"/>
      <c r="BE394" s="22"/>
      <c r="BF394" s="18"/>
      <c r="BG394" s="22"/>
      <c r="BH394" s="18"/>
      <c r="BI394" s="870"/>
      <c r="BK394" s="115">
        <v>657400</v>
      </c>
      <c r="BL394" s="869"/>
      <c r="BM394" s="147">
        <v>6570</v>
      </c>
      <c r="BN394" s="86" t="s">
        <v>853</v>
      </c>
      <c r="BO394" s="14" t="s">
        <v>914</v>
      </c>
      <c r="BP394" s="21" t="s">
        <v>912</v>
      </c>
      <c r="BQ394" s="148" t="s">
        <v>915</v>
      </c>
      <c r="BR394" s="35" t="s">
        <v>912</v>
      </c>
      <c r="BS394" s="149">
        <v>1.8</v>
      </c>
      <c r="BT394" s="123"/>
      <c r="BU394" s="958"/>
      <c r="BW394" s="869"/>
      <c r="BX394" s="123"/>
      <c r="BY394" s="123"/>
      <c r="BZ394" s="870"/>
      <c r="CA394" s="162"/>
      <c r="CB394" s="159"/>
      <c r="CC394" s="160"/>
      <c r="CD394" s="159"/>
      <c r="CE394" s="160"/>
      <c r="CF394" s="159"/>
      <c r="CG394" s="160"/>
      <c r="CH394" s="855"/>
      <c r="CI394" s="872" t="e">
        <v>#REF!</v>
      </c>
      <c r="CJ394" s="875" t="e">
        <v>#REF!</v>
      </c>
      <c r="CK394" s="877"/>
      <c r="CL394" s="15" t="s">
        <v>923</v>
      </c>
      <c r="CM394" s="119">
        <v>3000</v>
      </c>
      <c r="CN394" s="120">
        <v>3400</v>
      </c>
      <c r="CO394" s="859"/>
      <c r="CP394" s="879"/>
      <c r="CQ394" s="859"/>
      <c r="CR394" s="861"/>
      <c r="CS394" s="884"/>
      <c r="CT394" s="835"/>
      <c r="CU394" s="835"/>
      <c r="CV394" s="838"/>
      <c r="CW394" s="884"/>
      <c r="CX394" s="851"/>
      <c r="CY394" s="881"/>
      <c r="CZ394" s="877"/>
      <c r="DA394" s="854"/>
      <c r="DB394" s="855"/>
      <c r="DC394" s="161"/>
      <c r="DD394" s="855"/>
      <c r="DE394" s="857"/>
      <c r="DF394" s="859"/>
      <c r="DG394" s="861"/>
      <c r="DH394" s="835"/>
      <c r="DI394" s="835"/>
      <c r="DJ394" s="835"/>
      <c r="DK394" s="838"/>
      <c r="DL394" s="835"/>
      <c r="DM394" s="841"/>
      <c r="DN394" s="843"/>
      <c r="DO394" s="845"/>
      <c r="DP394" s="847"/>
      <c r="DQ394" s="847"/>
      <c r="DR394" s="849"/>
      <c r="DS394" s="843"/>
      <c r="DT394" s="967"/>
      <c r="DU394" s="969"/>
      <c r="DV394" s="961"/>
      <c r="DW394" s="195"/>
      <c r="DX394" s="961"/>
    </row>
    <row r="395" spans="1:128" ht="18.600000000000001" customHeight="1">
      <c r="A395" s="302" t="s">
        <v>215</v>
      </c>
      <c r="B395" s="921"/>
      <c r="C395" s="866"/>
      <c r="D395" s="863" t="s">
        <v>924</v>
      </c>
      <c r="E395" s="94" t="s">
        <v>53</v>
      </c>
      <c r="F395" s="56"/>
      <c r="G395" s="95">
        <v>124870</v>
      </c>
      <c r="H395" s="96">
        <v>213590</v>
      </c>
      <c r="I395" s="95">
        <v>118910</v>
      </c>
      <c r="J395" s="96">
        <v>207630</v>
      </c>
      <c r="K395" s="33" t="s">
        <v>912</v>
      </c>
      <c r="L395" s="97">
        <v>1120</v>
      </c>
      <c r="M395" s="98">
        <v>2010</v>
      </c>
      <c r="N395" s="99" t="s">
        <v>913</v>
      </c>
      <c r="O395" s="100" t="s">
        <v>914</v>
      </c>
      <c r="P395" s="100" t="s">
        <v>852</v>
      </c>
      <c r="Q395" s="100" t="s">
        <v>915</v>
      </c>
      <c r="R395" s="100" t="s">
        <v>912</v>
      </c>
      <c r="S395" s="101">
        <v>2.8</v>
      </c>
      <c r="T395" s="102">
        <v>2.8</v>
      </c>
      <c r="U395" s="97">
        <v>1060</v>
      </c>
      <c r="V395" s="98">
        <v>1950</v>
      </c>
      <c r="W395" s="103" t="s">
        <v>913</v>
      </c>
      <c r="X395" s="100" t="s">
        <v>914</v>
      </c>
      <c r="Y395" s="103" t="s">
        <v>852</v>
      </c>
      <c r="Z395" s="100" t="s">
        <v>915</v>
      </c>
      <c r="AA395" s="103" t="s">
        <v>912</v>
      </c>
      <c r="AB395" s="101">
        <v>2.8</v>
      </c>
      <c r="AC395" s="104">
        <v>2.7</v>
      </c>
      <c r="AD395" s="122"/>
      <c r="AF395" s="124"/>
      <c r="AO395" s="122"/>
      <c r="AQ395" s="124"/>
      <c r="AY395" s="33" t="s">
        <v>912</v>
      </c>
      <c r="AZ395" s="127">
        <v>17740</v>
      </c>
      <c r="BA395" s="33" t="s">
        <v>912</v>
      </c>
      <c r="BB395" s="75">
        <v>170</v>
      </c>
      <c r="BC395" s="76" t="s">
        <v>913</v>
      </c>
      <c r="BD395" s="77" t="s">
        <v>914</v>
      </c>
      <c r="BE395" s="78" t="s">
        <v>912</v>
      </c>
      <c r="BF395" s="79" t="s">
        <v>915</v>
      </c>
      <c r="BG395" s="76" t="s">
        <v>912</v>
      </c>
      <c r="BH395" s="80">
        <v>2.6</v>
      </c>
      <c r="BI395" s="870"/>
      <c r="BK395" s="150"/>
      <c r="BL395" s="869"/>
      <c r="BM395" s="151"/>
      <c r="BN395" s="54"/>
      <c r="BO395" s="54"/>
      <c r="BP395" s="54"/>
      <c r="BQ395" s="54"/>
      <c r="BR395" s="54"/>
      <c r="BS395" s="152"/>
      <c r="BU395" s="958"/>
      <c r="BW395" s="869"/>
      <c r="BX395" s="123"/>
      <c r="BY395" s="123"/>
      <c r="BZ395" s="870"/>
      <c r="CA395" s="162"/>
      <c r="CB395" s="159"/>
      <c r="CC395" s="160"/>
      <c r="CD395" s="159"/>
      <c r="CE395" s="160"/>
      <c r="CF395" s="159"/>
      <c r="CG395" s="160"/>
      <c r="CH395" s="855"/>
      <c r="CI395" s="872" t="e">
        <v>#REF!</v>
      </c>
      <c r="CJ395" s="875" t="e">
        <v>#REF!</v>
      </c>
      <c r="CK395" s="877"/>
      <c r="CL395" s="15" t="s">
        <v>925</v>
      </c>
      <c r="CM395" s="119">
        <v>2600</v>
      </c>
      <c r="CN395" s="120">
        <v>2900</v>
      </c>
      <c r="CO395" s="859"/>
      <c r="CP395" s="879"/>
      <c r="CQ395" s="859"/>
      <c r="CR395" s="861"/>
      <c r="CS395" s="884"/>
      <c r="CT395" s="835"/>
      <c r="CU395" s="835"/>
      <c r="CV395" s="838"/>
      <c r="CW395" s="884"/>
      <c r="CX395" s="851"/>
      <c r="CY395" s="881"/>
      <c r="CZ395" s="93"/>
      <c r="DA395" s="19"/>
      <c r="DB395" s="855"/>
      <c r="DC395" s="161"/>
      <c r="DD395" s="855"/>
      <c r="DE395" s="857"/>
      <c r="DF395" s="859"/>
      <c r="DG395" s="861"/>
      <c r="DH395" s="835"/>
      <c r="DI395" s="835"/>
      <c r="DJ395" s="835"/>
      <c r="DK395" s="838"/>
      <c r="DL395" s="835"/>
      <c r="DM395" s="841"/>
      <c r="DN395" s="843"/>
      <c r="DO395" s="888">
        <v>0.01</v>
      </c>
      <c r="DP395" s="890">
        <v>0.03</v>
      </c>
      <c r="DQ395" s="890">
        <v>0.04</v>
      </c>
      <c r="DR395" s="892">
        <v>0.06</v>
      </c>
      <c r="DS395" s="843"/>
      <c r="DT395" s="967"/>
      <c r="DU395" s="969"/>
      <c r="DV395" s="961"/>
      <c r="DW395" s="195"/>
      <c r="DX395" s="961"/>
    </row>
    <row r="396" spans="1:128" ht="18.600000000000001" customHeight="1">
      <c r="A396" s="302" t="s">
        <v>216</v>
      </c>
      <c r="B396" s="921"/>
      <c r="C396" s="866"/>
      <c r="D396" s="864"/>
      <c r="E396" s="129" t="s">
        <v>54</v>
      </c>
      <c r="F396" s="56"/>
      <c r="G396" s="130">
        <v>213590</v>
      </c>
      <c r="H396" s="131"/>
      <c r="I396" s="130">
        <v>207630</v>
      </c>
      <c r="J396" s="131"/>
      <c r="K396" s="33" t="s">
        <v>912</v>
      </c>
      <c r="L396" s="132">
        <v>2010</v>
      </c>
      <c r="M396" s="133"/>
      <c r="N396" s="134" t="s">
        <v>913</v>
      </c>
      <c r="O396" s="135" t="s">
        <v>914</v>
      </c>
      <c r="P396" s="135" t="s">
        <v>852</v>
      </c>
      <c r="Q396" s="135" t="s">
        <v>915</v>
      </c>
      <c r="R396" s="135" t="s">
        <v>912</v>
      </c>
      <c r="S396" s="136">
        <v>2.8</v>
      </c>
      <c r="T396" s="137"/>
      <c r="U396" s="132">
        <v>1950</v>
      </c>
      <c r="V396" s="133"/>
      <c r="W396" s="138" t="s">
        <v>913</v>
      </c>
      <c r="X396" s="135" t="s">
        <v>914</v>
      </c>
      <c r="Y396" s="139" t="s">
        <v>852</v>
      </c>
      <c r="Z396" s="135" t="s">
        <v>915</v>
      </c>
      <c r="AA396" s="139" t="s">
        <v>912</v>
      </c>
      <c r="AB396" s="136">
        <v>2.7</v>
      </c>
      <c r="AC396" s="140"/>
      <c r="AD396" s="122"/>
      <c r="AF396" s="124"/>
      <c r="AG396" s="141"/>
      <c r="AO396" s="122"/>
      <c r="AQ396" s="124"/>
      <c r="AR396" s="141"/>
      <c r="AY396" s="122"/>
      <c r="BI396" s="870"/>
      <c r="BK396" s="115" t="s">
        <v>953</v>
      </c>
      <c r="BL396" s="869"/>
      <c r="BM396" s="93" t="s">
        <v>953</v>
      </c>
      <c r="BS396" s="116"/>
      <c r="BT396" s="154"/>
      <c r="BU396" s="958"/>
      <c r="BV396" s="150"/>
      <c r="BW396" s="869"/>
      <c r="BX396" s="123"/>
      <c r="BY396" s="123"/>
      <c r="BZ396" s="870"/>
      <c r="CA396" s="162"/>
      <c r="CB396" s="159"/>
      <c r="CC396" s="160"/>
      <c r="CD396" s="159"/>
      <c r="CE396" s="160"/>
      <c r="CF396" s="159"/>
      <c r="CG396" s="160"/>
      <c r="CH396" s="855"/>
      <c r="CI396" s="873" t="e">
        <v>#REF!</v>
      </c>
      <c r="CJ396" s="876" t="e">
        <v>#REF!</v>
      </c>
      <c r="CK396" s="877"/>
      <c r="CL396" s="143" t="s">
        <v>926</v>
      </c>
      <c r="CM396" s="144">
        <v>2400</v>
      </c>
      <c r="CN396" s="145">
        <v>2600</v>
      </c>
      <c r="CO396" s="859"/>
      <c r="CP396" s="880"/>
      <c r="CQ396" s="859"/>
      <c r="CR396" s="862"/>
      <c r="CS396" s="885"/>
      <c r="CT396" s="836"/>
      <c r="CU396" s="836"/>
      <c r="CV396" s="839"/>
      <c r="CW396" s="885"/>
      <c r="CX396" s="852"/>
      <c r="CY396" s="882"/>
      <c r="CZ396" s="93"/>
      <c r="DA396" s="19"/>
      <c r="DB396" s="855"/>
      <c r="DC396" s="161"/>
      <c r="DD396" s="855"/>
      <c r="DE396" s="858"/>
      <c r="DF396" s="859"/>
      <c r="DG396" s="862"/>
      <c r="DH396" s="836"/>
      <c r="DI396" s="836"/>
      <c r="DJ396" s="836"/>
      <c r="DK396" s="839"/>
      <c r="DL396" s="836"/>
      <c r="DM396" s="842"/>
      <c r="DN396" s="843"/>
      <c r="DO396" s="889"/>
      <c r="DP396" s="891"/>
      <c r="DQ396" s="891"/>
      <c r="DR396" s="893"/>
      <c r="DS396" s="843"/>
      <c r="DT396" s="967"/>
      <c r="DU396" s="969"/>
      <c r="DV396" s="961"/>
      <c r="DW396" s="195"/>
      <c r="DX396" s="961"/>
    </row>
    <row r="397" spans="1:128" ht="18.600000000000001" customHeight="1">
      <c r="A397" s="302" t="s">
        <v>217</v>
      </c>
      <c r="B397" s="921"/>
      <c r="C397" s="865" t="s">
        <v>954</v>
      </c>
      <c r="D397" s="867" t="s">
        <v>911</v>
      </c>
      <c r="E397" s="55" t="s">
        <v>51</v>
      </c>
      <c r="F397" s="56"/>
      <c r="G397" s="57">
        <v>42600</v>
      </c>
      <c r="H397" s="58">
        <v>51470</v>
      </c>
      <c r="I397" s="57">
        <v>37180</v>
      </c>
      <c r="J397" s="58">
        <v>46050</v>
      </c>
      <c r="K397" s="33" t="s">
        <v>912</v>
      </c>
      <c r="L397" s="59">
        <v>400</v>
      </c>
      <c r="M397" s="60">
        <v>480</v>
      </c>
      <c r="N397" s="61" t="s">
        <v>913</v>
      </c>
      <c r="O397" s="62" t="s">
        <v>914</v>
      </c>
      <c r="P397" s="63" t="s">
        <v>912</v>
      </c>
      <c r="Q397" s="64" t="s">
        <v>915</v>
      </c>
      <c r="R397" s="63" t="s">
        <v>912</v>
      </c>
      <c r="S397" s="65">
        <v>2.9</v>
      </c>
      <c r="T397" s="66">
        <v>2.9</v>
      </c>
      <c r="U397" s="59">
        <v>350</v>
      </c>
      <c r="V397" s="60">
        <v>430</v>
      </c>
      <c r="W397" s="67" t="s">
        <v>913</v>
      </c>
      <c r="X397" s="62" t="s">
        <v>914</v>
      </c>
      <c r="Y397" s="67" t="s">
        <v>912</v>
      </c>
      <c r="Z397" s="64" t="s">
        <v>915</v>
      </c>
      <c r="AA397" s="67" t="s">
        <v>912</v>
      </c>
      <c r="AB397" s="65">
        <v>2.8</v>
      </c>
      <c r="AC397" s="68">
        <v>2.8</v>
      </c>
      <c r="AD397" s="33" t="s">
        <v>912</v>
      </c>
      <c r="AE397" s="69">
        <v>8870</v>
      </c>
      <c r="AF397" s="33" t="s">
        <v>912</v>
      </c>
      <c r="AG397" s="70">
        <v>80</v>
      </c>
      <c r="AH397" s="71" t="s">
        <v>913</v>
      </c>
      <c r="AI397" s="62" t="s">
        <v>914</v>
      </c>
      <c r="AJ397" s="67" t="s">
        <v>912</v>
      </c>
      <c r="AK397" s="64" t="s">
        <v>915</v>
      </c>
      <c r="AL397" s="67" t="s">
        <v>912</v>
      </c>
      <c r="AM397" s="72">
        <v>2.8</v>
      </c>
      <c r="AN397" s="73" t="s">
        <v>916</v>
      </c>
      <c r="AO397" s="33" t="s">
        <v>912</v>
      </c>
      <c r="AP397" s="74">
        <v>3540</v>
      </c>
      <c r="AQ397" s="33" t="s">
        <v>912</v>
      </c>
      <c r="AR397" s="75">
        <v>30</v>
      </c>
      <c r="AS397" s="76" t="s">
        <v>913</v>
      </c>
      <c r="AT397" s="77" t="s">
        <v>914</v>
      </c>
      <c r="AU397" s="78" t="s">
        <v>912</v>
      </c>
      <c r="AV397" s="79" t="s">
        <v>915</v>
      </c>
      <c r="AW397" s="78" t="s">
        <v>912</v>
      </c>
      <c r="AX397" s="80">
        <v>3.7</v>
      </c>
      <c r="AZ397" s="18"/>
      <c r="BA397" s="18"/>
      <c r="BB397" s="81"/>
      <c r="BC397" s="22"/>
      <c r="BD397" s="18"/>
      <c r="BE397" s="22"/>
      <c r="BF397" s="18"/>
      <c r="BG397" s="22"/>
      <c r="BH397" s="18"/>
      <c r="BI397" s="870"/>
      <c r="BK397" s="115">
        <v>700000</v>
      </c>
      <c r="BL397" s="869"/>
      <c r="BM397" s="147">
        <v>7000</v>
      </c>
      <c r="BN397" s="86" t="s">
        <v>853</v>
      </c>
      <c r="BO397" s="14" t="s">
        <v>914</v>
      </c>
      <c r="BP397" s="21" t="s">
        <v>912</v>
      </c>
      <c r="BQ397" s="148" t="s">
        <v>915</v>
      </c>
      <c r="BR397" s="35" t="s">
        <v>912</v>
      </c>
      <c r="BS397" s="149">
        <v>1.9</v>
      </c>
      <c r="BT397" s="123"/>
      <c r="BU397" s="958"/>
      <c r="BV397" s="115"/>
      <c r="BW397" s="869"/>
      <c r="BX397" s="123"/>
      <c r="BY397" s="123"/>
      <c r="BZ397" s="870"/>
      <c r="CA397" s="162"/>
      <c r="CB397" s="159"/>
      <c r="CC397" s="160"/>
      <c r="CD397" s="159"/>
      <c r="CE397" s="160"/>
      <c r="CF397" s="159"/>
      <c r="CG397" s="160"/>
      <c r="CH397" s="855" t="s">
        <v>912</v>
      </c>
      <c r="CI397" s="871">
        <v>3800</v>
      </c>
      <c r="CJ397" s="874">
        <v>4100</v>
      </c>
      <c r="CK397" s="877" t="s">
        <v>912</v>
      </c>
      <c r="CL397" s="89" t="s">
        <v>919</v>
      </c>
      <c r="CM397" s="90">
        <v>6100</v>
      </c>
      <c r="CN397" s="91">
        <v>6800</v>
      </c>
      <c r="CO397" s="859" t="s">
        <v>912</v>
      </c>
      <c r="CP397" s="878">
        <v>4830</v>
      </c>
      <c r="CQ397" s="859" t="s">
        <v>912</v>
      </c>
      <c r="CR397" s="860">
        <v>40</v>
      </c>
      <c r="CS397" s="883" t="s">
        <v>913</v>
      </c>
      <c r="CT397" s="834" t="s">
        <v>914</v>
      </c>
      <c r="CU397" s="834" t="s">
        <v>912</v>
      </c>
      <c r="CV397" s="837" t="s">
        <v>918</v>
      </c>
      <c r="CW397" s="883" t="s">
        <v>912</v>
      </c>
      <c r="CX397" s="850">
        <v>3.3</v>
      </c>
      <c r="CY397" s="881" t="s">
        <v>920</v>
      </c>
      <c r="CZ397" s="877" t="s">
        <v>912</v>
      </c>
      <c r="DA397" s="853">
        <v>5100</v>
      </c>
      <c r="DB397" s="855"/>
      <c r="DC397" s="157"/>
      <c r="DD397" s="855" t="s">
        <v>921</v>
      </c>
      <c r="DE397" s="856">
        <v>5220</v>
      </c>
      <c r="DF397" s="859" t="s">
        <v>912</v>
      </c>
      <c r="DG397" s="860">
        <v>50</v>
      </c>
      <c r="DH397" s="834" t="s">
        <v>913</v>
      </c>
      <c r="DI397" s="834" t="s">
        <v>914</v>
      </c>
      <c r="DJ397" s="834" t="s">
        <v>912</v>
      </c>
      <c r="DK397" s="837" t="s">
        <v>918</v>
      </c>
      <c r="DL397" s="834" t="s">
        <v>912</v>
      </c>
      <c r="DM397" s="840">
        <v>2</v>
      </c>
      <c r="DN397" s="843" t="s">
        <v>921</v>
      </c>
      <c r="DO397" s="844" t="s">
        <v>854</v>
      </c>
      <c r="DP397" s="846" t="s">
        <v>854</v>
      </c>
      <c r="DQ397" s="846" t="s">
        <v>854</v>
      </c>
      <c r="DR397" s="848" t="s">
        <v>854</v>
      </c>
      <c r="DS397" s="843" t="s">
        <v>921</v>
      </c>
      <c r="DT397" s="967"/>
      <c r="DU397" s="969"/>
      <c r="DV397" s="961"/>
      <c r="DW397" s="195"/>
      <c r="DX397" s="961"/>
    </row>
    <row r="398" spans="1:128" ht="18.600000000000001" customHeight="1">
      <c r="A398" s="302" t="s">
        <v>218</v>
      </c>
      <c r="B398" s="921"/>
      <c r="C398" s="866"/>
      <c r="D398" s="868"/>
      <c r="E398" s="94" t="s">
        <v>52</v>
      </c>
      <c r="F398" s="56"/>
      <c r="G398" s="95">
        <v>51470</v>
      </c>
      <c r="H398" s="96">
        <v>122710</v>
      </c>
      <c r="I398" s="95">
        <v>46050</v>
      </c>
      <c r="J398" s="96">
        <v>117290</v>
      </c>
      <c r="K398" s="33" t="s">
        <v>912</v>
      </c>
      <c r="L398" s="97">
        <v>480</v>
      </c>
      <c r="M398" s="98">
        <v>1090</v>
      </c>
      <c r="N398" s="99" t="s">
        <v>913</v>
      </c>
      <c r="O398" s="100" t="s">
        <v>914</v>
      </c>
      <c r="P398" s="100" t="s">
        <v>852</v>
      </c>
      <c r="Q398" s="100" t="s">
        <v>915</v>
      </c>
      <c r="R398" s="100" t="s">
        <v>912</v>
      </c>
      <c r="S398" s="101">
        <v>2.9</v>
      </c>
      <c r="T398" s="102">
        <v>2.8</v>
      </c>
      <c r="U398" s="97">
        <v>430</v>
      </c>
      <c r="V398" s="98">
        <v>1040</v>
      </c>
      <c r="W398" s="103" t="s">
        <v>913</v>
      </c>
      <c r="X398" s="100" t="s">
        <v>914</v>
      </c>
      <c r="Y398" s="103" t="s">
        <v>852</v>
      </c>
      <c r="Z398" s="100" t="s">
        <v>915</v>
      </c>
      <c r="AA398" s="103" t="s">
        <v>912</v>
      </c>
      <c r="AB398" s="101">
        <v>2.8</v>
      </c>
      <c r="AC398" s="104">
        <v>2.8</v>
      </c>
      <c r="AD398" s="33" t="s">
        <v>912</v>
      </c>
      <c r="AE398" s="105">
        <v>8870</v>
      </c>
      <c r="AF398" s="33" t="s">
        <v>912</v>
      </c>
      <c r="AG398" s="106">
        <v>80</v>
      </c>
      <c r="AH398" s="107" t="s">
        <v>913</v>
      </c>
      <c r="AI398" s="49" t="s">
        <v>914</v>
      </c>
      <c r="AJ398" s="50" t="s">
        <v>912</v>
      </c>
      <c r="AK398" s="108" t="s">
        <v>915</v>
      </c>
      <c r="AL398" s="109" t="s">
        <v>912</v>
      </c>
      <c r="AM398" s="110">
        <v>2.8</v>
      </c>
      <c r="AN398" s="111"/>
      <c r="AP398" s="112"/>
      <c r="AQ398" s="7"/>
      <c r="AR398" s="113"/>
      <c r="AS398" s="114"/>
      <c r="AT398" s="112"/>
      <c r="AU398" s="114"/>
      <c r="AV398" s="112"/>
      <c r="AW398" s="114"/>
      <c r="AX398" s="112"/>
      <c r="AZ398" s="18"/>
      <c r="BA398" s="18"/>
      <c r="BB398" s="81"/>
      <c r="BC398" s="22"/>
      <c r="BD398" s="18"/>
      <c r="BE398" s="22"/>
      <c r="BF398" s="18"/>
      <c r="BG398" s="22"/>
      <c r="BH398" s="18"/>
      <c r="BI398" s="870"/>
      <c r="BK398" s="150"/>
      <c r="BL398" s="869"/>
      <c r="BM398" s="151"/>
      <c r="BN398" s="54"/>
      <c r="BO398" s="54"/>
      <c r="BP398" s="54"/>
      <c r="BQ398" s="54"/>
      <c r="BR398" s="54"/>
      <c r="BS398" s="152"/>
      <c r="BU398" s="958"/>
      <c r="BV398" s="117"/>
      <c r="BW398" s="869"/>
      <c r="BX398" s="123"/>
      <c r="BY398" s="123"/>
      <c r="BZ398" s="870"/>
      <c r="CA398" s="162"/>
      <c r="CB398" s="159"/>
      <c r="CC398" s="160"/>
      <c r="CD398" s="159"/>
      <c r="CE398" s="160"/>
      <c r="CF398" s="159"/>
      <c r="CG398" s="160"/>
      <c r="CH398" s="855"/>
      <c r="CI398" s="872" t="e">
        <v>#REF!</v>
      </c>
      <c r="CJ398" s="875" t="e">
        <v>#REF!</v>
      </c>
      <c r="CK398" s="877"/>
      <c r="CL398" s="15" t="s">
        <v>923</v>
      </c>
      <c r="CM398" s="119">
        <v>3300</v>
      </c>
      <c r="CN398" s="120">
        <v>3700</v>
      </c>
      <c r="CO398" s="859"/>
      <c r="CP398" s="879"/>
      <c r="CQ398" s="859"/>
      <c r="CR398" s="861"/>
      <c r="CS398" s="884"/>
      <c r="CT398" s="835"/>
      <c r="CU398" s="835"/>
      <c r="CV398" s="838"/>
      <c r="CW398" s="884"/>
      <c r="CX398" s="851"/>
      <c r="CY398" s="881"/>
      <c r="CZ398" s="877"/>
      <c r="DA398" s="854"/>
      <c r="DB398" s="855"/>
      <c r="DC398" s="157"/>
      <c r="DD398" s="855"/>
      <c r="DE398" s="857"/>
      <c r="DF398" s="859"/>
      <c r="DG398" s="861"/>
      <c r="DH398" s="835"/>
      <c r="DI398" s="835"/>
      <c r="DJ398" s="835"/>
      <c r="DK398" s="838"/>
      <c r="DL398" s="835"/>
      <c r="DM398" s="841"/>
      <c r="DN398" s="843"/>
      <c r="DO398" s="845"/>
      <c r="DP398" s="847"/>
      <c r="DQ398" s="847"/>
      <c r="DR398" s="849"/>
      <c r="DS398" s="843"/>
      <c r="DT398" s="967"/>
      <c r="DU398" s="969"/>
      <c r="DV398" s="961"/>
      <c r="DW398" s="195"/>
      <c r="DX398" s="961"/>
    </row>
    <row r="399" spans="1:128" ht="18.600000000000001" customHeight="1">
      <c r="A399" s="302" t="s">
        <v>219</v>
      </c>
      <c r="B399" s="921"/>
      <c r="C399" s="866"/>
      <c r="D399" s="863" t="s">
        <v>924</v>
      </c>
      <c r="E399" s="94" t="s">
        <v>53</v>
      </c>
      <c r="F399" s="56"/>
      <c r="G399" s="95">
        <v>122710</v>
      </c>
      <c r="H399" s="96">
        <v>211430</v>
      </c>
      <c r="I399" s="95">
        <v>117290</v>
      </c>
      <c r="J399" s="96">
        <v>206010</v>
      </c>
      <c r="K399" s="33" t="s">
        <v>912</v>
      </c>
      <c r="L399" s="97">
        <v>1090</v>
      </c>
      <c r="M399" s="98">
        <v>1980</v>
      </c>
      <c r="N399" s="99" t="s">
        <v>913</v>
      </c>
      <c r="O399" s="100" t="s">
        <v>914</v>
      </c>
      <c r="P399" s="100" t="s">
        <v>852</v>
      </c>
      <c r="Q399" s="100" t="s">
        <v>915</v>
      </c>
      <c r="R399" s="100" t="s">
        <v>912</v>
      </c>
      <c r="S399" s="101">
        <v>2.8</v>
      </c>
      <c r="T399" s="102">
        <v>2.8</v>
      </c>
      <c r="U399" s="97">
        <v>1040</v>
      </c>
      <c r="V399" s="98">
        <v>1930</v>
      </c>
      <c r="W399" s="103" t="s">
        <v>913</v>
      </c>
      <c r="X399" s="100" t="s">
        <v>914</v>
      </c>
      <c r="Y399" s="103" t="s">
        <v>852</v>
      </c>
      <c r="Z399" s="100" t="s">
        <v>915</v>
      </c>
      <c r="AA399" s="103" t="s">
        <v>912</v>
      </c>
      <c r="AB399" s="101">
        <v>2.8</v>
      </c>
      <c r="AC399" s="104">
        <v>2.7</v>
      </c>
      <c r="AD399" s="122"/>
      <c r="AF399" s="124"/>
      <c r="AO399" s="122"/>
      <c r="AQ399" s="124"/>
      <c r="AY399" s="33" t="s">
        <v>912</v>
      </c>
      <c r="AZ399" s="127">
        <v>17740</v>
      </c>
      <c r="BA399" s="33" t="s">
        <v>912</v>
      </c>
      <c r="BB399" s="75">
        <v>170</v>
      </c>
      <c r="BC399" s="76" t="s">
        <v>913</v>
      </c>
      <c r="BD399" s="77" t="s">
        <v>914</v>
      </c>
      <c r="BE399" s="78" t="s">
        <v>912</v>
      </c>
      <c r="BF399" s="79" t="s">
        <v>915</v>
      </c>
      <c r="BG399" s="76" t="s">
        <v>912</v>
      </c>
      <c r="BH399" s="80">
        <v>2.6</v>
      </c>
      <c r="BI399" s="870"/>
      <c r="BK399" s="115" t="s">
        <v>955</v>
      </c>
      <c r="BL399" s="869"/>
      <c r="BM399" s="93" t="s">
        <v>955</v>
      </c>
      <c r="BS399" s="116"/>
      <c r="BT399" s="154"/>
      <c r="BU399" s="958"/>
      <c r="BV399" s="150"/>
      <c r="BW399" s="869"/>
      <c r="BX399" s="123"/>
      <c r="BY399" s="123"/>
      <c r="BZ399" s="870"/>
      <c r="CA399" s="162"/>
      <c r="CB399" s="159"/>
      <c r="CC399" s="160"/>
      <c r="CD399" s="159"/>
      <c r="CE399" s="160"/>
      <c r="CF399" s="159"/>
      <c r="CG399" s="160"/>
      <c r="CH399" s="855"/>
      <c r="CI399" s="872" t="e">
        <v>#REF!</v>
      </c>
      <c r="CJ399" s="875" t="e">
        <v>#REF!</v>
      </c>
      <c r="CK399" s="877"/>
      <c r="CL399" s="15" t="s">
        <v>925</v>
      </c>
      <c r="CM399" s="119">
        <v>2900</v>
      </c>
      <c r="CN399" s="120">
        <v>3200</v>
      </c>
      <c r="CO399" s="859"/>
      <c r="CP399" s="879"/>
      <c r="CQ399" s="859"/>
      <c r="CR399" s="861"/>
      <c r="CS399" s="884"/>
      <c r="CT399" s="835"/>
      <c r="CU399" s="835"/>
      <c r="CV399" s="838"/>
      <c r="CW399" s="884"/>
      <c r="CX399" s="851"/>
      <c r="CY399" s="881"/>
      <c r="CZ399" s="93"/>
      <c r="DA399" s="19"/>
      <c r="DB399" s="855"/>
      <c r="DC399" s="157"/>
      <c r="DD399" s="855"/>
      <c r="DE399" s="857"/>
      <c r="DF399" s="859"/>
      <c r="DG399" s="861"/>
      <c r="DH399" s="835"/>
      <c r="DI399" s="835"/>
      <c r="DJ399" s="835"/>
      <c r="DK399" s="838"/>
      <c r="DL399" s="835"/>
      <c r="DM399" s="841"/>
      <c r="DN399" s="843"/>
      <c r="DO399" s="888">
        <v>0.01</v>
      </c>
      <c r="DP399" s="890">
        <v>0.03</v>
      </c>
      <c r="DQ399" s="890">
        <v>0.04</v>
      </c>
      <c r="DR399" s="892">
        <v>0.06</v>
      </c>
      <c r="DS399" s="843"/>
      <c r="DT399" s="967"/>
      <c r="DU399" s="969"/>
      <c r="DV399" s="961"/>
      <c r="DW399" s="195"/>
      <c r="DX399" s="961"/>
    </row>
    <row r="400" spans="1:128" ht="18.600000000000001" customHeight="1">
      <c r="A400" s="302" t="s">
        <v>220</v>
      </c>
      <c r="B400" s="921"/>
      <c r="C400" s="866"/>
      <c r="D400" s="864"/>
      <c r="E400" s="129" t="s">
        <v>54</v>
      </c>
      <c r="F400" s="56"/>
      <c r="G400" s="130">
        <v>211430</v>
      </c>
      <c r="H400" s="131"/>
      <c r="I400" s="130">
        <v>206010</v>
      </c>
      <c r="J400" s="131"/>
      <c r="K400" s="33" t="s">
        <v>912</v>
      </c>
      <c r="L400" s="132">
        <v>1980</v>
      </c>
      <c r="M400" s="133"/>
      <c r="N400" s="134" t="s">
        <v>913</v>
      </c>
      <c r="O400" s="135" t="s">
        <v>914</v>
      </c>
      <c r="P400" s="135" t="s">
        <v>852</v>
      </c>
      <c r="Q400" s="135" t="s">
        <v>915</v>
      </c>
      <c r="R400" s="135" t="s">
        <v>912</v>
      </c>
      <c r="S400" s="136">
        <v>2.8</v>
      </c>
      <c r="T400" s="137"/>
      <c r="U400" s="132">
        <v>1930</v>
      </c>
      <c r="V400" s="133"/>
      <c r="W400" s="138" t="s">
        <v>913</v>
      </c>
      <c r="X400" s="135" t="s">
        <v>914</v>
      </c>
      <c r="Y400" s="139" t="s">
        <v>852</v>
      </c>
      <c r="Z400" s="135" t="s">
        <v>915</v>
      </c>
      <c r="AA400" s="139" t="s">
        <v>912</v>
      </c>
      <c r="AB400" s="136">
        <v>2.7</v>
      </c>
      <c r="AC400" s="140"/>
      <c r="AD400" s="122"/>
      <c r="AF400" s="124"/>
      <c r="AG400" s="141"/>
      <c r="AO400" s="122"/>
      <c r="AQ400" s="124"/>
      <c r="AR400" s="141"/>
      <c r="AY400" s="122"/>
      <c r="BI400" s="870"/>
      <c r="BK400" s="115">
        <v>742600</v>
      </c>
      <c r="BL400" s="869"/>
      <c r="BM400" s="147">
        <v>7420</v>
      </c>
      <c r="BN400" s="86" t="s">
        <v>853</v>
      </c>
      <c r="BO400" s="14" t="s">
        <v>914</v>
      </c>
      <c r="BP400" s="21" t="s">
        <v>912</v>
      </c>
      <c r="BQ400" s="148" t="s">
        <v>915</v>
      </c>
      <c r="BR400" s="35" t="s">
        <v>912</v>
      </c>
      <c r="BS400" s="149">
        <v>1.9</v>
      </c>
      <c r="BT400" s="123"/>
      <c r="BU400" s="958"/>
      <c r="BV400" s="115"/>
      <c r="BW400" s="869"/>
      <c r="BX400" s="123"/>
      <c r="BY400" s="123"/>
      <c r="BZ400" s="870"/>
      <c r="CA400" s="162"/>
      <c r="CB400" s="159"/>
      <c r="CC400" s="160"/>
      <c r="CD400" s="159"/>
      <c r="CE400" s="160"/>
      <c r="CF400" s="159"/>
      <c r="CG400" s="160"/>
      <c r="CH400" s="855"/>
      <c r="CI400" s="873" t="e">
        <v>#REF!</v>
      </c>
      <c r="CJ400" s="876" t="e">
        <v>#REF!</v>
      </c>
      <c r="CK400" s="877"/>
      <c r="CL400" s="143" t="s">
        <v>926</v>
      </c>
      <c r="CM400" s="144">
        <v>2600</v>
      </c>
      <c r="CN400" s="145">
        <v>2900</v>
      </c>
      <c r="CO400" s="859"/>
      <c r="CP400" s="880"/>
      <c r="CQ400" s="859"/>
      <c r="CR400" s="862"/>
      <c r="CS400" s="885"/>
      <c r="CT400" s="836"/>
      <c r="CU400" s="836"/>
      <c r="CV400" s="839"/>
      <c r="CW400" s="885"/>
      <c r="CX400" s="852"/>
      <c r="CY400" s="882"/>
      <c r="CZ400" s="93"/>
      <c r="DA400" s="19"/>
      <c r="DB400" s="855"/>
      <c r="DC400" s="157"/>
      <c r="DD400" s="855"/>
      <c r="DE400" s="858"/>
      <c r="DF400" s="859"/>
      <c r="DG400" s="862"/>
      <c r="DH400" s="836"/>
      <c r="DI400" s="836"/>
      <c r="DJ400" s="836"/>
      <c r="DK400" s="839"/>
      <c r="DL400" s="836"/>
      <c r="DM400" s="842"/>
      <c r="DN400" s="843"/>
      <c r="DO400" s="889"/>
      <c r="DP400" s="891"/>
      <c r="DQ400" s="891"/>
      <c r="DR400" s="893"/>
      <c r="DS400" s="843"/>
      <c r="DT400" s="967"/>
      <c r="DU400" s="969"/>
      <c r="DV400" s="961"/>
      <c r="DW400" s="195"/>
      <c r="DX400" s="961"/>
    </row>
    <row r="401" spans="1:128" ht="18.600000000000001" customHeight="1">
      <c r="A401" s="302" t="s">
        <v>221</v>
      </c>
      <c r="B401" s="921"/>
      <c r="C401" s="976" t="s">
        <v>956</v>
      </c>
      <c r="D401" s="867" t="s">
        <v>911</v>
      </c>
      <c r="E401" s="55" t="s">
        <v>51</v>
      </c>
      <c r="F401" s="56"/>
      <c r="G401" s="57">
        <v>40750</v>
      </c>
      <c r="H401" s="58">
        <v>49620</v>
      </c>
      <c r="I401" s="57">
        <v>35790</v>
      </c>
      <c r="J401" s="58">
        <v>44660</v>
      </c>
      <c r="K401" s="33" t="s">
        <v>912</v>
      </c>
      <c r="L401" s="59">
        <v>380</v>
      </c>
      <c r="M401" s="60">
        <v>460</v>
      </c>
      <c r="N401" s="61" t="s">
        <v>913</v>
      </c>
      <c r="O401" s="62" t="s">
        <v>914</v>
      </c>
      <c r="P401" s="63" t="s">
        <v>912</v>
      </c>
      <c r="Q401" s="64" t="s">
        <v>915</v>
      </c>
      <c r="R401" s="63" t="s">
        <v>912</v>
      </c>
      <c r="S401" s="65">
        <v>2.9</v>
      </c>
      <c r="T401" s="66">
        <v>2.9</v>
      </c>
      <c r="U401" s="59">
        <v>330</v>
      </c>
      <c r="V401" s="60">
        <v>410</v>
      </c>
      <c r="W401" s="67" t="s">
        <v>913</v>
      </c>
      <c r="X401" s="62" t="s">
        <v>914</v>
      </c>
      <c r="Y401" s="67" t="s">
        <v>912</v>
      </c>
      <c r="Z401" s="64" t="s">
        <v>915</v>
      </c>
      <c r="AA401" s="67" t="s">
        <v>912</v>
      </c>
      <c r="AB401" s="65">
        <v>2.9</v>
      </c>
      <c r="AC401" s="68">
        <v>2.8</v>
      </c>
      <c r="AD401" s="33" t="s">
        <v>912</v>
      </c>
      <c r="AE401" s="69">
        <v>8870</v>
      </c>
      <c r="AF401" s="33" t="s">
        <v>912</v>
      </c>
      <c r="AG401" s="70">
        <v>80</v>
      </c>
      <c r="AH401" s="71" t="s">
        <v>913</v>
      </c>
      <c r="AI401" s="62" t="s">
        <v>914</v>
      </c>
      <c r="AJ401" s="67" t="s">
        <v>912</v>
      </c>
      <c r="AK401" s="64" t="s">
        <v>915</v>
      </c>
      <c r="AL401" s="67" t="s">
        <v>912</v>
      </c>
      <c r="AM401" s="72">
        <v>2.8</v>
      </c>
      <c r="AN401" s="73" t="s">
        <v>916</v>
      </c>
      <c r="AO401" s="33" t="s">
        <v>912</v>
      </c>
      <c r="AP401" s="74">
        <v>3540</v>
      </c>
      <c r="AQ401" s="33" t="s">
        <v>912</v>
      </c>
      <c r="AR401" s="75">
        <v>30</v>
      </c>
      <c r="AS401" s="76" t="s">
        <v>913</v>
      </c>
      <c r="AT401" s="77" t="s">
        <v>914</v>
      </c>
      <c r="AU401" s="78" t="s">
        <v>912</v>
      </c>
      <c r="AV401" s="79" t="s">
        <v>915</v>
      </c>
      <c r="AW401" s="78" t="s">
        <v>912</v>
      </c>
      <c r="AX401" s="80">
        <v>3.7</v>
      </c>
      <c r="AZ401" s="18"/>
      <c r="BA401" s="18"/>
      <c r="BB401" s="81"/>
      <c r="BC401" s="22"/>
      <c r="BD401" s="18"/>
      <c r="BE401" s="22"/>
      <c r="BF401" s="18"/>
      <c r="BG401" s="22"/>
      <c r="BH401" s="18"/>
      <c r="BI401" s="870"/>
      <c r="BK401" s="150"/>
      <c r="BL401" s="869"/>
      <c r="BM401" s="151"/>
      <c r="BN401" s="54"/>
      <c r="BO401" s="54"/>
      <c r="BP401" s="54"/>
      <c r="BQ401" s="54"/>
      <c r="BR401" s="54"/>
      <c r="BS401" s="152"/>
      <c r="BU401" s="958"/>
      <c r="BV401" s="117"/>
      <c r="BW401" s="869"/>
      <c r="BX401" s="123"/>
      <c r="BY401" s="123"/>
      <c r="BZ401" s="870"/>
      <c r="CA401" s="162"/>
      <c r="CB401" s="159"/>
      <c r="CC401" s="160"/>
      <c r="CD401" s="159"/>
      <c r="CE401" s="160"/>
      <c r="CF401" s="159"/>
      <c r="CG401" s="160"/>
      <c r="CH401" s="855" t="s">
        <v>912</v>
      </c>
      <c r="CI401" s="871">
        <v>3400</v>
      </c>
      <c r="CJ401" s="874">
        <v>3800</v>
      </c>
      <c r="CK401" s="877" t="s">
        <v>912</v>
      </c>
      <c r="CL401" s="89" t="s">
        <v>919</v>
      </c>
      <c r="CM401" s="90">
        <v>5500</v>
      </c>
      <c r="CN401" s="91">
        <v>6200</v>
      </c>
      <c r="CO401" s="859" t="s">
        <v>912</v>
      </c>
      <c r="CP401" s="878">
        <v>4430</v>
      </c>
      <c r="CQ401" s="859" t="s">
        <v>912</v>
      </c>
      <c r="CR401" s="860">
        <v>40</v>
      </c>
      <c r="CS401" s="883" t="s">
        <v>913</v>
      </c>
      <c r="CT401" s="834" t="s">
        <v>914</v>
      </c>
      <c r="CU401" s="834" t="s">
        <v>912</v>
      </c>
      <c r="CV401" s="837" t="s">
        <v>918</v>
      </c>
      <c r="CW401" s="883" t="s">
        <v>912</v>
      </c>
      <c r="CX401" s="850">
        <v>3</v>
      </c>
      <c r="CY401" s="881" t="s">
        <v>920</v>
      </c>
      <c r="CZ401" s="877" t="s">
        <v>912</v>
      </c>
      <c r="DA401" s="853">
        <v>5100</v>
      </c>
      <c r="DB401" s="855"/>
      <c r="DC401" s="157"/>
      <c r="DD401" s="855" t="s">
        <v>921</v>
      </c>
      <c r="DE401" s="856">
        <v>4780</v>
      </c>
      <c r="DF401" s="859" t="s">
        <v>912</v>
      </c>
      <c r="DG401" s="860">
        <v>40</v>
      </c>
      <c r="DH401" s="834" t="s">
        <v>913</v>
      </c>
      <c r="DI401" s="834" t="s">
        <v>914</v>
      </c>
      <c r="DJ401" s="834" t="s">
        <v>912</v>
      </c>
      <c r="DK401" s="837" t="s">
        <v>918</v>
      </c>
      <c r="DL401" s="834" t="s">
        <v>912</v>
      </c>
      <c r="DM401" s="840">
        <v>2.2999999999999998</v>
      </c>
      <c r="DN401" s="843" t="s">
        <v>921</v>
      </c>
      <c r="DO401" s="844" t="s">
        <v>854</v>
      </c>
      <c r="DP401" s="846" t="s">
        <v>854</v>
      </c>
      <c r="DQ401" s="846" t="s">
        <v>854</v>
      </c>
      <c r="DR401" s="848" t="s">
        <v>854</v>
      </c>
      <c r="DS401" s="843" t="s">
        <v>921</v>
      </c>
      <c r="DT401" s="967"/>
      <c r="DU401" s="969"/>
      <c r="DV401" s="961"/>
      <c r="DW401" s="195"/>
      <c r="DX401" s="961"/>
    </row>
    <row r="402" spans="1:128" ht="18.600000000000001" customHeight="1">
      <c r="A402" s="302" t="s">
        <v>222</v>
      </c>
      <c r="B402" s="921"/>
      <c r="C402" s="977"/>
      <c r="D402" s="868"/>
      <c r="E402" s="94" t="s">
        <v>52</v>
      </c>
      <c r="F402" s="56"/>
      <c r="G402" s="95">
        <v>49620</v>
      </c>
      <c r="H402" s="96">
        <v>120860</v>
      </c>
      <c r="I402" s="95">
        <v>44660</v>
      </c>
      <c r="J402" s="96">
        <v>115900</v>
      </c>
      <c r="K402" s="33" t="s">
        <v>912</v>
      </c>
      <c r="L402" s="97">
        <v>460</v>
      </c>
      <c r="M402" s="98">
        <v>1080</v>
      </c>
      <c r="N402" s="99" t="s">
        <v>913</v>
      </c>
      <c r="O402" s="100" t="s">
        <v>914</v>
      </c>
      <c r="P402" s="100" t="s">
        <v>852</v>
      </c>
      <c r="Q402" s="100" t="s">
        <v>915</v>
      </c>
      <c r="R402" s="100" t="s">
        <v>912</v>
      </c>
      <c r="S402" s="101">
        <v>2.9</v>
      </c>
      <c r="T402" s="102">
        <v>2.8</v>
      </c>
      <c r="U402" s="97">
        <v>410</v>
      </c>
      <c r="V402" s="98">
        <v>1030</v>
      </c>
      <c r="W402" s="103" t="s">
        <v>913</v>
      </c>
      <c r="X402" s="100" t="s">
        <v>914</v>
      </c>
      <c r="Y402" s="103" t="s">
        <v>852</v>
      </c>
      <c r="Z402" s="100" t="s">
        <v>915</v>
      </c>
      <c r="AA402" s="103" t="s">
        <v>912</v>
      </c>
      <c r="AB402" s="101">
        <v>2.8</v>
      </c>
      <c r="AC402" s="104">
        <v>2.7</v>
      </c>
      <c r="AD402" s="33" t="s">
        <v>912</v>
      </c>
      <c r="AE402" s="105">
        <v>8870</v>
      </c>
      <c r="AF402" s="33" t="s">
        <v>912</v>
      </c>
      <c r="AG402" s="106">
        <v>80</v>
      </c>
      <c r="AH402" s="107" t="s">
        <v>913</v>
      </c>
      <c r="AI402" s="49" t="s">
        <v>914</v>
      </c>
      <c r="AJ402" s="50" t="s">
        <v>912</v>
      </c>
      <c r="AK402" s="108" t="s">
        <v>915</v>
      </c>
      <c r="AL402" s="109" t="s">
        <v>912</v>
      </c>
      <c r="AM402" s="110">
        <v>2.8</v>
      </c>
      <c r="AN402" s="111"/>
      <c r="AP402" s="112"/>
      <c r="AQ402" s="7"/>
      <c r="AR402" s="113"/>
      <c r="AS402" s="114"/>
      <c r="AT402" s="112"/>
      <c r="AU402" s="114"/>
      <c r="AV402" s="112"/>
      <c r="AW402" s="114"/>
      <c r="AX402" s="112"/>
      <c r="AZ402" s="18"/>
      <c r="BA402" s="18"/>
      <c r="BB402" s="81"/>
      <c r="BC402" s="22"/>
      <c r="BD402" s="18"/>
      <c r="BE402" s="22"/>
      <c r="BF402" s="18"/>
      <c r="BG402" s="22"/>
      <c r="BH402" s="18"/>
      <c r="BI402" s="870"/>
      <c r="BK402" s="115" t="s">
        <v>957</v>
      </c>
      <c r="BL402" s="869"/>
      <c r="BM402" s="93" t="s">
        <v>957</v>
      </c>
      <c r="BS402" s="116"/>
      <c r="BT402" s="154"/>
      <c r="BU402" s="958"/>
      <c r="BV402" s="150"/>
      <c r="BW402" s="869"/>
      <c r="BX402" s="123"/>
      <c r="BY402" s="123"/>
      <c r="BZ402" s="870"/>
      <c r="CA402" s="162"/>
      <c r="CB402" s="159"/>
      <c r="CC402" s="160"/>
      <c r="CD402" s="159"/>
      <c r="CE402" s="160"/>
      <c r="CF402" s="159"/>
      <c r="CG402" s="160"/>
      <c r="CH402" s="855"/>
      <c r="CI402" s="872" t="e">
        <v>#REF!</v>
      </c>
      <c r="CJ402" s="875" t="e">
        <v>#REF!</v>
      </c>
      <c r="CK402" s="877"/>
      <c r="CL402" s="15" t="s">
        <v>923</v>
      </c>
      <c r="CM402" s="119">
        <v>3000</v>
      </c>
      <c r="CN402" s="120">
        <v>3400</v>
      </c>
      <c r="CO402" s="859"/>
      <c r="CP402" s="879"/>
      <c r="CQ402" s="859"/>
      <c r="CR402" s="861"/>
      <c r="CS402" s="884"/>
      <c r="CT402" s="835"/>
      <c r="CU402" s="835"/>
      <c r="CV402" s="838"/>
      <c r="CW402" s="884"/>
      <c r="CX402" s="851"/>
      <c r="CY402" s="881"/>
      <c r="CZ402" s="877"/>
      <c r="DA402" s="854"/>
      <c r="DB402" s="855"/>
      <c r="DC402" s="157"/>
      <c r="DD402" s="855"/>
      <c r="DE402" s="857"/>
      <c r="DF402" s="859"/>
      <c r="DG402" s="861"/>
      <c r="DH402" s="835"/>
      <c r="DI402" s="835"/>
      <c r="DJ402" s="835"/>
      <c r="DK402" s="838"/>
      <c r="DL402" s="835"/>
      <c r="DM402" s="841"/>
      <c r="DN402" s="843"/>
      <c r="DO402" s="845"/>
      <c r="DP402" s="847"/>
      <c r="DQ402" s="847"/>
      <c r="DR402" s="849"/>
      <c r="DS402" s="843"/>
      <c r="DT402" s="967"/>
      <c r="DU402" s="969"/>
      <c r="DV402" s="961"/>
      <c r="DW402" s="195"/>
      <c r="DX402" s="961"/>
    </row>
    <row r="403" spans="1:128" ht="18.600000000000001" customHeight="1">
      <c r="A403" s="302" t="s">
        <v>223</v>
      </c>
      <c r="B403" s="921"/>
      <c r="C403" s="977"/>
      <c r="D403" s="863" t="s">
        <v>924</v>
      </c>
      <c r="E403" s="94" t="s">
        <v>53</v>
      </c>
      <c r="F403" s="56"/>
      <c r="G403" s="95">
        <v>120860</v>
      </c>
      <c r="H403" s="96">
        <v>209580</v>
      </c>
      <c r="I403" s="95">
        <v>115900</v>
      </c>
      <c r="J403" s="96">
        <v>204620</v>
      </c>
      <c r="K403" s="33" t="s">
        <v>912</v>
      </c>
      <c r="L403" s="97">
        <v>1080</v>
      </c>
      <c r="M403" s="98">
        <v>1970</v>
      </c>
      <c r="N403" s="99" t="s">
        <v>913</v>
      </c>
      <c r="O403" s="100" t="s">
        <v>914</v>
      </c>
      <c r="P403" s="100" t="s">
        <v>852</v>
      </c>
      <c r="Q403" s="100" t="s">
        <v>915</v>
      </c>
      <c r="R403" s="100" t="s">
        <v>912</v>
      </c>
      <c r="S403" s="101">
        <v>2.8</v>
      </c>
      <c r="T403" s="102">
        <v>2.7</v>
      </c>
      <c r="U403" s="97">
        <v>1030</v>
      </c>
      <c r="V403" s="98">
        <v>1920</v>
      </c>
      <c r="W403" s="103" t="s">
        <v>913</v>
      </c>
      <c r="X403" s="100" t="s">
        <v>914</v>
      </c>
      <c r="Y403" s="103" t="s">
        <v>852</v>
      </c>
      <c r="Z403" s="100" t="s">
        <v>915</v>
      </c>
      <c r="AA403" s="103" t="s">
        <v>912</v>
      </c>
      <c r="AB403" s="101">
        <v>2.7</v>
      </c>
      <c r="AC403" s="104">
        <v>2.7</v>
      </c>
      <c r="AD403" s="122"/>
      <c r="AF403" s="124"/>
      <c r="AO403" s="122"/>
      <c r="AQ403" s="124"/>
      <c r="AY403" s="33" t="s">
        <v>912</v>
      </c>
      <c r="AZ403" s="127">
        <v>17740</v>
      </c>
      <c r="BA403" s="33" t="s">
        <v>912</v>
      </c>
      <c r="BB403" s="75">
        <v>170</v>
      </c>
      <c r="BC403" s="76" t="s">
        <v>913</v>
      </c>
      <c r="BD403" s="77" t="s">
        <v>914</v>
      </c>
      <c r="BE403" s="78" t="s">
        <v>912</v>
      </c>
      <c r="BF403" s="79" t="s">
        <v>915</v>
      </c>
      <c r="BG403" s="76" t="s">
        <v>912</v>
      </c>
      <c r="BH403" s="80">
        <v>2.6</v>
      </c>
      <c r="BI403" s="870"/>
      <c r="BK403" s="115">
        <v>785200</v>
      </c>
      <c r="BL403" s="869"/>
      <c r="BM403" s="147">
        <v>7850</v>
      </c>
      <c r="BN403" s="86" t="s">
        <v>853</v>
      </c>
      <c r="BO403" s="14" t="s">
        <v>914</v>
      </c>
      <c r="BP403" s="21" t="s">
        <v>912</v>
      </c>
      <c r="BQ403" s="148" t="s">
        <v>915</v>
      </c>
      <c r="BR403" s="35" t="s">
        <v>912</v>
      </c>
      <c r="BS403" s="149">
        <v>2</v>
      </c>
      <c r="BT403" s="123"/>
      <c r="BU403" s="958"/>
      <c r="BV403" s="115"/>
      <c r="BW403" s="869"/>
      <c r="BX403" s="123"/>
      <c r="BY403" s="123"/>
      <c r="BZ403" s="870"/>
      <c r="CA403" s="162"/>
      <c r="CB403" s="159"/>
      <c r="CC403" s="160"/>
      <c r="CD403" s="159"/>
      <c r="CE403" s="160"/>
      <c r="CF403" s="159"/>
      <c r="CG403" s="160"/>
      <c r="CH403" s="855"/>
      <c r="CI403" s="872" t="e">
        <v>#REF!</v>
      </c>
      <c r="CJ403" s="875" t="e">
        <v>#REF!</v>
      </c>
      <c r="CK403" s="877"/>
      <c r="CL403" s="15" t="s">
        <v>925</v>
      </c>
      <c r="CM403" s="119">
        <v>2600</v>
      </c>
      <c r="CN403" s="120">
        <v>2900</v>
      </c>
      <c r="CO403" s="859"/>
      <c r="CP403" s="879"/>
      <c r="CQ403" s="859"/>
      <c r="CR403" s="861"/>
      <c r="CS403" s="884"/>
      <c r="CT403" s="835"/>
      <c r="CU403" s="835"/>
      <c r="CV403" s="838"/>
      <c r="CW403" s="884"/>
      <c r="CX403" s="851"/>
      <c r="CY403" s="881"/>
      <c r="CZ403" s="93"/>
      <c r="DA403" s="19"/>
      <c r="DB403" s="855"/>
      <c r="DC403" s="157"/>
      <c r="DD403" s="855"/>
      <c r="DE403" s="857"/>
      <c r="DF403" s="859"/>
      <c r="DG403" s="861"/>
      <c r="DH403" s="835"/>
      <c r="DI403" s="835"/>
      <c r="DJ403" s="835"/>
      <c r="DK403" s="838"/>
      <c r="DL403" s="835"/>
      <c r="DM403" s="841"/>
      <c r="DN403" s="843"/>
      <c r="DO403" s="888">
        <v>0.01</v>
      </c>
      <c r="DP403" s="890">
        <v>0.03</v>
      </c>
      <c r="DQ403" s="890">
        <v>0.04</v>
      </c>
      <c r="DR403" s="892">
        <v>0.06</v>
      </c>
      <c r="DS403" s="843"/>
      <c r="DT403" s="967"/>
      <c r="DU403" s="969"/>
      <c r="DV403" s="961"/>
      <c r="DW403" s="195"/>
      <c r="DX403" s="961"/>
    </row>
    <row r="404" spans="1:128" ht="18.600000000000001" customHeight="1">
      <c r="A404" s="302" t="s">
        <v>224</v>
      </c>
      <c r="B404" s="921"/>
      <c r="C404" s="978"/>
      <c r="D404" s="864"/>
      <c r="E404" s="129" t="s">
        <v>54</v>
      </c>
      <c r="F404" s="56"/>
      <c r="G404" s="130">
        <v>209580</v>
      </c>
      <c r="H404" s="131"/>
      <c r="I404" s="130">
        <v>204620</v>
      </c>
      <c r="J404" s="131"/>
      <c r="K404" s="33" t="s">
        <v>912</v>
      </c>
      <c r="L404" s="132">
        <v>1970</v>
      </c>
      <c r="M404" s="133"/>
      <c r="N404" s="134" t="s">
        <v>913</v>
      </c>
      <c r="O404" s="135" t="s">
        <v>914</v>
      </c>
      <c r="P404" s="135" t="s">
        <v>852</v>
      </c>
      <c r="Q404" s="135" t="s">
        <v>915</v>
      </c>
      <c r="R404" s="135" t="s">
        <v>912</v>
      </c>
      <c r="S404" s="136">
        <v>2.7</v>
      </c>
      <c r="T404" s="137"/>
      <c r="U404" s="132">
        <v>1920</v>
      </c>
      <c r="V404" s="133"/>
      <c r="W404" s="138" t="s">
        <v>913</v>
      </c>
      <c r="X404" s="135" t="s">
        <v>914</v>
      </c>
      <c r="Y404" s="139" t="s">
        <v>852</v>
      </c>
      <c r="Z404" s="135" t="s">
        <v>915</v>
      </c>
      <c r="AA404" s="139" t="s">
        <v>912</v>
      </c>
      <c r="AB404" s="136">
        <v>2.7</v>
      </c>
      <c r="AC404" s="140"/>
      <c r="AD404" s="122"/>
      <c r="AF404" s="124"/>
      <c r="AG404" s="141"/>
      <c r="AO404" s="122"/>
      <c r="AQ404" s="124"/>
      <c r="AR404" s="141"/>
      <c r="AY404" s="122"/>
      <c r="BI404" s="870"/>
      <c r="BK404" s="150"/>
      <c r="BL404" s="869"/>
      <c r="BM404" s="151"/>
      <c r="BN404" s="54"/>
      <c r="BO404" s="54"/>
      <c r="BP404" s="54"/>
      <c r="BQ404" s="54"/>
      <c r="BR404" s="54"/>
      <c r="BS404" s="152"/>
      <c r="BU404" s="958"/>
      <c r="BV404" s="117"/>
      <c r="BW404" s="869"/>
      <c r="BX404" s="123"/>
      <c r="BY404" s="123"/>
      <c r="BZ404" s="870"/>
      <c r="CA404" s="162"/>
      <c r="CB404" s="159"/>
      <c r="CC404" s="160"/>
      <c r="CD404" s="159"/>
      <c r="CE404" s="160"/>
      <c r="CF404" s="159"/>
      <c r="CG404" s="160"/>
      <c r="CH404" s="855"/>
      <c r="CI404" s="873" t="e">
        <v>#REF!</v>
      </c>
      <c r="CJ404" s="876" t="e">
        <v>#REF!</v>
      </c>
      <c r="CK404" s="877"/>
      <c r="CL404" s="143" t="s">
        <v>926</v>
      </c>
      <c r="CM404" s="144">
        <v>2400</v>
      </c>
      <c r="CN404" s="145">
        <v>2600</v>
      </c>
      <c r="CO404" s="859"/>
      <c r="CP404" s="880"/>
      <c r="CQ404" s="859"/>
      <c r="CR404" s="862"/>
      <c r="CS404" s="885"/>
      <c r="CT404" s="836"/>
      <c r="CU404" s="836"/>
      <c r="CV404" s="839"/>
      <c r="CW404" s="885"/>
      <c r="CX404" s="852"/>
      <c r="CY404" s="882"/>
      <c r="CZ404" s="93"/>
      <c r="DA404" s="19"/>
      <c r="DB404" s="855"/>
      <c r="DC404" s="157"/>
      <c r="DD404" s="855"/>
      <c r="DE404" s="858"/>
      <c r="DF404" s="859"/>
      <c r="DG404" s="862"/>
      <c r="DH404" s="836"/>
      <c r="DI404" s="836"/>
      <c r="DJ404" s="836"/>
      <c r="DK404" s="839"/>
      <c r="DL404" s="836"/>
      <c r="DM404" s="842"/>
      <c r="DN404" s="843"/>
      <c r="DO404" s="889"/>
      <c r="DP404" s="891"/>
      <c r="DQ404" s="891"/>
      <c r="DR404" s="893"/>
      <c r="DS404" s="843"/>
      <c r="DT404" s="967"/>
      <c r="DU404" s="969"/>
      <c r="DV404" s="961"/>
      <c r="DW404" s="195"/>
      <c r="DX404" s="961"/>
    </row>
    <row r="405" spans="1:128" ht="18.600000000000001" customHeight="1">
      <c r="A405" s="302" t="s">
        <v>225</v>
      </c>
      <c r="B405" s="921"/>
      <c r="C405" s="973" t="s">
        <v>958</v>
      </c>
      <c r="D405" s="867" t="s">
        <v>911</v>
      </c>
      <c r="E405" s="55" t="s">
        <v>51</v>
      </c>
      <c r="F405" s="56"/>
      <c r="G405" s="57">
        <v>39190</v>
      </c>
      <c r="H405" s="58">
        <v>48060</v>
      </c>
      <c r="I405" s="57">
        <v>34610</v>
      </c>
      <c r="J405" s="58">
        <v>43480</v>
      </c>
      <c r="K405" s="33" t="s">
        <v>912</v>
      </c>
      <c r="L405" s="59">
        <v>370</v>
      </c>
      <c r="M405" s="60">
        <v>450</v>
      </c>
      <c r="N405" s="61" t="s">
        <v>913</v>
      </c>
      <c r="O405" s="62" t="s">
        <v>914</v>
      </c>
      <c r="P405" s="63" t="s">
        <v>912</v>
      </c>
      <c r="Q405" s="64" t="s">
        <v>915</v>
      </c>
      <c r="R405" s="63" t="s">
        <v>912</v>
      </c>
      <c r="S405" s="65">
        <v>2.9</v>
      </c>
      <c r="T405" s="66">
        <v>2.8</v>
      </c>
      <c r="U405" s="59">
        <v>320</v>
      </c>
      <c r="V405" s="60">
        <v>400</v>
      </c>
      <c r="W405" s="67" t="s">
        <v>913</v>
      </c>
      <c r="X405" s="62" t="s">
        <v>914</v>
      </c>
      <c r="Y405" s="67" t="s">
        <v>912</v>
      </c>
      <c r="Z405" s="64" t="s">
        <v>915</v>
      </c>
      <c r="AA405" s="67" t="s">
        <v>912</v>
      </c>
      <c r="AB405" s="65">
        <v>2.8</v>
      </c>
      <c r="AC405" s="68">
        <v>2.8</v>
      </c>
      <c r="AD405" s="33" t="s">
        <v>912</v>
      </c>
      <c r="AE405" s="69">
        <v>8870</v>
      </c>
      <c r="AF405" s="33" t="s">
        <v>912</v>
      </c>
      <c r="AG405" s="70">
        <v>80</v>
      </c>
      <c r="AH405" s="71" t="s">
        <v>913</v>
      </c>
      <c r="AI405" s="62" t="s">
        <v>914</v>
      </c>
      <c r="AJ405" s="67" t="s">
        <v>912</v>
      </c>
      <c r="AK405" s="64" t="s">
        <v>915</v>
      </c>
      <c r="AL405" s="67" t="s">
        <v>912</v>
      </c>
      <c r="AM405" s="72">
        <v>2.8</v>
      </c>
      <c r="AN405" s="73" t="s">
        <v>916</v>
      </c>
      <c r="AO405" s="33" t="s">
        <v>912</v>
      </c>
      <c r="AP405" s="74">
        <v>3540</v>
      </c>
      <c r="AQ405" s="33" t="s">
        <v>912</v>
      </c>
      <c r="AR405" s="75">
        <v>30</v>
      </c>
      <c r="AS405" s="76" t="s">
        <v>913</v>
      </c>
      <c r="AT405" s="77" t="s">
        <v>914</v>
      </c>
      <c r="AU405" s="78" t="s">
        <v>912</v>
      </c>
      <c r="AV405" s="79" t="s">
        <v>915</v>
      </c>
      <c r="AW405" s="78" t="s">
        <v>912</v>
      </c>
      <c r="AX405" s="80">
        <v>3.7</v>
      </c>
      <c r="AZ405" s="18"/>
      <c r="BA405" s="18"/>
      <c r="BB405" s="81"/>
      <c r="BC405" s="22"/>
      <c r="BD405" s="18"/>
      <c r="BE405" s="22"/>
      <c r="BF405" s="18"/>
      <c r="BG405" s="22"/>
      <c r="BH405" s="18"/>
      <c r="BI405" s="870"/>
      <c r="BK405" s="115" t="s">
        <v>959</v>
      </c>
      <c r="BL405" s="869"/>
      <c r="BM405" s="93" t="s">
        <v>959</v>
      </c>
      <c r="BS405" s="116"/>
      <c r="BT405" s="154"/>
      <c r="BU405" s="958"/>
      <c r="BV405" s="150"/>
      <c r="BW405" s="869"/>
      <c r="BX405" s="123"/>
      <c r="BY405" s="123"/>
      <c r="BZ405" s="870"/>
      <c r="CA405" s="162"/>
      <c r="CB405" s="159"/>
      <c r="CC405" s="160"/>
      <c r="CD405" s="159"/>
      <c r="CE405" s="160"/>
      <c r="CF405" s="159"/>
      <c r="CG405" s="160"/>
      <c r="CH405" s="855" t="s">
        <v>912</v>
      </c>
      <c r="CI405" s="871">
        <v>3200</v>
      </c>
      <c r="CJ405" s="874">
        <v>3500</v>
      </c>
      <c r="CK405" s="877" t="s">
        <v>912</v>
      </c>
      <c r="CL405" s="89" t="s">
        <v>919</v>
      </c>
      <c r="CM405" s="90">
        <v>5100</v>
      </c>
      <c r="CN405" s="91">
        <v>5700</v>
      </c>
      <c r="CO405" s="859" t="s">
        <v>912</v>
      </c>
      <c r="CP405" s="878">
        <v>4090</v>
      </c>
      <c r="CQ405" s="859" t="s">
        <v>912</v>
      </c>
      <c r="CR405" s="860">
        <v>40</v>
      </c>
      <c r="CS405" s="883" t="s">
        <v>913</v>
      </c>
      <c r="CT405" s="834" t="s">
        <v>914</v>
      </c>
      <c r="CU405" s="834" t="s">
        <v>912</v>
      </c>
      <c r="CV405" s="837" t="s">
        <v>918</v>
      </c>
      <c r="CW405" s="883" t="s">
        <v>912</v>
      </c>
      <c r="CX405" s="850">
        <v>2.8</v>
      </c>
      <c r="CY405" s="881" t="s">
        <v>920</v>
      </c>
      <c r="CZ405" s="877" t="s">
        <v>912</v>
      </c>
      <c r="DA405" s="853">
        <v>5100</v>
      </c>
      <c r="DB405" s="855"/>
      <c r="DC405" s="157"/>
      <c r="DD405" s="855" t="s">
        <v>921</v>
      </c>
      <c r="DE405" s="856">
        <v>4420</v>
      </c>
      <c r="DF405" s="859" t="s">
        <v>912</v>
      </c>
      <c r="DG405" s="860">
        <v>40</v>
      </c>
      <c r="DH405" s="834" t="s">
        <v>913</v>
      </c>
      <c r="DI405" s="834" t="s">
        <v>914</v>
      </c>
      <c r="DJ405" s="834" t="s">
        <v>912</v>
      </c>
      <c r="DK405" s="837" t="s">
        <v>918</v>
      </c>
      <c r="DL405" s="834" t="s">
        <v>912</v>
      </c>
      <c r="DM405" s="840">
        <v>2.1</v>
      </c>
      <c r="DN405" s="843" t="s">
        <v>921</v>
      </c>
      <c r="DO405" s="844" t="s">
        <v>854</v>
      </c>
      <c r="DP405" s="846" t="s">
        <v>854</v>
      </c>
      <c r="DQ405" s="846" t="s">
        <v>854</v>
      </c>
      <c r="DR405" s="848" t="s">
        <v>854</v>
      </c>
      <c r="DS405" s="843" t="s">
        <v>921</v>
      </c>
      <c r="DT405" s="967"/>
      <c r="DU405" s="969"/>
      <c r="DV405" s="961"/>
      <c r="DW405" s="195"/>
      <c r="DX405" s="961"/>
    </row>
    <row r="406" spans="1:128" ht="18.600000000000001" customHeight="1">
      <c r="A406" s="302" t="s">
        <v>226</v>
      </c>
      <c r="B406" s="921"/>
      <c r="C406" s="866"/>
      <c r="D406" s="868"/>
      <c r="E406" s="94" t="s">
        <v>52</v>
      </c>
      <c r="F406" s="56"/>
      <c r="G406" s="95">
        <v>48060</v>
      </c>
      <c r="H406" s="96">
        <v>119300</v>
      </c>
      <c r="I406" s="95">
        <v>43480</v>
      </c>
      <c r="J406" s="96">
        <v>114720</v>
      </c>
      <c r="K406" s="33" t="s">
        <v>912</v>
      </c>
      <c r="L406" s="97">
        <v>450</v>
      </c>
      <c r="M406" s="98">
        <v>1060</v>
      </c>
      <c r="N406" s="99" t="s">
        <v>913</v>
      </c>
      <c r="O406" s="100" t="s">
        <v>914</v>
      </c>
      <c r="P406" s="100" t="s">
        <v>852</v>
      </c>
      <c r="Q406" s="100" t="s">
        <v>915</v>
      </c>
      <c r="R406" s="100" t="s">
        <v>912</v>
      </c>
      <c r="S406" s="101">
        <v>2.8</v>
      </c>
      <c r="T406" s="102">
        <v>2.8</v>
      </c>
      <c r="U406" s="97">
        <v>400</v>
      </c>
      <c r="V406" s="98">
        <v>1010</v>
      </c>
      <c r="W406" s="103" t="s">
        <v>913</v>
      </c>
      <c r="X406" s="100" t="s">
        <v>914</v>
      </c>
      <c r="Y406" s="103" t="s">
        <v>852</v>
      </c>
      <c r="Z406" s="100" t="s">
        <v>915</v>
      </c>
      <c r="AA406" s="103" t="s">
        <v>912</v>
      </c>
      <c r="AB406" s="101">
        <v>2.8</v>
      </c>
      <c r="AC406" s="104">
        <v>2.8</v>
      </c>
      <c r="AD406" s="33" t="s">
        <v>912</v>
      </c>
      <c r="AE406" s="105">
        <v>8870</v>
      </c>
      <c r="AF406" s="33" t="s">
        <v>912</v>
      </c>
      <c r="AG406" s="106">
        <v>80</v>
      </c>
      <c r="AH406" s="107" t="s">
        <v>913</v>
      </c>
      <c r="AI406" s="49" t="s">
        <v>914</v>
      </c>
      <c r="AJ406" s="50" t="s">
        <v>912</v>
      </c>
      <c r="AK406" s="108" t="s">
        <v>915</v>
      </c>
      <c r="AL406" s="109" t="s">
        <v>912</v>
      </c>
      <c r="AM406" s="110">
        <v>2.8</v>
      </c>
      <c r="AN406" s="111"/>
      <c r="AP406" s="112"/>
      <c r="AQ406" s="7"/>
      <c r="AR406" s="113"/>
      <c r="AS406" s="114"/>
      <c r="AT406" s="112"/>
      <c r="AU406" s="114"/>
      <c r="AV406" s="112"/>
      <c r="AW406" s="114"/>
      <c r="AX406" s="112"/>
      <c r="AZ406" s="18"/>
      <c r="BA406" s="18"/>
      <c r="BB406" s="81"/>
      <c r="BC406" s="22"/>
      <c r="BD406" s="18"/>
      <c r="BE406" s="22"/>
      <c r="BF406" s="18"/>
      <c r="BG406" s="22"/>
      <c r="BH406" s="18"/>
      <c r="BI406" s="870"/>
      <c r="BK406" s="115">
        <v>827700</v>
      </c>
      <c r="BL406" s="869"/>
      <c r="BM406" s="147">
        <v>8270</v>
      </c>
      <c r="BN406" s="86" t="s">
        <v>853</v>
      </c>
      <c r="BO406" s="14" t="s">
        <v>914</v>
      </c>
      <c r="BP406" s="21" t="s">
        <v>912</v>
      </c>
      <c r="BQ406" s="148" t="s">
        <v>915</v>
      </c>
      <c r="BR406" s="35" t="s">
        <v>912</v>
      </c>
      <c r="BS406" s="149">
        <v>2</v>
      </c>
      <c r="BT406" s="123"/>
      <c r="BU406" s="958"/>
      <c r="BV406" s="115"/>
      <c r="BW406" s="869"/>
      <c r="BX406" s="123"/>
      <c r="BY406" s="123"/>
      <c r="BZ406" s="870"/>
      <c r="CA406" s="162"/>
      <c r="CB406" s="159"/>
      <c r="CC406" s="160"/>
      <c r="CD406" s="159"/>
      <c r="CE406" s="160"/>
      <c r="CF406" s="159"/>
      <c r="CG406" s="160"/>
      <c r="CH406" s="855"/>
      <c r="CI406" s="872" t="e">
        <v>#REF!</v>
      </c>
      <c r="CJ406" s="875" t="e">
        <v>#REF!</v>
      </c>
      <c r="CK406" s="877"/>
      <c r="CL406" s="15" t="s">
        <v>923</v>
      </c>
      <c r="CM406" s="119">
        <v>2800</v>
      </c>
      <c r="CN406" s="120">
        <v>3100</v>
      </c>
      <c r="CO406" s="859"/>
      <c r="CP406" s="879"/>
      <c r="CQ406" s="859"/>
      <c r="CR406" s="861"/>
      <c r="CS406" s="884"/>
      <c r="CT406" s="835"/>
      <c r="CU406" s="835"/>
      <c r="CV406" s="838"/>
      <c r="CW406" s="884"/>
      <c r="CX406" s="851"/>
      <c r="CY406" s="881"/>
      <c r="CZ406" s="877"/>
      <c r="DA406" s="854"/>
      <c r="DB406" s="855"/>
      <c r="DC406" s="157"/>
      <c r="DD406" s="855"/>
      <c r="DE406" s="857"/>
      <c r="DF406" s="859"/>
      <c r="DG406" s="861"/>
      <c r="DH406" s="835"/>
      <c r="DI406" s="835"/>
      <c r="DJ406" s="835"/>
      <c r="DK406" s="838"/>
      <c r="DL406" s="835"/>
      <c r="DM406" s="841"/>
      <c r="DN406" s="843"/>
      <c r="DO406" s="845"/>
      <c r="DP406" s="847"/>
      <c r="DQ406" s="847"/>
      <c r="DR406" s="849"/>
      <c r="DS406" s="843"/>
      <c r="DT406" s="967"/>
      <c r="DU406" s="969"/>
      <c r="DV406" s="961"/>
      <c r="DW406" s="195"/>
      <c r="DX406" s="961"/>
    </row>
    <row r="407" spans="1:128" ht="18.600000000000001" customHeight="1">
      <c r="A407" s="302" t="s">
        <v>227</v>
      </c>
      <c r="B407" s="921"/>
      <c r="C407" s="866"/>
      <c r="D407" s="863" t="s">
        <v>924</v>
      </c>
      <c r="E407" s="94" t="s">
        <v>53</v>
      </c>
      <c r="F407" s="56"/>
      <c r="G407" s="95">
        <v>119300</v>
      </c>
      <c r="H407" s="96">
        <v>208020</v>
      </c>
      <c r="I407" s="95">
        <v>114720</v>
      </c>
      <c r="J407" s="96">
        <v>203440</v>
      </c>
      <c r="K407" s="33" t="s">
        <v>912</v>
      </c>
      <c r="L407" s="97">
        <v>1060</v>
      </c>
      <c r="M407" s="98">
        <v>1950</v>
      </c>
      <c r="N407" s="99" t="s">
        <v>913</v>
      </c>
      <c r="O407" s="100" t="s">
        <v>914</v>
      </c>
      <c r="P407" s="100" t="s">
        <v>852</v>
      </c>
      <c r="Q407" s="100" t="s">
        <v>915</v>
      </c>
      <c r="R407" s="100" t="s">
        <v>912</v>
      </c>
      <c r="S407" s="101">
        <v>2.8</v>
      </c>
      <c r="T407" s="102">
        <v>2.7</v>
      </c>
      <c r="U407" s="97">
        <v>1010</v>
      </c>
      <c r="V407" s="98">
        <v>1900</v>
      </c>
      <c r="W407" s="103" t="s">
        <v>913</v>
      </c>
      <c r="X407" s="100" t="s">
        <v>914</v>
      </c>
      <c r="Y407" s="103" t="s">
        <v>852</v>
      </c>
      <c r="Z407" s="100" t="s">
        <v>915</v>
      </c>
      <c r="AA407" s="103" t="s">
        <v>912</v>
      </c>
      <c r="AB407" s="101">
        <v>2.8</v>
      </c>
      <c r="AC407" s="104">
        <v>2.7</v>
      </c>
      <c r="AD407" s="122"/>
      <c r="AF407" s="124"/>
      <c r="AO407" s="122"/>
      <c r="AQ407" s="124"/>
      <c r="AY407" s="33" t="s">
        <v>912</v>
      </c>
      <c r="AZ407" s="127">
        <v>17740</v>
      </c>
      <c r="BA407" s="33" t="s">
        <v>912</v>
      </c>
      <c r="BB407" s="75">
        <v>170</v>
      </c>
      <c r="BC407" s="76" t="s">
        <v>913</v>
      </c>
      <c r="BD407" s="77" t="s">
        <v>914</v>
      </c>
      <c r="BE407" s="78" t="s">
        <v>912</v>
      </c>
      <c r="BF407" s="79" t="s">
        <v>915</v>
      </c>
      <c r="BG407" s="76" t="s">
        <v>912</v>
      </c>
      <c r="BH407" s="80">
        <v>2.6</v>
      </c>
      <c r="BI407" s="870"/>
      <c r="BK407" s="163"/>
      <c r="BL407" s="869"/>
      <c r="BM407" s="151"/>
      <c r="BN407" s="54"/>
      <c r="BO407" s="54"/>
      <c r="BP407" s="54"/>
      <c r="BQ407" s="54"/>
      <c r="BR407" s="54"/>
      <c r="BS407" s="152"/>
      <c r="BU407" s="958"/>
      <c r="BV407" s="117"/>
      <c r="BW407" s="869"/>
      <c r="BX407" s="123"/>
      <c r="BY407" s="123"/>
      <c r="BZ407" s="870"/>
      <c r="CA407" s="162"/>
      <c r="CB407" s="159"/>
      <c r="CC407" s="160"/>
      <c r="CD407" s="159"/>
      <c r="CE407" s="160"/>
      <c r="CF407" s="159"/>
      <c r="CG407" s="160"/>
      <c r="CH407" s="855"/>
      <c r="CI407" s="872" t="e">
        <v>#REF!</v>
      </c>
      <c r="CJ407" s="875" t="e">
        <v>#REF!</v>
      </c>
      <c r="CK407" s="877"/>
      <c r="CL407" s="15" t="s">
        <v>925</v>
      </c>
      <c r="CM407" s="119">
        <v>2400</v>
      </c>
      <c r="CN407" s="120">
        <v>2700</v>
      </c>
      <c r="CO407" s="859"/>
      <c r="CP407" s="879"/>
      <c r="CQ407" s="859"/>
      <c r="CR407" s="861"/>
      <c r="CS407" s="884"/>
      <c r="CT407" s="835"/>
      <c r="CU407" s="835"/>
      <c r="CV407" s="838"/>
      <c r="CW407" s="884"/>
      <c r="CX407" s="851"/>
      <c r="CY407" s="881"/>
      <c r="CZ407" s="93"/>
      <c r="DA407" s="19"/>
      <c r="DB407" s="855"/>
      <c r="DC407" s="157"/>
      <c r="DD407" s="855"/>
      <c r="DE407" s="857"/>
      <c r="DF407" s="859"/>
      <c r="DG407" s="861"/>
      <c r="DH407" s="835"/>
      <c r="DI407" s="835"/>
      <c r="DJ407" s="835"/>
      <c r="DK407" s="838"/>
      <c r="DL407" s="835"/>
      <c r="DM407" s="841"/>
      <c r="DN407" s="843"/>
      <c r="DO407" s="888">
        <v>0.01</v>
      </c>
      <c r="DP407" s="890">
        <v>0.03</v>
      </c>
      <c r="DQ407" s="890">
        <v>0.04</v>
      </c>
      <c r="DR407" s="892">
        <v>0.06</v>
      </c>
      <c r="DS407" s="843"/>
      <c r="DT407" s="967"/>
      <c r="DU407" s="969"/>
      <c r="DV407" s="961"/>
      <c r="DW407" s="195"/>
      <c r="DX407" s="961"/>
    </row>
    <row r="408" spans="1:128" ht="18.600000000000001" customHeight="1">
      <c r="A408" s="302" t="s">
        <v>228</v>
      </c>
      <c r="B408" s="921"/>
      <c r="C408" s="866"/>
      <c r="D408" s="864"/>
      <c r="E408" s="129" t="s">
        <v>54</v>
      </c>
      <c r="F408" s="56"/>
      <c r="G408" s="130">
        <v>208020</v>
      </c>
      <c r="H408" s="131"/>
      <c r="I408" s="130">
        <v>203440</v>
      </c>
      <c r="J408" s="131"/>
      <c r="K408" s="33" t="s">
        <v>912</v>
      </c>
      <c r="L408" s="132">
        <v>1950</v>
      </c>
      <c r="M408" s="133"/>
      <c r="N408" s="134" t="s">
        <v>913</v>
      </c>
      <c r="O408" s="135" t="s">
        <v>914</v>
      </c>
      <c r="P408" s="135" t="s">
        <v>852</v>
      </c>
      <c r="Q408" s="135" t="s">
        <v>915</v>
      </c>
      <c r="R408" s="135" t="s">
        <v>912</v>
      </c>
      <c r="S408" s="136">
        <v>2.7</v>
      </c>
      <c r="T408" s="137"/>
      <c r="U408" s="132">
        <v>1900</v>
      </c>
      <c r="V408" s="133"/>
      <c r="W408" s="138" t="s">
        <v>913</v>
      </c>
      <c r="X408" s="135" t="s">
        <v>914</v>
      </c>
      <c r="Y408" s="139" t="s">
        <v>852</v>
      </c>
      <c r="Z408" s="135" t="s">
        <v>915</v>
      </c>
      <c r="AA408" s="139" t="s">
        <v>912</v>
      </c>
      <c r="AB408" s="136">
        <v>2.7</v>
      </c>
      <c r="AC408" s="140"/>
      <c r="AD408" s="122"/>
      <c r="AF408" s="124"/>
      <c r="AG408" s="141"/>
      <c r="AO408" s="122"/>
      <c r="AQ408" s="124"/>
      <c r="AR408" s="141"/>
      <c r="AY408" s="122"/>
      <c r="BI408" s="870"/>
      <c r="BK408" s="163"/>
      <c r="BL408" s="869"/>
      <c r="BM408" s="93"/>
      <c r="BS408" s="116"/>
      <c r="BT408" s="154"/>
      <c r="BU408" s="958"/>
      <c r="BV408" s="150"/>
      <c r="BW408" s="869"/>
      <c r="BX408" s="123"/>
      <c r="BY408" s="123"/>
      <c r="BZ408" s="870"/>
      <c r="CA408" s="162"/>
      <c r="CB408" s="159"/>
      <c r="CC408" s="160"/>
      <c r="CD408" s="159"/>
      <c r="CE408" s="160"/>
      <c r="CF408" s="159"/>
      <c r="CG408" s="160"/>
      <c r="CH408" s="855"/>
      <c r="CI408" s="873" t="e">
        <v>#REF!</v>
      </c>
      <c r="CJ408" s="876" t="e">
        <v>#REF!</v>
      </c>
      <c r="CK408" s="877"/>
      <c r="CL408" s="143" t="s">
        <v>926</v>
      </c>
      <c r="CM408" s="144">
        <v>2200</v>
      </c>
      <c r="CN408" s="145">
        <v>2400</v>
      </c>
      <c r="CO408" s="859"/>
      <c r="CP408" s="880"/>
      <c r="CQ408" s="859"/>
      <c r="CR408" s="862"/>
      <c r="CS408" s="885"/>
      <c r="CT408" s="836"/>
      <c r="CU408" s="836"/>
      <c r="CV408" s="839"/>
      <c r="CW408" s="885"/>
      <c r="CX408" s="852"/>
      <c r="CY408" s="882"/>
      <c r="CZ408" s="93"/>
      <c r="DA408" s="19"/>
      <c r="DB408" s="855"/>
      <c r="DC408" s="157"/>
      <c r="DD408" s="855"/>
      <c r="DE408" s="858"/>
      <c r="DF408" s="859"/>
      <c r="DG408" s="862"/>
      <c r="DH408" s="836"/>
      <c r="DI408" s="836"/>
      <c r="DJ408" s="836"/>
      <c r="DK408" s="839"/>
      <c r="DL408" s="836"/>
      <c r="DM408" s="842"/>
      <c r="DN408" s="843"/>
      <c r="DO408" s="889"/>
      <c r="DP408" s="891"/>
      <c r="DQ408" s="891"/>
      <c r="DR408" s="893"/>
      <c r="DS408" s="843"/>
      <c r="DT408" s="967"/>
      <c r="DU408" s="969"/>
      <c r="DV408" s="961"/>
      <c r="DW408" s="195"/>
      <c r="DX408" s="961"/>
    </row>
    <row r="409" spans="1:128" ht="18.600000000000001" customHeight="1">
      <c r="A409" s="302" t="s">
        <v>229</v>
      </c>
      <c r="B409" s="921"/>
      <c r="C409" s="865" t="s">
        <v>960</v>
      </c>
      <c r="D409" s="867" t="s">
        <v>911</v>
      </c>
      <c r="E409" s="55" t="s">
        <v>51</v>
      </c>
      <c r="F409" s="56"/>
      <c r="G409" s="57">
        <v>37890</v>
      </c>
      <c r="H409" s="58">
        <v>46760</v>
      </c>
      <c r="I409" s="57">
        <v>33630</v>
      </c>
      <c r="J409" s="58">
        <v>42500</v>
      </c>
      <c r="K409" s="33" t="s">
        <v>912</v>
      </c>
      <c r="L409" s="59">
        <v>350</v>
      </c>
      <c r="M409" s="60">
        <v>430</v>
      </c>
      <c r="N409" s="61" t="s">
        <v>913</v>
      </c>
      <c r="O409" s="62" t="s">
        <v>914</v>
      </c>
      <c r="P409" s="63" t="s">
        <v>912</v>
      </c>
      <c r="Q409" s="64" t="s">
        <v>915</v>
      </c>
      <c r="R409" s="63" t="s">
        <v>912</v>
      </c>
      <c r="S409" s="65">
        <v>2.9</v>
      </c>
      <c r="T409" s="66">
        <v>2.9</v>
      </c>
      <c r="U409" s="59">
        <v>310</v>
      </c>
      <c r="V409" s="60">
        <v>390</v>
      </c>
      <c r="W409" s="67" t="s">
        <v>913</v>
      </c>
      <c r="X409" s="62" t="s">
        <v>914</v>
      </c>
      <c r="Y409" s="67" t="s">
        <v>912</v>
      </c>
      <c r="Z409" s="64" t="s">
        <v>915</v>
      </c>
      <c r="AA409" s="67" t="s">
        <v>912</v>
      </c>
      <c r="AB409" s="65">
        <v>2.8</v>
      </c>
      <c r="AC409" s="68">
        <v>2.8</v>
      </c>
      <c r="AD409" s="33" t="s">
        <v>912</v>
      </c>
      <c r="AE409" s="69">
        <v>8870</v>
      </c>
      <c r="AF409" s="33" t="s">
        <v>912</v>
      </c>
      <c r="AG409" s="70">
        <v>80</v>
      </c>
      <c r="AH409" s="71" t="s">
        <v>913</v>
      </c>
      <c r="AI409" s="62" t="s">
        <v>914</v>
      </c>
      <c r="AJ409" s="67" t="s">
        <v>912</v>
      </c>
      <c r="AK409" s="64" t="s">
        <v>915</v>
      </c>
      <c r="AL409" s="67" t="s">
        <v>912</v>
      </c>
      <c r="AM409" s="72">
        <v>2.8</v>
      </c>
      <c r="AN409" s="73" t="s">
        <v>916</v>
      </c>
      <c r="AO409" s="33" t="s">
        <v>912</v>
      </c>
      <c r="AP409" s="74">
        <v>3540</v>
      </c>
      <c r="AQ409" s="33" t="s">
        <v>912</v>
      </c>
      <c r="AR409" s="75">
        <v>30</v>
      </c>
      <c r="AS409" s="76" t="s">
        <v>913</v>
      </c>
      <c r="AT409" s="77" t="s">
        <v>914</v>
      </c>
      <c r="AU409" s="78" t="s">
        <v>912</v>
      </c>
      <c r="AV409" s="79" t="s">
        <v>915</v>
      </c>
      <c r="AW409" s="78" t="s">
        <v>912</v>
      </c>
      <c r="AX409" s="80">
        <v>3.7</v>
      </c>
      <c r="AZ409" s="18"/>
      <c r="BA409" s="18"/>
      <c r="BB409" s="81"/>
      <c r="BC409" s="22"/>
      <c r="BD409" s="18"/>
      <c r="BE409" s="22"/>
      <c r="BF409" s="18"/>
      <c r="BG409" s="22"/>
      <c r="BH409" s="18"/>
      <c r="BI409" s="870"/>
      <c r="BK409" s="163"/>
      <c r="BL409" s="869"/>
      <c r="BM409" s="93"/>
      <c r="BS409" s="116"/>
      <c r="BT409" s="123"/>
      <c r="BU409" s="958"/>
      <c r="BV409" s="115"/>
      <c r="BW409" s="869"/>
      <c r="BX409" s="123"/>
      <c r="BY409" s="123"/>
      <c r="BZ409" s="870"/>
      <c r="CA409" s="162"/>
      <c r="CB409" s="159"/>
      <c r="CC409" s="160"/>
      <c r="CD409" s="159"/>
      <c r="CE409" s="160"/>
      <c r="CF409" s="159"/>
      <c r="CG409" s="160"/>
      <c r="CH409" s="855" t="s">
        <v>912</v>
      </c>
      <c r="CI409" s="871">
        <v>3400</v>
      </c>
      <c r="CJ409" s="874">
        <v>3800</v>
      </c>
      <c r="CK409" s="877" t="s">
        <v>912</v>
      </c>
      <c r="CL409" s="89" t="s">
        <v>919</v>
      </c>
      <c r="CM409" s="90">
        <v>5500</v>
      </c>
      <c r="CN409" s="91">
        <v>6200</v>
      </c>
      <c r="CO409" s="859" t="s">
        <v>912</v>
      </c>
      <c r="CP409" s="878">
        <v>3800</v>
      </c>
      <c r="CQ409" s="859" t="s">
        <v>912</v>
      </c>
      <c r="CR409" s="860">
        <v>30</v>
      </c>
      <c r="CS409" s="883" t="s">
        <v>913</v>
      </c>
      <c r="CT409" s="834" t="s">
        <v>914</v>
      </c>
      <c r="CU409" s="834" t="s">
        <v>912</v>
      </c>
      <c r="CV409" s="837" t="s">
        <v>918</v>
      </c>
      <c r="CW409" s="883" t="s">
        <v>912</v>
      </c>
      <c r="CX409" s="850">
        <v>3.4</v>
      </c>
      <c r="CY409" s="881" t="s">
        <v>920</v>
      </c>
      <c r="CZ409" s="877" t="s">
        <v>912</v>
      </c>
      <c r="DA409" s="853">
        <v>5100</v>
      </c>
      <c r="DB409" s="855"/>
      <c r="DC409" s="157"/>
      <c r="DD409" s="855" t="s">
        <v>921</v>
      </c>
      <c r="DE409" s="856">
        <v>4100</v>
      </c>
      <c r="DF409" s="859" t="s">
        <v>912</v>
      </c>
      <c r="DG409" s="860">
        <v>40</v>
      </c>
      <c r="DH409" s="834" t="s">
        <v>913</v>
      </c>
      <c r="DI409" s="834" t="s">
        <v>914</v>
      </c>
      <c r="DJ409" s="834" t="s">
        <v>912</v>
      </c>
      <c r="DK409" s="837" t="s">
        <v>918</v>
      </c>
      <c r="DL409" s="834" t="s">
        <v>912</v>
      </c>
      <c r="DM409" s="840">
        <v>2</v>
      </c>
      <c r="DN409" s="843" t="s">
        <v>921</v>
      </c>
      <c r="DO409" s="844" t="s">
        <v>854</v>
      </c>
      <c r="DP409" s="846" t="s">
        <v>854</v>
      </c>
      <c r="DQ409" s="846" t="s">
        <v>854</v>
      </c>
      <c r="DR409" s="848" t="s">
        <v>854</v>
      </c>
      <c r="DS409" s="843" t="s">
        <v>921</v>
      </c>
      <c r="DT409" s="967"/>
      <c r="DU409" s="969"/>
      <c r="DV409" s="961"/>
      <c r="DW409" s="195"/>
      <c r="DX409" s="961"/>
    </row>
    <row r="410" spans="1:128" ht="18.600000000000001" customHeight="1">
      <c r="A410" s="302" t="s">
        <v>230</v>
      </c>
      <c r="B410" s="921"/>
      <c r="C410" s="866"/>
      <c r="D410" s="868"/>
      <c r="E410" s="94" t="s">
        <v>52</v>
      </c>
      <c r="F410" s="56"/>
      <c r="G410" s="95">
        <v>46760</v>
      </c>
      <c r="H410" s="96">
        <v>118000</v>
      </c>
      <c r="I410" s="95">
        <v>42500</v>
      </c>
      <c r="J410" s="96">
        <v>113740</v>
      </c>
      <c r="K410" s="33" t="s">
        <v>912</v>
      </c>
      <c r="L410" s="97">
        <v>430</v>
      </c>
      <c r="M410" s="98">
        <v>1050</v>
      </c>
      <c r="N410" s="99" t="s">
        <v>913</v>
      </c>
      <c r="O410" s="100" t="s">
        <v>914</v>
      </c>
      <c r="P410" s="100" t="s">
        <v>852</v>
      </c>
      <c r="Q410" s="100" t="s">
        <v>915</v>
      </c>
      <c r="R410" s="100" t="s">
        <v>912</v>
      </c>
      <c r="S410" s="101">
        <v>2.9</v>
      </c>
      <c r="T410" s="102">
        <v>2.8</v>
      </c>
      <c r="U410" s="97">
        <v>390</v>
      </c>
      <c r="V410" s="98">
        <v>1000</v>
      </c>
      <c r="W410" s="103" t="s">
        <v>913</v>
      </c>
      <c r="X410" s="100" t="s">
        <v>914</v>
      </c>
      <c r="Y410" s="103" t="s">
        <v>852</v>
      </c>
      <c r="Z410" s="100" t="s">
        <v>915</v>
      </c>
      <c r="AA410" s="103" t="s">
        <v>912</v>
      </c>
      <c r="AB410" s="101">
        <v>2.8</v>
      </c>
      <c r="AC410" s="104">
        <v>2.8</v>
      </c>
      <c r="AD410" s="33" t="s">
        <v>912</v>
      </c>
      <c r="AE410" s="105">
        <v>8870</v>
      </c>
      <c r="AF410" s="33" t="s">
        <v>912</v>
      </c>
      <c r="AG410" s="106">
        <v>80</v>
      </c>
      <c r="AH410" s="107" t="s">
        <v>913</v>
      </c>
      <c r="AI410" s="49" t="s">
        <v>914</v>
      </c>
      <c r="AJ410" s="50" t="s">
        <v>912</v>
      </c>
      <c r="AK410" s="108" t="s">
        <v>915</v>
      </c>
      <c r="AL410" s="109" t="s">
        <v>912</v>
      </c>
      <c r="AM410" s="110">
        <v>2.8</v>
      </c>
      <c r="AN410" s="111"/>
      <c r="AP410" s="112"/>
      <c r="AQ410" s="7"/>
      <c r="AR410" s="113"/>
      <c r="AS410" s="114"/>
      <c r="AT410" s="112"/>
      <c r="AU410" s="114"/>
      <c r="AV410" s="112"/>
      <c r="AW410" s="114"/>
      <c r="AX410" s="112"/>
      <c r="AZ410" s="18"/>
      <c r="BA410" s="18"/>
      <c r="BB410" s="81"/>
      <c r="BC410" s="22"/>
      <c r="BD410" s="18"/>
      <c r="BE410" s="22"/>
      <c r="BF410" s="18"/>
      <c r="BG410" s="22"/>
      <c r="BH410" s="18"/>
      <c r="BI410" s="870"/>
      <c r="BK410" s="163"/>
      <c r="BL410" s="869"/>
      <c r="BM410" s="93"/>
      <c r="BS410" s="116"/>
      <c r="BU410" s="958"/>
      <c r="BV410" s="117"/>
      <c r="BW410" s="869"/>
      <c r="BX410" s="123"/>
      <c r="BY410" s="123"/>
      <c r="BZ410" s="870"/>
      <c r="CA410" s="162"/>
      <c r="CB410" s="159"/>
      <c r="CC410" s="160"/>
      <c r="CD410" s="159"/>
      <c r="CE410" s="160"/>
      <c r="CF410" s="159"/>
      <c r="CG410" s="160"/>
      <c r="CH410" s="855"/>
      <c r="CI410" s="872" t="e">
        <v>#REF!</v>
      </c>
      <c r="CJ410" s="875" t="e">
        <v>#REF!</v>
      </c>
      <c r="CK410" s="877"/>
      <c r="CL410" s="15" t="s">
        <v>923</v>
      </c>
      <c r="CM410" s="119">
        <v>3000</v>
      </c>
      <c r="CN410" s="120">
        <v>3400</v>
      </c>
      <c r="CO410" s="859"/>
      <c r="CP410" s="879"/>
      <c r="CQ410" s="859"/>
      <c r="CR410" s="861"/>
      <c r="CS410" s="884"/>
      <c r="CT410" s="835"/>
      <c r="CU410" s="835"/>
      <c r="CV410" s="838"/>
      <c r="CW410" s="884"/>
      <c r="CX410" s="851"/>
      <c r="CY410" s="881"/>
      <c r="CZ410" s="877"/>
      <c r="DA410" s="854"/>
      <c r="DB410" s="855"/>
      <c r="DC410" s="157"/>
      <c r="DD410" s="855"/>
      <c r="DE410" s="857"/>
      <c r="DF410" s="859"/>
      <c r="DG410" s="861"/>
      <c r="DH410" s="835"/>
      <c r="DI410" s="835"/>
      <c r="DJ410" s="835"/>
      <c r="DK410" s="838"/>
      <c r="DL410" s="835"/>
      <c r="DM410" s="841"/>
      <c r="DN410" s="843"/>
      <c r="DO410" s="845"/>
      <c r="DP410" s="847"/>
      <c r="DQ410" s="847"/>
      <c r="DR410" s="849"/>
      <c r="DS410" s="843"/>
      <c r="DT410" s="967"/>
      <c r="DU410" s="969"/>
      <c r="DV410" s="961"/>
      <c r="DW410" s="195"/>
      <c r="DX410" s="961"/>
    </row>
    <row r="411" spans="1:128" ht="18.600000000000001" customHeight="1">
      <c r="A411" s="302" t="s">
        <v>231</v>
      </c>
      <c r="B411" s="921"/>
      <c r="C411" s="866"/>
      <c r="D411" s="863" t="s">
        <v>924</v>
      </c>
      <c r="E411" s="94" t="s">
        <v>53</v>
      </c>
      <c r="F411" s="56"/>
      <c r="G411" s="95">
        <v>118000</v>
      </c>
      <c r="H411" s="96">
        <v>206720</v>
      </c>
      <c r="I411" s="95">
        <v>113740</v>
      </c>
      <c r="J411" s="96">
        <v>202460</v>
      </c>
      <c r="K411" s="33" t="s">
        <v>912</v>
      </c>
      <c r="L411" s="97">
        <v>1050</v>
      </c>
      <c r="M411" s="98">
        <v>1940</v>
      </c>
      <c r="N411" s="99" t="s">
        <v>913</v>
      </c>
      <c r="O411" s="100" t="s">
        <v>914</v>
      </c>
      <c r="P411" s="100" t="s">
        <v>852</v>
      </c>
      <c r="Q411" s="100" t="s">
        <v>915</v>
      </c>
      <c r="R411" s="100" t="s">
        <v>912</v>
      </c>
      <c r="S411" s="101">
        <v>2.8</v>
      </c>
      <c r="T411" s="102">
        <v>2.7</v>
      </c>
      <c r="U411" s="97">
        <v>1000</v>
      </c>
      <c r="V411" s="98">
        <v>1890</v>
      </c>
      <c r="W411" s="103" t="s">
        <v>913</v>
      </c>
      <c r="X411" s="100" t="s">
        <v>914</v>
      </c>
      <c r="Y411" s="103" t="s">
        <v>852</v>
      </c>
      <c r="Z411" s="100" t="s">
        <v>915</v>
      </c>
      <c r="AA411" s="103" t="s">
        <v>912</v>
      </c>
      <c r="AB411" s="101">
        <v>2.8</v>
      </c>
      <c r="AC411" s="104">
        <v>2.7</v>
      </c>
      <c r="AD411" s="122"/>
      <c r="AF411" s="124"/>
      <c r="AO411" s="122"/>
      <c r="AQ411" s="124"/>
      <c r="AY411" s="33" t="s">
        <v>912</v>
      </c>
      <c r="AZ411" s="127">
        <v>17740</v>
      </c>
      <c r="BA411" s="33" t="s">
        <v>912</v>
      </c>
      <c r="BB411" s="75">
        <v>170</v>
      </c>
      <c r="BC411" s="76" t="s">
        <v>913</v>
      </c>
      <c r="BD411" s="77" t="s">
        <v>914</v>
      </c>
      <c r="BE411" s="78" t="s">
        <v>912</v>
      </c>
      <c r="BF411" s="79" t="s">
        <v>915</v>
      </c>
      <c r="BG411" s="76" t="s">
        <v>912</v>
      </c>
      <c r="BH411" s="80">
        <v>2.6</v>
      </c>
      <c r="BI411" s="870"/>
      <c r="BK411" s="163"/>
      <c r="BL411" s="869"/>
      <c r="BM411" s="93"/>
      <c r="BS411" s="116"/>
      <c r="BT411" s="154"/>
      <c r="BU411" s="958"/>
      <c r="BV411" s="150"/>
      <c r="BW411" s="869"/>
      <c r="BX411" s="123"/>
      <c r="BY411" s="123"/>
      <c r="BZ411" s="870"/>
      <c r="CA411" s="162"/>
      <c r="CB411" s="159"/>
      <c r="CC411" s="160"/>
      <c r="CD411" s="159"/>
      <c r="CE411" s="160"/>
      <c r="CF411" s="159"/>
      <c r="CG411" s="160"/>
      <c r="CH411" s="855"/>
      <c r="CI411" s="872" t="e">
        <v>#REF!</v>
      </c>
      <c r="CJ411" s="875" t="e">
        <v>#REF!</v>
      </c>
      <c r="CK411" s="877"/>
      <c r="CL411" s="15" t="s">
        <v>925</v>
      </c>
      <c r="CM411" s="119">
        <v>2600</v>
      </c>
      <c r="CN411" s="120">
        <v>2900</v>
      </c>
      <c r="CO411" s="859"/>
      <c r="CP411" s="879"/>
      <c r="CQ411" s="859"/>
      <c r="CR411" s="861"/>
      <c r="CS411" s="884"/>
      <c r="CT411" s="835"/>
      <c r="CU411" s="835"/>
      <c r="CV411" s="838"/>
      <c r="CW411" s="884"/>
      <c r="CX411" s="851"/>
      <c r="CY411" s="881"/>
      <c r="CZ411" s="93"/>
      <c r="DA411" s="19"/>
      <c r="DB411" s="855"/>
      <c r="DC411" s="157"/>
      <c r="DD411" s="855"/>
      <c r="DE411" s="857"/>
      <c r="DF411" s="859"/>
      <c r="DG411" s="861"/>
      <c r="DH411" s="835"/>
      <c r="DI411" s="835"/>
      <c r="DJ411" s="835"/>
      <c r="DK411" s="838"/>
      <c r="DL411" s="835"/>
      <c r="DM411" s="841"/>
      <c r="DN411" s="843"/>
      <c r="DO411" s="888">
        <v>0.01</v>
      </c>
      <c r="DP411" s="890">
        <v>0.03</v>
      </c>
      <c r="DQ411" s="890">
        <v>0.04</v>
      </c>
      <c r="DR411" s="892">
        <v>0.06</v>
      </c>
      <c r="DS411" s="843"/>
      <c r="DT411" s="967"/>
      <c r="DU411" s="969"/>
      <c r="DV411" s="961"/>
      <c r="DW411" s="195"/>
      <c r="DX411" s="961"/>
    </row>
    <row r="412" spans="1:128" ht="18.600000000000001" customHeight="1">
      <c r="A412" s="302" t="s">
        <v>232</v>
      </c>
      <c r="B412" s="921"/>
      <c r="C412" s="866"/>
      <c r="D412" s="864"/>
      <c r="E412" s="129" t="s">
        <v>54</v>
      </c>
      <c r="F412" s="56"/>
      <c r="G412" s="130">
        <v>206720</v>
      </c>
      <c r="H412" s="131"/>
      <c r="I412" s="130">
        <v>202460</v>
      </c>
      <c r="J412" s="131"/>
      <c r="K412" s="33" t="s">
        <v>912</v>
      </c>
      <c r="L412" s="132">
        <v>1940</v>
      </c>
      <c r="M412" s="133"/>
      <c r="N412" s="134" t="s">
        <v>913</v>
      </c>
      <c r="O412" s="135" t="s">
        <v>914</v>
      </c>
      <c r="P412" s="135" t="s">
        <v>852</v>
      </c>
      <c r="Q412" s="135" t="s">
        <v>915</v>
      </c>
      <c r="R412" s="135" t="s">
        <v>912</v>
      </c>
      <c r="S412" s="136">
        <v>2.7</v>
      </c>
      <c r="T412" s="137"/>
      <c r="U412" s="132">
        <v>1890</v>
      </c>
      <c r="V412" s="133"/>
      <c r="W412" s="138" t="s">
        <v>913</v>
      </c>
      <c r="X412" s="135" t="s">
        <v>914</v>
      </c>
      <c r="Y412" s="139" t="s">
        <v>852</v>
      </c>
      <c r="Z412" s="135" t="s">
        <v>915</v>
      </c>
      <c r="AA412" s="139" t="s">
        <v>912</v>
      </c>
      <c r="AB412" s="136">
        <v>2.7</v>
      </c>
      <c r="AC412" s="140"/>
      <c r="AD412" s="122"/>
      <c r="AF412" s="124"/>
      <c r="AG412" s="141"/>
      <c r="AO412" s="122"/>
      <c r="AQ412" s="124"/>
      <c r="AR412" s="141"/>
      <c r="AY412" s="122"/>
      <c r="BI412" s="870"/>
      <c r="BK412" s="163"/>
      <c r="BL412" s="869"/>
      <c r="BM412" s="93"/>
      <c r="BS412" s="116"/>
      <c r="BT412" s="123"/>
      <c r="BU412" s="958"/>
      <c r="BV412" s="115"/>
      <c r="BW412" s="869"/>
      <c r="BX412" s="123"/>
      <c r="BY412" s="123"/>
      <c r="BZ412" s="870"/>
      <c r="CA412" s="162"/>
      <c r="CB412" s="159"/>
      <c r="CC412" s="160"/>
      <c r="CD412" s="159"/>
      <c r="CE412" s="160"/>
      <c r="CF412" s="159"/>
      <c r="CG412" s="160"/>
      <c r="CH412" s="855"/>
      <c r="CI412" s="873" t="e">
        <v>#REF!</v>
      </c>
      <c r="CJ412" s="876" t="e">
        <v>#REF!</v>
      </c>
      <c r="CK412" s="877"/>
      <c r="CL412" s="143" t="s">
        <v>926</v>
      </c>
      <c r="CM412" s="144">
        <v>2400</v>
      </c>
      <c r="CN412" s="145">
        <v>2600</v>
      </c>
      <c r="CO412" s="859"/>
      <c r="CP412" s="880"/>
      <c r="CQ412" s="859"/>
      <c r="CR412" s="862"/>
      <c r="CS412" s="885"/>
      <c r="CT412" s="836"/>
      <c r="CU412" s="836"/>
      <c r="CV412" s="839"/>
      <c r="CW412" s="885"/>
      <c r="CX412" s="852"/>
      <c r="CY412" s="882"/>
      <c r="CZ412" s="93"/>
      <c r="DA412" s="19"/>
      <c r="DB412" s="855"/>
      <c r="DC412" s="157"/>
      <c r="DD412" s="855"/>
      <c r="DE412" s="858"/>
      <c r="DF412" s="859"/>
      <c r="DG412" s="862"/>
      <c r="DH412" s="836"/>
      <c r="DI412" s="836"/>
      <c r="DJ412" s="836"/>
      <c r="DK412" s="839"/>
      <c r="DL412" s="836"/>
      <c r="DM412" s="842"/>
      <c r="DN412" s="843"/>
      <c r="DO412" s="889"/>
      <c r="DP412" s="891"/>
      <c r="DQ412" s="891"/>
      <c r="DR412" s="893"/>
      <c r="DS412" s="843"/>
      <c r="DT412" s="967"/>
      <c r="DU412" s="969"/>
      <c r="DV412" s="961"/>
      <c r="DW412" s="195"/>
      <c r="DX412" s="961"/>
    </row>
    <row r="413" spans="1:128" ht="18.600000000000001" customHeight="1">
      <c r="A413" s="302" t="s">
        <v>233</v>
      </c>
      <c r="B413" s="921"/>
      <c r="C413" s="865" t="s">
        <v>961</v>
      </c>
      <c r="D413" s="867" t="s">
        <v>911</v>
      </c>
      <c r="E413" s="55" t="s">
        <v>51</v>
      </c>
      <c r="F413" s="56"/>
      <c r="G413" s="57">
        <v>36740</v>
      </c>
      <c r="H413" s="58">
        <v>45610</v>
      </c>
      <c r="I413" s="57">
        <v>32760</v>
      </c>
      <c r="J413" s="58">
        <v>41630</v>
      </c>
      <c r="K413" s="33" t="s">
        <v>912</v>
      </c>
      <c r="L413" s="59">
        <v>340</v>
      </c>
      <c r="M413" s="60">
        <v>420</v>
      </c>
      <c r="N413" s="61" t="s">
        <v>913</v>
      </c>
      <c r="O413" s="62" t="s">
        <v>914</v>
      </c>
      <c r="P413" s="63" t="s">
        <v>912</v>
      </c>
      <c r="Q413" s="64" t="s">
        <v>915</v>
      </c>
      <c r="R413" s="63" t="s">
        <v>912</v>
      </c>
      <c r="S413" s="65">
        <v>2.9</v>
      </c>
      <c r="T413" s="66">
        <v>2.9</v>
      </c>
      <c r="U413" s="59">
        <v>300</v>
      </c>
      <c r="V413" s="60">
        <v>380</v>
      </c>
      <c r="W413" s="67" t="s">
        <v>913</v>
      </c>
      <c r="X413" s="62" t="s">
        <v>914</v>
      </c>
      <c r="Y413" s="67" t="s">
        <v>912</v>
      </c>
      <c r="Z413" s="64" t="s">
        <v>915</v>
      </c>
      <c r="AA413" s="67" t="s">
        <v>912</v>
      </c>
      <c r="AB413" s="65">
        <v>2.8</v>
      </c>
      <c r="AC413" s="68">
        <v>2.8</v>
      </c>
      <c r="AD413" s="33" t="s">
        <v>912</v>
      </c>
      <c r="AE413" s="69">
        <v>8870</v>
      </c>
      <c r="AF413" s="33" t="s">
        <v>912</v>
      </c>
      <c r="AG413" s="70">
        <v>80</v>
      </c>
      <c r="AH413" s="71" t="s">
        <v>913</v>
      </c>
      <c r="AI413" s="62" t="s">
        <v>914</v>
      </c>
      <c r="AJ413" s="67" t="s">
        <v>912</v>
      </c>
      <c r="AK413" s="64" t="s">
        <v>915</v>
      </c>
      <c r="AL413" s="67" t="s">
        <v>912</v>
      </c>
      <c r="AM413" s="72">
        <v>2.8</v>
      </c>
      <c r="AN413" s="73" t="s">
        <v>916</v>
      </c>
      <c r="AO413" s="33" t="s">
        <v>912</v>
      </c>
      <c r="AP413" s="74">
        <v>3540</v>
      </c>
      <c r="AQ413" s="33" t="s">
        <v>912</v>
      </c>
      <c r="AR413" s="75">
        <v>30</v>
      </c>
      <c r="AS413" s="76" t="s">
        <v>913</v>
      </c>
      <c r="AT413" s="77" t="s">
        <v>914</v>
      </c>
      <c r="AU413" s="78" t="s">
        <v>912</v>
      </c>
      <c r="AV413" s="79" t="s">
        <v>915</v>
      </c>
      <c r="AW413" s="78" t="s">
        <v>912</v>
      </c>
      <c r="AX413" s="80">
        <v>3.7</v>
      </c>
      <c r="AZ413" s="18"/>
      <c r="BA413" s="18"/>
      <c r="BB413" s="81"/>
      <c r="BC413" s="22"/>
      <c r="BD413" s="18"/>
      <c r="BE413" s="22"/>
      <c r="BF413" s="18"/>
      <c r="BG413" s="22"/>
      <c r="BH413" s="18"/>
      <c r="BI413" s="870"/>
      <c r="BK413" s="163"/>
      <c r="BL413" s="869"/>
      <c r="BM413" s="93"/>
      <c r="BS413" s="116"/>
      <c r="BU413" s="958"/>
      <c r="BV413" s="117"/>
      <c r="BW413" s="869"/>
      <c r="BX413" s="123"/>
      <c r="BY413" s="123"/>
      <c r="BZ413" s="870"/>
      <c r="CA413" s="162"/>
      <c r="CB413" s="159"/>
      <c r="CC413" s="160"/>
      <c r="CD413" s="159"/>
      <c r="CE413" s="160"/>
      <c r="CF413" s="159"/>
      <c r="CG413" s="160"/>
      <c r="CH413" s="855" t="s">
        <v>912</v>
      </c>
      <c r="CI413" s="871">
        <v>3200</v>
      </c>
      <c r="CJ413" s="874">
        <v>3500</v>
      </c>
      <c r="CK413" s="877" t="s">
        <v>912</v>
      </c>
      <c r="CL413" s="89" t="s">
        <v>919</v>
      </c>
      <c r="CM413" s="90">
        <v>5400</v>
      </c>
      <c r="CN413" s="91">
        <v>6000</v>
      </c>
      <c r="CO413" s="859" t="s">
        <v>912</v>
      </c>
      <c r="CP413" s="878">
        <v>3540</v>
      </c>
      <c r="CQ413" s="859" t="s">
        <v>912</v>
      </c>
      <c r="CR413" s="860">
        <v>30</v>
      </c>
      <c r="CS413" s="883" t="s">
        <v>913</v>
      </c>
      <c r="CT413" s="834" t="s">
        <v>914</v>
      </c>
      <c r="CU413" s="834" t="s">
        <v>912</v>
      </c>
      <c r="CV413" s="837" t="s">
        <v>918</v>
      </c>
      <c r="CW413" s="883" t="s">
        <v>912</v>
      </c>
      <c r="CX413" s="850">
        <v>3.2</v>
      </c>
      <c r="CY413" s="881" t="s">
        <v>920</v>
      </c>
      <c r="CZ413" s="877" t="s">
        <v>912</v>
      </c>
      <c r="DA413" s="853">
        <v>5100</v>
      </c>
      <c r="DB413" s="855"/>
      <c r="DC413" s="157"/>
      <c r="DD413" s="855" t="s">
        <v>921</v>
      </c>
      <c r="DE413" s="856">
        <v>3830</v>
      </c>
      <c r="DF413" s="859" t="s">
        <v>912</v>
      </c>
      <c r="DG413" s="860">
        <v>30</v>
      </c>
      <c r="DH413" s="834" t="s">
        <v>913</v>
      </c>
      <c r="DI413" s="834" t="s">
        <v>914</v>
      </c>
      <c r="DJ413" s="834" t="s">
        <v>912</v>
      </c>
      <c r="DK413" s="837" t="s">
        <v>918</v>
      </c>
      <c r="DL413" s="834" t="s">
        <v>912</v>
      </c>
      <c r="DM413" s="840">
        <v>2.5</v>
      </c>
      <c r="DN413" s="843" t="s">
        <v>921</v>
      </c>
      <c r="DO413" s="844" t="s">
        <v>854</v>
      </c>
      <c r="DP413" s="846" t="s">
        <v>854</v>
      </c>
      <c r="DQ413" s="846" t="s">
        <v>854</v>
      </c>
      <c r="DR413" s="848" t="s">
        <v>854</v>
      </c>
      <c r="DS413" s="843" t="s">
        <v>921</v>
      </c>
      <c r="DT413" s="967"/>
      <c r="DU413" s="969"/>
      <c r="DV413" s="961"/>
      <c r="DW413" s="195"/>
      <c r="DX413" s="961"/>
    </row>
    <row r="414" spans="1:128" ht="18.600000000000001" customHeight="1">
      <c r="A414" s="302" t="s">
        <v>234</v>
      </c>
      <c r="B414" s="921"/>
      <c r="C414" s="866"/>
      <c r="D414" s="868"/>
      <c r="E414" s="94" t="s">
        <v>52</v>
      </c>
      <c r="F414" s="56"/>
      <c r="G414" s="95">
        <v>45610</v>
      </c>
      <c r="H414" s="96">
        <v>116850</v>
      </c>
      <c r="I414" s="95">
        <v>41630</v>
      </c>
      <c r="J414" s="96">
        <v>112870</v>
      </c>
      <c r="K414" s="33" t="s">
        <v>912</v>
      </c>
      <c r="L414" s="97">
        <v>420</v>
      </c>
      <c r="M414" s="98">
        <v>1040</v>
      </c>
      <c r="N414" s="99" t="s">
        <v>913</v>
      </c>
      <c r="O414" s="100" t="s">
        <v>914</v>
      </c>
      <c r="P414" s="100" t="s">
        <v>852</v>
      </c>
      <c r="Q414" s="100" t="s">
        <v>915</v>
      </c>
      <c r="R414" s="100" t="s">
        <v>912</v>
      </c>
      <c r="S414" s="101">
        <v>2.9</v>
      </c>
      <c r="T414" s="102">
        <v>2.7</v>
      </c>
      <c r="U414" s="97">
        <v>380</v>
      </c>
      <c r="V414" s="98">
        <v>1000</v>
      </c>
      <c r="W414" s="103" t="s">
        <v>913</v>
      </c>
      <c r="X414" s="100" t="s">
        <v>914</v>
      </c>
      <c r="Y414" s="103" t="s">
        <v>852</v>
      </c>
      <c r="Z414" s="100" t="s">
        <v>915</v>
      </c>
      <c r="AA414" s="103" t="s">
        <v>912</v>
      </c>
      <c r="AB414" s="101">
        <v>2.8</v>
      </c>
      <c r="AC414" s="104">
        <v>2.7</v>
      </c>
      <c r="AD414" s="33" t="s">
        <v>912</v>
      </c>
      <c r="AE414" s="105">
        <v>8870</v>
      </c>
      <c r="AF414" s="33" t="s">
        <v>912</v>
      </c>
      <c r="AG414" s="106">
        <v>80</v>
      </c>
      <c r="AH414" s="107" t="s">
        <v>913</v>
      </c>
      <c r="AI414" s="49" t="s">
        <v>914</v>
      </c>
      <c r="AJ414" s="50" t="s">
        <v>912</v>
      </c>
      <c r="AK414" s="108" t="s">
        <v>915</v>
      </c>
      <c r="AL414" s="109" t="s">
        <v>912</v>
      </c>
      <c r="AM414" s="110">
        <v>2.8</v>
      </c>
      <c r="AN414" s="111"/>
      <c r="AP414" s="112"/>
      <c r="AQ414" s="7"/>
      <c r="AR414" s="113"/>
      <c r="AS414" s="114"/>
      <c r="AT414" s="112"/>
      <c r="AU414" s="114"/>
      <c r="AV414" s="112"/>
      <c r="AW414" s="114"/>
      <c r="AX414" s="112"/>
      <c r="AZ414" s="18"/>
      <c r="BA414" s="18"/>
      <c r="BB414" s="81"/>
      <c r="BC414" s="22"/>
      <c r="BD414" s="18"/>
      <c r="BE414" s="22"/>
      <c r="BF414" s="18"/>
      <c r="BG414" s="22"/>
      <c r="BH414" s="18"/>
      <c r="BI414" s="870"/>
      <c r="BK414" s="163"/>
      <c r="BL414" s="869"/>
      <c r="BM414" s="93"/>
      <c r="BS414" s="116"/>
      <c r="BT414" s="154"/>
      <c r="BU414" s="958"/>
      <c r="BV414" s="150"/>
      <c r="BW414" s="869"/>
      <c r="BX414" s="123"/>
      <c r="BY414" s="123"/>
      <c r="BZ414" s="870"/>
      <c r="CA414" s="162"/>
      <c r="CB414" s="159"/>
      <c r="CC414" s="160"/>
      <c r="CD414" s="159"/>
      <c r="CE414" s="160"/>
      <c r="CF414" s="159"/>
      <c r="CG414" s="160"/>
      <c r="CH414" s="855"/>
      <c r="CI414" s="872" t="e">
        <v>#REF!</v>
      </c>
      <c r="CJ414" s="875" t="e">
        <v>#REF!</v>
      </c>
      <c r="CK414" s="877"/>
      <c r="CL414" s="15" t="s">
        <v>923</v>
      </c>
      <c r="CM414" s="119">
        <v>2900</v>
      </c>
      <c r="CN414" s="120">
        <v>3300</v>
      </c>
      <c r="CO414" s="859"/>
      <c r="CP414" s="879"/>
      <c r="CQ414" s="859"/>
      <c r="CR414" s="861"/>
      <c r="CS414" s="884"/>
      <c r="CT414" s="835"/>
      <c r="CU414" s="835"/>
      <c r="CV414" s="838"/>
      <c r="CW414" s="884"/>
      <c r="CX414" s="851"/>
      <c r="CY414" s="881"/>
      <c r="CZ414" s="877"/>
      <c r="DA414" s="854"/>
      <c r="DB414" s="855"/>
      <c r="DC414" s="157"/>
      <c r="DD414" s="855"/>
      <c r="DE414" s="857"/>
      <c r="DF414" s="859"/>
      <c r="DG414" s="861"/>
      <c r="DH414" s="835"/>
      <c r="DI414" s="835"/>
      <c r="DJ414" s="835"/>
      <c r="DK414" s="838"/>
      <c r="DL414" s="835"/>
      <c r="DM414" s="841"/>
      <c r="DN414" s="843"/>
      <c r="DO414" s="845"/>
      <c r="DP414" s="847"/>
      <c r="DQ414" s="847"/>
      <c r="DR414" s="849"/>
      <c r="DS414" s="843"/>
      <c r="DT414" s="967"/>
      <c r="DU414" s="969"/>
      <c r="DV414" s="961"/>
      <c r="DW414" s="195"/>
      <c r="DX414" s="961"/>
    </row>
    <row r="415" spans="1:128" ht="18.600000000000001" customHeight="1">
      <c r="A415" s="302" t="s">
        <v>235</v>
      </c>
      <c r="B415" s="921"/>
      <c r="C415" s="866"/>
      <c r="D415" s="863" t="s">
        <v>924</v>
      </c>
      <c r="E415" s="94" t="s">
        <v>53</v>
      </c>
      <c r="F415" s="56"/>
      <c r="G415" s="95">
        <v>116850</v>
      </c>
      <c r="H415" s="96">
        <v>205570</v>
      </c>
      <c r="I415" s="95">
        <v>112870</v>
      </c>
      <c r="J415" s="96">
        <v>201590</v>
      </c>
      <c r="K415" s="33" t="s">
        <v>912</v>
      </c>
      <c r="L415" s="97">
        <v>1040</v>
      </c>
      <c r="M415" s="98">
        <v>1930</v>
      </c>
      <c r="N415" s="99" t="s">
        <v>913</v>
      </c>
      <c r="O415" s="100" t="s">
        <v>914</v>
      </c>
      <c r="P415" s="100" t="s">
        <v>852</v>
      </c>
      <c r="Q415" s="100" t="s">
        <v>915</v>
      </c>
      <c r="R415" s="100" t="s">
        <v>912</v>
      </c>
      <c r="S415" s="101">
        <v>2.7</v>
      </c>
      <c r="T415" s="102">
        <v>2.7</v>
      </c>
      <c r="U415" s="97">
        <v>1000</v>
      </c>
      <c r="V415" s="98">
        <v>1890</v>
      </c>
      <c r="W415" s="103" t="s">
        <v>913</v>
      </c>
      <c r="X415" s="100" t="s">
        <v>914</v>
      </c>
      <c r="Y415" s="103" t="s">
        <v>852</v>
      </c>
      <c r="Z415" s="100" t="s">
        <v>915</v>
      </c>
      <c r="AA415" s="103" t="s">
        <v>912</v>
      </c>
      <c r="AB415" s="101">
        <v>2.7</v>
      </c>
      <c r="AC415" s="104">
        <v>2.7</v>
      </c>
      <c r="AD415" s="122"/>
      <c r="AF415" s="124"/>
      <c r="AO415" s="122"/>
      <c r="AQ415" s="124"/>
      <c r="AY415" s="33" t="s">
        <v>912</v>
      </c>
      <c r="AZ415" s="127">
        <v>17740</v>
      </c>
      <c r="BA415" s="33" t="s">
        <v>912</v>
      </c>
      <c r="BB415" s="75">
        <v>170</v>
      </c>
      <c r="BC415" s="76" t="s">
        <v>913</v>
      </c>
      <c r="BD415" s="77" t="s">
        <v>914</v>
      </c>
      <c r="BE415" s="78" t="s">
        <v>912</v>
      </c>
      <c r="BF415" s="79" t="s">
        <v>915</v>
      </c>
      <c r="BG415" s="76" t="s">
        <v>912</v>
      </c>
      <c r="BH415" s="80">
        <v>2.6</v>
      </c>
      <c r="BI415" s="870"/>
      <c r="BK415" s="163"/>
      <c r="BL415" s="869"/>
      <c r="BM415" s="93"/>
      <c r="BS415" s="116"/>
      <c r="BT415" s="123"/>
      <c r="BU415" s="958"/>
      <c r="BV415" s="115"/>
      <c r="BW415" s="869"/>
      <c r="BX415" s="123"/>
      <c r="BY415" s="123"/>
      <c r="BZ415" s="870"/>
      <c r="CA415" s="162"/>
      <c r="CB415" s="159"/>
      <c r="CC415" s="160"/>
      <c r="CD415" s="159"/>
      <c r="CE415" s="160"/>
      <c r="CF415" s="159"/>
      <c r="CG415" s="160"/>
      <c r="CH415" s="855"/>
      <c r="CI415" s="872" t="e">
        <v>#REF!</v>
      </c>
      <c r="CJ415" s="875" t="e">
        <v>#REF!</v>
      </c>
      <c r="CK415" s="877"/>
      <c r="CL415" s="15" t="s">
        <v>925</v>
      </c>
      <c r="CM415" s="119">
        <v>2500</v>
      </c>
      <c r="CN415" s="120">
        <v>2800</v>
      </c>
      <c r="CO415" s="859"/>
      <c r="CP415" s="879"/>
      <c r="CQ415" s="859"/>
      <c r="CR415" s="861"/>
      <c r="CS415" s="884"/>
      <c r="CT415" s="835"/>
      <c r="CU415" s="835"/>
      <c r="CV415" s="838"/>
      <c r="CW415" s="884"/>
      <c r="CX415" s="851"/>
      <c r="CY415" s="881"/>
      <c r="CZ415" s="93"/>
      <c r="DA415" s="19"/>
      <c r="DB415" s="855"/>
      <c r="DC415" s="157"/>
      <c r="DD415" s="855"/>
      <c r="DE415" s="857"/>
      <c r="DF415" s="859"/>
      <c r="DG415" s="861"/>
      <c r="DH415" s="835"/>
      <c r="DI415" s="835"/>
      <c r="DJ415" s="835"/>
      <c r="DK415" s="838"/>
      <c r="DL415" s="835"/>
      <c r="DM415" s="841"/>
      <c r="DN415" s="843"/>
      <c r="DO415" s="888">
        <v>0.01</v>
      </c>
      <c r="DP415" s="890">
        <v>0.03</v>
      </c>
      <c r="DQ415" s="890">
        <v>0.04</v>
      </c>
      <c r="DR415" s="892">
        <v>0.06</v>
      </c>
      <c r="DS415" s="843"/>
      <c r="DT415" s="967"/>
      <c r="DU415" s="969"/>
      <c r="DV415" s="961"/>
      <c r="DW415" s="195"/>
      <c r="DX415" s="961"/>
    </row>
    <row r="416" spans="1:128" ht="18.600000000000001" customHeight="1">
      <c r="A416" s="302" t="s">
        <v>236</v>
      </c>
      <c r="B416" s="921"/>
      <c r="C416" s="866"/>
      <c r="D416" s="864"/>
      <c r="E416" s="129" t="s">
        <v>54</v>
      </c>
      <c r="F416" s="56"/>
      <c r="G416" s="130">
        <v>205570</v>
      </c>
      <c r="H416" s="131"/>
      <c r="I416" s="130">
        <v>201590</v>
      </c>
      <c r="J416" s="131"/>
      <c r="K416" s="33" t="s">
        <v>912</v>
      </c>
      <c r="L416" s="132">
        <v>1930</v>
      </c>
      <c r="M416" s="133"/>
      <c r="N416" s="134" t="s">
        <v>913</v>
      </c>
      <c r="O416" s="135" t="s">
        <v>914</v>
      </c>
      <c r="P416" s="135" t="s">
        <v>852</v>
      </c>
      <c r="Q416" s="135" t="s">
        <v>915</v>
      </c>
      <c r="R416" s="135" t="s">
        <v>912</v>
      </c>
      <c r="S416" s="136">
        <v>2.7</v>
      </c>
      <c r="T416" s="137"/>
      <c r="U416" s="132">
        <v>1890</v>
      </c>
      <c r="V416" s="133"/>
      <c r="W416" s="138" t="s">
        <v>913</v>
      </c>
      <c r="X416" s="135" t="s">
        <v>914</v>
      </c>
      <c r="Y416" s="139" t="s">
        <v>852</v>
      </c>
      <c r="Z416" s="135" t="s">
        <v>915</v>
      </c>
      <c r="AA416" s="139" t="s">
        <v>912</v>
      </c>
      <c r="AB416" s="136">
        <v>2.7</v>
      </c>
      <c r="AC416" s="140"/>
      <c r="AD416" s="122"/>
      <c r="AF416" s="124"/>
      <c r="AG416" s="141"/>
      <c r="AO416" s="122"/>
      <c r="AQ416" s="124"/>
      <c r="AR416" s="141"/>
      <c r="AY416" s="122"/>
      <c r="BI416" s="870"/>
      <c r="BK416" s="163"/>
      <c r="BL416" s="869"/>
      <c r="BM416" s="93"/>
      <c r="BS416" s="116"/>
      <c r="BU416" s="958"/>
      <c r="BV416" s="117"/>
      <c r="BW416" s="869"/>
      <c r="BX416" s="123"/>
      <c r="BY416" s="123"/>
      <c r="BZ416" s="870"/>
      <c r="CA416" s="162"/>
      <c r="CB416" s="159"/>
      <c r="CC416" s="160"/>
      <c r="CD416" s="159"/>
      <c r="CE416" s="160"/>
      <c r="CF416" s="159"/>
      <c r="CG416" s="160"/>
      <c r="CH416" s="855"/>
      <c r="CI416" s="873" t="e">
        <v>#REF!</v>
      </c>
      <c r="CJ416" s="876" t="e">
        <v>#REF!</v>
      </c>
      <c r="CK416" s="877"/>
      <c r="CL416" s="143" t="s">
        <v>926</v>
      </c>
      <c r="CM416" s="144">
        <v>2300</v>
      </c>
      <c r="CN416" s="145">
        <v>2500</v>
      </c>
      <c r="CO416" s="859"/>
      <c r="CP416" s="880"/>
      <c r="CQ416" s="859"/>
      <c r="CR416" s="862"/>
      <c r="CS416" s="885"/>
      <c r="CT416" s="836"/>
      <c r="CU416" s="836"/>
      <c r="CV416" s="839"/>
      <c r="CW416" s="885"/>
      <c r="CX416" s="852"/>
      <c r="CY416" s="882"/>
      <c r="CZ416" s="93"/>
      <c r="DA416" s="19"/>
      <c r="DB416" s="855"/>
      <c r="DC416" s="157"/>
      <c r="DD416" s="855"/>
      <c r="DE416" s="858"/>
      <c r="DF416" s="859"/>
      <c r="DG416" s="862"/>
      <c r="DH416" s="836"/>
      <c r="DI416" s="836"/>
      <c r="DJ416" s="836"/>
      <c r="DK416" s="839"/>
      <c r="DL416" s="836"/>
      <c r="DM416" s="842"/>
      <c r="DN416" s="843"/>
      <c r="DO416" s="889"/>
      <c r="DP416" s="891"/>
      <c r="DQ416" s="891"/>
      <c r="DR416" s="893"/>
      <c r="DS416" s="843"/>
      <c r="DT416" s="967"/>
      <c r="DU416" s="969"/>
      <c r="DV416" s="961"/>
      <c r="DW416" s="195"/>
      <c r="DX416" s="961"/>
    </row>
    <row r="417" spans="1:128" ht="18.600000000000001" customHeight="1">
      <c r="A417" s="302" t="s">
        <v>237</v>
      </c>
      <c r="B417" s="921"/>
      <c r="C417" s="865" t="s">
        <v>962</v>
      </c>
      <c r="D417" s="867" t="s">
        <v>911</v>
      </c>
      <c r="E417" s="55" t="s">
        <v>51</v>
      </c>
      <c r="F417" s="56"/>
      <c r="G417" s="57">
        <v>36660</v>
      </c>
      <c r="H417" s="58">
        <v>45530</v>
      </c>
      <c r="I417" s="57">
        <v>32930</v>
      </c>
      <c r="J417" s="58">
        <v>41800</v>
      </c>
      <c r="K417" s="33" t="s">
        <v>912</v>
      </c>
      <c r="L417" s="59">
        <v>340</v>
      </c>
      <c r="M417" s="60">
        <v>420</v>
      </c>
      <c r="N417" s="61" t="s">
        <v>913</v>
      </c>
      <c r="O417" s="62" t="s">
        <v>914</v>
      </c>
      <c r="P417" s="63" t="s">
        <v>912</v>
      </c>
      <c r="Q417" s="64" t="s">
        <v>915</v>
      </c>
      <c r="R417" s="63" t="s">
        <v>912</v>
      </c>
      <c r="S417" s="65">
        <v>3</v>
      </c>
      <c r="T417" s="66">
        <v>3</v>
      </c>
      <c r="U417" s="59">
        <v>300</v>
      </c>
      <c r="V417" s="60">
        <v>380</v>
      </c>
      <c r="W417" s="67" t="s">
        <v>913</v>
      </c>
      <c r="X417" s="62" t="s">
        <v>914</v>
      </c>
      <c r="Y417" s="67" t="s">
        <v>912</v>
      </c>
      <c r="Z417" s="64" t="s">
        <v>915</v>
      </c>
      <c r="AA417" s="67" t="s">
        <v>912</v>
      </c>
      <c r="AB417" s="65">
        <v>3</v>
      </c>
      <c r="AC417" s="68">
        <v>3</v>
      </c>
      <c r="AD417" s="33" t="s">
        <v>912</v>
      </c>
      <c r="AE417" s="69">
        <v>8870</v>
      </c>
      <c r="AF417" s="33" t="s">
        <v>912</v>
      </c>
      <c r="AG417" s="70">
        <v>80</v>
      </c>
      <c r="AH417" s="71" t="s">
        <v>913</v>
      </c>
      <c r="AI417" s="62" t="s">
        <v>914</v>
      </c>
      <c r="AJ417" s="67" t="s">
        <v>912</v>
      </c>
      <c r="AK417" s="64" t="s">
        <v>915</v>
      </c>
      <c r="AL417" s="67" t="s">
        <v>912</v>
      </c>
      <c r="AM417" s="72">
        <v>2.8</v>
      </c>
      <c r="AN417" s="73" t="s">
        <v>916</v>
      </c>
      <c r="AO417" s="33" t="s">
        <v>912</v>
      </c>
      <c r="AP417" s="74">
        <v>3540</v>
      </c>
      <c r="AQ417" s="33" t="s">
        <v>912</v>
      </c>
      <c r="AR417" s="75">
        <v>30</v>
      </c>
      <c r="AS417" s="76" t="s">
        <v>913</v>
      </c>
      <c r="AT417" s="77" t="s">
        <v>914</v>
      </c>
      <c r="AU417" s="78" t="s">
        <v>912</v>
      </c>
      <c r="AV417" s="79" t="s">
        <v>915</v>
      </c>
      <c r="AW417" s="78" t="s">
        <v>912</v>
      </c>
      <c r="AX417" s="80">
        <v>3.7</v>
      </c>
      <c r="AZ417" s="18"/>
      <c r="BA417" s="18"/>
      <c r="BB417" s="81"/>
      <c r="BC417" s="22"/>
      <c r="BD417" s="18"/>
      <c r="BE417" s="22"/>
      <c r="BF417" s="18"/>
      <c r="BG417" s="22"/>
      <c r="BH417" s="18"/>
      <c r="BI417" s="870"/>
      <c r="BK417" s="150"/>
      <c r="BL417" s="869"/>
      <c r="BM417" s="93"/>
      <c r="BS417" s="116"/>
      <c r="BU417" s="958"/>
      <c r="BV417" s="117"/>
      <c r="BW417" s="869"/>
      <c r="BX417" s="123"/>
      <c r="BY417" s="123"/>
      <c r="BZ417" s="870"/>
      <c r="CA417" s="162"/>
      <c r="CB417" s="159"/>
      <c r="CC417" s="160"/>
      <c r="CD417" s="159"/>
      <c r="CE417" s="160"/>
      <c r="CF417" s="159"/>
      <c r="CG417" s="160"/>
      <c r="CH417" s="855" t="s">
        <v>912</v>
      </c>
      <c r="CI417" s="871">
        <v>3000</v>
      </c>
      <c r="CJ417" s="874">
        <v>3300</v>
      </c>
      <c r="CK417" s="877" t="s">
        <v>912</v>
      </c>
      <c r="CL417" s="89" t="s">
        <v>919</v>
      </c>
      <c r="CM417" s="90">
        <v>4800</v>
      </c>
      <c r="CN417" s="91">
        <v>5400</v>
      </c>
      <c r="CO417" s="859" t="s">
        <v>912</v>
      </c>
      <c r="CP417" s="878">
        <v>3320</v>
      </c>
      <c r="CQ417" s="859" t="s">
        <v>912</v>
      </c>
      <c r="CR417" s="860">
        <v>30</v>
      </c>
      <c r="CS417" s="883" t="s">
        <v>913</v>
      </c>
      <c r="CT417" s="834" t="s">
        <v>914</v>
      </c>
      <c r="CU417" s="834" t="s">
        <v>912</v>
      </c>
      <c r="CV417" s="837" t="s">
        <v>918</v>
      </c>
      <c r="CW417" s="883" t="s">
        <v>912</v>
      </c>
      <c r="CX417" s="850">
        <v>3</v>
      </c>
      <c r="CY417" s="881" t="s">
        <v>920</v>
      </c>
      <c r="CZ417" s="877" t="s">
        <v>912</v>
      </c>
      <c r="DA417" s="853">
        <v>5100</v>
      </c>
      <c r="DB417" s="855"/>
      <c r="DC417" s="157"/>
      <c r="DD417" s="855" t="s">
        <v>921</v>
      </c>
      <c r="DE417" s="856">
        <v>3590</v>
      </c>
      <c r="DF417" s="859" t="s">
        <v>912</v>
      </c>
      <c r="DG417" s="860">
        <v>30</v>
      </c>
      <c r="DH417" s="834" t="s">
        <v>913</v>
      </c>
      <c r="DI417" s="834" t="s">
        <v>914</v>
      </c>
      <c r="DJ417" s="834" t="s">
        <v>912</v>
      </c>
      <c r="DK417" s="837" t="s">
        <v>918</v>
      </c>
      <c r="DL417" s="834" t="s">
        <v>912</v>
      </c>
      <c r="DM417" s="840">
        <v>2.2999999999999998</v>
      </c>
      <c r="DN417" s="843" t="s">
        <v>921</v>
      </c>
      <c r="DO417" s="844" t="s">
        <v>854</v>
      </c>
      <c r="DP417" s="846" t="s">
        <v>854</v>
      </c>
      <c r="DQ417" s="846" t="s">
        <v>854</v>
      </c>
      <c r="DR417" s="848" t="s">
        <v>854</v>
      </c>
      <c r="DS417" s="843" t="s">
        <v>921</v>
      </c>
      <c r="DT417" s="967"/>
      <c r="DU417" s="969"/>
      <c r="DV417" s="961"/>
      <c r="DW417" s="195"/>
      <c r="DX417" s="961"/>
    </row>
    <row r="418" spans="1:128" ht="18.600000000000001" customHeight="1">
      <c r="A418" s="302" t="s">
        <v>238</v>
      </c>
      <c r="B418" s="921"/>
      <c r="C418" s="866"/>
      <c r="D418" s="868"/>
      <c r="E418" s="94" t="s">
        <v>52</v>
      </c>
      <c r="F418" s="56"/>
      <c r="G418" s="95">
        <v>45530</v>
      </c>
      <c r="H418" s="96">
        <v>116770</v>
      </c>
      <c r="I418" s="95">
        <v>41800</v>
      </c>
      <c r="J418" s="96">
        <v>113040</v>
      </c>
      <c r="K418" s="33" t="s">
        <v>912</v>
      </c>
      <c r="L418" s="97">
        <v>420</v>
      </c>
      <c r="M418" s="98">
        <v>1030</v>
      </c>
      <c r="N418" s="99" t="s">
        <v>913</v>
      </c>
      <c r="O418" s="100" t="s">
        <v>914</v>
      </c>
      <c r="P418" s="100" t="s">
        <v>852</v>
      </c>
      <c r="Q418" s="100" t="s">
        <v>915</v>
      </c>
      <c r="R418" s="100" t="s">
        <v>912</v>
      </c>
      <c r="S418" s="101">
        <v>3</v>
      </c>
      <c r="T418" s="102">
        <v>2.8</v>
      </c>
      <c r="U418" s="97">
        <v>380</v>
      </c>
      <c r="V418" s="98">
        <v>1000</v>
      </c>
      <c r="W418" s="103" t="s">
        <v>913</v>
      </c>
      <c r="X418" s="100" t="s">
        <v>914</v>
      </c>
      <c r="Y418" s="103" t="s">
        <v>852</v>
      </c>
      <c r="Z418" s="100" t="s">
        <v>915</v>
      </c>
      <c r="AA418" s="103" t="s">
        <v>912</v>
      </c>
      <c r="AB418" s="101">
        <v>3</v>
      </c>
      <c r="AC418" s="104">
        <v>2.8</v>
      </c>
      <c r="AD418" s="33" t="s">
        <v>912</v>
      </c>
      <c r="AE418" s="105">
        <v>8870</v>
      </c>
      <c r="AF418" s="33" t="s">
        <v>912</v>
      </c>
      <c r="AG418" s="106">
        <v>80</v>
      </c>
      <c r="AH418" s="107" t="s">
        <v>913</v>
      </c>
      <c r="AI418" s="49" t="s">
        <v>914</v>
      </c>
      <c r="AJ418" s="50" t="s">
        <v>912</v>
      </c>
      <c r="AK418" s="108" t="s">
        <v>915</v>
      </c>
      <c r="AL418" s="109" t="s">
        <v>912</v>
      </c>
      <c r="AM418" s="110">
        <v>2.8</v>
      </c>
      <c r="AN418" s="111"/>
      <c r="AP418" s="112"/>
      <c r="AQ418" s="7"/>
      <c r="AR418" s="113"/>
      <c r="AS418" s="114"/>
      <c r="AT418" s="112"/>
      <c r="AU418" s="114"/>
      <c r="AV418" s="112"/>
      <c r="AW418" s="114"/>
      <c r="AX418" s="112"/>
      <c r="AZ418" s="18"/>
      <c r="BA418" s="18"/>
      <c r="BB418" s="81"/>
      <c r="BC418" s="22"/>
      <c r="BD418" s="18"/>
      <c r="BE418" s="22"/>
      <c r="BF418" s="18"/>
      <c r="BG418" s="22"/>
      <c r="BH418" s="18"/>
      <c r="BI418" s="870"/>
      <c r="BK418" s="150"/>
      <c r="BL418" s="869"/>
      <c r="BM418" s="93"/>
      <c r="BS418" s="116"/>
      <c r="BU418" s="958"/>
      <c r="BV418" s="117"/>
      <c r="BW418" s="869"/>
      <c r="BX418" s="123"/>
      <c r="BY418" s="123"/>
      <c r="BZ418" s="870"/>
      <c r="CA418" s="162"/>
      <c r="CB418" s="159"/>
      <c r="CC418" s="160"/>
      <c r="CD418" s="159"/>
      <c r="CE418" s="160"/>
      <c r="CF418" s="159"/>
      <c r="CG418" s="160"/>
      <c r="CH418" s="855"/>
      <c r="CI418" s="872" t="e">
        <v>#REF!</v>
      </c>
      <c r="CJ418" s="875" t="e">
        <v>#REF!</v>
      </c>
      <c r="CK418" s="877"/>
      <c r="CL418" s="15" t="s">
        <v>923</v>
      </c>
      <c r="CM418" s="119">
        <v>2600</v>
      </c>
      <c r="CN418" s="120">
        <v>2900</v>
      </c>
      <c r="CO418" s="859"/>
      <c r="CP418" s="879"/>
      <c r="CQ418" s="859"/>
      <c r="CR418" s="861"/>
      <c r="CS418" s="884"/>
      <c r="CT418" s="835"/>
      <c r="CU418" s="835"/>
      <c r="CV418" s="838"/>
      <c r="CW418" s="884"/>
      <c r="CX418" s="851"/>
      <c r="CY418" s="881"/>
      <c r="CZ418" s="877"/>
      <c r="DA418" s="854"/>
      <c r="DB418" s="855"/>
      <c r="DC418" s="157"/>
      <c r="DD418" s="855"/>
      <c r="DE418" s="857"/>
      <c r="DF418" s="859"/>
      <c r="DG418" s="861"/>
      <c r="DH418" s="835"/>
      <c r="DI418" s="835"/>
      <c r="DJ418" s="835"/>
      <c r="DK418" s="838"/>
      <c r="DL418" s="835"/>
      <c r="DM418" s="841"/>
      <c r="DN418" s="843"/>
      <c r="DO418" s="845"/>
      <c r="DP418" s="847"/>
      <c r="DQ418" s="847"/>
      <c r="DR418" s="849"/>
      <c r="DS418" s="843"/>
      <c r="DT418" s="967"/>
      <c r="DU418" s="969"/>
      <c r="DV418" s="961"/>
      <c r="DW418" s="195"/>
      <c r="DX418" s="961"/>
    </row>
    <row r="419" spans="1:128" ht="18.600000000000001" customHeight="1">
      <c r="A419" s="302" t="s">
        <v>239</v>
      </c>
      <c r="B419" s="921"/>
      <c r="C419" s="866"/>
      <c r="D419" s="863" t="s">
        <v>924</v>
      </c>
      <c r="E419" s="94" t="s">
        <v>53</v>
      </c>
      <c r="F419" s="56"/>
      <c r="G419" s="95">
        <v>116770</v>
      </c>
      <c r="H419" s="96">
        <v>205490</v>
      </c>
      <c r="I419" s="95">
        <v>113040</v>
      </c>
      <c r="J419" s="96">
        <v>201760</v>
      </c>
      <c r="K419" s="33" t="s">
        <v>912</v>
      </c>
      <c r="L419" s="97">
        <v>1030</v>
      </c>
      <c r="M419" s="98">
        <v>1920</v>
      </c>
      <c r="N419" s="99" t="s">
        <v>913</v>
      </c>
      <c r="O419" s="100" t="s">
        <v>914</v>
      </c>
      <c r="P419" s="100" t="s">
        <v>852</v>
      </c>
      <c r="Q419" s="100" t="s">
        <v>915</v>
      </c>
      <c r="R419" s="100" t="s">
        <v>912</v>
      </c>
      <c r="S419" s="101">
        <v>2.8</v>
      </c>
      <c r="T419" s="102">
        <v>2.8</v>
      </c>
      <c r="U419" s="97">
        <v>1000</v>
      </c>
      <c r="V419" s="98">
        <v>1890</v>
      </c>
      <c r="W419" s="103" t="s">
        <v>913</v>
      </c>
      <c r="X419" s="100" t="s">
        <v>914</v>
      </c>
      <c r="Y419" s="103" t="s">
        <v>852</v>
      </c>
      <c r="Z419" s="100" t="s">
        <v>915</v>
      </c>
      <c r="AA419" s="103" t="s">
        <v>912</v>
      </c>
      <c r="AB419" s="101">
        <v>2.8</v>
      </c>
      <c r="AC419" s="104">
        <v>2.8</v>
      </c>
      <c r="AD419" s="122"/>
      <c r="AF419" s="124"/>
      <c r="AO419" s="122"/>
      <c r="AQ419" s="124"/>
      <c r="AY419" s="33" t="s">
        <v>912</v>
      </c>
      <c r="AZ419" s="127">
        <v>17740</v>
      </c>
      <c r="BA419" s="33" t="s">
        <v>912</v>
      </c>
      <c r="BB419" s="75">
        <v>170</v>
      </c>
      <c r="BC419" s="76" t="s">
        <v>913</v>
      </c>
      <c r="BD419" s="77" t="s">
        <v>914</v>
      </c>
      <c r="BE419" s="78" t="s">
        <v>912</v>
      </c>
      <c r="BF419" s="79" t="s">
        <v>915</v>
      </c>
      <c r="BG419" s="76" t="s">
        <v>912</v>
      </c>
      <c r="BH419" s="80">
        <v>2.6</v>
      </c>
      <c r="BI419" s="870"/>
      <c r="BK419" s="150"/>
      <c r="BL419" s="869"/>
      <c r="BM419" s="93"/>
      <c r="BS419" s="116"/>
      <c r="BU419" s="958"/>
      <c r="BV419" s="117"/>
      <c r="BW419" s="869"/>
      <c r="BX419" s="123"/>
      <c r="BY419" s="123"/>
      <c r="BZ419" s="870"/>
      <c r="CA419" s="162"/>
      <c r="CB419" s="159"/>
      <c r="CC419" s="160"/>
      <c r="CD419" s="159"/>
      <c r="CE419" s="160"/>
      <c r="CF419" s="159"/>
      <c r="CG419" s="160"/>
      <c r="CH419" s="855"/>
      <c r="CI419" s="872" t="e">
        <v>#REF!</v>
      </c>
      <c r="CJ419" s="875" t="e">
        <v>#REF!</v>
      </c>
      <c r="CK419" s="877"/>
      <c r="CL419" s="15" t="s">
        <v>925</v>
      </c>
      <c r="CM419" s="119">
        <v>2300</v>
      </c>
      <c r="CN419" s="120">
        <v>2500</v>
      </c>
      <c r="CO419" s="859"/>
      <c r="CP419" s="879"/>
      <c r="CQ419" s="859"/>
      <c r="CR419" s="861"/>
      <c r="CS419" s="884"/>
      <c r="CT419" s="835"/>
      <c r="CU419" s="835"/>
      <c r="CV419" s="838"/>
      <c r="CW419" s="884"/>
      <c r="CX419" s="851"/>
      <c r="CY419" s="881"/>
      <c r="CZ419" s="93"/>
      <c r="DA419" s="19"/>
      <c r="DB419" s="855"/>
      <c r="DC419" s="157"/>
      <c r="DD419" s="855"/>
      <c r="DE419" s="857"/>
      <c r="DF419" s="859"/>
      <c r="DG419" s="861"/>
      <c r="DH419" s="835"/>
      <c r="DI419" s="835"/>
      <c r="DJ419" s="835"/>
      <c r="DK419" s="838"/>
      <c r="DL419" s="835"/>
      <c r="DM419" s="841"/>
      <c r="DN419" s="843"/>
      <c r="DO419" s="888">
        <v>0.01</v>
      </c>
      <c r="DP419" s="890">
        <v>0.03</v>
      </c>
      <c r="DQ419" s="890">
        <v>0.04</v>
      </c>
      <c r="DR419" s="892">
        <v>0.06</v>
      </c>
      <c r="DS419" s="843"/>
      <c r="DT419" s="967"/>
      <c r="DU419" s="969"/>
      <c r="DV419" s="961"/>
      <c r="DW419" s="195"/>
      <c r="DX419" s="961"/>
    </row>
    <row r="420" spans="1:128" ht="18.600000000000001" customHeight="1">
      <c r="A420" s="302" t="s">
        <v>240</v>
      </c>
      <c r="B420" s="921"/>
      <c r="C420" s="866"/>
      <c r="D420" s="864"/>
      <c r="E420" s="129" t="s">
        <v>54</v>
      </c>
      <c r="F420" s="56"/>
      <c r="G420" s="130">
        <v>205490</v>
      </c>
      <c r="H420" s="131"/>
      <c r="I420" s="130">
        <v>201760</v>
      </c>
      <c r="J420" s="131"/>
      <c r="K420" s="33" t="s">
        <v>912</v>
      </c>
      <c r="L420" s="132">
        <v>1920</v>
      </c>
      <c r="M420" s="133"/>
      <c r="N420" s="134" t="s">
        <v>913</v>
      </c>
      <c r="O420" s="135" t="s">
        <v>914</v>
      </c>
      <c r="P420" s="135" t="s">
        <v>852</v>
      </c>
      <c r="Q420" s="135" t="s">
        <v>915</v>
      </c>
      <c r="R420" s="135" t="s">
        <v>912</v>
      </c>
      <c r="S420" s="136">
        <v>2.8</v>
      </c>
      <c r="T420" s="137"/>
      <c r="U420" s="132">
        <v>1890</v>
      </c>
      <c r="V420" s="133"/>
      <c r="W420" s="138" t="s">
        <v>913</v>
      </c>
      <c r="X420" s="135" t="s">
        <v>914</v>
      </c>
      <c r="Y420" s="139" t="s">
        <v>852</v>
      </c>
      <c r="Z420" s="135" t="s">
        <v>915</v>
      </c>
      <c r="AA420" s="139" t="s">
        <v>912</v>
      </c>
      <c r="AB420" s="136">
        <v>2.8</v>
      </c>
      <c r="AC420" s="140"/>
      <c r="AD420" s="122"/>
      <c r="AF420" s="124"/>
      <c r="AG420" s="141"/>
      <c r="AO420" s="122"/>
      <c r="AQ420" s="124"/>
      <c r="AR420" s="141"/>
      <c r="AY420" s="122"/>
      <c r="BI420" s="870"/>
      <c r="BK420" s="150"/>
      <c r="BL420" s="869"/>
      <c r="BM420" s="93"/>
      <c r="BS420" s="116"/>
      <c r="BU420" s="958"/>
      <c r="BV420" s="117"/>
      <c r="BW420" s="869"/>
      <c r="BX420" s="123"/>
      <c r="BY420" s="123"/>
      <c r="BZ420" s="870"/>
      <c r="CA420" s="162"/>
      <c r="CB420" s="159"/>
      <c r="CC420" s="160"/>
      <c r="CD420" s="159"/>
      <c r="CE420" s="160"/>
      <c r="CF420" s="159"/>
      <c r="CG420" s="160"/>
      <c r="CH420" s="855"/>
      <c r="CI420" s="873" t="e">
        <v>#REF!</v>
      </c>
      <c r="CJ420" s="876" t="e">
        <v>#REF!</v>
      </c>
      <c r="CK420" s="877"/>
      <c r="CL420" s="143" t="s">
        <v>926</v>
      </c>
      <c r="CM420" s="144">
        <v>2000</v>
      </c>
      <c r="CN420" s="145">
        <v>2300</v>
      </c>
      <c r="CO420" s="859"/>
      <c r="CP420" s="880"/>
      <c r="CQ420" s="859"/>
      <c r="CR420" s="862"/>
      <c r="CS420" s="885"/>
      <c r="CT420" s="836"/>
      <c r="CU420" s="836"/>
      <c r="CV420" s="839"/>
      <c r="CW420" s="885"/>
      <c r="CX420" s="852"/>
      <c r="CY420" s="882"/>
      <c r="CZ420" s="93"/>
      <c r="DA420" s="19"/>
      <c r="DB420" s="855"/>
      <c r="DC420" s="157"/>
      <c r="DD420" s="855"/>
      <c r="DE420" s="858"/>
      <c r="DF420" s="859"/>
      <c r="DG420" s="862"/>
      <c r="DH420" s="836"/>
      <c r="DI420" s="836"/>
      <c r="DJ420" s="836"/>
      <c r="DK420" s="839"/>
      <c r="DL420" s="836"/>
      <c r="DM420" s="842"/>
      <c r="DN420" s="843"/>
      <c r="DO420" s="889"/>
      <c r="DP420" s="891"/>
      <c r="DQ420" s="891"/>
      <c r="DR420" s="893"/>
      <c r="DS420" s="843"/>
      <c r="DT420" s="967"/>
      <c r="DU420" s="969"/>
      <c r="DV420" s="961"/>
      <c r="DW420" s="195"/>
      <c r="DX420" s="961"/>
    </row>
    <row r="421" spans="1:128" ht="18.600000000000001" customHeight="1">
      <c r="A421" s="302" t="s">
        <v>241</v>
      </c>
      <c r="B421" s="921"/>
      <c r="C421" s="976" t="s">
        <v>963</v>
      </c>
      <c r="D421" s="867" t="s">
        <v>911</v>
      </c>
      <c r="E421" s="55" t="s">
        <v>51</v>
      </c>
      <c r="F421" s="56"/>
      <c r="G421" s="57">
        <v>35740</v>
      </c>
      <c r="H421" s="58">
        <v>44610</v>
      </c>
      <c r="I421" s="57">
        <v>32230</v>
      </c>
      <c r="J421" s="58">
        <v>41100</v>
      </c>
      <c r="K421" s="33" t="s">
        <v>912</v>
      </c>
      <c r="L421" s="59">
        <v>330</v>
      </c>
      <c r="M421" s="60">
        <v>410</v>
      </c>
      <c r="N421" s="61" t="s">
        <v>913</v>
      </c>
      <c r="O421" s="62" t="s">
        <v>914</v>
      </c>
      <c r="P421" s="63" t="s">
        <v>912</v>
      </c>
      <c r="Q421" s="64" t="s">
        <v>915</v>
      </c>
      <c r="R421" s="63" t="s">
        <v>912</v>
      </c>
      <c r="S421" s="65">
        <v>3</v>
      </c>
      <c r="T421" s="66">
        <v>3</v>
      </c>
      <c r="U421" s="59">
        <v>300</v>
      </c>
      <c r="V421" s="60">
        <v>380</v>
      </c>
      <c r="W421" s="67" t="s">
        <v>913</v>
      </c>
      <c r="X421" s="62" t="s">
        <v>914</v>
      </c>
      <c r="Y421" s="67" t="s">
        <v>912</v>
      </c>
      <c r="Z421" s="64" t="s">
        <v>915</v>
      </c>
      <c r="AA421" s="67" t="s">
        <v>912</v>
      </c>
      <c r="AB421" s="65">
        <v>3</v>
      </c>
      <c r="AC421" s="68">
        <v>2.9</v>
      </c>
      <c r="AD421" s="33" t="s">
        <v>912</v>
      </c>
      <c r="AE421" s="69">
        <v>8870</v>
      </c>
      <c r="AF421" s="33" t="s">
        <v>912</v>
      </c>
      <c r="AG421" s="70">
        <v>80</v>
      </c>
      <c r="AH421" s="71" t="s">
        <v>913</v>
      </c>
      <c r="AI421" s="62" t="s">
        <v>914</v>
      </c>
      <c r="AJ421" s="67" t="s">
        <v>912</v>
      </c>
      <c r="AK421" s="64" t="s">
        <v>915</v>
      </c>
      <c r="AL421" s="67" t="s">
        <v>912</v>
      </c>
      <c r="AM421" s="72">
        <v>2.8</v>
      </c>
      <c r="AN421" s="73" t="s">
        <v>916</v>
      </c>
      <c r="AO421" s="33" t="s">
        <v>912</v>
      </c>
      <c r="AP421" s="74">
        <v>3540</v>
      </c>
      <c r="AQ421" s="33" t="s">
        <v>912</v>
      </c>
      <c r="AR421" s="75">
        <v>30</v>
      </c>
      <c r="AS421" s="76" t="s">
        <v>913</v>
      </c>
      <c r="AT421" s="77" t="s">
        <v>914</v>
      </c>
      <c r="AU421" s="78" t="s">
        <v>912</v>
      </c>
      <c r="AV421" s="79" t="s">
        <v>915</v>
      </c>
      <c r="AW421" s="78" t="s">
        <v>912</v>
      </c>
      <c r="AX421" s="80">
        <v>3.7</v>
      </c>
      <c r="AZ421" s="18"/>
      <c r="BA421" s="18"/>
      <c r="BB421" s="81"/>
      <c r="BC421" s="22"/>
      <c r="BD421" s="18"/>
      <c r="BE421" s="22"/>
      <c r="BF421" s="18"/>
      <c r="BG421" s="22"/>
      <c r="BH421" s="18"/>
      <c r="BI421" s="870"/>
      <c r="BK421" s="150"/>
      <c r="BL421" s="869"/>
      <c r="BM421" s="93"/>
      <c r="BS421" s="116"/>
      <c r="BU421" s="958"/>
      <c r="BV421" s="117"/>
      <c r="BW421" s="869"/>
      <c r="BX421" s="123"/>
      <c r="BY421" s="123"/>
      <c r="BZ421" s="870"/>
      <c r="CA421" s="162"/>
      <c r="CB421" s="159"/>
      <c r="CC421" s="160"/>
      <c r="CD421" s="159"/>
      <c r="CE421" s="160"/>
      <c r="CF421" s="159"/>
      <c r="CG421" s="160"/>
      <c r="CH421" s="855" t="s">
        <v>912</v>
      </c>
      <c r="CI421" s="871">
        <v>3200</v>
      </c>
      <c r="CJ421" s="874">
        <v>3500</v>
      </c>
      <c r="CK421" s="877" t="s">
        <v>912</v>
      </c>
      <c r="CL421" s="89" t="s">
        <v>919</v>
      </c>
      <c r="CM421" s="90">
        <v>5400</v>
      </c>
      <c r="CN421" s="91">
        <v>6000</v>
      </c>
      <c r="CO421" s="859" t="s">
        <v>912</v>
      </c>
      <c r="CP421" s="878">
        <v>3130</v>
      </c>
      <c r="CQ421" s="859" t="s">
        <v>912</v>
      </c>
      <c r="CR421" s="860">
        <v>30</v>
      </c>
      <c r="CS421" s="883" t="s">
        <v>913</v>
      </c>
      <c r="CT421" s="834" t="s">
        <v>914</v>
      </c>
      <c r="CU421" s="834" t="s">
        <v>912</v>
      </c>
      <c r="CV421" s="837" t="s">
        <v>918</v>
      </c>
      <c r="CW421" s="883" t="s">
        <v>912</v>
      </c>
      <c r="CX421" s="850">
        <v>2.8</v>
      </c>
      <c r="CY421" s="881" t="s">
        <v>920</v>
      </c>
      <c r="CZ421" s="877" t="s">
        <v>912</v>
      </c>
      <c r="DA421" s="853">
        <v>5100</v>
      </c>
      <c r="DB421" s="855"/>
      <c r="DC421" s="157"/>
      <c r="DD421" s="855" t="s">
        <v>921</v>
      </c>
      <c r="DE421" s="856">
        <v>3380</v>
      </c>
      <c r="DF421" s="859" t="s">
        <v>912</v>
      </c>
      <c r="DG421" s="860">
        <v>30</v>
      </c>
      <c r="DH421" s="834" t="s">
        <v>913</v>
      </c>
      <c r="DI421" s="834" t="s">
        <v>914</v>
      </c>
      <c r="DJ421" s="834" t="s">
        <v>912</v>
      </c>
      <c r="DK421" s="837" t="s">
        <v>918</v>
      </c>
      <c r="DL421" s="834" t="s">
        <v>912</v>
      </c>
      <c r="DM421" s="840">
        <v>2.2000000000000002</v>
      </c>
      <c r="DN421" s="843" t="s">
        <v>921</v>
      </c>
      <c r="DO421" s="844" t="s">
        <v>854</v>
      </c>
      <c r="DP421" s="846" t="s">
        <v>854</v>
      </c>
      <c r="DQ421" s="846" t="s">
        <v>854</v>
      </c>
      <c r="DR421" s="848" t="s">
        <v>854</v>
      </c>
      <c r="DS421" s="843" t="s">
        <v>921</v>
      </c>
      <c r="DT421" s="967"/>
      <c r="DU421" s="969"/>
      <c r="DV421" s="961"/>
      <c r="DW421" s="195"/>
      <c r="DX421" s="961"/>
    </row>
    <row r="422" spans="1:128" ht="18.600000000000001" customHeight="1">
      <c r="A422" s="302" t="s">
        <v>242</v>
      </c>
      <c r="B422" s="921"/>
      <c r="C422" s="977"/>
      <c r="D422" s="868"/>
      <c r="E422" s="94" t="s">
        <v>52</v>
      </c>
      <c r="F422" s="56"/>
      <c r="G422" s="95">
        <v>44610</v>
      </c>
      <c r="H422" s="96">
        <v>115850</v>
      </c>
      <c r="I422" s="95">
        <v>41100</v>
      </c>
      <c r="J422" s="96">
        <v>112340</v>
      </c>
      <c r="K422" s="33" t="s">
        <v>912</v>
      </c>
      <c r="L422" s="97">
        <v>410</v>
      </c>
      <c r="M422" s="98">
        <v>1030</v>
      </c>
      <c r="N422" s="99" t="s">
        <v>913</v>
      </c>
      <c r="O422" s="100" t="s">
        <v>914</v>
      </c>
      <c r="P422" s="100" t="s">
        <v>852</v>
      </c>
      <c r="Q422" s="100" t="s">
        <v>915</v>
      </c>
      <c r="R422" s="100" t="s">
        <v>912</v>
      </c>
      <c r="S422" s="101">
        <v>3</v>
      </c>
      <c r="T422" s="102">
        <v>2.8</v>
      </c>
      <c r="U422" s="97">
        <v>380</v>
      </c>
      <c r="V422" s="98">
        <v>990</v>
      </c>
      <c r="W422" s="103" t="s">
        <v>913</v>
      </c>
      <c r="X422" s="100" t="s">
        <v>914</v>
      </c>
      <c r="Y422" s="103" t="s">
        <v>852</v>
      </c>
      <c r="Z422" s="100" t="s">
        <v>915</v>
      </c>
      <c r="AA422" s="103" t="s">
        <v>912</v>
      </c>
      <c r="AB422" s="101">
        <v>2.9</v>
      </c>
      <c r="AC422" s="104">
        <v>2.8</v>
      </c>
      <c r="AD422" s="33" t="s">
        <v>912</v>
      </c>
      <c r="AE422" s="105">
        <v>8870</v>
      </c>
      <c r="AF422" s="33" t="s">
        <v>912</v>
      </c>
      <c r="AG422" s="106">
        <v>80</v>
      </c>
      <c r="AH422" s="107" t="s">
        <v>913</v>
      </c>
      <c r="AI422" s="49" t="s">
        <v>914</v>
      </c>
      <c r="AJ422" s="50" t="s">
        <v>912</v>
      </c>
      <c r="AK422" s="108" t="s">
        <v>915</v>
      </c>
      <c r="AL422" s="109" t="s">
        <v>912</v>
      </c>
      <c r="AM422" s="110">
        <v>2.8</v>
      </c>
      <c r="AN422" s="111"/>
      <c r="AP422" s="112"/>
      <c r="AQ422" s="7"/>
      <c r="AR422" s="113"/>
      <c r="AS422" s="114"/>
      <c r="AT422" s="112"/>
      <c r="AU422" s="114"/>
      <c r="AV422" s="112"/>
      <c r="AW422" s="114"/>
      <c r="AX422" s="112"/>
      <c r="AZ422" s="18"/>
      <c r="BA422" s="18"/>
      <c r="BB422" s="81"/>
      <c r="BC422" s="22"/>
      <c r="BD422" s="18"/>
      <c r="BE422" s="22"/>
      <c r="BF422" s="18"/>
      <c r="BG422" s="22"/>
      <c r="BH422" s="18"/>
      <c r="BI422" s="870"/>
      <c r="BK422" s="150"/>
      <c r="BL422" s="869"/>
      <c r="BM422" s="93"/>
      <c r="BS422" s="116"/>
      <c r="BU422" s="958"/>
      <c r="BV422" s="117"/>
      <c r="BW422" s="869"/>
      <c r="BX422" s="123"/>
      <c r="BY422" s="123"/>
      <c r="BZ422" s="870"/>
      <c r="CA422" s="162"/>
      <c r="CB422" s="159"/>
      <c r="CC422" s="160"/>
      <c r="CD422" s="159"/>
      <c r="CE422" s="160"/>
      <c r="CF422" s="159"/>
      <c r="CG422" s="160"/>
      <c r="CH422" s="855"/>
      <c r="CI422" s="872" t="e">
        <v>#REF!</v>
      </c>
      <c r="CJ422" s="875" t="e">
        <v>#REF!</v>
      </c>
      <c r="CK422" s="877"/>
      <c r="CL422" s="15" t="s">
        <v>923</v>
      </c>
      <c r="CM422" s="119">
        <v>2900</v>
      </c>
      <c r="CN422" s="120">
        <v>3300</v>
      </c>
      <c r="CO422" s="859"/>
      <c r="CP422" s="879"/>
      <c r="CQ422" s="859"/>
      <c r="CR422" s="861"/>
      <c r="CS422" s="884"/>
      <c r="CT422" s="835"/>
      <c r="CU422" s="835"/>
      <c r="CV422" s="838"/>
      <c r="CW422" s="884"/>
      <c r="CX422" s="851"/>
      <c r="CY422" s="881"/>
      <c r="CZ422" s="877"/>
      <c r="DA422" s="854"/>
      <c r="DB422" s="855"/>
      <c r="DC422" s="157"/>
      <c r="DD422" s="855"/>
      <c r="DE422" s="857"/>
      <c r="DF422" s="859"/>
      <c r="DG422" s="861"/>
      <c r="DH422" s="835"/>
      <c r="DI422" s="835"/>
      <c r="DJ422" s="835"/>
      <c r="DK422" s="838"/>
      <c r="DL422" s="835"/>
      <c r="DM422" s="841"/>
      <c r="DN422" s="843"/>
      <c r="DO422" s="845"/>
      <c r="DP422" s="847"/>
      <c r="DQ422" s="847"/>
      <c r="DR422" s="849"/>
      <c r="DS422" s="843"/>
      <c r="DT422" s="967"/>
      <c r="DU422" s="969"/>
      <c r="DV422" s="961"/>
      <c r="DW422" s="195"/>
      <c r="DX422" s="961"/>
    </row>
    <row r="423" spans="1:128" ht="18.600000000000001" customHeight="1">
      <c r="A423" s="302" t="s">
        <v>243</v>
      </c>
      <c r="B423" s="921"/>
      <c r="C423" s="977"/>
      <c r="D423" s="863" t="s">
        <v>924</v>
      </c>
      <c r="E423" s="94" t="s">
        <v>53</v>
      </c>
      <c r="F423" s="56"/>
      <c r="G423" s="95">
        <v>115850</v>
      </c>
      <c r="H423" s="96">
        <v>204570</v>
      </c>
      <c r="I423" s="95">
        <v>112340</v>
      </c>
      <c r="J423" s="96">
        <v>201060</v>
      </c>
      <c r="K423" s="33" t="s">
        <v>912</v>
      </c>
      <c r="L423" s="97">
        <v>1030</v>
      </c>
      <c r="M423" s="98">
        <v>1920</v>
      </c>
      <c r="N423" s="99" t="s">
        <v>913</v>
      </c>
      <c r="O423" s="100" t="s">
        <v>914</v>
      </c>
      <c r="P423" s="100" t="s">
        <v>852</v>
      </c>
      <c r="Q423" s="100" t="s">
        <v>915</v>
      </c>
      <c r="R423" s="100" t="s">
        <v>912</v>
      </c>
      <c r="S423" s="101">
        <v>2.8</v>
      </c>
      <c r="T423" s="102">
        <v>2.8</v>
      </c>
      <c r="U423" s="97">
        <v>990</v>
      </c>
      <c r="V423" s="98">
        <v>1880</v>
      </c>
      <c r="W423" s="103" t="s">
        <v>913</v>
      </c>
      <c r="X423" s="100" t="s">
        <v>914</v>
      </c>
      <c r="Y423" s="103" t="s">
        <v>852</v>
      </c>
      <c r="Z423" s="100" t="s">
        <v>915</v>
      </c>
      <c r="AA423" s="103" t="s">
        <v>912</v>
      </c>
      <c r="AB423" s="101">
        <v>2.8</v>
      </c>
      <c r="AC423" s="104">
        <v>2.8</v>
      </c>
      <c r="AD423" s="122"/>
      <c r="AF423" s="124"/>
      <c r="AO423" s="122"/>
      <c r="AQ423" s="124"/>
      <c r="AY423" s="33" t="s">
        <v>912</v>
      </c>
      <c r="AZ423" s="127">
        <v>17740</v>
      </c>
      <c r="BA423" s="33" t="s">
        <v>912</v>
      </c>
      <c r="BB423" s="75">
        <v>170</v>
      </c>
      <c r="BC423" s="76" t="s">
        <v>913</v>
      </c>
      <c r="BD423" s="77" t="s">
        <v>914</v>
      </c>
      <c r="BE423" s="78" t="s">
        <v>912</v>
      </c>
      <c r="BF423" s="79" t="s">
        <v>915</v>
      </c>
      <c r="BG423" s="76" t="s">
        <v>912</v>
      </c>
      <c r="BH423" s="80">
        <v>2.6</v>
      </c>
      <c r="BI423" s="870"/>
      <c r="BK423" s="115"/>
      <c r="BL423" s="869"/>
      <c r="BM423" s="93"/>
      <c r="BS423" s="116"/>
      <c r="BU423" s="958"/>
      <c r="BV423" s="117"/>
      <c r="BW423" s="869"/>
      <c r="BX423" s="123"/>
      <c r="BY423" s="123"/>
      <c r="BZ423" s="870"/>
      <c r="CA423" s="162"/>
      <c r="CB423" s="159"/>
      <c r="CC423" s="160"/>
      <c r="CD423" s="159"/>
      <c r="CE423" s="160"/>
      <c r="CF423" s="159"/>
      <c r="CG423" s="160"/>
      <c r="CH423" s="855"/>
      <c r="CI423" s="872" t="e">
        <v>#REF!</v>
      </c>
      <c r="CJ423" s="875" t="e">
        <v>#REF!</v>
      </c>
      <c r="CK423" s="877"/>
      <c r="CL423" s="15" t="s">
        <v>925</v>
      </c>
      <c r="CM423" s="119">
        <v>2500</v>
      </c>
      <c r="CN423" s="120">
        <v>2800</v>
      </c>
      <c r="CO423" s="859"/>
      <c r="CP423" s="879"/>
      <c r="CQ423" s="859"/>
      <c r="CR423" s="861"/>
      <c r="CS423" s="884"/>
      <c r="CT423" s="835"/>
      <c r="CU423" s="835"/>
      <c r="CV423" s="838"/>
      <c r="CW423" s="884"/>
      <c r="CX423" s="851"/>
      <c r="CY423" s="881"/>
      <c r="CZ423" s="93"/>
      <c r="DA423" s="19"/>
      <c r="DB423" s="855"/>
      <c r="DC423" s="157"/>
      <c r="DD423" s="855"/>
      <c r="DE423" s="857"/>
      <c r="DF423" s="859"/>
      <c r="DG423" s="861"/>
      <c r="DH423" s="835"/>
      <c r="DI423" s="835"/>
      <c r="DJ423" s="835"/>
      <c r="DK423" s="838"/>
      <c r="DL423" s="835"/>
      <c r="DM423" s="841"/>
      <c r="DN423" s="843"/>
      <c r="DO423" s="888">
        <v>0.01</v>
      </c>
      <c r="DP423" s="890">
        <v>0.03</v>
      </c>
      <c r="DQ423" s="890">
        <v>0.04</v>
      </c>
      <c r="DR423" s="892">
        <v>0.06</v>
      </c>
      <c r="DS423" s="843"/>
      <c r="DT423" s="967"/>
      <c r="DU423" s="969"/>
      <c r="DV423" s="961"/>
      <c r="DW423" s="195"/>
      <c r="DX423" s="961"/>
    </row>
    <row r="424" spans="1:128" ht="18.600000000000001" customHeight="1">
      <c r="A424" s="302" t="s">
        <v>244</v>
      </c>
      <c r="B424" s="921"/>
      <c r="C424" s="978"/>
      <c r="D424" s="864"/>
      <c r="E424" s="129" t="s">
        <v>54</v>
      </c>
      <c r="F424" s="56"/>
      <c r="G424" s="130">
        <v>204570</v>
      </c>
      <c r="H424" s="131"/>
      <c r="I424" s="130">
        <v>201060</v>
      </c>
      <c r="J424" s="131"/>
      <c r="K424" s="33" t="s">
        <v>912</v>
      </c>
      <c r="L424" s="132">
        <v>1920</v>
      </c>
      <c r="M424" s="133"/>
      <c r="N424" s="134" t="s">
        <v>913</v>
      </c>
      <c r="O424" s="135" t="s">
        <v>914</v>
      </c>
      <c r="P424" s="135" t="s">
        <v>852</v>
      </c>
      <c r="Q424" s="135" t="s">
        <v>915</v>
      </c>
      <c r="R424" s="135" t="s">
        <v>912</v>
      </c>
      <c r="S424" s="136">
        <v>2.8</v>
      </c>
      <c r="T424" s="137"/>
      <c r="U424" s="132">
        <v>1880</v>
      </c>
      <c r="V424" s="133"/>
      <c r="W424" s="138" t="s">
        <v>913</v>
      </c>
      <c r="X424" s="135" t="s">
        <v>914</v>
      </c>
      <c r="Y424" s="139" t="s">
        <v>852</v>
      </c>
      <c r="Z424" s="135" t="s">
        <v>915</v>
      </c>
      <c r="AA424" s="139" t="s">
        <v>912</v>
      </c>
      <c r="AB424" s="136">
        <v>2.8</v>
      </c>
      <c r="AC424" s="140"/>
      <c r="AD424" s="122"/>
      <c r="AF424" s="124"/>
      <c r="AG424" s="141"/>
      <c r="AO424" s="122"/>
      <c r="AQ424" s="124"/>
      <c r="AR424" s="141"/>
      <c r="AY424" s="122"/>
      <c r="BI424" s="870"/>
      <c r="BK424" s="115"/>
      <c r="BL424" s="869"/>
      <c r="BM424" s="93"/>
      <c r="BS424" s="116"/>
      <c r="BU424" s="958"/>
      <c r="BV424" s="117"/>
      <c r="BW424" s="869"/>
      <c r="BX424" s="123"/>
      <c r="BY424" s="123"/>
      <c r="BZ424" s="870"/>
      <c r="CA424" s="162"/>
      <c r="CB424" s="159"/>
      <c r="CC424" s="160"/>
      <c r="CD424" s="159"/>
      <c r="CE424" s="160"/>
      <c r="CF424" s="159"/>
      <c r="CG424" s="160"/>
      <c r="CH424" s="855"/>
      <c r="CI424" s="873" t="e">
        <v>#REF!</v>
      </c>
      <c r="CJ424" s="876" t="e">
        <v>#REF!</v>
      </c>
      <c r="CK424" s="877"/>
      <c r="CL424" s="143" t="s">
        <v>926</v>
      </c>
      <c r="CM424" s="144">
        <v>2300</v>
      </c>
      <c r="CN424" s="145">
        <v>2500</v>
      </c>
      <c r="CO424" s="859"/>
      <c r="CP424" s="880"/>
      <c r="CQ424" s="859"/>
      <c r="CR424" s="862"/>
      <c r="CS424" s="885"/>
      <c r="CT424" s="836"/>
      <c r="CU424" s="836"/>
      <c r="CV424" s="839"/>
      <c r="CW424" s="885"/>
      <c r="CX424" s="852"/>
      <c r="CY424" s="882"/>
      <c r="CZ424" s="93"/>
      <c r="DA424" s="19"/>
      <c r="DB424" s="855"/>
      <c r="DC424" s="157"/>
      <c r="DD424" s="855"/>
      <c r="DE424" s="858"/>
      <c r="DF424" s="859"/>
      <c r="DG424" s="862"/>
      <c r="DH424" s="836"/>
      <c r="DI424" s="836"/>
      <c r="DJ424" s="836"/>
      <c r="DK424" s="839"/>
      <c r="DL424" s="836"/>
      <c r="DM424" s="842"/>
      <c r="DN424" s="843"/>
      <c r="DO424" s="889"/>
      <c r="DP424" s="891"/>
      <c r="DQ424" s="891"/>
      <c r="DR424" s="893"/>
      <c r="DS424" s="843"/>
      <c r="DT424" s="967"/>
      <c r="DU424" s="969"/>
      <c r="DV424" s="961"/>
      <c r="DW424" s="195"/>
      <c r="DX424" s="961"/>
    </row>
    <row r="425" spans="1:128" ht="18.600000000000001" customHeight="1">
      <c r="A425" s="302" t="s">
        <v>245</v>
      </c>
      <c r="B425" s="921"/>
      <c r="C425" s="973" t="s">
        <v>964</v>
      </c>
      <c r="D425" s="867" t="s">
        <v>911</v>
      </c>
      <c r="E425" s="55" t="s">
        <v>51</v>
      </c>
      <c r="F425" s="56"/>
      <c r="G425" s="57">
        <v>34890</v>
      </c>
      <c r="H425" s="58">
        <v>43760</v>
      </c>
      <c r="I425" s="57">
        <v>31580</v>
      </c>
      <c r="J425" s="58">
        <v>40450</v>
      </c>
      <c r="K425" s="33" t="s">
        <v>912</v>
      </c>
      <c r="L425" s="59">
        <v>320</v>
      </c>
      <c r="M425" s="60">
        <v>400</v>
      </c>
      <c r="N425" s="61" t="s">
        <v>913</v>
      </c>
      <c r="O425" s="62" t="s">
        <v>914</v>
      </c>
      <c r="P425" s="63" t="s">
        <v>912</v>
      </c>
      <c r="Q425" s="64" t="s">
        <v>915</v>
      </c>
      <c r="R425" s="63" t="s">
        <v>912</v>
      </c>
      <c r="S425" s="65">
        <v>3</v>
      </c>
      <c r="T425" s="66">
        <v>3</v>
      </c>
      <c r="U425" s="59">
        <v>290</v>
      </c>
      <c r="V425" s="60">
        <v>370</v>
      </c>
      <c r="W425" s="67" t="s">
        <v>913</v>
      </c>
      <c r="X425" s="62" t="s">
        <v>914</v>
      </c>
      <c r="Y425" s="67" t="s">
        <v>912</v>
      </c>
      <c r="Z425" s="64" t="s">
        <v>915</v>
      </c>
      <c r="AA425" s="67" t="s">
        <v>912</v>
      </c>
      <c r="AB425" s="65">
        <v>3</v>
      </c>
      <c r="AC425" s="68">
        <v>2.9</v>
      </c>
      <c r="AD425" s="33" t="s">
        <v>912</v>
      </c>
      <c r="AE425" s="69">
        <v>8870</v>
      </c>
      <c r="AF425" s="33" t="s">
        <v>912</v>
      </c>
      <c r="AG425" s="70">
        <v>80</v>
      </c>
      <c r="AH425" s="71" t="s">
        <v>913</v>
      </c>
      <c r="AI425" s="62" t="s">
        <v>914</v>
      </c>
      <c r="AJ425" s="67" t="s">
        <v>912</v>
      </c>
      <c r="AK425" s="64" t="s">
        <v>915</v>
      </c>
      <c r="AL425" s="67" t="s">
        <v>912</v>
      </c>
      <c r="AM425" s="72">
        <v>2.8</v>
      </c>
      <c r="AN425" s="73" t="s">
        <v>916</v>
      </c>
      <c r="AO425" s="33" t="s">
        <v>912</v>
      </c>
      <c r="AP425" s="74">
        <v>3540</v>
      </c>
      <c r="AQ425" s="33" t="s">
        <v>912</v>
      </c>
      <c r="AR425" s="75">
        <v>30</v>
      </c>
      <c r="AS425" s="76" t="s">
        <v>913</v>
      </c>
      <c r="AT425" s="77" t="s">
        <v>914</v>
      </c>
      <c r="AU425" s="78" t="s">
        <v>912</v>
      </c>
      <c r="AV425" s="79" t="s">
        <v>915</v>
      </c>
      <c r="AW425" s="78" t="s">
        <v>912</v>
      </c>
      <c r="AX425" s="80">
        <v>3.7</v>
      </c>
      <c r="AZ425" s="18"/>
      <c r="BA425" s="18"/>
      <c r="BB425" s="81"/>
      <c r="BC425" s="22"/>
      <c r="BD425" s="18"/>
      <c r="BE425" s="22"/>
      <c r="BF425" s="18"/>
      <c r="BG425" s="22"/>
      <c r="BH425" s="18"/>
      <c r="BI425" s="870"/>
      <c r="BK425" s="115"/>
      <c r="BL425" s="869"/>
      <c r="BM425" s="93"/>
      <c r="BS425" s="116"/>
      <c r="BU425" s="958"/>
      <c r="BV425" s="117"/>
      <c r="BW425" s="869"/>
      <c r="BX425" s="123"/>
      <c r="BY425" s="123"/>
      <c r="BZ425" s="870"/>
      <c r="CA425" s="162"/>
      <c r="CB425" s="159"/>
      <c r="CC425" s="160"/>
      <c r="CD425" s="159"/>
      <c r="CE425" s="160"/>
      <c r="CF425" s="159"/>
      <c r="CG425" s="160"/>
      <c r="CH425" s="855" t="s">
        <v>912</v>
      </c>
      <c r="CI425" s="871">
        <v>3000</v>
      </c>
      <c r="CJ425" s="874">
        <v>3300</v>
      </c>
      <c r="CK425" s="877" t="s">
        <v>912</v>
      </c>
      <c r="CL425" s="89" t="s">
        <v>919</v>
      </c>
      <c r="CM425" s="90">
        <v>4800</v>
      </c>
      <c r="CN425" s="91">
        <v>5400</v>
      </c>
      <c r="CO425" s="859" t="s">
        <v>912</v>
      </c>
      <c r="CP425" s="878">
        <v>2950</v>
      </c>
      <c r="CQ425" s="859" t="s">
        <v>912</v>
      </c>
      <c r="CR425" s="860">
        <v>20</v>
      </c>
      <c r="CS425" s="883" t="s">
        <v>913</v>
      </c>
      <c r="CT425" s="834" t="s">
        <v>914</v>
      </c>
      <c r="CU425" s="834" t="s">
        <v>912</v>
      </c>
      <c r="CV425" s="837" t="s">
        <v>918</v>
      </c>
      <c r="CW425" s="883" t="s">
        <v>912</v>
      </c>
      <c r="CX425" s="850">
        <v>4</v>
      </c>
      <c r="CY425" s="881" t="s">
        <v>920</v>
      </c>
      <c r="CZ425" s="877" t="s">
        <v>912</v>
      </c>
      <c r="DA425" s="853">
        <v>5100</v>
      </c>
      <c r="DB425" s="855"/>
      <c r="DC425" s="157"/>
      <c r="DD425" s="855" t="s">
        <v>921</v>
      </c>
      <c r="DE425" s="856">
        <v>3190</v>
      </c>
      <c r="DF425" s="859" t="s">
        <v>912</v>
      </c>
      <c r="DG425" s="860">
        <v>30</v>
      </c>
      <c r="DH425" s="834" t="s">
        <v>913</v>
      </c>
      <c r="DI425" s="834" t="s">
        <v>914</v>
      </c>
      <c r="DJ425" s="834" t="s">
        <v>912</v>
      </c>
      <c r="DK425" s="837" t="s">
        <v>918</v>
      </c>
      <c r="DL425" s="834" t="s">
        <v>912</v>
      </c>
      <c r="DM425" s="840">
        <v>2</v>
      </c>
      <c r="DN425" s="843" t="s">
        <v>921</v>
      </c>
      <c r="DO425" s="844" t="s">
        <v>854</v>
      </c>
      <c r="DP425" s="846" t="s">
        <v>854</v>
      </c>
      <c r="DQ425" s="846" t="s">
        <v>854</v>
      </c>
      <c r="DR425" s="848" t="s">
        <v>854</v>
      </c>
      <c r="DS425" s="843" t="s">
        <v>921</v>
      </c>
      <c r="DT425" s="967"/>
      <c r="DU425" s="969"/>
      <c r="DV425" s="961"/>
      <c r="DW425" s="195"/>
      <c r="DX425" s="961"/>
    </row>
    <row r="426" spans="1:128" ht="18.600000000000001" customHeight="1">
      <c r="A426" s="302" t="s">
        <v>246</v>
      </c>
      <c r="B426" s="921"/>
      <c r="C426" s="866"/>
      <c r="D426" s="868"/>
      <c r="E426" s="94" t="s">
        <v>52</v>
      </c>
      <c r="F426" s="56"/>
      <c r="G426" s="95">
        <v>43760</v>
      </c>
      <c r="H426" s="96">
        <v>115000</v>
      </c>
      <c r="I426" s="95">
        <v>40450</v>
      </c>
      <c r="J426" s="96">
        <v>111690</v>
      </c>
      <c r="K426" s="33" t="s">
        <v>912</v>
      </c>
      <c r="L426" s="97">
        <v>400</v>
      </c>
      <c r="M426" s="98">
        <v>1020</v>
      </c>
      <c r="N426" s="99" t="s">
        <v>913</v>
      </c>
      <c r="O426" s="100" t="s">
        <v>914</v>
      </c>
      <c r="P426" s="100" t="s">
        <v>852</v>
      </c>
      <c r="Q426" s="100" t="s">
        <v>915</v>
      </c>
      <c r="R426" s="100" t="s">
        <v>912</v>
      </c>
      <c r="S426" s="101">
        <v>3</v>
      </c>
      <c r="T426" s="102">
        <v>2.8</v>
      </c>
      <c r="U426" s="97">
        <v>370</v>
      </c>
      <c r="V426" s="98">
        <v>980</v>
      </c>
      <c r="W426" s="103" t="s">
        <v>913</v>
      </c>
      <c r="X426" s="100" t="s">
        <v>914</v>
      </c>
      <c r="Y426" s="103" t="s">
        <v>852</v>
      </c>
      <c r="Z426" s="100" t="s">
        <v>915</v>
      </c>
      <c r="AA426" s="103" t="s">
        <v>912</v>
      </c>
      <c r="AB426" s="101">
        <v>2.9</v>
      </c>
      <c r="AC426" s="104">
        <v>2.8</v>
      </c>
      <c r="AD426" s="33" t="s">
        <v>912</v>
      </c>
      <c r="AE426" s="105">
        <v>8870</v>
      </c>
      <c r="AF426" s="33" t="s">
        <v>912</v>
      </c>
      <c r="AG426" s="106">
        <v>80</v>
      </c>
      <c r="AH426" s="107" t="s">
        <v>913</v>
      </c>
      <c r="AI426" s="49" t="s">
        <v>914</v>
      </c>
      <c r="AJ426" s="50" t="s">
        <v>912</v>
      </c>
      <c r="AK426" s="108" t="s">
        <v>915</v>
      </c>
      <c r="AL426" s="109" t="s">
        <v>912</v>
      </c>
      <c r="AM426" s="110">
        <v>2.8</v>
      </c>
      <c r="AN426" s="111"/>
      <c r="AP426" s="112"/>
      <c r="AQ426" s="7"/>
      <c r="AR426" s="113"/>
      <c r="AS426" s="114"/>
      <c r="AT426" s="112"/>
      <c r="AU426" s="114"/>
      <c r="AV426" s="112"/>
      <c r="AW426" s="114"/>
      <c r="AX426" s="112"/>
      <c r="AZ426" s="18"/>
      <c r="BA426" s="18"/>
      <c r="BB426" s="81"/>
      <c r="BC426" s="22"/>
      <c r="BD426" s="18"/>
      <c r="BE426" s="22"/>
      <c r="BF426" s="18"/>
      <c r="BG426" s="22"/>
      <c r="BH426" s="18"/>
      <c r="BI426" s="870"/>
      <c r="BK426" s="115"/>
      <c r="BL426" s="869"/>
      <c r="BM426" s="93"/>
      <c r="BS426" s="116"/>
      <c r="BU426" s="958"/>
      <c r="BV426" s="117"/>
      <c r="BW426" s="869"/>
      <c r="BX426" s="123"/>
      <c r="BY426" s="123"/>
      <c r="BZ426" s="870"/>
      <c r="CA426" s="162"/>
      <c r="CB426" s="159"/>
      <c r="CC426" s="160"/>
      <c r="CD426" s="159"/>
      <c r="CE426" s="160"/>
      <c r="CF426" s="159"/>
      <c r="CG426" s="160"/>
      <c r="CH426" s="855"/>
      <c r="CI426" s="872" t="e">
        <v>#REF!</v>
      </c>
      <c r="CJ426" s="875" t="e">
        <v>#REF!</v>
      </c>
      <c r="CK426" s="877"/>
      <c r="CL426" s="15" t="s">
        <v>923</v>
      </c>
      <c r="CM426" s="119">
        <v>2600</v>
      </c>
      <c r="CN426" s="120">
        <v>2900</v>
      </c>
      <c r="CO426" s="859"/>
      <c r="CP426" s="879"/>
      <c r="CQ426" s="859"/>
      <c r="CR426" s="861"/>
      <c r="CS426" s="884"/>
      <c r="CT426" s="835"/>
      <c r="CU426" s="835"/>
      <c r="CV426" s="838"/>
      <c r="CW426" s="884"/>
      <c r="CX426" s="851"/>
      <c r="CY426" s="881"/>
      <c r="CZ426" s="877"/>
      <c r="DA426" s="854"/>
      <c r="DB426" s="855"/>
      <c r="DC426" s="157"/>
      <c r="DD426" s="855"/>
      <c r="DE426" s="857"/>
      <c r="DF426" s="859"/>
      <c r="DG426" s="861"/>
      <c r="DH426" s="835"/>
      <c r="DI426" s="835"/>
      <c r="DJ426" s="835"/>
      <c r="DK426" s="838"/>
      <c r="DL426" s="835"/>
      <c r="DM426" s="841"/>
      <c r="DN426" s="843"/>
      <c r="DO426" s="845"/>
      <c r="DP426" s="847"/>
      <c r="DQ426" s="847"/>
      <c r="DR426" s="849"/>
      <c r="DS426" s="843"/>
      <c r="DT426" s="967"/>
      <c r="DU426" s="969"/>
      <c r="DV426" s="961"/>
      <c r="DW426" s="195"/>
      <c r="DX426" s="961"/>
    </row>
    <row r="427" spans="1:128" ht="18.600000000000001" customHeight="1">
      <c r="A427" s="302" t="s">
        <v>247</v>
      </c>
      <c r="B427" s="921"/>
      <c r="C427" s="866"/>
      <c r="D427" s="863" t="s">
        <v>924</v>
      </c>
      <c r="E427" s="94" t="s">
        <v>53</v>
      </c>
      <c r="F427" s="56"/>
      <c r="G427" s="95">
        <v>115000</v>
      </c>
      <c r="H427" s="96">
        <v>203720</v>
      </c>
      <c r="I427" s="95">
        <v>111690</v>
      </c>
      <c r="J427" s="96">
        <v>200410</v>
      </c>
      <c r="K427" s="33" t="s">
        <v>912</v>
      </c>
      <c r="L427" s="97">
        <v>1020</v>
      </c>
      <c r="M427" s="98">
        <v>1910</v>
      </c>
      <c r="N427" s="99" t="s">
        <v>913</v>
      </c>
      <c r="O427" s="100" t="s">
        <v>914</v>
      </c>
      <c r="P427" s="100" t="s">
        <v>852</v>
      </c>
      <c r="Q427" s="100" t="s">
        <v>915</v>
      </c>
      <c r="R427" s="100" t="s">
        <v>912</v>
      </c>
      <c r="S427" s="101">
        <v>2.8</v>
      </c>
      <c r="T427" s="102">
        <v>2.8</v>
      </c>
      <c r="U427" s="97">
        <v>980</v>
      </c>
      <c r="V427" s="98">
        <v>1870</v>
      </c>
      <c r="W427" s="103" t="s">
        <v>913</v>
      </c>
      <c r="X427" s="100" t="s">
        <v>914</v>
      </c>
      <c r="Y427" s="103" t="s">
        <v>852</v>
      </c>
      <c r="Z427" s="100" t="s">
        <v>915</v>
      </c>
      <c r="AA427" s="103" t="s">
        <v>912</v>
      </c>
      <c r="AB427" s="101">
        <v>2.8</v>
      </c>
      <c r="AC427" s="104">
        <v>2.8</v>
      </c>
      <c r="AD427" s="122"/>
      <c r="AF427" s="124"/>
      <c r="AO427" s="122"/>
      <c r="AQ427" s="124"/>
      <c r="AY427" s="33" t="s">
        <v>912</v>
      </c>
      <c r="AZ427" s="127">
        <v>17740</v>
      </c>
      <c r="BA427" s="33" t="s">
        <v>912</v>
      </c>
      <c r="BB427" s="75">
        <v>170</v>
      </c>
      <c r="BC427" s="76" t="s">
        <v>913</v>
      </c>
      <c r="BD427" s="77" t="s">
        <v>914</v>
      </c>
      <c r="BE427" s="78" t="s">
        <v>912</v>
      </c>
      <c r="BF427" s="79" t="s">
        <v>915</v>
      </c>
      <c r="BG427" s="76" t="s">
        <v>912</v>
      </c>
      <c r="BH427" s="80">
        <v>2.6</v>
      </c>
      <c r="BI427" s="870"/>
      <c r="BK427" s="115"/>
      <c r="BL427" s="869"/>
      <c r="BM427" s="93"/>
      <c r="BS427" s="116"/>
      <c r="BU427" s="958"/>
      <c r="BV427" s="117"/>
      <c r="BW427" s="869"/>
      <c r="BX427" s="123"/>
      <c r="BY427" s="123"/>
      <c r="BZ427" s="870"/>
      <c r="CA427" s="162"/>
      <c r="CB427" s="159"/>
      <c r="CC427" s="160"/>
      <c r="CD427" s="159"/>
      <c r="CE427" s="160"/>
      <c r="CF427" s="159"/>
      <c r="CG427" s="160"/>
      <c r="CH427" s="855"/>
      <c r="CI427" s="872" t="e">
        <v>#REF!</v>
      </c>
      <c r="CJ427" s="875" t="e">
        <v>#REF!</v>
      </c>
      <c r="CK427" s="877"/>
      <c r="CL427" s="15" t="s">
        <v>925</v>
      </c>
      <c r="CM427" s="119">
        <v>2300</v>
      </c>
      <c r="CN427" s="120">
        <v>2500</v>
      </c>
      <c r="CO427" s="859"/>
      <c r="CP427" s="879"/>
      <c r="CQ427" s="859"/>
      <c r="CR427" s="861"/>
      <c r="CS427" s="884"/>
      <c r="CT427" s="835"/>
      <c r="CU427" s="835"/>
      <c r="CV427" s="838"/>
      <c r="CW427" s="884"/>
      <c r="CX427" s="851"/>
      <c r="CY427" s="881"/>
      <c r="CZ427" s="93"/>
      <c r="DA427" s="19"/>
      <c r="DB427" s="855"/>
      <c r="DC427" s="157"/>
      <c r="DD427" s="855"/>
      <c r="DE427" s="857"/>
      <c r="DF427" s="859"/>
      <c r="DG427" s="861"/>
      <c r="DH427" s="835"/>
      <c r="DI427" s="835"/>
      <c r="DJ427" s="835"/>
      <c r="DK427" s="838"/>
      <c r="DL427" s="835"/>
      <c r="DM427" s="841"/>
      <c r="DN427" s="843"/>
      <c r="DO427" s="888">
        <v>0.01</v>
      </c>
      <c r="DP427" s="890">
        <v>0.03</v>
      </c>
      <c r="DQ427" s="890">
        <v>0.04</v>
      </c>
      <c r="DR427" s="892">
        <v>0.06</v>
      </c>
      <c r="DS427" s="843"/>
      <c r="DT427" s="967"/>
      <c r="DU427" s="969"/>
      <c r="DV427" s="961"/>
      <c r="DW427" s="195"/>
      <c r="DX427" s="961"/>
    </row>
    <row r="428" spans="1:128" ht="18.600000000000001" customHeight="1">
      <c r="A428" s="302" t="s">
        <v>248</v>
      </c>
      <c r="B428" s="955"/>
      <c r="C428" s="979"/>
      <c r="D428" s="864"/>
      <c r="E428" s="129" t="s">
        <v>54</v>
      </c>
      <c r="F428" s="56"/>
      <c r="G428" s="130">
        <v>203720</v>
      </c>
      <c r="H428" s="131"/>
      <c r="I428" s="130">
        <v>200410</v>
      </c>
      <c r="J428" s="131"/>
      <c r="K428" s="33" t="s">
        <v>912</v>
      </c>
      <c r="L428" s="132">
        <v>1910</v>
      </c>
      <c r="M428" s="133"/>
      <c r="N428" s="134" t="s">
        <v>913</v>
      </c>
      <c r="O428" s="135" t="s">
        <v>914</v>
      </c>
      <c r="P428" s="135" t="s">
        <v>852</v>
      </c>
      <c r="Q428" s="135" t="s">
        <v>915</v>
      </c>
      <c r="R428" s="135" t="s">
        <v>912</v>
      </c>
      <c r="S428" s="136">
        <v>2.8</v>
      </c>
      <c r="T428" s="137"/>
      <c r="U428" s="132">
        <v>1870</v>
      </c>
      <c r="V428" s="133"/>
      <c r="W428" s="138" t="s">
        <v>913</v>
      </c>
      <c r="X428" s="135" t="s">
        <v>914</v>
      </c>
      <c r="Y428" s="139" t="s">
        <v>852</v>
      </c>
      <c r="Z428" s="135" t="s">
        <v>915</v>
      </c>
      <c r="AA428" s="139" t="s">
        <v>912</v>
      </c>
      <c r="AB428" s="136">
        <v>2.8</v>
      </c>
      <c r="AC428" s="140"/>
      <c r="AD428" s="112"/>
      <c r="AE428" s="112"/>
      <c r="AF428" s="112"/>
      <c r="AG428" s="112"/>
      <c r="AH428" s="112"/>
      <c r="AI428" s="112"/>
      <c r="AJ428" s="112"/>
      <c r="AK428" s="112"/>
      <c r="AL428" s="112"/>
      <c r="AN428" s="112"/>
      <c r="AO428" s="112"/>
      <c r="AP428" s="112"/>
      <c r="AQ428" s="112"/>
      <c r="AR428" s="112"/>
      <c r="AS428" s="112"/>
      <c r="AT428" s="112"/>
      <c r="AU428" s="112"/>
      <c r="AV428" s="112"/>
      <c r="AW428" s="112"/>
      <c r="AX428" s="112"/>
      <c r="AY428" s="112"/>
      <c r="AZ428" s="112"/>
      <c r="BA428" s="112"/>
      <c r="BB428" s="112"/>
      <c r="BC428" s="112"/>
      <c r="BD428" s="112"/>
      <c r="BE428" s="112"/>
      <c r="BF428" s="112"/>
      <c r="BG428" s="112"/>
      <c r="BH428" s="112"/>
      <c r="BI428" s="870"/>
      <c r="BK428" s="164"/>
      <c r="BL428" s="869"/>
      <c r="BM428" s="165"/>
      <c r="BN428" s="166"/>
      <c r="BO428" s="166"/>
      <c r="BP428" s="166"/>
      <c r="BQ428" s="166"/>
      <c r="BR428" s="166"/>
      <c r="BS428" s="167"/>
      <c r="BU428" s="958"/>
      <c r="BV428" s="168"/>
      <c r="BW428" s="869"/>
      <c r="BX428" s="123"/>
      <c r="BY428" s="123"/>
      <c r="BZ428" s="870"/>
      <c r="CA428" s="162"/>
      <c r="CB428" s="159"/>
      <c r="CC428" s="160"/>
      <c r="CD428" s="159"/>
      <c r="CE428" s="160"/>
      <c r="CF428" s="159"/>
      <c r="CG428" s="160"/>
      <c r="CH428" s="855"/>
      <c r="CI428" s="873" t="e">
        <v>#REF!</v>
      </c>
      <c r="CJ428" s="876" t="e">
        <v>#REF!</v>
      </c>
      <c r="CK428" s="877"/>
      <c r="CL428" s="143" t="s">
        <v>926</v>
      </c>
      <c r="CM428" s="144">
        <v>2000</v>
      </c>
      <c r="CN428" s="145">
        <v>2300</v>
      </c>
      <c r="CO428" s="859"/>
      <c r="CP428" s="880"/>
      <c r="CQ428" s="859"/>
      <c r="CR428" s="862"/>
      <c r="CS428" s="885"/>
      <c r="CT428" s="836"/>
      <c r="CU428" s="836"/>
      <c r="CV428" s="839"/>
      <c r="CW428" s="885"/>
      <c r="CX428" s="852"/>
      <c r="CY428" s="882"/>
      <c r="CZ428" s="93"/>
      <c r="DA428" s="19"/>
      <c r="DB428" s="855"/>
      <c r="DC428" s="46"/>
      <c r="DD428" s="855"/>
      <c r="DE428" s="858"/>
      <c r="DF428" s="859"/>
      <c r="DG428" s="862"/>
      <c r="DH428" s="836"/>
      <c r="DI428" s="836"/>
      <c r="DJ428" s="836"/>
      <c r="DK428" s="839"/>
      <c r="DL428" s="836"/>
      <c r="DM428" s="842"/>
      <c r="DN428" s="843"/>
      <c r="DO428" s="889"/>
      <c r="DP428" s="891"/>
      <c r="DQ428" s="891"/>
      <c r="DR428" s="893"/>
      <c r="DS428" s="843"/>
      <c r="DT428" s="968"/>
      <c r="DU428" s="896"/>
      <c r="DV428" s="962"/>
      <c r="DW428" s="197"/>
      <c r="DX428" s="962"/>
    </row>
    <row r="429" spans="1:128" s="18" customFormat="1" ht="18.600000000000001" customHeight="1">
      <c r="A429" s="18" t="s">
        <v>663</v>
      </c>
      <c r="B429" s="920" t="s">
        <v>969</v>
      </c>
      <c r="C429" s="956" t="s">
        <v>910</v>
      </c>
      <c r="D429" s="867" t="s">
        <v>911</v>
      </c>
      <c r="E429" s="55" t="s">
        <v>51</v>
      </c>
      <c r="F429" s="56"/>
      <c r="G429" s="57">
        <v>135720</v>
      </c>
      <c r="H429" s="58">
        <v>144300</v>
      </c>
      <c r="I429" s="57">
        <v>106790</v>
      </c>
      <c r="J429" s="58">
        <v>115370</v>
      </c>
      <c r="K429" s="33" t="s">
        <v>912</v>
      </c>
      <c r="L429" s="59">
        <v>1330</v>
      </c>
      <c r="M429" s="60">
        <v>1410</v>
      </c>
      <c r="N429" s="61" t="s">
        <v>913</v>
      </c>
      <c r="O429" s="62" t="s">
        <v>914</v>
      </c>
      <c r="P429" s="63" t="s">
        <v>912</v>
      </c>
      <c r="Q429" s="64" t="s">
        <v>915</v>
      </c>
      <c r="R429" s="63" t="s">
        <v>912</v>
      </c>
      <c r="S429" s="65">
        <v>2.9</v>
      </c>
      <c r="T429" s="66">
        <v>2.9</v>
      </c>
      <c r="U429" s="59">
        <v>1040</v>
      </c>
      <c r="V429" s="60">
        <v>1120</v>
      </c>
      <c r="W429" s="67" t="s">
        <v>913</v>
      </c>
      <c r="X429" s="62" t="s">
        <v>914</v>
      </c>
      <c r="Y429" s="67" t="s">
        <v>912</v>
      </c>
      <c r="Z429" s="64" t="s">
        <v>915</v>
      </c>
      <c r="AA429" s="67" t="s">
        <v>912</v>
      </c>
      <c r="AB429" s="65">
        <v>2.9</v>
      </c>
      <c r="AC429" s="68">
        <v>2.8</v>
      </c>
      <c r="AD429" s="33" t="s">
        <v>912</v>
      </c>
      <c r="AE429" s="69">
        <v>8580</v>
      </c>
      <c r="AF429" s="33" t="s">
        <v>912</v>
      </c>
      <c r="AG429" s="70">
        <v>80</v>
      </c>
      <c r="AH429" s="71" t="s">
        <v>913</v>
      </c>
      <c r="AI429" s="62" t="s">
        <v>914</v>
      </c>
      <c r="AJ429" s="67" t="s">
        <v>912</v>
      </c>
      <c r="AK429" s="64" t="s">
        <v>915</v>
      </c>
      <c r="AL429" s="67" t="s">
        <v>912</v>
      </c>
      <c r="AM429" s="72">
        <v>2.8</v>
      </c>
      <c r="AN429" s="73" t="s">
        <v>916</v>
      </c>
      <c r="AO429" s="33" t="s">
        <v>912</v>
      </c>
      <c r="AP429" s="74">
        <v>3430</v>
      </c>
      <c r="AQ429" s="33" t="s">
        <v>912</v>
      </c>
      <c r="AR429" s="75">
        <v>30</v>
      </c>
      <c r="AS429" s="76" t="s">
        <v>913</v>
      </c>
      <c r="AT429" s="77" t="s">
        <v>914</v>
      </c>
      <c r="AU429" s="78" t="s">
        <v>912</v>
      </c>
      <c r="AV429" s="79" t="s">
        <v>915</v>
      </c>
      <c r="AW429" s="78" t="s">
        <v>912</v>
      </c>
      <c r="AX429" s="80">
        <v>3.7</v>
      </c>
      <c r="AY429" s="7"/>
      <c r="BB429" s="81"/>
      <c r="BC429" s="22"/>
      <c r="BE429" s="22"/>
      <c r="BG429" s="22"/>
      <c r="BI429" s="870" t="s">
        <v>852</v>
      </c>
      <c r="BJ429" s="7"/>
      <c r="BK429" s="82"/>
      <c r="BL429" s="869" t="s">
        <v>912</v>
      </c>
      <c r="BM429" s="83"/>
      <c r="BN429" s="84"/>
      <c r="BO429" s="84"/>
      <c r="BP429" s="84"/>
      <c r="BQ429" s="84"/>
      <c r="BR429" s="84"/>
      <c r="BS429" s="85"/>
      <c r="BT429" s="86"/>
      <c r="BU429" s="958" t="s">
        <v>917</v>
      </c>
      <c r="BV429" s="87"/>
      <c r="BW429" s="859" t="s">
        <v>912</v>
      </c>
      <c r="BX429" s="886">
        <v>34510</v>
      </c>
      <c r="BY429" s="88"/>
      <c r="BZ429" s="859" t="s">
        <v>912</v>
      </c>
      <c r="CA429" s="860">
        <v>260</v>
      </c>
      <c r="CB429" s="883" t="s">
        <v>913</v>
      </c>
      <c r="CC429" s="834" t="s">
        <v>914</v>
      </c>
      <c r="CD429" s="883" t="s">
        <v>912</v>
      </c>
      <c r="CE429" s="837" t="s">
        <v>918</v>
      </c>
      <c r="CF429" s="883" t="s">
        <v>912</v>
      </c>
      <c r="CG429" s="840">
        <v>5.7</v>
      </c>
      <c r="CH429" s="855" t="s">
        <v>912</v>
      </c>
      <c r="CI429" s="871">
        <v>9600</v>
      </c>
      <c r="CJ429" s="874">
        <v>10600</v>
      </c>
      <c r="CK429" s="877" t="s">
        <v>912</v>
      </c>
      <c r="CL429" s="89" t="s">
        <v>919</v>
      </c>
      <c r="CM429" s="90">
        <v>15800</v>
      </c>
      <c r="CN429" s="91">
        <v>17600</v>
      </c>
      <c r="CO429" s="859" t="s">
        <v>912</v>
      </c>
      <c r="CP429" s="878">
        <v>25740</v>
      </c>
      <c r="CQ429" s="859" t="s">
        <v>912</v>
      </c>
      <c r="CR429" s="860">
        <v>250</v>
      </c>
      <c r="CS429" s="883" t="s">
        <v>913</v>
      </c>
      <c r="CT429" s="834" t="s">
        <v>914</v>
      </c>
      <c r="CU429" s="834" t="s">
        <v>912</v>
      </c>
      <c r="CV429" s="837" t="s">
        <v>918</v>
      </c>
      <c r="CW429" s="834" t="s">
        <v>912</v>
      </c>
      <c r="CX429" s="850">
        <v>2.9</v>
      </c>
      <c r="CY429" s="965" t="s">
        <v>920</v>
      </c>
      <c r="CZ429" s="877" t="s">
        <v>912</v>
      </c>
      <c r="DA429" s="853">
        <v>5100</v>
      </c>
      <c r="DB429" s="855" t="s">
        <v>921</v>
      </c>
      <c r="DC429" s="92"/>
      <c r="DD429" s="855" t="s">
        <v>921</v>
      </c>
      <c r="DE429" s="856">
        <v>27690</v>
      </c>
      <c r="DF429" s="859" t="s">
        <v>912</v>
      </c>
      <c r="DG429" s="860">
        <v>270</v>
      </c>
      <c r="DH429" s="834" t="s">
        <v>913</v>
      </c>
      <c r="DI429" s="834" t="s">
        <v>914</v>
      </c>
      <c r="DJ429" s="834" t="s">
        <v>912</v>
      </c>
      <c r="DK429" s="837" t="s">
        <v>918</v>
      </c>
      <c r="DL429" s="834" t="s">
        <v>912</v>
      </c>
      <c r="DM429" s="840">
        <v>2</v>
      </c>
      <c r="DN429" s="843" t="s">
        <v>921</v>
      </c>
      <c r="DO429" s="844" t="s">
        <v>854</v>
      </c>
      <c r="DP429" s="846" t="s">
        <v>854</v>
      </c>
      <c r="DQ429" s="846" t="s">
        <v>854</v>
      </c>
      <c r="DR429" s="848" t="s">
        <v>854</v>
      </c>
      <c r="DS429" s="843" t="s">
        <v>921</v>
      </c>
      <c r="DT429" s="966">
        <v>1350</v>
      </c>
      <c r="DU429" s="969" t="s">
        <v>921</v>
      </c>
      <c r="DV429" s="960" t="s">
        <v>1041</v>
      </c>
      <c r="DW429" s="196"/>
      <c r="DX429" s="960" t="s">
        <v>1040</v>
      </c>
    </row>
    <row r="430" spans="1:128" s="18" customFormat="1" ht="18.600000000000001" customHeight="1">
      <c r="A430" s="18" t="s">
        <v>664</v>
      </c>
      <c r="B430" s="921"/>
      <c r="C430" s="957"/>
      <c r="D430" s="868"/>
      <c r="E430" s="94" t="s">
        <v>52</v>
      </c>
      <c r="F430" s="56"/>
      <c r="G430" s="95">
        <v>144300</v>
      </c>
      <c r="H430" s="96">
        <v>213500</v>
      </c>
      <c r="I430" s="95">
        <v>115370</v>
      </c>
      <c r="J430" s="96">
        <v>184570</v>
      </c>
      <c r="K430" s="33" t="s">
        <v>912</v>
      </c>
      <c r="L430" s="97">
        <v>1410</v>
      </c>
      <c r="M430" s="98">
        <v>2000</v>
      </c>
      <c r="N430" s="99" t="s">
        <v>913</v>
      </c>
      <c r="O430" s="100" t="s">
        <v>914</v>
      </c>
      <c r="P430" s="100" t="s">
        <v>852</v>
      </c>
      <c r="Q430" s="100" t="s">
        <v>915</v>
      </c>
      <c r="R430" s="100" t="s">
        <v>912</v>
      </c>
      <c r="S430" s="101">
        <v>2.9</v>
      </c>
      <c r="T430" s="102">
        <v>2.9</v>
      </c>
      <c r="U430" s="97">
        <v>1120</v>
      </c>
      <c r="V430" s="98">
        <v>1720</v>
      </c>
      <c r="W430" s="103" t="s">
        <v>913</v>
      </c>
      <c r="X430" s="100" t="s">
        <v>914</v>
      </c>
      <c r="Y430" s="103" t="s">
        <v>852</v>
      </c>
      <c r="Z430" s="100" t="s">
        <v>915</v>
      </c>
      <c r="AA430" s="103" t="s">
        <v>912</v>
      </c>
      <c r="AB430" s="101">
        <v>2.8</v>
      </c>
      <c r="AC430" s="104">
        <v>2.8</v>
      </c>
      <c r="AD430" s="33" t="s">
        <v>912</v>
      </c>
      <c r="AE430" s="105">
        <v>8580</v>
      </c>
      <c r="AF430" s="33" t="s">
        <v>912</v>
      </c>
      <c r="AG430" s="106">
        <v>80</v>
      </c>
      <c r="AH430" s="107" t="s">
        <v>913</v>
      </c>
      <c r="AI430" s="49" t="s">
        <v>914</v>
      </c>
      <c r="AJ430" s="50" t="s">
        <v>912</v>
      </c>
      <c r="AK430" s="108" t="s">
        <v>915</v>
      </c>
      <c r="AL430" s="109" t="s">
        <v>912</v>
      </c>
      <c r="AM430" s="110">
        <v>2.8</v>
      </c>
      <c r="AN430" s="111"/>
      <c r="AO430" s="7"/>
      <c r="AP430" s="112"/>
      <c r="AQ430" s="7"/>
      <c r="AR430" s="113"/>
      <c r="AS430" s="114"/>
      <c r="AT430" s="112"/>
      <c r="AU430" s="114"/>
      <c r="AV430" s="112"/>
      <c r="AW430" s="114"/>
      <c r="AX430" s="112"/>
      <c r="AY430" s="7"/>
      <c r="BB430" s="81"/>
      <c r="BC430" s="22"/>
      <c r="BE430" s="22"/>
      <c r="BG430" s="22"/>
      <c r="BI430" s="870"/>
      <c r="BJ430" s="7"/>
      <c r="BK430" s="115"/>
      <c r="BL430" s="869"/>
      <c r="BM430" s="93"/>
      <c r="BN430" s="86"/>
      <c r="BO430" s="86"/>
      <c r="BP430" s="86"/>
      <c r="BQ430" s="86"/>
      <c r="BR430" s="86"/>
      <c r="BS430" s="116"/>
      <c r="BT430" s="86"/>
      <c r="BU430" s="958"/>
      <c r="BV430" s="117"/>
      <c r="BW430" s="859"/>
      <c r="BX430" s="887"/>
      <c r="BY430" s="118">
        <v>32570</v>
      </c>
      <c r="BZ430" s="859"/>
      <c r="CA430" s="861"/>
      <c r="CB430" s="884"/>
      <c r="CC430" s="835"/>
      <c r="CD430" s="884"/>
      <c r="CE430" s="838"/>
      <c r="CF430" s="884"/>
      <c r="CG430" s="841"/>
      <c r="CH430" s="855"/>
      <c r="CI430" s="872"/>
      <c r="CJ430" s="875"/>
      <c r="CK430" s="877"/>
      <c r="CL430" s="15" t="s">
        <v>923</v>
      </c>
      <c r="CM430" s="119">
        <v>8700</v>
      </c>
      <c r="CN430" s="120">
        <v>9700</v>
      </c>
      <c r="CO430" s="859"/>
      <c r="CP430" s="879"/>
      <c r="CQ430" s="859"/>
      <c r="CR430" s="861"/>
      <c r="CS430" s="884"/>
      <c r="CT430" s="835"/>
      <c r="CU430" s="835"/>
      <c r="CV430" s="838"/>
      <c r="CW430" s="835"/>
      <c r="CX430" s="851"/>
      <c r="CY430" s="881"/>
      <c r="CZ430" s="877"/>
      <c r="DA430" s="854"/>
      <c r="DB430" s="855"/>
      <c r="DC430" s="121"/>
      <c r="DD430" s="855"/>
      <c r="DE430" s="857"/>
      <c r="DF430" s="859"/>
      <c r="DG430" s="861"/>
      <c r="DH430" s="835"/>
      <c r="DI430" s="835"/>
      <c r="DJ430" s="835"/>
      <c r="DK430" s="838"/>
      <c r="DL430" s="835"/>
      <c r="DM430" s="841"/>
      <c r="DN430" s="843"/>
      <c r="DO430" s="845"/>
      <c r="DP430" s="847"/>
      <c r="DQ430" s="847"/>
      <c r="DR430" s="849"/>
      <c r="DS430" s="843"/>
      <c r="DT430" s="967"/>
      <c r="DU430" s="969"/>
      <c r="DV430" s="961"/>
      <c r="DW430" s="195"/>
      <c r="DX430" s="961"/>
    </row>
    <row r="431" spans="1:128" s="18" customFormat="1" ht="18.600000000000001" customHeight="1">
      <c r="A431" s="18" t="s">
        <v>665</v>
      </c>
      <c r="B431" s="921"/>
      <c r="C431" s="957"/>
      <c r="D431" s="863" t="s">
        <v>924</v>
      </c>
      <c r="E431" s="94" t="s">
        <v>53</v>
      </c>
      <c r="F431" s="56"/>
      <c r="G431" s="95">
        <v>213500</v>
      </c>
      <c r="H431" s="96">
        <v>299300</v>
      </c>
      <c r="I431" s="95">
        <v>184570</v>
      </c>
      <c r="J431" s="96">
        <v>270370</v>
      </c>
      <c r="K431" s="33" t="s">
        <v>912</v>
      </c>
      <c r="L431" s="97">
        <v>2000</v>
      </c>
      <c r="M431" s="98">
        <v>2860</v>
      </c>
      <c r="N431" s="99" t="s">
        <v>913</v>
      </c>
      <c r="O431" s="100" t="s">
        <v>914</v>
      </c>
      <c r="P431" s="100" t="s">
        <v>852</v>
      </c>
      <c r="Q431" s="100" t="s">
        <v>915</v>
      </c>
      <c r="R431" s="100" t="s">
        <v>912</v>
      </c>
      <c r="S431" s="101">
        <v>2.9</v>
      </c>
      <c r="T431" s="102">
        <v>2.9</v>
      </c>
      <c r="U431" s="97">
        <v>1720</v>
      </c>
      <c r="V431" s="98">
        <v>2580</v>
      </c>
      <c r="W431" s="103" t="s">
        <v>913</v>
      </c>
      <c r="X431" s="100" t="s">
        <v>914</v>
      </c>
      <c r="Y431" s="103" t="s">
        <v>852</v>
      </c>
      <c r="Z431" s="100" t="s">
        <v>915</v>
      </c>
      <c r="AA431" s="103" t="s">
        <v>912</v>
      </c>
      <c r="AB431" s="101">
        <v>2.8</v>
      </c>
      <c r="AC431" s="104">
        <v>2.8</v>
      </c>
      <c r="AD431" s="122"/>
      <c r="AE431" s="123"/>
      <c r="AF431" s="124"/>
      <c r="AG431" s="125"/>
      <c r="AH431" s="126"/>
      <c r="AI431" s="86"/>
      <c r="AJ431" s="126"/>
      <c r="AK431" s="86"/>
      <c r="AL431" s="126"/>
      <c r="AM431" s="86"/>
      <c r="AN431" s="86"/>
      <c r="AO431" s="122"/>
      <c r="AP431" s="123"/>
      <c r="AQ431" s="124"/>
      <c r="AR431" s="125"/>
      <c r="AS431" s="126"/>
      <c r="AT431" s="86"/>
      <c r="AU431" s="126"/>
      <c r="AV431" s="86"/>
      <c r="AW431" s="126"/>
      <c r="AX431" s="86"/>
      <c r="AY431" s="33" t="s">
        <v>912</v>
      </c>
      <c r="AZ431" s="127">
        <v>17160</v>
      </c>
      <c r="BA431" s="33" t="s">
        <v>912</v>
      </c>
      <c r="BB431" s="75">
        <v>170</v>
      </c>
      <c r="BC431" s="76" t="s">
        <v>913</v>
      </c>
      <c r="BD431" s="77" t="s">
        <v>914</v>
      </c>
      <c r="BE431" s="78" t="s">
        <v>912</v>
      </c>
      <c r="BF431" s="79" t="s">
        <v>915</v>
      </c>
      <c r="BG431" s="76" t="s">
        <v>912</v>
      </c>
      <c r="BH431" s="80">
        <v>2.6</v>
      </c>
      <c r="BI431" s="870"/>
      <c r="BJ431" s="7"/>
      <c r="BK431" s="115"/>
      <c r="BL431" s="869"/>
      <c r="BM431" s="93"/>
      <c r="BN431" s="86"/>
      <c r="BO431" s="86"/>
      <c r="BP431" s="86"/>
      <c r="BQ431" s="86"/>
      <c r="BR431" s="86"/>
      <c r="BS431" s="116"/>
      <c r="BT431" s="86"/>
      <c r="BU431" s="958"/>
      <c r="BV431" s="117"/>
      <c r="BW431" s="859" t="s">
        <v>912</v>
      </c>
      <c r="BX431" s="963">
        <v>32570</v>
      </c>
      <c r="BY431" s="128"/>
      <c r="BZ431" s="859"/>
      <c r="CA431" s="861"/>
      <c r="CB431" s="884"/>
      <c r="CC431" s="835"/>
      <c r="CD431" s="884"/>
      <c r="CE431" s="838"/>
      <c r="CF431" s="884"/>
      <c r="CG431" s="841"/>
      <c r="CH431" s="855"/>
      <c r="CI431" s="872"/>
      <c r="CJ431" s="875"/>
      <c r="CK431" s="877"/>
      <c r="CL431" s="15" t="s">
        <v>925</v>
      </c>
      <c r="CM431" s="119">
        <v>7600</v>
      </c>
      <c r="CN431" s="120">
        <v>8400</v>
      </c>
      <c r="CO431" s="859"/>
      <c r="CP431" s="879"/>
      <c r="CQ431" s="859"/>
      <c r="CR431" s="861"/>
      <c r="CS431" s="884"/>
      <c r="CT431" s="835"/>
      <c r="CU431" s="835"/>
      <c r="CV431" s="838"/>
      <c r="CW431" s="835"/>
      <c r="CX431" s="851"/>
      <c r="CY431" s="881"/>
      <c r="CZ431" s="93"/>
      <c r="DA431" s="19"/>
      <c r="DB431" s="855"/>
      <c r="DC431" s="121"/>
      <c r="DD431" s="855"/>
      <c r="DE431" s="857"/>
      <c r="DF431" s="859"/>
      <c r="DG431" s="861"/>
      <c r="DH431" s="835"/>
      <c r="DI431" s="835"/>
      <c r="DJ431" s="835"/>
      <c r="DK431" s="838"/>
      <c r="DL431" s="835"/>
      <c r="DM431" s="841"/>
      <c r="DN431" s="843"/>
      <c r="DO431" s="888">
        <v>0.01</v>
      </c>
      <c r="DP431" s="890">
        <v>0.03</v>
      </c>
      <c r="DQ431" s="890">
        <v>0.04</v>
      </c>
      <c r="DR431" s="892">
        <v>0.05</v>
      </c>
      <c r="DS431" s="843"/>
      <c r="DT431" s="967"/>
      <c r="DU431" s="969"/>
      <c r="DV431" s="961"/>
      <c r="DW431" s="195"/>
      <c r="DX431" s="961"/>
    </row>
    <row r="432" spans="1:128" s="18" customFormat="1" ht="18.600000000000001" customHeight="1">
      <c r="A432" s="18" t="s">
        <v>666</v>
      </c>
      <c r="B432" s="921"/>
      <c r="C432" s="957"/>
      <c r="D432" s="864"/>
      <c r="E432" s="129" t="s">
        <v>54</v>
      </c>
      <c r="F432" s="56"/>
      <c r="G432" s="130">
        <v>299300</v>
      </c>
      <c r="H432" s="131"/>
      <c r="I432" s="130">
        <v>270370</v>
      </c>
      <c r="J432" s="131"/>
      <c r="K432" s="33" t="s">
        <v>912</v>
      </c>
      <c r="L432" s="132">
        <v>2860</v>
      </c>
      <c r="M432" s="133"/>
      <c r="N432" s="134" t="s">
        <v>913</v>
      </c>
      <c r="O432" s="135" t="s">
        <v>914</v>
      </c>
      <c r="P432" s="135" t="s">
        <v>852</v>
      </c>
      <c r="Q432" s="135" t="s">
        <v>915</v>
      </c>
      <c r="R432" s="135" t="s">
        <v>912</v>
      </c>
      <c r="S432" s="136">
        <v>2.9</v>
      </c>
      <c r="T432" s="137"/>
      <c r="U432" s="132">
        <v>2580</v>
      </c>
      <c r="V432" s="133"/>
      <c r="W432" s="138" t="s">
        <v>913</v>
      </c>
      <c r="X432" s="135" t="s">
        <v>914</v>
      </c>
      <c r="Y432" s="139" t="s">
        <v>852</v>
      </c>
      <c r="Z432" s="135" t="s">
        <v>915</v>
      </c>
      <c r="AA432" s="139" t="s">
        <v>912</v>
      </c>
      <c r="AB432" s="136">
        <v>2.8</v>
      </c>
      <c r="AC432" s="140"/>
      <c r="AD432" s="122"/>
      <c r="AE432" s="123"/>
      <c r="AF432" s="124"/>
      <c r="AG432" s="141"/>
      <c r="AH432" s="126"/>
      <c r="AI432" s="86"/>
      <c r="AJ432" s="126"/>
      <c r="AK432" s="86"/>
      <c r="AL432" s="126"/>
      <c r="AM432" s="86"/>
      <c r="AN432" s="86"/>
      <c r="AO432" s="122"/>
      <c r="AP432" s="123"/>
      <c r="AQ432" s="124"/>
      <c r="AR432" s="141"/>
      <c r="AS432" s="126"/>
      <c r="AT432" s="86"/>
      <c r="AU432" s="126"/>
      <c r="AV432" s="86"/>
      <c r="AW432" s="126"/>
      <c r="AX432" s="86"/>
      <c r="AY432" s="122"/>
      <c r="AZ432" s="123"/>
      <c r="BA432" s="123"/>
      <c r="BB432" s="125"/>
      <c r="BC432" s="126"/>
      <c r="BD432" s="86"/>
      <c r="BE432" s="126"/>
      <c r="BF432" s="86"/>
      <c r="BG432" s="126"/>
      <c r="BH432" s="86"/>
      <c r="BI432" s="870"/>
      <c r="BJ432" s="7"/>
      <c r="BK432" s="115"/>
      <c r="BL432" s="869"/>
      <c r="BM432" s="93"/>
      <c r="BN432" s="86"/>
      <c r="BO432" s="86"/>
      <c r="BP432" s="86"/>
      <c r="BQ432" s="86"/>
      <c r="BR432" s="86"/>
      <c r="BS432" s="116"/>
      <c r="BT432" s="86"/>
      <c r="BU432" s="958"/>
      <c r="BV432" s="117"/>
      <c r="BW432" s="859"/>
      <c r="BX432" s="964"/>
      <c r="BY432" s="142"/>
      <c r="BZ432" s="859"/>
      <c r="CA432" s="862"/>
      <c r="CB432" s="885"/>
      <c r="CC432" s="836"/>
      <c r="CD432" s="885"/>
      <c r="CE432" s="839"/>
      <c r="CF432" s="885"/>
      <c r="CG432" s="842"/>
      <c r="CH432" s="855"/>
      <c r="CI432" s="873"/>
      <c r="CJ432" s="876"/>
      <c r="CK432" s="877"/>
      <c r="CL432" s="143" t="s">
        <v>926</v>
      </c>
      <c r="CM432" s="144">
        <v>6800</v>
      </c>
      <c r="CN432" s="145">
        <v>7500</v>
      </c>
      <c r="CO432" s="859"/>
      <c r="CP432" s="880"/>
      <c r="CQ432" s="859"/>
      <c r="CR432" s="862"/>
      <c r="CS432" s="885"/>
      <c r="CT432" s="836"/>
      <c r="CU432" s="836"/>
      <c r="CV432" s="839"/>
      <c r="CW432" s="836"/>
      <c r="CX432" s="852"/>
      <c r="CY432" s="882"/>
      <c r="CZ432" s="93"/>
      <c r="DA432" s="19"/>
      <c r="DB432" s="855"/>
      <c r="DC432" s="121"/>
      <c r="DD432" s="855"/>
      <c r="DE432" s="858"/>
      <c r="DF432" s="859"/>
      <c r="DG432" s="862"/>
      <c r="DH432" s="836"/>
      <c r="DI432" s="836"/>
      <c r="DJ432" s="836"/>
      <c r="DK432" s="839"/>
      <c r="DL432" s="836"/>
      <c r="DM432" s="842"/>
      <c r="DN432" s="843"/>
      <c r="DO432" s="889"/>
      <c r="DP432" s="891"/>
      <c r="DQ432" s="891"/>
      <c r="DR432" s="893"/>
      <c r="DS432" s="843"/>
      <c r="DT432" s="967"/>
      <c r="DU432" s="969"/>
      <c r="DV432" s="961"/>
      <c r="DW432" s="195"/>
      <c r="DX432" s="961"/>
    </row>
    <row r="433" spans="1:128" s="18" customFormat="1" ht="18.600000000000001" customHeight="1">
      <c r="A433" s="18" t="s">
        <v>667</v>
      </c>
      <c r="B433" s="921"/>
      <c r="C433" s="959" t="s">
        <v>927</v>
      </c>
      <c r="D433" s="867" t="s">
        <v>911</v>
      </c>
      <c r="E433" s="55" t="s">
        <v>51</v>
      </c>
      <c r="F433" s="56"/>
      <c r="G433" s="57">
        <v>115120</v>
      </c>
      <c r="H433" s="58">
        <v>123700</v>
      </c>
      <c r="I433" s="57">
        <v>91980</v>
      </c>
      <c r="J433" s="58">
        <v>100560</v>
      </c>
      <c r="K433" s="33" t="s">
        <v>912</v>
      </c>
      <c r="L433" s="59">
        <v>1130</v>
      </c>
      <c r="M433" s="60">
        <v>1210</v>
      </c>
      <c r="N433" s="61" t="s">
        <v>913</v>
      </c>
      <c r="O433" s="62" t="s">
        <v>914</v>
      </c>
      <c r="P433" s="63" t="s">
        <v>912</v>
      </c>
      <c r="Q433" s="64" t="s">
        <v>915</v>
      </c>
      <c r="R433" s="63" t="s">
        <v>912</v>
      </c>
      <c r="S433" s="65">
        <v>2.8</v>
      </c>
      <c r="T433" s="66">
        <v>2.8</v>
      </c>
      <c r="U433" s="59">
        <v>890</v>
      </c>
      <c r="V433" s="60">
        <v>970</v>
      </c>
      <c r="W433" s="67" t="s">
        <v>913</v>
      </c>
      <c r="X433" s="62" t="s">
        <v>914</v>
      </c>
      <c r="Y433" s="67" t="s">
        <v>912</v>
      </c>
      <c r="Z433" s="64" t="s">
        <v>915</v>
      </c>
      <c r="AA433" s="67" t="s">
        <v>912</v>
      </c>
      <c r="AB433" s="65">
        <v>2.8</v>
      </c>
      <c r="AC433" s="68">
        <v>2.8</v>
      </c>
      <c r="AD433" s="33" t="s">
        <v>912</v>
      </c>
      <c r="AE433" s="69">
        <v>8580</v>
      </c>
      <c r="AF433" s="33" t="s">
        <v>912</v>
      </c>
      <c r="AG433" s="70">
        <v>80</v>
      </c>
      <c r="AH433" s="71" t="s">
        <v>913</v>
      </c>
      <c r="AI433" s="62" t="s">
        <v>914</v>
      </c>
      <c r="AJ433" s="67" t="s">
        <v>912</v>
      </c>
      <c r="AK433" s="64" t="s">
        <v>915</v>
      </c>
      <c r="AL433" s="67" t="s">
        <v>912</v>
      </c>
      <c r="AM433" s="72">
        <v>2.8</v>
      </c>
      <c r="AN433" s="73" t="s">
        <v>916</v>
      </c>
      <c r="AO433" s="33" t="s">
        <v>912</v>
      </c>
      <c r="AP433" s="74">
        <v>3430</v>
      </c>
      <c r="AQ433" s="33" t="s">
        <v>912</v>
      </c>
      <c r="AR433" s="75">
        <v>30</v>
      </c>
      <c r="AS433" s="76" t="s">
        <v>913</v>
      </c>
      <c r="AT433" s="77" t="s">
        <v>914</v>
      </c>
      <c r="AU433" s="78" t="s">
        <v>912</v>
      </c>
      <c r="AV433" s="79" t="s">
        <v>915</v>
      </c>
      <c r="AW433" s="78" t="s">
        <v>912</v>
      </c>
      <c r="AX433" s="80">
        <v>3.7</v>
      </c>
      <c r="AY433" s="7"/>
      <c r="BB433" s="81"/>
      <c r="BC433" s="22"/>
      <c r="BE433" s="22"/>
      <c r="BG433" s="22"/>
      <c r="BI433" s="870"/>
      <c r="BJ433" s="7"/>
      <c r="BK433" s="115"/>
      <c r="BL433" s="869"/>
      <c r="BM433" s="93"/>
      <c r="BN433" s="86"/>
      <c r="BO433" s="86"/>
      <c r="BP433" s="86"/>
      <c r="BQ433" s="86"/>
      <c r="BR433" s="86"/>
      <c r="BS433" s="116"/>
      <c r="BT433" s="86"/>
      <c r="BU433" s="958"/>
      <c r="BV433" s="117"/>
      <c r="BW433" s="859" t="s">
        <v>912</v>
      </c>
      <c r="BX433" s="886">
        <v>29160</v>
      </c>
      <c r="BY433" s="88"/>
      <c r="BZ433" s="859" t="s">
        <v>912</v>
      </c>
      <c r="CA433" s="861">
        <v>210</v>
      </c>
      <c r="CB433" s="883" t="s">
        <v>913</v>
      </c>
      <c r="CC433" s="834" t="s">
        <v>914</v>
      </c>
      <c r="CD433" s="883" t="s">
        <v>912</v>
      </c>
      <c r="CE433" s="837" t="s">
        <v>918</v>
      </c>
      <c r="CF433" s="883" t="s">
        <v>912</v>
      </c>
      <c r="CG433" s="840">
        <v>5.7</v>
      </c>
      <c r="CH433" s="877" t="s">
        <v>912</v>
      </c>
      <c r="CI433" s="871">
        <v>8100</v>
      </c>
      <c r="CJ433" s="874">
        <v>8900</v>
      </c>
      <c r="CK433" s="877" t="s">
        <v>912</v>
      </c>
      <c r="CL433" s="89" t="s">
        <v>919</v>
      </c>
      <c r="CM433" s="90">
        <v>12900</v>
      </c>
      <c r="CN433" s="91">
        <v>14400</v>
      </c>
      <c r="CO433" s="859" t="s">
        <v>912</v>
      </c>
      <c r="CP433" s="878">
        <v>20590</v>
      </c>
      <c r="CQ433" s="859" t="s">
        <v>912</v>
      </c>
      <c r="CR433" s="860">
        <v>200</v>
      </c>
      <c r="CS433" s="883" t="s">
        <v>913</v>
      </c>
      <c r="CT433" s="834" t="s">
        <v>914</v>
      </c>
      <c r="CU433" s="834" t="s">
        <v>912</v>
      </c>
      <c r="CV433" s="837" t="s">
        <v>918</v>
      </c>
      <c r="CW433" s="883" t="s">
        <v>912</v>
      </c>
      <c r="CX433" s="850">
        <v>2.9</v>
      </c>
      <c r="CY433" s="881" t="s">
        <v>920</v>
      </c>
      <c r="CZ433" s="877" t="s">
        <v>912</v>
      </c>
      <c r="DA433" s="853">
        <v>5100</v>
      </c>
      <c r="DB433" s="855"/>
      <c r="DC433" s="121"/>
      <c r="DD433" s="855" t="s">
        <v>921</v>
      </c>
      <c r="DE433" s="856">
        <v>22150</v>
      </c>
      <c r="DF433" s="859" t="s">
        <v>912</v>
      </c>
      <c r="DG433" s="860">
        <v>220</v>
      </c>
      <c r="DH433" s="834" t="s">
        <v>913</v>
      </c>
      <c r="DI433" s="834" t="s">
        <v>914</v>
      </c>
      <c r="DJ433" s="834" t="s">
        <v>912</v>
      </c>
      <c r="DK433" s="837" t="s">
        <v>918</v>
      </c>
      <c r="DL433" s="834" t="s">
        <v>912</v>
      </c>
      <c r="DM433" s="840">
        <v>2</v>
      </c>
      <c r="DN433" s="843" t="s">
        <v>921</v>
      </c>
      <c r="DO433" s="844" t="s">
        <v>854</v>
      </c>
      <c r="DP433" s="846" t="s">
        <v>854</v>
      </c>
      <c r="DQ433" s="846" t="s">
        <v>854</v>
      </c>
      <c r="DR433" s="848" t="s">
        <v>854</v>
      </c>
      <c r="DS433" s="843" t="s">
        <v>921</v>
      </c>
      <c r="DT433" s="967"/>
      <c r="DU433" s="969"/>
      <c r="DV433" s="961"/>
      <c r="DW433" s="195"/>
      <c r="DX433" s="961"/>
    </row>
    <row r="434" spans="1:128" s="18" customFormat="1" ht="18.600000000000001" customHeight="1">
      <c r="A434" s="18" t="s">
        <v>668</v>
      </c>
      <c r="B434" s="921"/>
      <c r="C434" s="957"/>
      <c r="D434" s="868"/>
      <c r="E434" s="94" t="s">
        <v>52</v>
      </c>
      <c r="F434" s="56"/>
      <c r="G434" s="95">
        <v>123700</v>
      </c>
      <c r="H434" s="96">
        <v>192900</v>
      </c>
      <c r="I434" s="95">
        <v>100560</v>
      </c>
      <c r="J434" s="96">
        <v>169760</v>
      </c>
      <c r="K434" s="33" t="s">
        <v>912</v>
      </c>
      <c r="L434" s="97">
        <v>1210</v>
      </c>
      <c r="M434" s="98">
        <v>1800</v>
      </c>
      <c r="N434" s="99" t="s">
        <v>913</v>
      </c>
      <c r="O434" s="100" t="s">
        <v>914</v>
      </c>
      <c r="P434" s="100" t="s">
        <v>852</v>
      </c>
      <c r="Q434" s="100" t="s">
        <v>915</v>
      </c>
      <c r="R434" s="100" t="s">
        <v>912</v>
      </c>
      <c r="S434" s="101">
        <v>2.8</v>
      </c>
      <c r="T434" s="102">
        <v>2.8</v>
      </c>
      <c r="U434" s="97">
        <v>970</v>
      </c>
      <c r="V434" s="98">
        <v>1570</v>
      </c>
      <c r="W434" s="103" t="s">
        <v>913</v>
      </c>
      <c r="X434" s="100" t="s">
        <v>914</v>
      </c>
      <c r="Y434" s="103" t="s">
        <v>852</v>
      </c>
      <c r="Z434" s="100" t="s">
        <v>915</v>
      </c>
      <c r="AA434" s="103" t="s">
        <v>912</v>
      </c>
      <c r="AB434" s="101">
        <v>2.8</v>
      </c>
      <c r="AC434" s="104">
        <v>2.8</v>
      </c>
      <c r="AD434" s="33" t="s">
        <v>912</v>
      </c>
      <c r="AE434" s="105">
        <v>8580</v>
      </c>
      <c r="AF434" s="33" t="s">
        <v>912</v>
      </c>
      <c r="AG434" s="106">
        <v>80</v>
      </c>
      <c r="AH434" s="107" t="s">
        <v>913</v>
      </c>
      <c r="AI434" s="49" t="s">
        <v>914</v>
      </c>
      <c r="AJ434" s="50" t="s">
        <v>912</v>
      </c>
      <c r="AK434" s="108" t="s">
        <v>915</v>
      </c>
      <c r="AL434" s="109" t="s">
        <v>912</v>
      </c>
      <c r="AM434" s="110">
        <v>2.8</v>
      </c>
      <c r="AN434" s="111"/>
      <c r="AO434" s="7"/>
      <c r="AP434" s="112"/>
      <c r="AQ434" s="7"/>
      <c r="AR434" s="113"/>
      <c r="AS434" s="114"/>
      <c r="AT434" s="112"/>
      <c r="AU434" s="114"/>
      <c r="AV434" s="112"/>
      <c r="AW434" s="114"/>
      <c r="AX434" s="112"/>
      <c r="AY434" s="7"/>
      <c r="BB434" s="81"/>
      <c r="BC434" s="22"/>
      <c r="BE434" s="22"/>
      <c r="BG434" s="22"/>
      <c r="BI434" s="870"/>
      <c r="BJ434" s="7"/>
      <c r="BK434" s="115"/>
      <c r="BL434" s="869"/>
      <c r="BM434" s="93"/>
      <c r="BN434" s="86"/>
      <c r="BO434" s="86"/>
      <c r="BP434" s="86"/>
      <c r="BQ434" s="86"/>
      <c r="BR434" s="86"/>
      <c r="BS434" s="116"/>
      <c r="BT434" s="86"/>
      <c r="BU434" s="958"/>
      <c r="BV434" s="117"/>
      <c r="BW434" s="859"/>
      <c r="BX434" s="887"/>
      <c r="BY434" s="118">
        <v>27220</v>
      </c>
      <c r="BZ434" s="859"/>
      <c r="CA434" s="861"/>
      <c r="CB434" s="884"/>
      <c r="CC434" s="835"/>
      <c r="CD434" s="884"/>
      <c r="CE434" s="838"/>
      <c r="CF434" s="884"/>
      <c r="CG434" s="841"/>
      <c r="CH434" s="877"/>
      <c r="CI434" s="872"/>
      <c r="CJ434" s="875"/>
      <c r="CK434" s="877"/>
      <c r="CL434" s="15" t="s">
        <v>923</v>
      </c>
      <c r="CM434" s="119">
        <v>7100</v>
      </c>
      <c r="CN434" s="120">
        <v>7900</v>
      </c>
      <c r="CO434" s="859"/>
      <c r="CP434" s="879"/>
      <c r="CQ434" s="859"/>
      <c r="CR434" s="861"/>
      <c r="CS434" s="884"/>
      <c r="CT434" s="835"/>
      <c r="CU434" s="835"/>
      <c r="CV434" s="838"/>
      <c r="CW434" s="884"/>
      <c r="CX434" s="851"/>
      <c r="CY434" s="881"/>
      <c r="CZ434" s="877"/>
      <c r="DA434" s="854"/>
      <c r="DB434" s="855"/>
      <c r="DC434" s="121"/>
      <c r="DD434" s="855"/>
      <c r="DE434" s="857"/>
      <c r="DF434" s="859"/>
      <c r="DG434" s="861"/>
      <c r="DH434" s="835"/>
      <c r="DI434" s="835"/>
      <c r="DJ434" s="835"/>
      <c r="DK434" s="838"/>
      <c r="DL434" s="835"/>
      <c r="DM434" s="841"/>
      <c r="DN434" s="843"/>
      <c r="DO434" s="845"/>
      <c r="DP434" s="847"/>
      <c r="DQ434" s="847"/>
      <c r="DR434" s="849"/>
      <c r="DS434" s="843"/>
      <c r="DT434" s="967"/>
      <c r="DU434" s="969"/>
      <c r="DV434" s="961"/>
      <c r="DW434" s="195"/>
      <c r="DX434" s="961"/>
    </row>
    <row r="435" spans="1:128" s="18" customFormat="1" ht="18.600000000000001" customHeight="1">
      <c r="A435" s="18" t="s">
        <v>669</v>
      </c>
      <c r="B435" s="921"/>
      <c r="C435" s="957"/>
      <c r="D435" s="863" t="s">
        <v>924</v>
      </c>
      <c r="E435" s="94" t="s">
        <v>53</v>
      </c>
      <c r="F435" s="56"/>
      <c r="G435" s="95">
        <v>192900</v>
      </c>
      <c r="H435" s="96">
        <v>278700</v>
      </c>
      <c r="I435" s="95">
        <v>169760</v>
      </c>
      <c r="J435" s="96">
        <v>255560</v>
      </c>
      <c r="K435" s="33" t="s">
        <v>912</v>
      </c>
      <c r="L435" s="97">
        <v>1800</v>
      </c>
      <c r="M435" s="98">
        <v>2660</v>
      </c>
      <c r="N435" s="99" t="s">
        <v>913</v>
      </c>
      <c r="O435" s="100" t="s">
        <v>914</v>
      </c>
      <c r="P435" s="100" t="s">
        <v>852</v>
      </c>
      <c r="Q435" s="100" t="s">
        <v>915</v>
      </c>
      <c r="R435" s="100" t="s">
        <v>912</v>
      </c>
      <c r="S435" s="101">
        <v>2.8</v>
      </c>
      <c r="T435" s="102">
        <v>2.8</v>
      </c>
      <c r="U435" s="97">
        <v>1570</v>
      </c>
      <c r="V435" s="98">
        <v>2430</v>
      </c>
      <c r="W435" s="103" t="s">
        <v>913</v>
      </c>
      <c r="X435" s="100" t="s">
        <v>914</v>
      </c>
      <c r="Y435" s="103" t="s">
        <v>852</v>
      </c>
      <c r="Z435" s="100" t="s">
        <v>915</v>
      </c>
      <c r="AA435" s="103" t="s">
        <v>912</v>
      </c>
      <c r="AB435" s="101">
        <v>2.8</v>
      </c>
      <c r="AC435" s="104">
        <v>2.8</v>
      </c>
      <c r="AD435" s="122"/>
      <c r="AE435" s="123"/>
      <c r="AF435" s="124"/>
      <c r="AG435" s="125"/>
      <c r="AH435" s="126"/>
      <c r="AI435" s="86"/>
      <c r="AJ435" s="126"/>
      <c r="AK435" s="86"/>
      <c r="AL435" s="126"/>
      <c r="AM435" s="86"/>
      <c r="AN435" s="86"/>
      <c r="AO435" s="122"/>
      <c r="AP435" s="123"/>
      <c r="AQ435" s="124"/>
      <c r="AR435" s="125"/>
      <c r="AS435" s="126"/>
      <c r="AT435" s="86"/>
      <c r="AU435" s="126"/>
      <c r="AV435" s="86"/>
      <c r="AW435" s="126"/>
      <c r="AX435" s="86"/>
      <c r="AY435" s="33" t="s">
        <v>912</v>
      </c>
      <c r="AZ435" s="127">
        <v>17160</v>
      </c>
      <c r="BA435" s="33" t="s">
        <v>912</v>
      </c>
      <c r="BB435" s="75">
        <v>170</v>
      </c>
      <c r="BC435" s="76" t="s">
        <v>913</v>
      </c>
      <c r="BD435" s="77" t="s">
        <v>914</v>
      </c>
      <c r="BE435" s="78" t="s">
        <v>912</v>
      </c>
      <c r="BF435" s="79" t="s">
        <v>915</v>
      </c>
      <c r="BG435" s="76" t="s">
        <v>912</v>
      </c>
      <c r="BH435" s="80">
        <v>2.6</v>
      </c>
      <c r="BI435" s="870"/>
      <c r="BJ435" s="7"/>
      <c r="BK435" s="115"/>
      <c r="BL435" s="869"/>
      <c r="BM435" s="93"/>
      <c r="BN435" s="86"/>
      <c r="BO435" s="86"/>
      <c r="BP435" s="86"/>
      <c r="BQ435" s="86"/>
      <c r="BR435" s="86"/>
      <c r="BS435" s="116"/>
      <c r="BT435" s="86"/>
      <c r="BU435" s="958"/>
      <c r="BV435" s="117"/>
      <c r="BW435" s="859" t="s">
        <v>912</v>
      </c>
      <c r="BX435" s="963">
        <v>27220</v>
      </c>
      <c r="BY435" s="128"/>
      <c r="BZ435" s="859"/>
      <c r="CA435" s="861"/>
      <c r="CB435" s="884"/>
      <c r="CC435" s="835"/>
      <c r="CD435" s="884"/>
      <c r="CE435" s="838"/>
      <c r="CF435" s="884"/>
      <c r="CG435" s="841"/>
      <c r="CH435" s="877"/>
      <c r="CI435" s="872"/>
      <c r="CJ435" s="875"/>
      <c r="CK435" s="877"/>
      <c r="CL435" s="15" t="s">
        <v>925</v>
      </c>
      <c r="CM435" s="119">
        <v>6200</v>
      </c>
      <c r="CN435" s="120">
        <v>6900</v>
      </c>
      <c r="CO435" s="859"/>
      <c r="CP435" s="879"/>
      <c r="CQ435" s="859"/>
      <c r="CR435" s="861"/>
      <c r="CS435" s="884"/>
      <c r="CT435" s="835"/>
      <c r="CU435" s="835"/>
      <c r="CV435" s="838"/>
      <c r="CW435" s="884"/>
      <c r="CX435" s="851"/>
      <c r="CY435" s="881"/>
      <c r="CZ435" s="93"/>
      <c r="DA435" s="19"/>
      <c r="DB435" s="855"/>
      <c r="DC435" s="121"/>
      <c r="DD435" s="855"/>
      <c r="DE435" s="857"/>
      <c r="DF435" s="859"/>
      <c r="DG435" s="861"/>
      <c r="DH435" s="835"/>
      <c r="DI435" s="835"/>
      <c r="DJ435" s="835"/>
      <c r="DK435" s="838"/>
      <c r="DL435" s="835"/>
      <c r="DM435" s="841"/>
      <c r="DN435" s="843"/>
      <c r="DO435" s="888">
        <v>0.01</v>
      </c>
      <c r="DP435" s="890">
        <v>0.03</v>
      </c>
      <c r="DQ435" s="890">
        <v>0.04</v>
      </c>
      <c r="DR435" s="892">
        <v>0.05</v>
      </c>
      <c r="DS435" s="843"/>
      <c r="DT435" s="967"/>
      <c r="DU435" s="969"/>
      <c r="DV435" s="961"/>
      <c r="DW435" s="195"/>
      <c r="DX435" s="961"/>
    </row>
    <row r="436" spans="1:128" s="18" customFormat="1" ht="18.600000000000001" customHeight="1">
      <c r="A436" s="18" t="s">
        <v>670</v>
      </c>
      <c r="B436" s="921"/>
      <c r="C436" s="957"/>
      <c r="D436" s="864"/>
      <c r="E436" s="129" t="s">
        <v>54</v>
      </c>
      <c r="F436" s="56"/>
      <c r="G436" s="130">
        <v>278700</v>
      </c>
      <c r="H436" s="131"/>
      <c r="I436" s="130">
        <v>255560</v>
      </c>
      <c r="J436" s="131"/>
      <c r="K436" s="33" t="s">
        <v>912</v>
      </c>
      <c r="L436" s="132">
        <v>2660</v>
      </c>
      <c r="M436" s="133"/>
      <c r="N436" s="134" t="s">
        <v>913</v>
      </c>
      <c r="O436" s="135" t="s">
        <v>914</v>
      </c>
      <c r="P436" s="135" t="s">
        <v>852</v>
      </c>
      <c r="Q436" s="135" t="s">
        <v>915</v>
      </c>
      <c r="R436" s="135" t="s">
        <v>912</v>
      </c>
      <c r="S436" s="136">
        <v>2.8</v>
      </c>
      <c r="T436" s="137"/>
      <c r="U436" s="132">
        <v>2430</v>
      </c>
      <c r="V436" s="133"/>
      <c r="W436" s="138" t="s">
        <v>913</v>
      </c>
      <c r="X436" s="135" t="s">
        <v>914</v>
      </c>
      <c r="Y436" s="139" t="s">
        <v>852</v>
      </c>
      <c r="Z436" s="135" t="s">
        <v>915</v>
      </c>
      <c r="AA436" s="139" t="s">
        <v>912</v>
      </c>
      <c r="AB436" s="136">
        <v>2.8</v>
      </c>
      <c r="AC436" s="140"/>
      <c r="AD436" s="122"/>
      <c r="AE436" s="123"/>
      <c r="AF436" s="124"/>
      <c r="AG436" s="141"/>
      <c r="AH436" s="126"/>
      <c r="AI436" s="86"/>
      <c r="AJ436" s="126"/>
      <c r="AK436" s="86"/>
      <c r="AL436" s="126"/>
      <c r="AM436" s="86"/>
      <c r="AN436" s="86"/>
      <c r="AO436" s="122"/>
      <c r="AP436" s="123"/>
      <c r="AQ436" s="124"/>
      <c r="AR436" s="141"/>
      <c r="AS436" s="126"/>
      <c r="AT436" s="86"/>
      <c r="AU436" s="126"/>
      <c r="AV436" s="86"/>
      <c r="AW436" s="126"/>
      <c r="AX436" s="86"/>
      <c r="AY436" s="122"/>
      <c r="AZ436" s="123"/>
      <c r="BA436" s="123"/>
      <c r="BB436" s="125"/>
      <c r="BC436" s="126"/>
      <c r="BD436" s="86"/>
      <c r="BE436" s="126"/>
      <c r="BF436" s="86"/>
      <c r="BG436" s="126"/>
      <c r="BH436" s="86"/>
      <c r="BI436" s="870"/>
      <c r="BJ436" s="7"/>
      <c r="BK436" s="115"/>
      <c r="BL436" s="869"/>
      <c r="BM436" s="93"/>
      <c r="BN436" s="86"/>
      <c r="BO436" s="86"/>
      <c r="BP436" s="86"/>
      <c r="BQ436" s="86"/>
      <c r="BR436" s="86"/>
      <c r="BS436" s="116"/>
      <c r="BT436" s="86"/>
      <c r="BU436" s="958"/>
      <c r="BV436" s="117"/>
      <c r="BW436" s="859"/>
      <c r="BX436" s="964"/>
      <c r="BY436" s="142"/>
      <c r="BZ436" s="859"/>
      <c r="CA436" s="862"/>
      <c r="CB436" s="885"/>
      <c r="CC436" s="836"/>
      <c r="CD436" s="885"/>
      <c r="CE436" s="839"/>
      <c r="CF436" s="885"/>
      <c r="CG436" s="842"/>
      <c r="CH436" s="877"/>
      <c r="CI436" s="873"/>
      <c r="CJ436" s="876"/>
      <c r="CK436" s="877"/>
      <c r="CL436" s="143" t="s">
        <v>926</v>
      </c>
      <c r="CM436" s="144">
        <v>5500</v>
      </c>
      <c r="CN436" s="145">
        <v>6200</v>
      </c>
      <c r="CO436" s="859"/>
      <c r="CP436" s="880"/>
      <c r="CQ436" s="859"/>
      <c r="CR436" s="862"/>
      <c r="CS436" s="885"/>
      <c r="CT436" s="836"/>
      <c r="CU436" s="836"/>
      <c r="CV436" s="839"/>
      <c r="CW436" s="885"/>
      <c r="CX436" s="852"/>
      <c r="CY436" s="882"/>
      <c r="CZ436" s="93"/>
      <c r="DA436" s="19"/>
      <c r="DB436" s="855"/>
      <c r="DC436" s="121"/>
      <c r="DD436" s="855"/>
      <c r="DE436" s="858"/>
      <c r="DF436" s="859"/>
      <c r="DG436" s="862"/>
      <c r="DH436" s="836"/>
      <c r="DI436" s="836"/>
      <c r="DJ436" s="836"/>
      <c r="DK436" s="839"/>
      <c r="DL436" s="836"/>
      <c r="DM436" s="842"/>
      <c r="DN436" s="843"/>
      <c r="DO436" s="889"/>
      <c r="DP436" s="891"/>
      <c r="DQ436" s="891"/>
      <c r="DR436" s="893"/>
      <c r="DS436" s="843"/>
      <c r="DT436" s="967"/>
      <c r="DU436" s="969"/>
      <c r="DV436" s="961"/>
      <c r="DW436" s="195"/>
      <c r="DX436" s="961"/>
    </row>
    <row r="437" spans="1:128" s="18" customFormat="1" ht="18.600000000000001" customHeight="1">
      <c r="A437" s="18" t="s">
        <v>671</v>
      </c>
      <c r="B437" s="921"/>
      <c r="C437" s="959" t="s">
        <v>928</v>
      </c>
      <c r="D437" s="867" t="s">
        <v>911</v>
      </c>
      <c r="E437" s="55" t="s">
        <v>51</v>
      </c>
      <c r="F437" s="56"/>
      <c r="G437" s="57">
        <v>99660</v>
      </c>
      <c r="H437" s="58">
        <v>108240</v>
      </c>
      <c r="I437" s="57">
        <v>80380</v>
      </c>
      <c r="J437" s="58">
        <v>88960</v>
      </c>
      <c r="K437" s="33" t="s">
        <v>912</v>
      </c>
      <c r="L437" s="59">
        <v>970</v>
      </c>
      <c r="M437" s="60">
        <v>1050</v>
      </c>
      <c r="N437" s="61" t="s">
        <v>913</v>
      </c>
      <c r="O437" s="62" t="s">
        <v>914</v>
      </c>
      <c r="P437" s="63" t="s">
        <v>912</v>
      </c>
      <c r="Q437" s="64" t="s">
        <v>915</v>
      </c>
      <c r="R437" s="63" t="s">
        <v>912</v>
      </c>
      <c r="S437" s="65">
        <v>2.8</v>
      </c>
      <c r="T437" s="66">
        <v>2.8</v>
      </c>
      <c r="U437" s="59">
        <v>780</v>
      </c>
      <c r="V437" s="60">
        <v>860</v>
      </c>
      <c r="W437" s="67" t="s">
        <v>913</v>
      </c>
      <c r="X437" s="62" t="s">
        <v>914</v>
      </c>
      <c r="Y437" s="67" t="s">
        <v>912</v>
      </c>
      <c r="Z437" s="64" t="s">
        <v>915</v>
      </c>
      <c r="AA437" s="67" t="s">
        <v>912</v>
      </c>
      <c r="AB437" s="65">
        <v>2.7</v>
      </c>
      <c r="AC437" s="68">
        <v>2.7</v>
      </c>
      <c r="AD437" s="33" t="s">
        <v>912</v>
      </c>
      <c r="AE437" s="69">
        <v>8580</v>
      </c>
      <c r="AF437" s="33" t="s">
        <v>912</v>
      </c>
      <c r="AG437" s="70">
        <v>80</v>
      </c>
      <c r="AH437" s="71" t="s">
        <v>913</v>
      </c>
      <c r="AI437" s="62" t="s">
        <v>914</v>
      </c>
      <c r="AJ437" s="67" t="s">
        <v>912</v>
      </c>
      <c r="AK437" s="64" t="s">
        <v>915</v>
      </c>
      <c r="AL437" s="67" t="s">
        <v>912</v>
      </c>
      <c r="AM437" s="72">
        <v>2.8</v>
      </c>
      <c r="AN437" s="73" t="s">
        <v>916</v>
      </c>
      <c r="AO437" s="33" t="s">
        <v>912</v>
      </c>
      <c r="AP437" s="74">
        <v>3430</v>
      </c>
      <c r="AQ437" s="33" t="s">
        <v>912</v>
      </c>
      <c r="AR437" s="75">
        <v>30</v>
      </c>
      <c r="AS437" s="76" t="s">
        <v>913</v>
      </c>
      <c r="AT437" s="77" t="s">
        <v>914</v>
      </c>
      <c r="AU437" s="78" t="s">
        <v>912</v>
      </c>
      <c r="AV437" s="79" t="s">
        <v>915</v>
      </c>
      <c r="AW437" s="78" t="s">
        <v>912</v>
      </c>
      <c r="AX437" s="80">
        <v>3.7</v>
      </c>
      <c r="AY437" s="7"/>
      <c r="BB437" s="81"/>
      <c r="BC437" s="22"/>
      <c r="BE437" s="22"/>
      <c r="BG437" s="22"/>
      <c r="BI437" s="870"/>
      <c r="BJ437" s="7"/>
      <c r="BK437" s="115"/>
      <c r="BL437" s="869"/>
      <c r="BM437" s="93"/>
      <c r="BN437" s="86"/>
      <c r="BO437" s="86"/>
      <c r="BP437" s="86"/>
      <c r="BQ437" s="86"/>
      <c r="BR437" s="86"/>
      <c r="BS437" s="116"/>
      <c r="BT437" s="86"/>
      <c r="BU437" s="958"/>
      <c r="BV437" s="117"/>
      <c r="BW437" s="859" t="s">
        <v>912</v>
      </c>
      <c r="BX437" s="886">
        <v>25590</v>
      </c>
      <c r="BY437" s="88"/>
      <c r="BZ437" s="859" t="s">
        <v>912</v>
      </c>
      <c r="CA437" s="860">
        <v>170</v>
      </c>
      <c r="CB437" s="883" t="s">
        <v>913</v>
      </c>
      <c r="CC437" s="834" t="s">
        <v>914</v>
      </c>
      <c r="CD437" s="883" t="s">
        <v>912</v>
      </c>
      <c r="CE437" s="837" t="s">
        <v>918</v>
      </c>
      <c r="CF437" s="883" t="s">
        <v>912</v>
      </c>
      <c r="CG437" s="840">
        <v>5.8</v>
      </c>
      <c r="CH437" s="877" t="s">
        <v>912</v>
      </c>
      <c r="CI437" s="871">
        <v>6700</v>
      </c>
      <c r="CJ437" s="874">
        <v>7400</v>
      </c>
      <c r="CK437" s="877" t="s">
        <v>912</v>
      </c>
      <c r="CL437" s="89" t="s">
        <v>919</v>
      </c>
      <c r="CM437" s="90">
        <v>10900</v>
      </c>
      <c r="CN437" s="91">
        <v>12200</v>
      </c>
      <c r="CO437" s="859" t="s">
        <v>912</v>
      </c>
      <c r="CP437" s="878">
        <v>17160</v>
      </c>
      <c r="CQ437" s="859" t="s">
        <v>912</v>
      </c>
      <c r="CR437" s="860">
        <v>170</v>
      </c>
      <c r="CS437" s="883" t="s">
        <v>913</v>
      </c>
      <c r="CT437" s="834" t="s">
        <v>914</v>
      </c>
      <c r="CU437" s="834" t="s">
        <v>912</v>
      </c>
      <c r="CV437" s="837" t="s">
        <v>918</v>
      </c>
      <c r="CW437" s="883" t="s">
        <v>912</v>
      </c>
      <c r="CX437" s="850">
        <v>2.8</v>
      </c>
      <c r="CY437" s="881" t="s">
        <v>920</v>
      </c>
      <c r="CZ437" s="877" t="s">
        <v>912</v>
      </c>
      <c r="DA437" s="853">
        <v>5100</v>
      </c>
      <c r="DB437" s="855"/>
      <c r="DC437" s="121"/>
      <c r="DD437" s="855" t="s">
        <v>921</v>
      </c>
      <c r="DE437" s="856">
        <v>18460</v>
      </c>
      <c r="DF437" s="859" t="s">
        <v>912</v>
      </c>
      <c r="DG437" s="860">
        <v>180</v>
      </c>
      <c r="DH437" s="834" t="s">
        <v>913</v>
      </c>
      <c r="DI437" s="834" t="s">
        <v>914</v>
      </c>
      <c r="DJ437" s="834" t="s">
        <v>912</v>
      </c>
      <c r="DK437" s="837" t="s">
        <v>918</v>
      </c>
      <c r="DL437" s="834" t="s">
        <v>912</v>
      </c>
      <c r="DM437" s="840">
        <v>2</v>
      </c>
      <c r="DN437" s="843" t="s">
        <v>921</v>
      </c>
      <c r="DO437" s="844" t="s">
        <v>854</v>
      </c>
      <c r="DP437" s="846" t="s">
        <v>854</v>
      </c>
      <c r="DQ437" s="846" t="s">
        <v>854</v>
      </c>
      <c r="DR437" s="848" t="s">
        <v>854</v>
      </c>
      <c r="DS437" s="843" t="s">
        <v>921</v>
      </c>
      <c r="DT437" s="967"/>
      <c r="DU437" s="969"/>
      <c r="DV437" s="961"/>
      <c r="DW437" s="195"/>
      <c r="DX437" s="961"/>
    </row>
    <row r="438" spans="1:128" s="18" customFormat="1" ht="18.600000000000001" customHeight="1">
      <c r="A438" s="18" t="s">
        <v>672</v>
      </c>
      <c r="B438" s="921"/>
      <c r="C438" s="957"/>
      <c r="D438" s="868"/>
      <c r="E438" s="94" t="s">
        <v>52</v>
      </c>
      <c r="F438" s="56"/>
      <c r="G438" s="95">
        <v>108240</v>
      </c>
      <c r="H438" s="96">
        <v>177440</v>
      </c>
      <c r="I438" s="95">
        <v>88960</v>
      </c>
      <c r="J438" s="96">
        <v>158160</v>
      </c>
      <c r="K438" s="33" t="s">
        <v>912</v>
      </c>
      <c r="L438" s="97">
        <v>1050</v>
      </c>
      <c r="M438" s="98">
        <v>1640</v>
      </c>
      <c r="N438" s="99" t="s">
        <v>913</v>
      </c>
      <c r="O438" s="100" t="s">
        <v>914</v>
      </c>
      <c r="P438" s="100" t="s">
        <v>852</v>
      </c>
      <c r="Q438" s="100" t="s">
        <v>915</v>
      </c>
      <c r="R438" s="100" t="s">
        <v>912</v>
      </c>
      <c r="S438" s="101">
        <v>2.8</v>
      </c>
      <c r="T438" s="102">
        <v>2.8</v>
      </c>
      <c r="U438" s="97">
        <v>860</v>
      </c>
      <c r="V438" s="98">
        <v>1450</v>
      </c>
      <c r="W438" s="103" t="s">
        <v>913</v>
      </c>
      <c r="X438" s="100" t="s">
        <v>914</v>
      </c>
      <c r="Y438" s="103" t="s">
        <v>852</v>
      </c>
      <c r="Z438" s="100" t="s">
        <v>915</v>
      </c>
      <c r="AA438" s="103" t="s">
        <v>912</v>
      </c>
      <c r="AB438" s="101">
        <v>2.7</v>
      </c>
      <c r="AC438" s="104">
        <v>2.8</v>
      </c>
      <c r="AD438" s="33" t="s">
        <v>912</v>
      </c>
      <c r="AE438" s="105">
        <v>8580</v>
      </c>
      <c r="AF438" s="33" t="s">
        <v>912</v>
      </c>
      <c r="AG438" s="106">
        <v>80</v>
      </c>
      <c r="AH438" s="107" t="s">
        <v>913</v>
      </c>
      <c r="AI438" s="49" t="s">
        <v>914</v>
      </c>
      <c r="AJ438" s="50" t="s">
        <v>912</v>
      </c>
      <c r="AK438" s="108" t="s">
        <v>915</v>
      </c>
      <c r="AL438" s="109" t="s">
        <v>912</v>
      </c>
      <c r="AM438" s="110">
        <v>2.8</v>
      </c>
      <c r="AN438" s="111"/>
      <c r="AO438" s="7"/>
      <c r="AP438" s="112"/>
      <c r="AQ438" s="7"/>
      <c r="AR438" s="113"/>
      <c r="AS438" s="114"/>
      <c r="AT438" s="112"/>
      <c r="AU438" s="114"/>
      <c r="AV438" s="112"/>
      <c r="AW438" s="114"/>
      <c r="AX438" s="112"/>
      <c r="AY438" s="7"/>
      <c r="BB438" s="81"/>
      <c r="BC438" s="22"/>
      <c r="BE438" s="22"/>
      <c r="BG438" s="22"/>
      <c r="BI438" s="870"/>
      <c r="BJ438" s="7"/>
      <c r="BK438" s="115"/>
      <c r="BL438" s="869"/>
      <c r="BM438" s="93"/>
      <c r="BN438" s="86"/>
      <c r="BO438" s="86"/>
      <c r="BP438" s="86"/>
      <c r="BQ438" s="86"/>
      <c r="BR438" s="86"/>
      <c r="BS438" s="116"/>
      <c r="BT438" s="86"/>
      <c r="BU438" s="958"/>
      <c r="BV438" s="117"/>
      <c r="BW438" s="859"/>
      <c r="BX438" s="887"/>
      <c r="BY438" s="118">
        <v>23650</v>
      </c>
      <c r="BZ438" s="859"/>
      <c r="CA438" s="861"/>
      <c r="CB438" s="884"/>
      <c r="CC438" s="835"/>
      <c r="CD438" s="884"/>
      <c r="CE438" s="838"/>
      <c r="CF438" s="884"/>
      <c r="CG438" s="841"/>
      <c r="CH438" s="877"/>
      <c r="CI438" s="872"/>
      <c r="CJ438" s="875"/>
      <c r="CK438" s="877"/>
      <c r="CL438" s="15" t="s">
        <v>923</v>
      </c>
      <c r="CM438" s="119">
        <v>6000</v>
      </c>
      <c r="CN438" s="120">
        <v>6700</v>
      </c>
      <c r="CO438" s="859"/>
      <c r="CP438" s="879"/>
      <c r="CQ438" s="859"/>
      <c r="CR438" s="861"/>
      <c r="CS438" s="884"/>
      <c r="CT438" s="835"/>
      <c r="CU438" s="835"/>
      <c r="CV438" s="838"/>
      <c r="CW438" s="884"/>
      <c r="CX438" s="851"/>
      <c r="CY438" s="881"/>
      <c r="CZ438" s="877"/>
      <c r="DA438" s="854"/>
      <c r="DB438" s="855"/>
      <c r="DC438" s="121"/>
      <c r="DD438" s="855"/>
      <c r="DE438" s="857"/>
      <c r="DF438" s="859"/>
      <c r="DG438" s="861"/>
      <c r="DH438" s="835"/>
      <c r="DI438" s="835"/>
      <c r="DJ438" s="835"/>
      <c r="DK438" s="838"/>
      <c r="DL438" s="835"/>
      <c r="DM438" s="841"/>
      <c r="DN438" s="843"/>
      <c r="DO438" s="845"/>
      <c r="DP438" s="847"/>
      <c r="DQ438" s="847"/>
      <c r="DR438" s="849"/>
      <c r="DS438" s="843"/>
      <c r="DT438" s="967"/>
      <c r="DU438" s="969"/>
      <c r="DV438" s="961"/>
      <c r="DW438" s="195"/>
      <c r="DX438" s="961"/>
    </row>
    <row r="439" spans="1:128" s="18" customFormat="1" ht="18.600000000000001" customHeight="1">
      <c r="A439" s="18" t="s">
        <v>673</v>
      </c>
      <c r="B439" s="921"/>
      <c r="C439" s="957"/>
      <c r="D439" s="863" t="s">
        <v>924</v>
      </c>
      <c r="E439" s="94" t="s">
        <v>53</v>
      </c>
      <c r="F439" s="56"/>
      <c r="G439" s="95">
        <v>177440</v>
      </c>
      <c r="H439" s="96">
        <v>263240</v>
      </c>
      <c r="I439" s="95">
        <v>158160</v>
      </c>
      <c r="J439" s="96">
        <v>243960</v>
      </c>
      <c r="K439" s="33" t="s">
        <v>912</v>
      </c>
      <c r="L439" s="97">
        <v>1640</v>
      </c>
      <c r="M439" s="98">
        <v>2500</v>
      </c>
      <c r="N439" s="99" t="s">
        <v>913</v>
      </c>
      <c r="O439" s="100" t="s">
        <v>914</v>
      </c>
      <c r="P439" s="100" t="s">
        <v>852</v>
      </c>
      <c r="Q439" s="100" t="s">
        <v>915</v>
      </c>
      <c r="R439" s="100" t="s">
        <v>912</v>
      </c>
      <c r="S439" s="101">
        <v>2.8</v>
      </c>
      <c r="T439" s="102">
        <v>2.8</v>
      </c>
      <c r="U439" s="97">
        <v>1450</v>
      </c>
      <c r="V439" s="98">
        <v>2310</v>
      </c>
      <c r="W439" s="103" t="s">
        <v>913</v>
      </c>
      <c r="X439" s="100" t="s">
        <v>914</v>
      </c>
      <c r="Y439" s="103" t="s">
        <v>852</v>
      </c>
      <c r="Z439" s="100" t="s">
        <v>915</v>
      </c>
      <c r="AA439" s="103" t="s">
        <v>912</v>
      </c>
      <c r="AB439" s="101">
        <v>2.8</v>
      </c>
      <c r="AC439" s="104">
        <v>2.8</v>
      </c>
      <c r="AD439" s="122"/>
      <c r="AE439" s="123"/>
      <c r="AF439" s="124"/>
      <c r="AG439" s="125"/>
      <c r="AH439" s="126"/>
      <c r="AI439" s="86"/>
      <c r="AJ439" s="126"/>
      <c r="AK439" s="86"/>
      <c r="AL439" s="126"/>
      <c r="AM439" s="86"/>
      <c r="AN439" s="86"/>
      <c r="AO439" s="122"/>
      <c r="AP439" s="123"/>
      <c r="AQ439" s="124"/>
      <c r="AR439" s="125"/>
      <c r="AS439" s="126"/>
      <c r="AT439" s="86"/>
      <c r="AU439" s="126"/>
      <c r="AV439" s="86"/>
      <c r="AW439" s="126"/>
      <c r="AX439" s="86"/>
      <c r="AY439" s="33" t="s">
        <v>912</v>
      </c>
      <c r="AZ439" s="127">
        <v>17160</v>
      </c>
      <c r="BA439" s="33" t="s">
        <v>912</v>
      </c>
      <c r="BB439" s="75">
        <v>170</v>
      </c>
      <c r="BC439" s="76" t="s">
        <v>913</v>
      </c>
      <c r="BD439" s="77" t="s">
        <v>914</v>
      </c>
      <c r="BE439" s="78" t="s">
        <v>912</v>
      </c>
      <c r="BF439" s="79" t="s">
        <v>915</v>
      </c>
      <c r="BG439" s="76" t="s">
        <v>912</v>
      </c>
      <c r="BH439" s="80">
        <v>2.6</v>
      </c>
      <c r="BI439" s="870"/>
      <c r="BJ439" s="7"/>
      <c r="BK439" s="146"/>
      <c r="BL439" s="869"/>
      <c r="BM439" s="93"/>
      <c r="BN439" s="86"/>
      <c r="BO439" s="86"/>
      <c r="BP439" s="86"/>
      <c r="BQ439" s="86"/>
      <c r="BR439" s="86"/>
      <c r="BS439" s="116"/>
      <c r="BT439" s="86"/>
      <c r="BU439" s="958"/>
      <c r="BV439" s="117"/>
      <c r="BW439" s="859" t="s">
        <v>912</v>
      </c>
      <c r="BX439" s="963">
        <v>23650</v>
      </c>
      <c r="BY439" s="128"/>
      <c r="BZ439" s="859"/>
      <c r="CA439" s="861">
        <v>0</v>
      </c>
      <c r="CB439" s="884"/>
      <c r="CC439" s="835"/>
      <c r="CD439" s="884"/>
      <c r="CE439" s="838"/>
      <c r="CF439" s="884"/>
      <c r="CG439" s="841"/>
      <c r="CH439" s="877"/>
      <c r="CI439" s="872"/>
      <c r="CJ439" s="875"/>
      <c r="CK439" s="877"/>
      <c r="CL439" s="15" t="s">
        <v>925</v>
      </c>
      <c r="CM439" s="119">
        <v>5200</v>
      </c>
      <c r="CN439" s="120">
        <v>5800</v>
      </c>
      <c r="CO439" s="859"/>
      <c r="CP439" s="879"/>
      <c r="CQ439" s="859"/>
      <c r="CR439" s="861"/>
      <c r="CS439" s="884"/>
      <c r="CT439" s="835"/>
      <c r="CU439" s="835"/>
      <c r="CV439" s="838"/>
      <c r="CW439" s="884"/>
      <c r="CX439" s="851"/>
      <c r="CY439" s="881"/>
      <c r="CZ439" s="93"/>
      <c r="DA439" s="19"/>
      <c r="DB439" s="855"/>
      <c r="DC439" s="121"/>
      <c r="DD439" s="855"/>
      <c r="DE439" s="857"/>
      <c r="DF439" s="859"/>
      <c r="DG439" s="861"/>
      <c r="DH439" s="835"/>
      <c r="DI439" s="835"/>
      <c r="DJ439" s="835"/>
      <c r="DK439" s="838"/>
      <c r="DL439" s="835"/>
      <c r="DM439" s="841"/>
      <c r="DN439" s="843"/>
      <c r="DO439" s="888">
        <v>0.01</v>
      </c>
      <c r="DP439" s="890">
        <v>0.03</v>
      </c>
      <c r="DQ439" s="890">
        <v>0.04</v>
      </c>
      <c r="DR439" s="892">
        <v>0.05</v>
      </c>
      <c r="DS439" s="843"/>
      <c r="DT439" s="967"/>
      <c r="DU439" s="969"/>
      <c r="DV439" s="961"/>
      <c r="DW439" s="195"/>
      <c r="DX439" s="961"/>
    </row>
    <row r="440" spans="1:128" s="18" customFormat="1" ht="18.600000000000001" customHeight="1">
      <c r="A440" s="18" t="s">
        <v>674</v>
      </c>
      <c r="B440" s="921"/>
      <c r="C440" s="957"/>
      <c r="D440" s="864"/>
      <c r="E440" s="129" t="s">
        <v>54</v>
      </c>
      <c r="F440" s="56"/>
      <c r="G440" s="130">
        <v>263240</v>
      </c>
      <c r="H440" s="131"/>
      <c r="I440" s="130">
        <v>243960</v>
      </c>
      <c r="J440" s="131"/>
      <c r="K440" s="33" t="s">
        <v>912</v>
      </c>
      <c r="L440" s="132">
        <v>2500</v>
      </c>
      <c r="M440" s="133"/>
      <c r="N440" s="134" t="s">
        <v>913</v>
      </c>
      <c r="O440" s="135" t="s">
        <v>914</v>
      </c>
      <c r="P440" s="135" t="s">
        <v>852</v>
      </c>
      <c r="Q440" s="135" t="s">
        <v>915</v>
      </c>
      <c r="R440" s="135" t="s">
        <v>912</v>
      </c>
      <c r="S440" s="136">
        <v>2.8</v>
      </c>
      <c r="T440" s="137"/>
      <c r="U440" s="132">
        <v>2310</v>
      </c>
      <c r="V440" s="133"/>
      <c r="W440" s="138" t="s">
        <v>913</v>
      </c>
      <c r="X440" s="135" t="s">
        <v>914</v>
      </c>
      <c r="Y440" s="139" t="s">
        <v>852</v>
      </c>
      <c r="Z440" s="135" t="s">
        <v>915</v>
      </c>
      <c r="AA440" s="139" t="s">
        <v>912</v>
      </c>
      <c r="AB440" s="136">
        <v>2.8</v>
      </c>
      <c r="AC440" s="140"/>
      <c r="AD440" s="122"/>
      <c r="AE440" s="123"/>
      <c r="AF440" s="124"/>
      <c r="AG440" s="141"/>
      <c r="AH440" s="126"/>
      <c r="AI440" s="86"/>
      <c r="AJ440" s="126"/>
      <c r="AK440" s="86"/>
      <c r="AL440" s="126"/>
      <c r="AM440" s="86"/>
      <c r="AN440" s="86"/>
      <c r="AO440" s="122"/>
      <c r="AP440" s="123"/>
      <c r="AQ440" s="124"/>
      <c r="AR440" s="141"/>
      <c r="AS440" s="126"/>
      <c r="AT440" s="86"/>
      <c r="AU440" s="126"/>
      <c r="AV440" s="86"/>
      <c r="AW440" s="126"/>
      <c r="AX440" s="86"/>
      <c r="AY440" s="122"/>
      <c r="AZ440" s="123"/>
      <c r="BA440" s="123"/>
      <c r="BB440" s="125"/>
      <c r="BC440" s="126"/>
      <c r="BD440" s="86"/>
      <c r="BE440" s="126"/>
      <c r="BF440" s="86"/>
      <c r="BG440" s="126"/>
      <c r="BH440" s="86"/>
      <c r="BI440" s="870"/>
      <c r="BJ440" s="7"/>
      <c r="BK440" s="146"/>
      <c r="BL440" s="869"/>
      <c r="BM440" s="93"/>
      <c r="BN440" s="86"/>
      <c r="BO440" s="86"/>
      <c r="BP440" s="86"/>
      <c r="BQ440" s="86"/>
      <c r="BR440" s="86"/>
      <c r="BS440" s="116"/>
      <c r="BT440" s="86"/>
      <c r="BU440" s="958"/>
      <c r="BV440" s="117"/>
      <c r="BW440" s="859"/>
      <c r="BX440" s="964"/>
      <c r="BY440" s="142"/>
      <c r="BZ440" s="859"/>
      <c r="CA440" s="862"/>
      <c r="CB440" s="885"/>
      <c r="CC440" s="836"/>
      <c r="CD440" s="885"/>
      <c r="CE440" s="839"/>
      <c r="CF440" s="885"/>
      <c r="CG440" s="842"/>
      <c r="CH440" s="877"/>
      <c r="CI440" s="873"/>
      <c r="CJ440" s="876"/>
      <c r="CK440" s="877"/>
      <c r="CL440" s="143" t="s">
        <v>926</v>
      </c>
      <c r="CM440" s="144">
        <v>4700</v>
      </c>
      <c r="CN440" s="145">
        <v>5200</v>
      </c>
      <c r="CO440" s="859"/>
      <c r="CP440" s="880"/>
      <c r="CQ440" s="859"/>
      <c r="CR440" s="862"/>
      <c r="CS440" s="885"/>
      <c r="CT440" s="836"/>
      <c r="CU440" s="836"/>
      <c r="CV440" s="839"/>
      <c r="CW440" s="885"/>
      <c r="CX440" s="852"/>
      <c r="CY440" s="882"/>
      <c r="CZ440" s="93"/>
      <c r="DA440" s="19"/>
      <c r="DB440" s="855"/>
      <c r="DC440" s="121"/>
      <c r="DD440" s="855"/>
      <c r="DE440" s="858"/>
      <c r="DF440" s="859"/>
      <c r="DG440" s="862"/>
      <c r="DH440" s="836"/>
      <c r="DI440" s="836"/>
      <c r="DJ440" s="836"/>
      <c r="DK440" s="839"/>
      <c r="DL440" s="836"/>
      <c r="DM440" s="842"/>
      <c r="DN440" s="843"/>
      <c r="DO440" s="889"/>
      <c r="DP440" s="891"/>
      <c r="DQ440" s="891"/>
      <c r="DR440" s="893"/>
      <c r="DS440" s="843"/>
      <c r="DT440" s="967"/>
      <c r="DU440" s="969"/>
      <c r="DV440" s="961"/>
      <c r="DW440" s="195"/>
      <c r="DX440" s="961"/>
    </row>
    <row r="441" spans="1:128" s="18" customFormat="1" ht="18.600000000000001" customHeight="1">
      <c r="A441" s="18" t="s">
        <v>675</v>
      </c>
      <c r="B441" s="921"/>
      <c r="C441" s="959" t="s">
        <v>929</v>
      </c>
      <c r="D441" s="867" t="s">
        <v>911</v>
      </c>
      <c r="E441" s="55" t="s">
        <v>51</v>
      </c>
      <c r="F441" s="56"/>
      <c r="G441" s="57">
        <v>87990</v>
      </c>
      <c r="H441" s="58">
        <v>96570</v>
      </c>
      <c r="I441" s="57">
        <v>71460</v>
      </c>
      <c r="J441" s="58">
        <v>80040</v>
      </c>
      <c r="K441" s="33" t="s">
        <v>912</v>
      </c>
      <c r="L441" s="59">
        <v>850</v>
      </c>
      <c r="M441" s="60">
        <v>930</v>
      </c>
      <c r="N441" s="61" t="s">
        <v>913</v>
      </c>
      <c r="O441" s="62" t="s">
        <v>914</v>
      </c>
      <c r="P441" s="63" t="s">
        <v>912</v>
      </c>
      <c r="Q441" s="64" t="s">
        <v>915</v>
      </c>
      <c r="R441" s="63" t="s">
        <v>912</v>
      </c>
      <c r="S441" s="65">
        <v>2.8</v>
      </c>
      <c r="T441" s="66">
        <v>2.8</v>
      </c>
      <c r="U441" s="59">
        <v>690</v>
      </c>
      <c r="V441" s="60">
        <v>770</v>
      </c>
      <c r="W441" s="67" t="s">
        <v>913</v>
      </c>
      <c r="X441" s="62" t="s">
        <v>914</v>
      </c>
      <c r="Y441" s="67" t="s">
        <v>912</v>
      </c>
      <c r="Z441" s="64" t="s">
        <v>915</v>
      </c>
      <c r="AA441" s="67" t="s">
        <v>912</v>
      </c>
      <c r="AB441" s="65">
        <v>2.7</v>
      </c>
      <c r="AC441" s="68">
        <v>2.7</v>
      </c>
      <c r="AD441" s="33" t="s">
        <v>912</v>
      </c>
      <c r="AE441" s="69">
        <v>8580</v>
      </c>
      <c r="AF441" s="33" t="s">
        <v>912</v>
      </c>
      <c r="AG441" s="70">
        <v>80</v>
      </c>
      <c r="AH441" s="71" t="s">
        <v>913</v>
      </c>
      <c r="AI441" s="62" t="s">
        <v>914</v>
      </c>
      <c r="AJ441" s="67" t="s">
        <v>912</v>
      </c>
      <c r="AK441" s="64" t="s">
        <v>915</v>
      </c>
      <c r="AL441" s="67" t="s">
        <v>912</v>
      </c>
      <c r="AM441" s="72">
        <v>2.8</v>
      </c>
      <c r="AN441" s="73" t="s">
        <v>916</v>
      </c>
      <c r="AO441" s="33" t="s">
        <v>912</v>
      </c>
      <c r="AP441" s="74">
        <v>3430</v>
      </c>
      <c r="AQ441" s="33" t="s">
        <v>912</v>
      </c>
      <c r="AR441" s="75">
        <v>30</v>
      </c>
      <c r="AS441" s="76" t="s">
        <v>913</v>
      </c>
      <c r="AT441" s="77" t="s">
        <v>914</v>
      </c>
      <c r="AU441" s="78" t="s">
        <v>912</v>
      </c>
      <c r="AV441" s="79" t="s">
        <v>915</v>
      </c>
      <c r="AW441" s="78" t="s">
        <v>912</v>
      </c>
      <c r="AX441" s="80">
        <v>3.7</v>
      </c>
      <c r="AY441" s="7"/>
      <c r="BB441" s="81"/>
      <c r="BC441" s="22"/>
      <c r="BE441" s="22"/>
      <c r="BG441" s="22"/>
      <c r="BI441" s="870"/>
      <c r="BJ441" s="7"/>
      <c r="BK441" s="146"/>
      <c r="BL441" s="869"/>
      <c r="BM441" s="93"/>
      <c r="BN441" s="86"/>
      <c r="BO441" s="86"/>
      <c r="BP441" s="86"/>
      <c r="BQ441" s="86"/>
      <c r="BR441" s="86"/>
      <c r="BS441" s="116"/>
      <c r="BT441" s="86"/>
      <c r="BU441" s="958"/>
      <c r="BV441" s="117"/>
      <c r="BW441" s="859" t="s">
        <v>912</v>
      </c>
      <c r="BX441" s="886">
        <v>23040</v>
      </c>
      <c r="BY441" s="88"/>
      <c r="BZ441" s="859" t="s">
        <v>912</v>
      </c>
      <c r="CA441" s="860">
        <v>150</v>
      </c>
      <c r="CB441" s="883" t="s">
        <v>913</v>
      </c>
      <c r="CC441" s="834" t="s">
        <v>914</v>
      </c>
      <c r="CD441" s="883" t="s">
        <v>912</v>
      </c>
      <c r="CE441" s="837" t="s">
        <v>918</v>
      </c>
      <c r="CF441" s="883" t="s">
        <v>912</v>
      </c>
      <c r="CG441" s="840">
        <v>5.7</v>
      </c>
      <c r="CH441" s="877" t="s">
        <v>912</v>
      </c>
      <c r="CI441" s="871">
        <v>6700</v>
      </c>
      <c r="CJ441" s="874">
        <v>7300</v>
      </c>
      <c r="CK441" s="877" t="s">
        <v>912</v>
      </c>
      <c r="CL441" s="89" t="s">
        <v>919</v>
      </c>
      <c r="CM441" s="90">
        <v>10200</v>
      </c>
      <c r="CN441" s="91">
        <v>11400</v>
      </c>
      <c r="CO441" s="859" t="s">
        <v>912</v>
      </c>
      <c r="CP441" s="878">
        <v>14700</v>
      </c>
      <c r="CQ441" s="859" t="s">
        <v>912</v>
      </c>
      <c r="CR441" s="860">
        <v>140</v>
      </c>
      <c r="CS441" s="883" t="s">
        <v>913</v>
      </c>
      <c r="CT441" s="834" t="s">
        <v>914</v>
      </c>
      <c r="CU441" s="834" t="s">
        <v>912</v>
      </c>
      <c r="CV441" s="837" t="s">
        <v>918</v>
      </c>
      <c r="CW441" s="883" t="s">
        <v>912</v>
      </c>
      <c r="CX441" s="850">
        <v>2.9</v>
      </c>
      <c r="CY441" s="881" t="s">
        <v>920</v>
      </c>
      <c r="CZ441" s="877" t="s">
        <v>912</v>
      </c>
      <c r="DA441" s="853">
        <v>5100</v>
      </c>
      <c r="DB441" s="855"/>
      <c r="DC441" s="121"/>
      <c r="DD441" s="855" t="s">
        <v>921</v>
      </c>
      <c r="DE441" s="856">
        <v>15820</v>
      </c>
      <c r="DF441" s="859" t="s">
        <v>912</v>
      </c>
      <c r="DG441" s="860">
        <v>150</v>
      </c>
      <c r="DH441" s="834" t="s">
        <v>913</v>
      </c>
      <c r="DI441" s="834" t="s">
        <v>914</v>
      </c>
      <c r="DJ441" s="834" t="s">
        <v>912</v>
      </c>
      <c r="DK441" s="837" t="s">
        <v>918</v>
      </c>
      <c r="DL441" s="834" t="s">
        <v>912</v>
      </c>
      <c r="DM441" s="840">
        <v>2.1</v>
      </c>
      <c r="DN441" s="843" t="s">
        <v>921</v>
      </c>
      <c r="DO441" s="844" t="s">
        <v>854</v>
      </c>
      <c r="DP441" s="846" t="s">
        <v>854</v>
      </c>
      <c r="DQ441" s="846" t="s">
        <v>854</v>
      </c>
      <c r="DR441" s="848" t="s">
        <v>854</v>
      </c>
      <c r="DS441" s="843" t="s">
        <v>921</v>
      </c>
      <c r="DT441" s="967"/>
      <c r="DU441" s="969"/>
      <c r="DV441" s="961"/>
      <c r="DW441" s="195"/>
      <c r="DX441" s="961"/>
    </row>
    <row r="442" spans="1:128" s="18" customFormat="1" ht="18.600000000000001" customHeight="1">
      <c r="A442" s="18" t="s">
        <v>676</v>
      </c>
      <c r="B442" s="921"/>
      <c r="C442" s="957"/>
      <c r="D442" s="868"/>
      <c r="E442" s="94" t="s">
        <v>52</v>
      </c>
      <c r="F442" s="56"/>
      <c r="G442" s="95">
        <v>96570</v>
      </c>
      <c r="H442" s="96">
        <v>165770</v>
      </c>
      <c r="I442" s="95">
        <v>80040</v>
      </c>
      <c r="J442" s="96">
        <v>149240</v>
      </c>
      <c r="K442" s="33" t="s">
        <v>912</v>
      </c>
      <c r="L442" s="97">
        <v>930</v>
      </c>
      <c r="M442" s="98">
        <v>1530</v>
      </c>
      <c r="N442" s="99" t="s">
        <v>913</v>
      </c>
      <c r="O442" s="100" t="s">
        <v>914</v>
      </c>
      <c r="P442" s="100" t="s">
        <v>852</v>
      </c>
      <c r="Q442" s="100" t="s">
        <v>915</v>
      </c>
      <c r="R442" s="100" t="s">
        <v>912</v>
      </c>
      <c r="S442" s="101">
        <v>2.8</v>
      </c>
      <c r="T442" s="102">
        <v>2.8</v>
      </c>
      <c r="U442" s="97">
        <v>770</v>
      </c>
      <c r="V442" s="98">
        <v>1360</v>
      </c>
      <c r="W442" s="103" t="s">
        <v>913</v>
      </c>
      <c r="X442" s="100" t="s">
        <v>914</v>
      </c>
      <c r="Y442" s="103" t="s">
        <v>852</v>
      </c>
      <c r="Z442" s="100" t="s">
        <v>915</v>
      </c>
      <c r="AA442" s="103" t="s">
        <v>912</v>
      </c>
      <c r="AB442" s="101">
        <v>2.7</v>
      </c>
      <c r="AC442" s="104">
        <v>2.7</v>
      </c>
      <c r="AD442" s="33" t="s">
        <v>912</v>
      </c>
      <c r="AE442" s="105">
        <v>8580</v>
      </c>
      <c r="AF442" s="33" t="s">
        <v>912</v>
      </c>
      <c r="AG442" s="106">
        <v>80</v>
      </c>
      <c r="AH442" s="107" t="s">
        <v>913</v>
      </c>
      <c r="AI442" s="49" t="s">
        <v>914</v>
      </c>
      <c r="AJ442" s="50" t="s">
        <v>912</v>
      </c>
      <c r="AK442" s="108" t="s">
        <v>915</v>
      </c>
      <c r="AL442" s="109" t="s">
        <v>912</v>
      </c>
      <c r="AM442" s="110">
        <v>2.8</v>
      </c>
      <c r="AN442" s="111"/>
      <c r="AO442" s="7"/>
      <c r="AP442" s="112"/>
      <c r="AQ442" s="7"/>
      <c r="AR442" s="113"/>
      <c r="AS442" s="114"/>
      <c r="AT442" s="112"/>
      <c r="AU442" s="114"/>
      <c r="AV442" s="112"/>
      <c r="AW442" s="114"/>
      <c r="AX442" s="112"/>
      <c r="AY442" s="7"/>
      <c r="BB442" s="81"/>
      <c r="BC442" s="22"/>
      <c r="BE442" s="22"/>
      <c r="BG442" s="22"/>
      <c r="BI442" s="870"/>
      <c r="BJ442" s="7"/>
      <c r="BK442" s="146"/>
      <c r="BL442" s="869"/>
      <c r="BM442" s="93"/>
      <c r="BN442" s="86"/>
      <c r="BO442" s="86"/>
      <c r="BP442" s="86"/>
      <c r="BQ442" s="86"/>
      <c r="BR442" s="86"/>
      <c r="BS442" s="116"/>
      <c r="BT442" s="86"/>
      <c r="BU442" s="958"/>
      <c r="BV442" s="117"/>
      <c r="BW442" s="859"/>
      <c r="BX442" s="887"/>
      <c r="BY442" s="118">
        <v>21100</v>
      </c>
      <c r="BZ442" s="859"/>
      <c r="CA442" s="861"/>
      <c r="CB442" s="884"/>
      <c r="CC442" s="835"/>
      <c r="CD442" s="884"/>
      <c r="CE442" s="838"/>
      <c r="CF442" s="884"/>
      <c r="CG442" s="841"/>
      <c r="CH442" s="877"/>
      <c r="CI442" s="872"/>
      <c r="CJ442" s="875"/>
      <c r="CK442" s="877"/>
      <c r="CL442" s="15" t="s">
        <v>923</v>
      </c>
      <c r="CM442" s="119">
        <v>5600</v>
      </c>
      <c r="CN442" s="120">
        <v>6200</v>
      </c>
      <c r="CO442" s="859"/>
      <c r="CP442" s="879"/>
      <c r="CQ442" s="859"/>
      <c r="CR442" s="861"/>
      <c r="CS442" s="884"/>
      <c r="CT442" s="835"/>
      <c r="CU442" s="835"/>
      <c r="CV442" s="838"/>
      <c r="CW442" s="884"/>
      <c r="CX442" s="851"/>
      <c r="CY442" s="881"/>
      <c r="CZ442" s="877"/>
      <c r="DA442" s="854"/>
      <c r="DB442" s="855"/>
      <c r="DC442" s="121"/>
      <c r="DD442" s="855"/>
      <c r="DE442" s="857"/>
      <c r="DF442" s="859"/>
      <c r="DG442" s="861"/>
      <c r="DH442" s="835"/>
      <c r="DI442" s="835"/>
      <c r="DJ442" s="835"/>
      <c r="DK442" s="838"/>
      <c r="DL442" s="835"/>
      <c r="DM442" s="841"/>
      <c r="DN442" s="843"/>
      <c r="DO442" s="845"/>
      <c r="DP442" s="847"/>
      <c r="DQ442" s="847"/>
      <c r="DR442" s="849"/>
      <c r="DS442" s="843"/>
      <c r="DT442" s="967"/>
      <c r="DU442" s="969"/>
      <c r="DV442" s="961"/>
      <c r="DW442" s="195"/>
      <c r="DX442" s="961"/>
    </row>
    <row r="443" spans="1:128" s="18" customFormat="1" ht="18.600000000000001" customHeight="1">
      <c r="A443" s="18" t="s">
        <v>677</v>
      </c>
      <c r="B443" s="921"/>
      <c r="C443" s="957"/>
      <c r="D443" s="863" t="s">
        <v>924</v>
      </c>
      <c r="E443" s="94" t="s">
        <v>53</v>
      </c>
      <c r="F443" s="56"/>
      <c r="G443" s="95">
        <v>165770</v>
      </c>
      <c r="H443" s="96">
        <v>251570</v>
      </c>
      <c r="I443" s="95">
        <v>149240</v>
      </c>
      <c r="J443" s="96">
        <v>235040</v>
      </c>
      <c r="K443" s="33" t="s">
        <v>912</v>
      </c>
      <c r="L443" s="97">
        <v>1530</v>
      </c>
      <c r="M443" s="98">
        <v>2390</v>
      </c>
      <c r="N443" s="99" t="s">
        <v>913</v>
      </c>
      <c r="O443" s="100" t="s">
        <v>914</v>
      </c>
      <c r="P443" s="100" t="s">
        <v>852</v>
      </c>
      <c r="Q443" s="100" t="s">
        <v>915</v>
      </c>
      <c r="R443" s="100" t="s">
        <v>912</v>
      </c>
      <c r="S443" s="101">
        <v>2.8</v>
      </c>
      <c r="T443" s="102">
        <v>2.8</v>
      </c>
      <c r="U443" s="97">
        <v>1360</v>
      </c>
      <c r="V443" s="98">
        <v>2220</v>
      </c>
      <c r="W443" s="103" t="s">
        <v>913</v>
      </c>
      <c r="X443" s="100" t="s">
        <v>914</v>
      </c>
      <c r="Y443" s="103" t="s">
        <v>852</v>
      </c>
      <c r="Z443" s="100" t="s">
        <v>915</v>
      </c>
      <c r="AA443" s="103" t="s">
        <v>912</v>
      </c>
      <c r="AB443" s="101">
        <v>2.7</v>
      </c>
      <c r="AC443" s="104">
        <v>2.8</v>
      </c>
      <c r="AD443" s="122"/>
      <c r="AE443" s="123"/>
      <c r="AF443" s="124"/>
      <c r="AG443" s="125"/>
      <c r="AH443" s="126"/>
      <c r="AI443" s="86"/>
      <c r="AJ443" s="126"/>
      <c r="AK443" s="86"/>
      <c r="AL443" s="126"/>
      <c r="AM443" s="86"/>
      <c r="AN443" s="86"/>
      <c r="AO443" s="122"/>
      <c r="AP443" s="123"/>
      <c r="AQ443" s="124"/>
      <c r="AR443" s="125"/>
      <c r="AS443" s="126"/>
      <c r="AT443" s="86"/>
      <c r="AU443" s="126"/>
      <c r="AV443" s="86"/>
      <c r="AW443" s="126"/>
      <c r="AX443" s="86"/>
      <c r="AY443" s="33" t="s">
        <v>912</v>
      </c>
      <c r="AZ443" s="127">
        <v>17160</v>
      </c>
      <c r="BA443" s="33" t="s">
        <v>912</v>
      </c>
      <c r="BB443" s="75">
        <v>170</v>
      </c>
      <c r="BC443" s="76" t="s">
        <v>913</v>
      </c>
      <c r="BD443" s="77" t="s">
        <v>914</v>
      </c>
      <c r="BE443" s="78" t="s">
        <v>912</v>
      </c>
      <c r="BF443" s="79" t="s">
        <v>915</v>
      </c>
      <c r="BG443" s="76" t="s">
        <v>912</v>
      </c>
      <c r="BH443" s="80">
        <v>2.6</v>
      </c>
      <c r="BI443" s="870"/>
      <c r="BJ443" s="7"/>
      <c r="BK443" s="146"/>
      <c r="BL443" s="869"/>
      <c r="BM443" s="93"/>
      <c r="BN443" s="86"/>
      <c r="BO443" s="86"/>
      <c r="BP443" s="86"/>
      <c r="BQ443" s="86"/>
      <c r="BR443" s="86"/>
      <c r="BS443" s="116"/>
      <c r="BT443" s="86"/>
      <c r="BU443" s="958"/>
      <c r="BV443" s="117"/>
      <c r="BW443" s="859" t="s">
        <v>912</v>
      </c>
      <c r="BX443" s="963">
        <v>21100</v>
      </c>
      <c r="BY443" s="128"/>
      <c r="BZ443" s="859"/>
      <c r="CA443" s="861"/>
      <c r="CB443" s="884"/>
      <c r="CC443" s="835"/>
      <c r="CD443" s="884"/>
      <c r="CE443" s="838"/>
      <c r="CF443" s="884"/>
      <c r="CG443" s="841"/>
      <c r="CH443" s="877"/>
      <c r="CI443" s="872"/>
      <c r="CJ443" s="875"/>
      <c r="CK443" s="877"/>
      <c r="CL443" s="15" t="s">
        <v>925</v>
      </c>
      <c r="CM443" s="119">
        <v>4900</v>
      </c>
      <c r="CN443" s="120">
        <v>5400</v>
      </c>
      <c r="CO443" s="859"/>
      <c r="CP443" s="879"/>
      <c r="CQ443" s="859"/>
      <c r="CR443" s="861"/>
      <c r="CS443" s="884"/>
      <c r="CT443" s="835"/>
      <c r="CU443" s="835"/>
      <c r="CV443" s="838"/>
      <c r="CW443" s="884"/>
      <c r="CX443" s="851"/>
      <c r="CY443" s="881"/>
      <c r="CZ443" s="93"/>
      <c r="DA443" s="19"/>
      <c r="DB443" s="855"/>
      <c r="DC443" s="121"/>
      <c r="DD443" s="855"/>
      <c r="DE443" s="857"/>
      <c r="DF443" s="859"/>
      <c r="DG443" s="861"/>
      <c r="DH443" s="835"/>
      <c r="DI443" s="835"/>
      <c r="DJ443" s="835"/>
      <c r="DK443" s="838"/>
      <c r="DL443" s="835"/>
      <c r="DM443" s="841"/>
      <c r="DN443" s="843"/>
      <c r="DO443" s="888">
        <v>0.01</v>
      </c>
      <c r="DP443" s="890">
        <v>0.03</v>
      </c>
      <c r="DQ443" s="890">
        <v>0.04</v>
      </c>
      <c r="DR443" s="892">
        <v>0.05</v>
      </c>
      <c r="DS443" s="843"/>
      <c r="DT443" s="967"/>
      <c r="DU443" s="969"/>
      <c r="DV443" s="961"/>
      <c r="DW443" s="195"/>
      <c r="DX443" s="961"/>
    </row>
    <row r="444" spans="1:128" s="18" customFormat="1" ht="18.600000000000001" customHeight="1">
      <c r="A444" s="18" t="s">
        <v>678</v>
      </c>
      <c r="B444" s="921"/>
      <c r="C444" s="957"/>
      <c r="D444" s="864"/>
      <c r="E444" s="129" t="s">
        <v>54</v>
      </c>
      <c r="F444" s="56"/>
      <c r="G444" s="130">
        <v>251570</v>
      </c>
      <c r="H444" s="131"/>
      <c r="I444" s="130">
        <v>235040</v>
      </c>
      <c r="J444" s="131"/>
      <c r="K444" s="33" t="s">
        <v>912</v>
      </c>
      <c r="L444" s="132">
        <v>2390</v>
      </c>
      <c r="M444" s="133"/>
      <c r="N444" s="134" t="s">
        <v>913</v>
      </c>
      <c r="O444" s="135" t="s">
        <v>914</v>
      </c>
      <c r="P444" s="135" t="s">
        <v>852</v>
      </c>
      <c r="Q444" s="135" t="s">
        <v>915</v>
      </c>
      <c r="R444" s="135" t="s">
        <v>912</v>
      </c>
      <c r="S444" s="136">
        <v>2.8</v>
      </c>
      <c r="T444" s="137"/>
      <c r="U444" s="132">
        <v>2220</v>
      </c>
      <c r="V444" s="133"/>
      <c r="W444" s="138" t="s">
        <v>913</v>
      </c>
      <c r="X444" s="135" t="s">
        <v>914</v>
      </c>
      <c r="Y444" s="139" t="s">
        <v>852</v>
      </c>
      <c r="Z444" s="135" t="s">
        <v>915</v>
      </c>
      <c r="AA444" s="139" t="s">
        <v>912</v>
      </c>
      <c r="AB444" s="136">
        <v>2.8</v>
      </c>
      <c r="AC444" s="140"/>
      <c r="AD444" s="122"/>
      <c r="AE444" s="123"/>
      <c r="AF444" s="124"/>
      <c r="AG444" s="141"/>
      <c r="AH444" s="126"/>
      <c r="AI444" s="86"/>
      <c r="AJ444" s="126"/>
      <c r="AK444" s="86"/>
      <c r="AL444" s="126"/>
      <c r="AM444" s="86"/>
      <c r="AN444" s="86"/>
      <c r="AO444" s="122"/>
      <c r="AP444" s="123"/>
      <c r="AQ444" s="124"/>
      <c r="AR444" s="141"/>
      <c r="AS444" s="126"/>
      <c r="AT444" s="86"/>
      <c r="AU444" s="126"/>
      <c r="AV444" s="86"/>
      <c r="AW444" s="126"/>
      <c r="AX444" s="86"/>
      <c r="AY444" s="122"/>
      <c r="AZ444" s="123"/>
      <c r="BA444" s="123"/>
      <c r="BB444" s="125"/>
      <c r="BC444" s="126"/>
      <c r="BD444" s="86"/>
      <c r="BE444" s="126"/>
      <c r="BF444" s="86"/>
      <c r="BG444" s="126"/>
      <c r="BH444" s="86"/>
      <c r="BI444" s="870"/>
      <c r="BJ444" s="7"/>
      <c r="BK444" s="146"/>
      <c r="BL444" s="869"/>
      <c r="BM444" s="93"/>
      <c r="BN444" s="86"/>
      <c r="BO444" s="86"/>
      <c r="BP444" s="86"/>
      <c r="BQ444" s="86"/>
      <c r="BR444" s="86"/>
      <c r="BS444" s="116"/>
      <c r="BT444" s="86"/>
      <c r="BU444" s="958"/>
      <c r="BV444" s="117"/>
      <c r="BW444" s="859"/>
      <c r="BX444" s="964"/>
      <c r="BY444" s="142"/>
      <c r="BZ444" s="859"/>
      <c r="CA444" s="862"/>
      <c r="CB444" s="885"/>
      <c r="CC444" s="836"/>
      <c r="CD444" s="885"/>
      <c r="CE444" s="839"/>
      <c r="CF444" s="885"/>
      <c r="CG444" s="842"/>
      <c r="CH444" s="877"/>
      <c r="CI444" s="873"/>
      <c r="CJ444" s="876"/>
      <c r="CK444" s="877"/>
      <c r="CL444" s="143" t="s">
        <v>926</v>
      </c>
      <c r="CM444" s="144">
        <v>4400</v>
      </c>
      <c r="CN444" s="145">
        <v>4900</v>
      </c>
      <c r="CO444" s="859"/>
      <c r="CP444" s="880"/>
      <c r="CQ444" s="859"/>
      <c r="CR444" s="862"/>
      <c r="CS444" s="885"/>
      <c r="CT444" s="836"/>
      <c r="CU444" s="836"/>
      <c r="CV444" s="839"/>
      <c r="CW444" s="885"/>
      <c r="CX444" s="852"/>
      <c r="CY444" s="882"/>
      <c r="CZ444" s="93"/>
      <c r="DA444" s="19"/>
      <c r="DB444" s="855"/>
      <c r="DC444" s="121"/>
      <c r="DD444" s="855"/>
      <c r="DE444" s="858"/>
      <c r="DF444" s="859"/>
      <c r="DG444" s="862"/>
      <c r="DH444" s="836"/>
      <c r="DI444" s="836"/>
      <c r="DJ444" s="836"/>
      <c r="DK444" s="839"/>
      <c r="DL444" s="836"/>
      <c r="DM444" s="842"/>
      <c r="DN444" s="843"/>
      <c r="DO444" s="889"/>
      <c r="DP444" s="891"/>
      <c r="DQ444" s="891"/>
      <c r="DR444" s="893"/>
      <c r="DS444" s="843"/>
      <c r="DT444" s="967"/>
      <c r="DU444" s="969"/>
      <c r="DV444" s="961"/>
      <c r="DW444" s="195"/>
      <c r="DX444" s="961"/>
    </row>
    <row r="445" spans="1:128" ht="18.600000000000001" customHeight="1">
      <c r="A445" s="302" t="s">
        <v>679</v>
      </c>
      <c r="B445" s="921"/>
      <c r="C445" s="959" t="s">
        <v>930</v>
      </c>
      <c r="D445" s="867" t="s">
        <v>911</v>
      </c>
      <c r="E445" s="55" t="s">
        <v>51</v>
      </c>
      <c r="F445" s="56"/>
      <c r="G445" s="57">
        <v>80630</v>
      </c>
      <c r="H445" s="58">
        <v>89210</v>
      </c>
      <c r="I445" s="57">
        <v>66170</v>
      </c>
      <c r="J445" s="58">
        <v>74750</v>
      </c>
      <c r="K445" s="33" t="s">
        <v>912</v>
      </c>
      <c r="L445" s="59">
        <v>780</v>
      </c>
      <c r="M445" s="60">
        <v>860</v>
      </c>
      <c r="N445" s="61" t="s">
        <v>913</v>
      </c>
      <c r="O445" s="62" t="s">
        <v>914</v>
      </c>
      <c r="P445" s="63" t="s">
        <v>912</v>
      </c>
      <c r="Q445" s="64" t="s">
        <v>915</v>
      </c>
      <c r="R445" s="63" t="s">
        <v>912</v>
      </c>
      <c r="S445" s="65">
        <v>2.8</v>
      </c>
      <c r="T445" s="66">
        <v>2.8</v>
      </c>
      <c r="U445" s="59">
        <v>640</v>
      </c>
      <c r="V445" s="60">
        <v>720</v>
      </c>
      <c r="W445" s="67" t="s">
        <v>913</v>
      </c>
      <c r="X445" s="62" t="s">
        <v>914</v>
      </c>
      <c r="Y445" s="67" t="s">
        <v>912</v>
      </c>
      <c r="Z445" s="64" t="s">
        <v>915</v>
      </c>
      <c r="AA445" s="67" t="s">
        <v>912</v>
      </c>
      <c r="AB445" s="65">
        <v>2.7</v>
      </c>
      <c r="AC445" s="68">
        <v>2.7</v>
      </c>
      <c r="AD445" s="33" t="s">
        <v>912</v>
      </c>
      <c r="AE445" s="69">
        <v>8580</v>
      </c>
      <c r="AF445" s="33" t="s">
        <v>912</v>
      </c>
      <c r="AG445" s="70">
        <v>80</v>
      </c>
      <c r="AH445" s="71" t="s">
        <v>913</v>
      </c>
      <c r="AI445" s="62" t="s">
        <v>914</v>
      </c>
      <c r="AJ445" s="67" t="s">
        <v>912</v>
      </c>
      <c r="AK445" s="64" t="s">
        <v>915</v>
      </c>
      <c r="AL445" s="67" t="s">
        <v>912</v>
      </c>
      <c r="AM445" s="72">
        <v>2.8</v>
      </c>
      <c r="AN445" s="73" t="s">
        <v>916</v>
      </c>
      <c r="AO445" s="33" t="s">
        <v>912</v>
      </c>
      <c r="AP445" s="74">
        <v>3430</v>
      </c>
      <c r="AQ445" s="33" t="s">
        <v>912</v>
      </c>
      <c r="AR445" s="75">
        <v>30</v>
      </c>
      <c r="AS445" s="76" t="s">
        <v>913</v>
      </c>
      <c r="AT445" s="77" t="s">
        <v>914</v>
      </c>
      <c r="AU445" s="78" t="s">
        <v>912</v>
      </c>
      <c r="AV445" s="79" t="s">
        <v>915</v>
      </c>
      <c r="AW445" s="78" t="s">
        <v>912</v>
      </c>
      <c r="AX445" s="80">
        <v>3.7</v>
      </c>
      <c r="AZ445" s="18"/>
      <c r="BA445" s="18"/>
      <c r="BB445" s="81"/>
      <c r="BC445" s="22"/>
      <c r="BD445" s="18"/>
      <c r="BE445" s="22"/>
      <c r="BF445" s="18"/>
      <c r="BG445" s="22"/>
      <c r="BH445" s="18"/>
      <c r="BI445" s="870"/>
      <c r="BK445" s="146"/>
      <c r="BL445" s="869"/>
      <c r="BM445" s="93"/>
      <c r="BS445" s="116"/>
      <c r="BU445" s="958"/>
      <c r="BV445" s="117"/>
      <c r="BW445" s="859" t="s">
        <v>912</v>
      </c>
      <c r="BX445" s="886">
        <v>21130</v>
      </c>
      <c r="BY445" s="88"/>
      <c r="BZ445" s="859" t="s">
        <v>912</v>
      </c>
      <c r="CA445" s="860">
        <v>130</v>
      </c>
      <c r="CB445" s="883" t="s">
        <v>913</v>
      </c>
      <c r="CC445" s="834" t="s">
        <v>914</v>
      </c>
      <c r="CD445" s="883" t="s">
        <v>912</v>
      </c>
      <c r="CE445" s="837" t="s">
        <v>918</v>
      </c>
      <c r="CF445" s="883" t="s">
        <v>912</v>
      </c>
      <c r="CG445" s="840">
        <v>5.7</v>
      </c>
      <c r="CH445" s="877" t="s">
        <v>912</v>
      </c>
      <c r="CI445" s="871">
        <v>5800</v>
      </c>
      <c r="CJ445" s="874">
        <v>6400</v>
      </c>
      <c r="CK445" s="877" t="s">
        <v>912</v>
      </c>
      <c r="CL445" s="89" t="s">
        <v>919</v>
      </c>
      <c r="CM445" s="90">
        <v>9800</v>
      </c>
      <c r="CN445" s="91">
        <v>10900</v>
      </c>
      <c r="CO445" s="859" t="s">
        <v>912</v>
      </c>
      <c r="CP445" s="878">
        <v>12870</v>
      </c>
      <c r="CQ445" s="859" t="s">
        <v>912</v>
      </c>
      <c r="CR445" s="860">
        <v>120</v>
      </c>
      <c r="CS445" s="883" t="s">
        <v>913</v>
      </c>
      <c r="CT445" s="834" t="s">
        <v>914</v>
      </c>
      <c r="CU445" s="834" t="s">
        <v>912</v>
      </c>
      <c r="CV445" s="837" t="s">
        <v>918</v>
      </c>
      <c r="CW445" s="883" t="s">
        <v>912</v>
      </c>
      <c r="CX445" s="850">
        <v>3</v>
      </c>
      <c r="CY445" s="881" t="s">
        <v>920</v>
      </c>
      <c r="CZ445" s="877" t="s">
        <v>912</v>
      </c>
      <c r="DA445" s="853">
        <v>5100</v>
      </c>
      <c r="DB445" s="855"/>
      <c r="DC445" s="121"/>
      <c r="DD445" s="855" t="s">
        <v>921</v>
      </c>
      <c r="DE445" s="856">
        <v>13840</v>
      </c>
      <c r="DF445" s="859" t="s">
        <v>912</v>
      </c>
      <c r="DG445" s="860">
        <v>130</v>
      </c>
      <c r="DH445" s="834" t="s">
        <v>913</v>
      </c>
      <c r="DI445" s="834" t="s">
        <v>914</v>
      </c>
      <c r="DJ445" s="834" t="s">
        <v>912</v>
      </c>
      <c r="DK445" s="837" t="s">
        <v>918</v>
      </c>
      <c r="DL445" s="834" t="s">
        <v>912</v>
      </c>
      <c r="DM445" s="840">
        <v>2.1</v>
      </c>
      <c r="DN445" s="843" t="s">
        <v>921</v>
      </c>
      <c r="DO445" s="844" t="s">
        <v>854</v>
      </c>
      <c r="DP445" s="846" t="s">
        <v>854</v>
      </c>
      <c r="DQ445" s="846" t="s">
        <v>854</v>
      </c>
      <c r="DR445" s="848" t="s">
        <v>854</v>
      </c>
      <c r="DS445" s="843" t="s">
        <v>921</v>
      </c>
      <c r="DT445" s="967"/>
      <c r="DU445" s="969"/>
      <c r="DV445" s="961"/>
      <c r="DW445" s="195"/>
      <c r="DX445" s="961"/>
    </row>
    <row r="446" spans="1:128" ht="18.600000000000001" customHeight="1">
      <c r="A446" s="302" t="s">
        <v>680</v>
      </c>
      <c r="B446" s="921"/>
      <c r="C446" s="957"/>
      <c r="D446" s="868"/>
      <c r="E446" s="94" t="s">
        <v>52</v>
      </c>
      <c r="F446" s="56"/>
      <c r="G446" s="95">
        <v>89210</v>
      </c>
      <c r="H446" s="96">
        <v>158410</v>
      </c>
      <c r="I446" s="95">
        <v>74750</v>
      </c>
      <c r="J446" s="96">
        <v>143950</v>
      </c>
      <c r="K446" s="33" t="s">
        <v>912</v>
      </c>
      <c r="L446" s="97">
        <v>860</v>
      </c>
      <c r="M446" s="98">
        <v>1450</v>
      </c>
      <c r="N446" s="99" t="s">
        <v>913</v>
      </c>
      <c r="O446" s="100" t="s">
        <v>914</v>
      </c>
      <c r="P446" s="100" t="s">
        <v>852</v>
      </c>
      <c r="Q446" s="100" t="s">
        <v>915</v>
      </c>
      <c r="R446" s="100" t="s">
        <v>912</v>
      </c>
      <c r="S446" s="101">
        <v>2.8</v>
      </c>
      <c r="T446" s="102">
        <v>2.8</v>
      </c>
      <c r="U446" s="97">
        <v>720</v>
      </c>
      <c r="V446" s="98">
        <v>1310</v>
      </c>
      <c r="W446" s="103" t="s">
        <v>913</v>
      </c>
      <c r="X446" s="100" t="s">
        <v>914</v>
      </c>
      <c r="Y446" s="103" t="s">
        <v>852</v>
      </c>
      <c r="Z446" s="100" t="s">
        <v>915</v>
      </c>
      <c r="AA446" s="103" t="s">
        <v>912</v>
      </c>
      <c r="AB446" s="101">
        <v>2.7</v>
      </c>
      <c r="AC446" s="104">
        <v>2.7</v>
      </c>
      <c r="AD446" s="33" t="s">
        <v>912</v>
      </c>
      <c r="AE446" s="105">
        <v>8580</v>
      </c>
      <c r="AF446" s="33" t="s">
        <v>912</v>
      </c>
      <c r="AG446" s="106">
        <v>80</v>
      </c>
      <c r="AH446" s="107" t="s">
        <v>913</v>
      </c>
      <c r="AI446" s="49" t="s">
        <v>914</v>
      </c>
      <c r="AJ446" s="50" t="s">
        <v>912</v>
      </c>
      <c r="AK446" s="108" t="s">
        <v>915</v>
      </c>
      <c r="AL446" s="109" t="s">
        <v>912</v>
      </c>
      <c r="AM446" s="110">
        <v>2.8</v>
      </c>
      <c r="AN446" s="111"/>
      <c r="AP446" s="112"/>
      <c r="AQ446" s="7"/>
      <c r="AR446" s="113"/>
      <c r="AS446" s="114"/>
      <c r="AT446" s="112"/>
      <c r="AU446" s="114"/>
      <c r="AV446" s="112"/>
      <c r="AW446" s="114"/>
      <c r="AX446" s="112"/>
      <c r="AZ446" s="18"/>
      <c r="BA446" s="18"/>
      <c r="BB446" s="81"/>
      <c r="BC446" s="22"/>
      <c r="BD446" s="18"/>
      <c r="BE446" s="22"/>
      <c r="BF446" s="18"/>
      <c r="BG446" s="22"/>
      <c r="BH446" s="18"/>
      <c r="BI446" s="870"/>
      <c r="BK446" s="146"/>
      <c r="BL446" s="869"/>
      <c r="BM446" s="93"/>
      <c r="BS446" s="116"/>
      <c r="BU446" s="958"/>
      <c r="BV446" s="117"/>
      <c r="BW446" s="859"/>
      <c r="BX446" s="887"/>
      <c r="BY446" s="118">
        <v>19190</v>
      </c>
      <c r="BZ446" s="859"/>
      <c r="CA446" s="861"/>
      <c r="CB446" s="884"/>
      <c r="CC446" s="835"/>
      <c r="CD446" s="884"/>
      <c r="CE446" s="838"/>
      <c r="CF446" s="884"/>
      <c r="CG446" s="841"/>
      <c r="CH446" s="877"/>
      <c r="CI446" s="872"/>
      <c r="CJ446" s="875"/>
      <c r="CK446" s="877"/>
      <c r="CL446" s="15" t="s">
        <v>923</v>
      </c>
      <c r="CM446" s="119">
        <v>5400</v>
      </c>
      <c r="CN446" s="120">
        <v>6000</v>
      </c>
      <c r="CO446" s="859"/>
      <c r="CP446" s="879"/>
      <c r="CQ446" s="859"/>
      <c r="CR446" s="861"/>
      <c r="CS446" s="884"/>
      <c r="CT446" s="835"/>
      <c r="CU446" s="835"/>
      <c r="CV446" s="838"/>
      <c r="CW446" s="884"/>
      <c r="CX446" s="851"/>
      <c r="CY446" s="881"/>
      <c r="CZ446" s="877"/>
      <c r="DA446" s="854"/>
      <c r="DB446" s="855"/>
      <c r="DC446" s="121"/>
      <c r="DD446" s="855"/>
      <c r="DE446" s="857"/>
      <c r="DF446" s="859"/>
      <c r="DG446" s="861"/>
      <c r="DH446" s="835"/>
      <c r="DI446" s="835"/>
      <c r="DJ446" s="835"/>
      <c r="DK446" s="838"/>
      <c r="DL446" s="835"/>
      <c r="DM446" s="841"/>
      <c r="DN446" s="843"/>
      <c r="DO446" s="845"/>
      <c r="DP446" s="847"/>
      <c r="DQ446" s="847"/>
      <c r="DR446" s="849"/>
      <c r="DS446" s="843"/>
      <c r="DT446" s="967"/>
      <c r="DU446" s="969"/>
      <c r="DV446" s="961"/>
      <c r="DW446" s="195"/>
      <c r="DX446" s="961"/>
    </row>
    <row r="447" spans="1:128" ht="18.600000000000001" customHeight="1">
      <c r="A447" s="302" t="s">
        <v>681</v>
      </c>
      <c r="B447" s="921"/>
      <c r="C447" s="957"/>
      <c r="D447" s="863" t="s">
        <v>924</v>
      </c>
      <c r="E447" s="94" t="s">
        <v>53</v>
      </c>
      <c r="F447" s="56"/>
      <c r="G447" s="95">
        <v>158410</v>
      </c>
      <c r="H447" s="96">
        <v>244210</v>
      </c>
      <c r="I447" s="95">
        <v>143950</v>
      </c>
      <c r="J447" s="96">
        <v>229750</v>
      </c>
      <c r="K447" s="33" t="s">
        <v>912</v>
      </c>
      <c r="L447" s="97">
        <v>1450</v>
      </c>
      <c r="M447" s="98">
        <v>2310</v>
      </c>
      <c r="N447" s="99" t="s">
        <v>913</v>
      </c>
      <c r="O447" s="100" t="s">
        <v>914</v>
      </c>
      <c r="P447" s="100" t="s">
        <v>852</v>
      </c>
      <c r="Q447" s="100" t="s">
        <v>915</v>
      </c>
      <c r="R447" s="100" t="s">
        <v>912</v>
      </c>
      <c r="S447" s="101">
        <v>2.8</v>
      </c>
      <c r="T447" s="102">
        <v>2.8</v>
      </c>
      <c r="U447" s="97">
        <v>1310</v>
      </c>
      <c r="V447" s="98">
        <v>2170</v>
      </c>
      <c r="W447" s="103" t="s">
        <v>913</v>
      </c>
      <c r="X447" s="100" t="s">
        <v>914</v>
      </c>
      <c r="Y447" s="103" t="s">
        <v>852</v>
      </c>
      <c r="Z447" s="100" t="s">
        <v>915</v>
      </c>
      <c r="AA447" s="103" t="s">
        <v>912</v>
      </c>
      <c r="AB447" s="101">
        <v>2.7</v>
      </c>
      <c r="AC447" s="104">
        <v>2.8</v>
      </c>
      <c r="AD447" s="122"/>
      <c r="AF447" s="124"/>
      <c r="AO447" s="122"/>
      <c r="AQ447" s="124"/>
      <c r="AY447" s="33" t="s">
        <v>912</v>
      </c>
      <c r="AZ447" s="127">
        <v>17160</v>
      </c>
      <c r="BA447" s="33" t="s">
        <v>912</v>
      </c>
      <c r="BB447" s="75">
        <v>170</v>
      </c>
      <c r="BC447" s="76" t="s">
        <v>913</v>
      </c>
      <c r="BD447" s="77" t="s">
        <v>914</v>
      </c>
      <c r="BE447" s="78" t="s">
        <v>912</v>
      </c>
      <c r="BF447" s="79" t="s">
        <v>915</v>
      </c>
      <c r="BG447" s="76" t="s">
        <v>912</v>
      </c>
      <c r="BH447" s="80">
        <v>2.6</v>
      </c>
      <c r="BI447" s="870"/>
      <c r="BK447" s="970" t="s">
        <v>931</v>
      </c>
      <c r="BL447" s="869"/>
      <c r="BM447" s="971" t="s">
        <v>931</v>
      </c>
      <c r="BN447" s="972"/>
      <c r="BO447" s="972"/>
      <c r="BP447" s="972"/>
      <c r="BQ447" s="972"/>
      <c r="BR447" s="972"/>
      <c r="BS447" s="919"/>
      <c r="BU447" s="958"/>
      <c r="BV447" s="117"/>
      <c r="BW447" s="859" t="s">
        <v>912</v>
      </c>
      <c r="BX447" s="963">
        <v>19190</v>
      </c>
      <c r="BY447" s="128"/>
      <c r="BZ447" s="859"/>
      <c r="CA447" s="861">
        <v>0</v>
      </c>
      <c r="CB447" s="884"/>
      <c r="CC447" s="835"/>
      <c r="CD447" s="884"/>
      <c r="CE447" s="838"/>
      <c r="CF447" s="884"/>
      <c r="CG447" s="841"/>
      <c r="CH447" s="877"/>
      <c r="CI447" s="872"/>
      <c r="CJ447" s="875"/>
      <c r="CK447" s="877"/>
      <c r="CL447" s="15" t="s">
        <v>925</v>
      </c>
      <c r="CM447" s="119">
        <v>4700</v>
      </c>
      <c r="CN447" s="120">
        <v>5200</v>
      </c>
      <c r="CO447" s="859"/>
      <c r="CP447" s="879"/>
      <c r="CQ447" s="859"/>
      <c r="CR447" s="861"/>
      <c r="CS447" s="884"/>
      <c r="CT447" s="835"/>
      <c r="CU447" s="835"/>
      <c r="CV447" s="838"/>
      <c r="CW447" s="884"/>
      <c r="CX447" s="851"/>
      <c r="CY447" s="881"/>
      <c r="CZ447" s="93"/>
      <c r="DA447" s="19"/>
      <c r="DB447" s="855"/>
      <c r="DC447" s="121"/>
      <c r="DD447" s="855"/>
      <c r="DE447" s="857"/>
      <c r="DF447" s="859"/>
      <c r="DG447" s="861"/>
      <c r="DH447" s="835"/>
      <c r="DI447" s="835"/>
      <c r="DJ447" s="835"/>
      <c r="DK447" s="838"/>
      <c r="DL447" s="835"/>
      <c r="DM447" s="841"/>
      <c r="DN447" s="843"/>
      <c r="DO447" s="888">
        <v>0.01</v>
      </c>
      <c r="DP447" s="890">
        <v>0.03</v>
      </c>
      <c r="DQ447" s="890">
        <v>0.04</v>
      </c>
      <c r="DR447" s="892">
        <v>0.05</v>
      </c>
      <c r="DS447" s="843"/>
      <c r="DT447" s="967"/>
      <c r="DU447" s="969"/>
      <c r="DV447" s="961"/>
      <c r="DW447" s="195"/>
      <c r="DX447" s="961"/>
    </row>
    <row r="448" spans="1:128" ht="18.600000000000001" customHeight="1">
      <c r="A448" s="302" t="s">
        <v>682</v>
      </c>
      <c r="B448" s="921"/>
      <c r="C448" s="957"/>
      <c r="D448" s="864"/>
      <c r="E448" s="129" t="s">
        <v>54</v>
      </c>
      <c r="F448" s="56"/>
      <c r="G448" s="130">
        <v>244210</v>
      </c>
      <c r="H448" s="131"/>
      <c r="I448" s="130">
        <v>229750</v>
      </c>
      <c r="J448" s="131"/>
      <c r="K448" s="33" t="s">
        <v>912</v>
      </c>
      <c r="L448" s="132">
        <v>2310</v>
      </c>
      <c r="M448" s="133"/>
      <c r="N448" s="134" t="s">
        <v>913</v>
      </c>
      <c r="O448" s="135" t="s">
        <v>914</v>
      </c>
      <c r="P448" s="135" t="s">
        <v>852</v>
      </c>
      <c r="Q448" s="135" t="s">
        <v>915</v>
      </c>
      <c r="R448" s="135" t="s">
        <v>912</v>
      </c>
      <c r="S448" s="136">
        <v>2.8</v>
      </c>
      <c r="T448" s="137"/>
      <c r="U448" s="132">
        <v>2170</v>
      </c>
      <c r="V448" s="133"/>
      <c r="W448" s="138" t="s">
        <v>913</v>
      </c>
      <c r="X448" s="135" t="s">
        <v>914</v>
      </c>
      <c r="Y448" s="139" t="s">
        <v>852</v>
      </c>
      <c r="Z448" s="135" t="s">
        <v>915</v>
      </c>
      <c r="AA448" s="139" t="s">
        <v>912</v>
      </c>
      <c r="AB448" s="136">
        <v>2.8</v>
      </c>
      <c r="AC448" s="140"/>
      <c r="AD448" s="122"/>
      <c r="AF448" s="124"/>
      <c r="AG448" s="141"/>
      <c r="AO448" s="122"/>
      <c r="AQ448" s="124"/>
      <c r="AR448" s="141"/>
      <c r="AY448" s="122"/>
      <c r="BI448" s="870"/>
      <c r="BK448" s="970"/>
      <c r="BL448" s="869"/>
      <c r="BM448" s="971"/>
      <c r="BN448" s="972"/>
      <c r="BO448" s="972"/>
      <c r="BP448" s="972"/>
      <c r="BQ448" s="972"/>
      <c r="BR448" s="972"/>
      <c r="BS448" s="919"/>
      <c r="BU448" s="958"/>
      <c r="BV448" s="117"/>
      <c r="BW448" s="859"/>
      <c r="BX448" s="964"/>
      <c r="BY448" s="142"/>
      <c r="BZ448" s="859"/>
      <c r="CA448" s="862"/>
      <c r="CB448" s="885"/>
      <c r="CC448" s="836"/>
      <c r="CD448" s="885"/>
      <c r="CE448" s="839"/>
      <c r="CF448" s="885"/>
      <c r="CG448" s="842"/>
      <c r="CH448" s="877"/>
      <c r="CI448" s="873"/>
      <c r="CJ448" s="876"/>
      <c r="CK448" s="877"/>
      <c r="CL448" s="143" t="s">
        <v>926</v>
      </c>
      <c r="CM448" s="144">
        <v>4200</v>
      </c>
      <c r="CN448" s="145">
        <v>4600</v>
      </c>
      <c r="CO448" s="859"/>
      <c r="CP448" s="880"/>
      <c r="CQ448" s="859"/>
      <c r="CR448" s="862"/>
      <c r="CS448" s="885"/>
      <c r="CT448" s="836"/>
      <c r="CU448" s="836"/>
      <c r="CV448" s="839"/>
      <c r="CW448" s="885"/>
      <c r="CX448" s="852"/>
      <c r="CY448" s="882"/>
      <c r="CZ448" s="93"/>
      <c r="DA448" s="19"/>
      <c r="DB448" s="855"/>
      <c r="DC448" s="121"/>
      <c r="DD448" s="855"/>
      <c r="DE448" s="858"/>
      <c r="DF448" s="859"/>
      <c r="DG448" s="862"/>
      <c r="DH448" s="836"/>
      <c r="DI448" s="836"/>
      <c r="DJ448" s="836"/>
      <c r="DK448" s="839"/>
      <c r="DL448" s="836"/>
      <c r="DM448" s="842"/>
      <c r="DN448" s="843"/>
      <c r="DO448" s="889"/>
      <c r="DP448" s="891"/>
      <c r="DQ448" s="891"/>
      <c r="DR448" s="893"/>
      <c r="DS448" s="843"/>
      <c r="DT448" s="967"/>
      <c r="DU448" s="969"/>
      <c r="DV448" s="961"/>
      <c r="DW448" s="195"/>
      <c r="DX448" s="961"/>
    </row>
    <row r="449" spans="1:128" ht="18.600000000000001" customHeight="1">
      <c r="A449" s="302" t="s">
        <v>683</v>
      </c>
      <c r="B449" s="921"/>
      <c r="C449" s="959" t="s">
        <v>932</v>
      </c>
      <c r="D449" s="867" t="s">
        <v>911</v>
      </c>
      <c r="E449" s="55" t="s">
        <v>51</v>
      </c>
      <c r="F449" s="56"/>
      <c r="G449" s="57">
        <v>81690</v>
      </c>
      <c r="H449" s="58">
        <v>90270</v>
      </c>
      <c r="I449" s="57">
        <v>68830</v>
      </c>
      <c r="J449" s="58">
        <v>77410</v>
      </c>
      <c r="K449" s="33" t="s">
        <v>912</v>
      </c>
      <c r="L449" s="59">
        <v>790</v>
      </c>
      <c r="M449" s="60">
        <v>870</v>
      </c>
      <c r="N449" s="61" t="s">
        <v>913</v>
      </c>
      <c r="O449" s="62" t="s">
        <v>914</v>
      </c>
      <c r="P449" s="63" t="s">
        <v>912</v>
      </c>
      <c r="Q449" s="64" t="s">
        <v>915</v>
      </c>
      <c r="R449" s="63" t="s">
        <v>912</v>
      </c>
      <c r="S449" s="65">
        <v>2.8</v>
      </c>
      <c r="T449" s="66">
        <v>2.8</v>
      </c>
      <c r="U449" s="59">
        <v>660</v>
      </c>
      <c r="V449" s="60">
        <v>740</v>
      </c>
      <c r="W449" s="67" t="s">
        <v>913</v>
      </c>
      <c r="X449" s="62" t="s">
        <v>914</v>
      </c>
      <c r="Y449" s="67" t="s">
        <v>912</v>
      </c>
      <c r="Z449" s="64" t="s">
        <v>915</v>
      </c>
      <c r="AA449" s="67" t="s">
        <v>912</v>
      </c>
      <c r="AB449" s="65">
        <v>2.8</v>
      </c>
      <c r="AC449" s="68">
        <v>2.8</v>
      </c>
      <c r="AD449" s="33" t="s">
        <v>912</v>
      </c>
      <c r="AE449" s="69">
        <v>8580</v>
      </c>
      <c r="AF449" s="33" t="s">
        <v>912</v>
      </c>
      <c r="AG449" s="70">
        <v>80</v>
      </c>
      <c r="AH449" s="71" t="s">
        <v>913</v>
      </c>
      <c r="AI449" s="62" t="s">
        <v>914</v>
      </c>
      <c r="AJ449" s="67" t="s">
        <v>912</v>
      </c>
      <c r="AK449" s="64" t="s">
        <v>915</v>
      </c>
      <c r="AL449" s="67" t="s">
        <v>912</v>
      </c>
      <c r="AM449" s="72">
        <v>2.8</v>
      </c>
      <c r="AN449" s="73" t="s">
        <v>916</v>
      </c>
      <c r="AO449" s="33" t="s">
        <v>912</v>
      </c>
      <c r="AP449" s="74">
        <v>3430</v>
      </c>
      <c r="AQ449" s="33" t="s">
        <v>912</v>
      </c>
      <c r="AR449" s="75">
        <v>30</v>
      </c>
      <c r="AS449" s="76" t="s">
        <v>913</v>
      </c>
      <c r="AT449" s="77" t="s">
        <v>914</v>
      </c>
      <c r="AU449" s="78" t="s">
        <v>912</v>
      </c>
      <c r="AV449" s="79" t="s">
        <v>915</v>
      </c>
      <c r="AW449" s="78" t="s">
        <v>912</v>
      </c>
      <c r="AX449" s="80">
        <v>3.7</v>
      </c>
      <c r="AZ449" s="18"/>
      <c r="BA449" s="18"/>
      <c r="BB449" s="81"/>
      <c r="BC449" s="22"/>
      <c r="BD449" s="18"/>
      <c r="BE449" s="22"/>
      <c r="BF449" s="18"/>
      <c r="BG449" s="22"/>
      <c r="BH449" s="18"/>
      <c r="BI449" s="870"/>
      <c r="BK449" s="970"/>
      <c r="BL449" s="869"/>
      <c r="BM449" s="971"/>
      <c r="BN449" s="972"/>
      <c r="BO449" s="972"/>
      <c r="BP449" s="972"/>
      <c r="BQ449" s="972"/>
      <c r="BR449" s="972"/>
      <c r="BS449" s="919"/>
      <c r="BU449" s="958"/>
      <c r="BV449" s="117"/>
      <c r="BW449" s="859" t="s">
        <v>912</v>
      </c>
      <c r="BX449" s="886">
        <v>19640</v>
      </c>
      <c r="BY449" s="88"/>
      <c r="BZ449" s="859" t="s">
        <v>912</v>
      </c>
      <c r="CA449" s="860">
        <v>110</v>
      </c>
      <c r="CB449" s="883" t="s">
        <v>913</v>
      </c>
      <c r="CC449" s="834" t="s">
        <v>914</v>
      </c>
      <c r="CD449" s="883" t="s">
        <v>912</v>
      </c>
      <c r="CE449" s="837" t="s">
        <v>918</v>
      </c>
      <c r="CF449" s="883" t="s">
        <v>912</v>
      </c>
      <c r="CG449" s="840">
        <v>6</v>
      </c>
      <c r="CH449" s="877" t="s">
        <v>912</v>
      </c>
      <c r="CI449" s="871">
        <v>5900</v>
      </c>
      <c r="CJ449" s="874">
        <v>6500</v>
      </c>
      <c r="CK449" s="877" t="s">
        <v>912</v>
      </c>
      <c r="CL449" s="89" t="s">
        <v>919</v>
      </c>
      <c r="CM449" s="90">
        <v>9200</v>
      </c>
      <c r="CN449" s="91">
        <v>10300</v>
      </c>
      <c r="CO449" s="859" t="s">
        <v>912</v>
      </c>
      <c r="CP449" s="878">
        <v>11440</v>
      </c>
      <c r="CQ449" s="859" t="s">
        <v>912</v>
      </c>
      <c r="CR449" s="860">
        <v>110</v>
      </c>
      <c r="CS449" s="883" t="s">
        <v>913</v>
      </c>
      <c r="CT449" s="834" t="s">
        <v>914</v>
      </c>
      <c r="CU449" s="834" t="s">
        <v>912</v>
      </c>
      <c r="CV449" s="837" t="s">
        <v>918</v>
      </c>
      <c r="CW449" s="883" t="s">
        <v>912</v>
      </c>
      <c r="CX449" s="850">
        <v>2.9</v>
      </c>
      <c r="CY449" s="881" t="s">
        <v>920</v>
      </c>
      <c r="CZ449" s="877" t="s">
        <v>912</v>
      </c>
      <c r="DA449" s="853">
        <v>5100</v>
      </c>
      <c r="DB449" s="855"/>
      <c r="DC449" s="121"/>
      <c r="DD449" s="855" t="s">
        <v>921</v>
      </c>
      <c r="DE449" s="856">
        <v>12300</v>
      </c>
      <c r="DF449" s="859" t="s">
        <v>912</v>
      </c>
      <c r="DG449" s="860">
        <v>120</v>
      </c>
      <c r="DH449" s="834" t="s">
        <v>913</v>
      </c>
      <c r="DI449" s="834" t="s">
        <v>914</v>
      </c>
      <c r="DJ449" s="834" t="s">
        <v>912</v>
      </c>
      <c r="DK449" s="837" t="s">
        <v>918</v>
      </c>
      <c r="DL449" s="834" t="s">
        <v>912</v>
      </c>
      <c r="DM449" s="840">
        <v>2</v>
      </c>
      <c r="DN449" s="843" t="s">
        <v>921</v>
      </c>
      <c r="DO449" s="844" t="s">
        <v>854</v>
      </c>
      <c r="DP449" s="846" t="s">
        <v>854</v>
      </c>
      <c r="DQ449" s="846" t="s">
        <v>854</v>
      </c>
      <c r="DR449" s="848" t="s">
        <v>854</v>
      </c>
      <c r="DS449" s="843" t="s">
        <v>921</v>
      </c>
      <c r="DT449" s="967"/>
      <c r="DU449" s="969"/>
      <c r="DV449" s="961"/>
      <c r="DW449" s="195"/>
      <c r="DX449" s="961"/>
    </row>
    <row r="450" spans="1:128" ht="18.600000000000001" customHeight="1">
      <c r="A450" s="302" t="s">
        <v>684</v>
      </c>
      <c r="B450" s="921"/>
      <c r="C450" s="957"/>
      <c r="D450" s="868"/>
      <c r="E450" s="94" t="s">
        <v>52</v>
      </c>
      <c r="F450" s="56"/>
      <c r="G450" s="95">
        <v>90270</v>
      </c>
      <c r="H450" s="96">
        <v>159470</v>
      </c>
      <c r="I450" s="95">
        <v>77410</v>
      </c>
      <c r="J450" s="96">
        <v>146610</v>
      </c>
      <c r="K450" s="33" t="s">
        <v>912</v>
      </c>
      <c r="L450" s="97">
        <v>870</v>
      </c>
      <c r="M450" s="98">
        <v>1460</v>
      </c>
      <c r="N450" s="99" t="s">
        <v>913</v>
      </c>
      <c r="O450" s="100" t="s">
        <v>914</v>
      </c>
      <c r="P450" s="100" t="s">
        <v>852</v>
      </c>
      <c r="Q450" s="100" t="s">
        <v>915</v>
      </c>
      <c r="R450" s="100" t="s">
        <v>912</v>
      </c>
      <c r="S450" s="101">
        <v>2.8</v>
      </c>
      <c r="T450" s="102">
        <v>2.8</v>
      </c>
      <c r="U450" s="97">
        <v>740</v>
      </c>
      <c r="V450" s="98">
        <v>1340</v>
      </c>
      <c r="W450" s="103" t="s">
        <v>913</v>
      </c>
      <c r="X450" s="100" t="s">
        <v>914</v>
      </c>
      <c r="Y450" s="103" t="s">
        <v>852</v>
      </c>
      <c r="Z450" s="100" t="s">
        <v>915</v>
      </c>
      <c r="AA450" s="103" t="s">
        <v>912</v>
      </c>
      <c r="AB450" s="101">
        <v>2.8</v>
      </c>
      <c r="AC450" s="104">
        <v>2.8</v>
      </c>
      <c r="AD450" s="33" t="s">
        <v>912</v>
      </c>
      <c r="AE450" s="105">
        <v>8580</v>
      </c>
      <c r="AF450" s="33" t="s">
        <v>912</v>
      </c>
      <c r="AG450" s="106">
        <v>80</v>
      </c>
      <c r="AH450" s="107" t="s">
        <v>913</v>
      </c>
      <c r="AI450" s="49" t="s">
        <v>914</v>
      </c>
      <c r="AJ450" s="50" t="s">
        <v>912</v>
      </c>
      <c r="AK450" s="108" t="s">
        <v>915</v>
      </c>
      <c r="AL450" s="109" t="s">
        <v>912</v>
      </c>
      <c r="AM450" s="110">
        <v>2.8</v>
      </c>
      <c r="AN450" s="111"/>
      <c r="AP450" s="112"/>
      <c r="AQ450" s="7"/>
      <c r="AR450" s="113"/>
      <c r="AS450" s="114"/>
      <c r="AT450" s="112"/>
      <c r="AU450" s="114"/>
      <c r="AV450" s="112"/>
      <c r="AW450" s="114"/>
      <c r="AX450" s="112"/>
      <c r="AZ450" s="18"/>
      <c r="BA450" s="18"/>
      <c r="BB450" s="81"/>
      <c r="BC450" s="22"/>
      <c r="BD450" s="18"/>
      <c r="BE450" s="22"/>
      <c r="BF450" s="18"/>
      <c r="BG450" s="22"/>
      <c r="BH450" s="18"/>
      <c r="BI450" s="870"/>
      <c r="BK450" s="115" t="s">
        <v>933</v>
      </c>
      <c r="BL450" s="869"/>
      <c r="BM450" s="93" t="s">
        <v>933</v>
      </c>
      <c r="BS450" s="116"/>
      <c r="BU450" s="958"/>
      <c r="BV450" s="117"/>
      <c r="BW450" s="859"/>
      <c r="BX450" s="887"/>
      <c r="BY450" s="118">
        <v>17700</v>
      </c>
      <c r="BZ450" s="859"/>
      <c r="CA450" s="861"/>
      <c r="CB450" s="884"/>
      <c r="CC450" s="835"/>
      <c r="CD450" s="884"/>
      <c r="CE450" s="838"/>
      <c r="CF450" s="884"/>
      <c r="CG450" s="841"/>
      <c r="CH450" s="877"/>
      <c r="CI450" s="872"/>
      <c r="CJ450" s="875"/>
      <c r="CK450" s="877"/>
      <c r="CL450" s="15" t="s">
        <v>923</v>
      </c>
      <c r="CM450" s="119">
        <v>5100</v>
      </c>
      <c r="CN450" s="120">
        <v>5600</v>
      </c>
      <c r="CO450" s="859"/>
      <c r="CP450" s="879"/>
      <c r="CQ450" s="859"/>
      <c r="CR450" s="861"/>
      <c r="CS450" s="884"/>
      <c r="CT450" s="835"/>
      <c r="CU450" s="835"/>
      <c r="CV450" s="838"/>
      <c r="CW450" s="884"/>
      <c r="CX450" s="851"/>
      <c r="CY450" s="881"/>
      <c r="CZ450" s="877"/>
      <c r="DA450" s="854"/>
      <c r="DB450" s="855"/>
      <c r="DC450" s="121"/>
      <c r="DD450" s="855"/>
      <c r="DE450" s="857"/>
      <c r="DF450" s="859"/>
      <c r="DG450" s="861"/>
      <c r="DH450" s="835"/>
      <c r="DI450" s="835"/>
      <c r="DJ450" s="835"/>
      <c r="DK450" s="838"/>
      <c r="DL450" s="835"/>
      <c r="DM450" s="841"/>
      <c r="DN450" s="843"/>
      <c r="DO450" s="845"/>
      <c r="DP450" s="847"/>
      <c r="DQ450" s="847"/>
      <c r="DR450" s="849"/>
      <c r="DS450" s="843"/>
      <c r="DT450" s="967"/>
      <c r="DU450" s="969"/>
      <c r="DV450" s="961"/>
      <c r="DW450" s="195"/>
      <c r="DX450" s="961"/>
    </row>
    <row r="451" spans="1:128" ht="18.600000000000001" customHeight="1">
      <c r="A451" s="302" t="s">
        <v>685</v>
      </c>
      <c r="B451" s="921"/>
      <c r="C451" s="957"/>
      <c r="D451" s="863" t="s">
        <v>924</v>
      </c>
      <c r="E451" s="94" t="s">
        <v>53</v>
      </c>
      <c r="F451" s="56"/>
      <c r="G451" s="95">
        <v>159470</v>
      </c>
      <c r="H451" s="96">
        <v>245270</v>
      </c>
      <c r="I451" s="95">
        <v>146610</v>
      </c>
      <c r="J451" s="96">
        <v>232410</v>
      </c>
      <c r="K451" s="33" t="s">
        <v>912</v>
      </c>
      <c r="L451" s="97">
        <v>1460</v>
      </c>
      <c r="M451" s="98">
        <v>2320</v>
      </c>
      <c r="N451" s="99" t="s">
        <v>913</v>
      </c>
      <c r="O451" s="100" t="s">
        <v>914</v>
      </c>
      <c r="P451" s="100" t="s">
        <v>852</v>
      </c>
      <c r="Q451" s="100" t="s">
        <v>915</v>
      </c>
      <c r="R451" s="100" t="s">
        <v>912</v>
      </c>
      <c r="S451" s="101">
        <v>2.8</v>
      </c>
      <c r="T451" s="102">
        <v>2.8</v>
      </c>
      <c r="U451" s="97">
        <v>1340</v>
      </c>
      <c r="V451" s="98">
        <v>2200</v>
      </c>
      <c r="W451" s="103" t="s">
        <v>913</v>
      </c>
      <c r="X451" s="100" t="s">
        <v>914</v>
      </c>
      <c r="Y451" s="103" t="s">
        <v>852</v>
      </c>
      <c r="Z451" s="100" t="s">
        <v>915</v>
      </c>
      <c r="AA451" s="103" t="s">
        <v>912</v>
      </c>
      <c r="AB451" s="101">
        <v>2.8</v>
      </c>
      <c r="AC451" s="104">
        <v>2.8</v>
      </c>
      <c r="AD451" s="122"/>
      <c r="AF451" s="124"/>
      <c r="AO451" s="122"/>
      <c r="AQ451" s="124"/>
      <c r="AY451" s="33" t="s">
        <v>912</v>
      </c>
      <c r="AZ451" s="127">
        <v>17160</v>
      </c>
      <c r="BA451" s="33" t="s">
        <v>912</v>
      </c>
      <c r="BB451" s="75">
        <v>170</v>
      </c>
      <c r="BC451" s="76" t="s">
        <v>913</v>
      </c>
      <c r="BD451" s="77" t="s">
        <v>914</v>
      </c>
      <c r="BE451" s="78" t="s">
        <v>912</v>
      </c>
      <c r="BF451" s="79" t="s">
        <v>915</v>
      </c>
      <c r="BG451" s="76" t="s">
        <v>912</v>
      </c>
      <c r="BH451" s="80">
        <v>2.6</v>
      </c>
      <c r="BI451" s="870"/>
      <c r="BK451" s="115">
        <v>287200</v>
      </c>
      <c r="BL451" s="869"/>
      <c r="BM451" s="147">
        <v>2870</v>
      </c>
      <c r="BN451" s="86" t="s">
        <v>853</v>
      </c>
      <c r="BO451" s="14" t="s">
        <v>914</v>
      </c>
      <c r="BP451" s="21" t="s">
        <v>912</v>
      </c>
      <c r="BQ451" s="148" t="s">
        <v>915</v>
      </c>
      <c r="BR451" s="35" t="s">
        <v>912</v>
      </c>
      <c r="BS451" s="149">
        <v>1.9</v>
      </c>
      <c r="BU451" s="958"/>
      <c r="BV451" s="117"/>
      <c r="BW451" s="859" t="s">
        <v>912</v>
      </c>
      <c r="BX451" s="963">
        <v>17700</v>
      </c>
      <c r="BY451" s="128"/>
      <c r="BZ451" s="859"/>
      <c r="CA451" s="861"/>
      <c r="CB451" s="884"/>
      <c r="CC451" s="835"/>
      <c r="CD451" s="884"/>
      <c r="CE451" s="838"/>
      <c r="CF451" s="884"/>
      <c r="CG451" s="841"/>
      <c r="CH451" s="877"/>
      <c r="CI451" s="872"/>
      <c r="CJ451" s="875"/>
      <c r="CK451" s="877"/>
      <c r="CL451" s="15" t="s">
        <v>925</v>
      </c>
      <c r="CM451" s="119">
        <v>4400</v>
      </c>
      <c r="CN451" s="120">
        <v>4900</v>
      </c>
      <c r="CO451" s="859"/>
      <c r="CP451" s="879"/>
      <c r="CQ451" s="859"/>
      <c r="CR451" s="861"/>
      <c r="CS451" s="884"/>
      <c r="CT451" s="835"/>
      <c r="CU451" s="835"/>
      <c r="CV451" s="838"/>
      <c r="CW451" s="884"/>
      <c r="CX451" s="851"/>
      <c r="CY451" s="881"/>
      <c r="CZ451" s="93"/>
      <c r="DA451" s="19"/>
      <c r="DB451" s="855"/>
      <c r="DC451" s="121"/>
      <c r="DD451" s="855"/>
      <c r="DE451" s="857"/>
      <c r="DF451" s="859"/>
      <c r="DG451" s="861"/>
      <c r="DH451" s="835"/>
      <c r="DI451" s="835"/>
      <c r="DJ451" s="835"/>
      <c r="DK451" s="838"/>
      <c r="DL451" s="835"/>
      <c r="DM451" s="841"/>
      <c r="DN451" s="843"/>
      <c r="DO451" s="888">
        <v>0.01</v>
      </c>
      <c r="DP451" s="890">
        <v>0.03</v>
      </c>
      <c r="DQ451" s="890">
        <v>0.04</v>
      </c>
      <c r="DR451" s="892">
        <v>0.06</v>
      </c>
      <c r="DS451" s="843"/>
      <c r="DT451" s="967"/>
      <c r="DU451" s="969"/>
      <c r="DV451" s="961"/>
      <c r="DW451" s="195"/>
      <c r="DX451" s="961"/>
    </row>
    <row r="452" spans="1:128" ht="18.600000000000001" customHeight="1">
      <c r="A452" s="302" t="s">
        <v>686</v>
      </c>
      <c r="B452" s="921"/>
      <c r="C452" s="957"/>
      <c r="D452" s="864"/>
      <c r="E452" s="129" t="s">
        <v>54</v>
      </c>
      <c r="F452" s="56"/>
      <c r="G452" s="130">
        <v>245270</v>
      </c>
      <c r="H452" s="131"/>
      <c r="I452" s="130">
        <v>232410</v>
      </c>
      <c r="J452" s="131"/>
      <c r="K452" s="33" t="s">
        <v>912</v>
      </c>
      <c r="L452" s="132">
        <v>2320</v>
      </c>
      <c r="M452" s="133"/>
      <c r="N452" s="134" t="s">
        <v>913</v>
      </c>
      <c r="O452" s="135" t="s">
        <v>914</v>
      </c>
      <c r="P452" s="135" t="s">
        <v>852</v>
      </c>
      <c r="Q452" s="135" t="s">
        <v>915</v>
      </c>
      <c r="R452" s="135" t="s">
        <v>912</v>
      </c>
      <c r="S452" s="136">
        <v>2.8</v>
      </c>
      <c r="T452" s="137"/>
      <c r="U452" s="132">
        <v>2200</v>
      </c>
      <c r="V452" s="133"/>
      <c r="W452" s="138" t="s">
        <v>913</v>
      </c>
      <c r="X452" s="135" t="s">
        <v>914</v>
      </c>
      <c r="Y452" s="139" t="s">
        <v>852</v>
      </c>
      <c r="Z452" s="135" t="s">
        <v>915</v>
      </c>
      <c r="AA452" s="139" t="s">
        <v>912</v>
      </c>
      <c r="AB452" s="136">
        <v>2.8</v>
      </c>
      <c r="AC452" s="140"/>
      <c r="AD452" s="122"/>
      <c r="AF452" s="124"/>
      <c r="AG452" s="141"/>
      <c r="AO452" s="122"/>
      <c r="AQ452" s="124"/>
      <c r="AR452" s="141"/>
      <c r="AY452" s="122"/>
      <c r="BI452" s="870"/>
      <c r="BK452" s="150"/>
      <c r="BL452" s="869"/>
      <c r="BM452" s="151"/>
      <c r="BN452" s="54"/>
      <c r="BO452" s="54"/>
      <c r="BP452" s="54"/>
      <c r="BQ452" s="54"/>
      <c r="BR452" s="54"/>
      <c r="BS452" s="152"/>
      <c r="BU452" s="958"/>
      <c r="BV452" s="117"/>
      <c r="BW452" s="859"/>
      <c r="BX452" s="964"/>
      <c r="BY452" s="142"/>
      <c r="BZ452" s="859"/>
      <c r="CA452" s="862"/>
      <c r="CB452" s="885"/>
      <c r="CC452" s="836"/>
      <c r="CD452" s="885"/>
      <c r="CE452" s="839"/>
      <c r="CF452" s="885"/>
      <c r="CG452" s="842"/>
      <c r="CH452" s="877"/>
      <c r="CI452" s="873"/>
      <c r="CJ452" s="876"/>
      <c r="CK452" s="877"/>
      <c r="CL452" s="143" t="s">
        <v>926</v>
      </c>
      <c r="CM452" s="144">
        <v>3900</v>
      </c>
      <c r="CN452" s="145">
        <v>4400</v>
      </c>
      <c r="CO452" s="859"/>
      <c r="CP452" s="880"/>
      <c r="CQ452" s="859"/>
      <c r="CR452" s="862"/>
      <c r="CS452" s="885"/>
      <c r="CT452" s="836"/>
      <c r="CU452" s="836"/>
      <c r="CV452" s="839"/>
      <c r="CW452" s="885"/>
      <c r="CX452" s="852"/>
      <c r="CY452" s="882"/>
      <c r="CZ452" s="93"/>
      <c r="DA452" s="19"/>
      <c r="DB452" s="855"/>
      <c r="DC452" s="121"/>
      <c r="DD452" s="855"/>
      <c r="DE452" s="858"/>
      <c r="DF452" s="859"/>
      <c r="DG452" s="862"/>
      <c r="DH452" s="836"/>
      <c r="DI452" s="836"/>
      <c r="DJ452" s="836"/>
      <c r="DK452" s="839"/>
      <c r="DL452" s="836"/>
      <c r="DM452" s="842"/>
      <c r="DN452" s="843"/>
      <c r="DO452" s="889"/>
      <c r="DP452" s="891"/>
      <c r="DQ452" s="891"/>
      <c r="DR452" s="893"/>
      <c r="DS452" s="843"/>
      <c r="DT452" s="967"/>
      <c r="DU452" s="969"/>
      <c r="DV452" s="961"/>
      <c r="DW452" s="195"/>
      <c r="DX452" s="961"/>
    </row>
    <row r="453" spans="1:128" ht="18.600000000000001" customHeight="1">
      <c r="A453" s="302" t="s">
        <v>687</v>
      </c>
      <c r="B453" s="921"/>
      <c r="C453" s="959" t="s">
        <v>934</v>
      </c>
      <c r="D453" s="867" t="s">
        <v>911</v>
      </c>
      <c r="E453" s="55" t="s">
        <v>51</v>
      </c>
      <c r="F453" s="56"/>
      <c r="G453" s="57">
        <v>74630</v>
      </c>
      <c r="H453" s="58">
        <v>83210</v>
      </c>
      <c r="I453" s="57">
        <v>63060</v>
      </c>
      <c r="J453" s="58">
        <v>71640</v>
      </c>
      <c r="K453" s="33" t="s">
        <v>912</v>
      </c>
      <c r="L453" s="59">
        <v>720</v>
      </c>
      <c r="M453" s="60">
        <v>800</v>
      </c>
      <c r="N453" s="61" t="s">
        <v>913</v>
      </c>
      <c r="O453" s="62" t="s">
        <v>914</v>
      </c>
      <c r="P453" s="63" t="s">
        <v>912</v>
      </c>
      <c r="Q453" s="64" t="s">
        <v>915</v>
      </c>
      <c r="R453" s="63" t="s">
        <v>912</v>
      </c>
      <c r="S453" s="65">
        <v>2.8</v>
      </c>
      <c r="T453" s="66">
        <v>2.8</v>
      </c>
      <c r="U453" s="59">
        <v>610</v>
      </c>
      <c r="V453" s="60">
        <v>690</v>
      </c>
      <c r="W453" s="67" t="s">
        <v>913</v>
      </c>
      <c r="X453" s="62" t="s">
        <v>914</v>
      </c>
      <c r="Y453" s="67" t="s">
        <v>912</v>
      </c>
      <c r="Z453" s="64" t="s">
        <v>915</v>
      </c>
      <c r="AA453" s="67" t="s">
        <v>912</v>
      </c>
      <c r="AB453" s="65">
        <v>2.7</v>
      </c>
      <c r="AC453" s="68">
        <v>2.7</v>
      </c>
      <c r="AD453" s="33" t="s">
        <v>912</v>
      </c>
      <c r="AE453" s="69">
        <v>8580</v>
      </c>
      <c r="AF453" s="33" t="s">
        <v>912</v>
      </c>
      <c r="AG453" s="70">
        <v>80</v>
      </c>
      <c r="AH453" s="71" t="s">
        <v>913</v>
      </c>
      <c r="AI453" s="62" t="s">
        <v>914</v>
      </c>
      <c r="AJ453" s="67" t="s">
        <v>912</v>
      </c>
      <c r="AK453" s="64" t="s">
        <v>915</v>
      </c>
      <c r="AL453" s="67" t="s">
        <v>912</v>
      </c>
      <c r="AM453" s="72">
        <v>2.8</v>
      </c>
      <c r="AN453" s="73" t="s">
        <v>916</v>
      </c>
      <c r="AO453" s="33" t="s">
        <v>912</v>
      </c>
      <c r="AP453" s="74">
        <v>3430</v>
      </c>
      <c r="AQ453" s="33" t="s">
        <v>912</v>
      </c>
      <c r="AR453" s="75">
        <v>30</v>
      </c>
      <c r="AS453" s="76" t="s">
        <v>913</v>
      </c>
      <c r="AT453" s="77" t="s">
        <v>914</v>
      </c>
      <c r="AU453" s="78" t="s">
        <v>912</v>
      </c>
      <c r="AV453" s="79" t="s">
        <v>915</v>
      </c>
      <c r="AW453" s="78" t="s">
        <v>912</v>
      </c>
      <c r="AX453" s="80">
        <v>3.7</v>
      </c>
      <c r="AZ453" s="18"/>
      <c r="BA453" s="18"/>
      <c r="BB453" s="81"/>
      <c r="BC453" s="22"/>
      <c r="BD453" s="18"/>
      <c r="BE453" s="22"/>
      <c r="BF453" s="18"/>
      <c r="BG453" s="22"/>
      <c r="BH453" s="18"/>
      <c r="BI453" s="870"/>
      <c r="BK453" s="115" t="s">
        <v>935</v>
      </c>
      <c r="BL453" s="869"/>
      <c r="BM453" s="93" t="s">
        <v>935</v>
      </c>
      <c r="BS453" s="116"/>
      <c r="BT453" s="19"/>
      <c r="BU453" s="958"/>
      <c r="BV453" s="153"/>
      <c r="BW453" s="859" t="s">
        <v>912</v>
      </c>
      <c r="BX453" s="886">
        <v>18460</v>
      </c>
      <c r="BY453" s="88"/>
      <c r="BZ453" s="859" t="s">
        <v>912</v>
      </c>
      <c r="CA453" s="860">
        <v>100</v>
      </c>
      <c r="CB453" s="883" t="s">
        <v>913</v>
      </c>
      <c r="CC453" s="834" t="s">
        <v>914</v>
      </c>
      <c r="CD453" s="883" t="s">
        <v>912</v>
      </c>
      <c r="CE453" s="837" t="s">
        <v>918</v>
      </c>
      <c r="CF453" s="883" t="s">
        <v>912</v>
      </c>
      <c r="CG453" s="840">
        <v>6</v>
      </c>
      <c r="CH453" s="877" t="s">
        <v>912</v>
      </c>
      <c r="CI453" s="871">
        <v>5300</v>
      </c>
      <c r="CJ453" s="874">
        <v>5900</v>
      </c>
      <c r="CK453" s="877" t="s">
        <v>912</v>
      </c>
      <c r="CL453" s="89" t="s">
        <v>919</v>
      </c>
      <c r="CM453" s="90">
        <v>8800</v>
      </c>
      <c r="CN453" s="91">
        <v>9800</v>
      </c>
      <c r="CO453" s="859" t="s">
        <v>912</v>
      </c>
      <c r="CP453" s="878">
        <v>10290</v>
      </c>
      <c r="CQ453" s="859" t="s">
        <v>912</v>
      </c>
      <c r="CR453" s="860">
        <v>100</v>
      </c>
      <c r="CS453" s="883" t="s">
        <v>913</v>
      </c>
      <c r="CT453" s="834" t="s">
        <v>914</v>
      </c>
      <c r="CU453" s="834" t="s">
        <v>912</v>
      </c>
      <c r="CV453" s="837" t="s">
        <v>918</v>
      </c>
      <c r="CW453" s="883" t="s">
        <v>912</v>
      </c>
      <c r="CX453" s="850">
        <v>2.9</v>
      </c>
      <c r="CY453" s="881" t="s">
        <v>920</v>
      </c>
      <c r="CZ453" s="877" t="s">
        <v>912</v>
      </c>
      <c r="DA453" s="853">
        <v>5100</v>
      </c>
      <c r="DB453" s="855"/>
      <c r="DC453" s="121"/>
      <c r="DD453" s="855" t="s">
        <v>921</v>
      </c>
      <c r="DE453" s="856">
        <v>11070</v>
      </c>
      <c r="DF453" s="859" t="s">
        <v>912</v>
      </c>
      <c r="DG453" s="860">
        <v>110</v>
      </c>
      <c r="DH453" s="834" t="s">
        <v>913</v>
      </c>
      <c r="DI453" s="834" t="s">
        <v>914</v>
      </c>
      <c r="DJ453" s="834" t="s">
        <v>912</v>
      </c>
      <c r="DK453" s="837" t="s">
        <v>918</v>
      </c>
      <c r="DL453" s="834" t="s">
        <v>912</v>
      </c>
      <c r="DM453" s="840">
        <v>2</v>
      </c>
      <c r="DN453" s="843" t="s">
        <v>921</v>
      </c>
      <c r="DO453" s="844" t="s">
        <v>854</v>
      </c>
      <c r="DP453" s="846" t="s">
        <v>854</v>
      </c>
      <c r="DQ453" s="846" t="s">
        <v>854</v>
      </c>
      <c r="DR453" s="848" t="s">
        <v>854</v>
      </c>
      <c r="DS453" s="843" t="s">
        <v>921</v>
      </c>
      <c r="DT453" s="967"/>
      <c r="DU453" s="969"/>
      <c r="DV453" s="961"/>
      <c r="DW453" s="195"/>
      <c r="DX453" s="961"/>
    </row>
    <row r="454" spans="1:128" ht="18.600000000000001" customHeight="1">
      <c r="A454" s="302" t="s">
        <v>688</v>
      </c>
      <c r="B454" s="921"/>
      <c r="C454" s="957"/>
      <c r="D454" s="868"/>
      <c r="E454" s="94" t="s">
        <v>52</v>
      </c>
      <c r="F454" s="56"/>
      <c r="G454" s="95">
        <v>83210</v>
      </c>
      <c r="H454" s="96">
        <v>152410</v>
      </c>
      <c r="I454" s="95">
        <v>71640</v>
      </c>
      <c r="J454" s="96">
        <v>140840</v>
      </c>
      <c r="K454" s="33" t="s">
        <v>912</v>
      </c>
      <c r="L454" s="97">
        <v>800</v>
      </c>
      <c r="M454" s="98">
        <v>1390</v>
      </c>
      <c r="N454" s="99" t="s">
        <v>913</v>
      </c>
      <c r="O454" s="100" t="s">
        <v>914</v>
      </c>
      <c r="P454" s="100" t="s">
        <v>852</v>
      </c>
      <c r="Q454" s="100" t="s">
        <v>915</v>
      </c>
      <c r="R454" s="100" t="s">
        <v>912</v>
      </c>
      <c r="S454" s="101">
        <v>2.8</v>
      </c>
      <c r="T454" s="102">
        <v>2.8</v>
      </c>
      <c r="U454" s="97">
        <v>690</v>
      </c>
      <c r="V454" s="98">
        <v>1280</v>
      </c>
      <c r="W454" s="103" t="s">
        <v>913</v>
      </c>
      <c r="X454" s="100" t="s">
        <v>914</v>
      </c>
      <c r="Y454" s="103" t="s">
        <v>852</v>
      </c>
      <c r="Z454" s="100" t="s">
        <v>915</v>
      </c>
      <c r="AA454" s="103" t="s">
        <v>912</v>
      </c>
      <c r="AB454" s="101">
        <v>2.7</v>
      </c>
      <c r="AC454" s="104">
        <v>2.8</v>
      </c>
      <c r="AD454" s="33" t="s">
        <v>912</v>
      </c>
      <c r="AE454" s="105">
        <v>8580</v>
      </c>
      <c r="AF454" s="33" t="s">
        <v>912</v>
      </c>
      <c r="AG454" s="106">
        <v>80</v>
      </c>
      <c r="AH454" s="107" t="s">
        <v>913</v>
      </c>
      <c r="AI454" s="49" t="s">
        <v>914</v>
      </c>
      <c r="AJ454" s="50" t="s">
        <v>912</v>
      </c>
      <c r="AK454" s="108" t="s">
        <v>915</v>
      </c>
      <c r="AL454" s="109" t="s">
        <v>912</v>
      </c>
      <c r="AM454" s="110">
        <v>2.8</v>
      </c>
      <c r="AN454" s="111"/>
      <c r="AP454" s="112"/>
      <c r="AQ454" s="7"/>
      <c r="AR454" s="113"/>
      <c r="AS454" s="114"/>
      <c r="AT454" s="112"/>
      <c r="AU454" s="114"/>
      <c r="AV454" s="112"/>
      <c r="AW454" s="114"/>
      <c r="AX454" s="112"/>
      <c r="AZ454" s="18"/>
      <c r="BA454" s="18"/>
      <c r="BB454" s="81"/>
      <c r="BC454" s="22"/>
      <c r="BD454" s="18"/>
      <c r="BE454" s="22"/>
      <c r="BF454" s="18"/>
      <c r="BG454" s="22"/>
      <c r="BH454" s="18"/>
      <c r="BI454" s="870"/>
      <c r="BK454" s="115">
        <v>307900</v>
      </c>
      <c r="BL454" s="869"/>
      <c r="BM454" s="147">
        <v>3070</v>
      </c>
      <c r="BN454" s="86" t="s">
        <v>853</v>
      </c>
      <c r="BO454" s="14" t="s">
        <v>914</v>
      </c>
      <c r="BP454" s="21" t="s">
        <v>912</v>
      </c>
      <c r="BQ454" s="148" t="s">
        <v>915</v>
      </c>
      <c r="BR454" s="35" t="s">
        <v>912</v>
      </c>
      <c r="BS454" s="149">
        <v>1.8</v>
      </c>
      <c r="BT454" s="19"/>
      <c r="BU454" s="958"/>
      <c r="BV454" s="153"/>
      <c r="BW454" s="859"/>
      <c r="BX454" s="887"/>
      <c r="BY454" s="118">
        <v>16520</v>
      </c>
      <c r="BZ454" s="859"/>
      <c r="CA454" s="861"/>
      <c r="CB454" s="884"/>
      <c r="CC454" s="835"/>
      <c r="CD454" s="884"/>
      <c r="CE454" s="838"/>
      <c r="CF454" s="884"/>
      <c r="CG454" s="841"/>
      <c r="CH454" s="877"/>
      <c r="CI454" s="872"/>
      <c r="CJ454" s="875"/>
      <c r="CK454" s="877"/>
      <c r="CL454" s="15" t="s">
        <v>923</v>
      </c>
      <c r="CM454" s="119">
        <v>4800</v>
      </c>
      <c r="CN454" s="120">
        <v>5400</v>
      </c>
      <c r="CO454" s="859"/>
      <c r="CP454" s="879"/>
      <c r="CQ454" s="859"/>
      <c r="CR454" s="861"/>
      <c r="CS454" s="884"/>
      <c r="CT454" s="835"/>
      <c r="CU454" s="835"/>
      <c r="CV454" s="838"/>
      <c r="CW454" s="884"/>
      <c r="CX454" s="851"/>
      <c r="CY454" s="881"/>
      <c r="CZ454" s="877"/>
      <c r="DA454" s="854"/>
      <c r="DB454" s="855"/>
      <c r="DC454" s="121"/>
      <c r="DD454" s="855"/>
      <c r="DE454" s="857"/>
      <c r="DF454" s="859"/>
      <c r="DG454" s="861"/>
      <c r="DH454" s="835"/>
      <c r="DI454" s="835"/>
      <c r="DJ454" s="835"/>
      <c r="DK454" s="838"/>
      <c r="DL454" s="835"/>
      <c r="DM454" s="841"/>
      <c r="DN454" s="843"/>
      <c r="DO454" s="845"/>
      <c r="DP454" s="847"/>
      <c r="DQ454" s="847"/>
      <c r="DR454" s="849"/>
      <c r="DS454" s="843"/>
      <c r="DT454" s="967"/>
      <c r="DU454" s="969"/>
      <c r="DV454" s="961"/>
      <c r="DW454" s="195"/>
      <c r="DX454" s="961"/>
    </row>
    <row r="455" spans="1:128" ht="18.600000000000001" customHeight="1">
      <c r="A455" s="302" t="s">
        <v>689</v>
      </c>
      <c r="B455" s="921"/>
      <c r="C455" s="957"/>
      <c r="D455" s="863" t="s">
        <v>924</v>
      </c>
      <c r="E455" s="94" t="s">
        <v>53</v>
      </c>
      <c r="F455" s="56"/>
      <c r="G455" s="95">
        <v>152410</v>
      </c>
      <c r="H455" s="96">
        <v>238210</v>
      </c>
      <c r="I455" s="95">
        <v>140840</v>
      </c>
      <c r="J455" s="96">
        <v>226640</v>
      </c>
      <c r="K455" s="33" t="s">
        <v>912</v>
      </c>
      <c r="L455" s="97">
        <v>1390</v>
      </c>
      <c r="M455" s="98">
        <v>2250</v>
      </c>
      <c r="N455" s="99" t="s">
        <v>913</v>
      </c>
      <c r="O455" s="100" t="s">
        <v>914</v>
      </c>
      <c r="P455" s="100" t="s">
        <v>852</v>
      </c>
      <c r="Q455" s="100" t="s">
        <v>915</v>
      </c>
      <c r="R455" s="100" t="s">
        <v>912</v>
      </c>
      <c r="S455" s="101">
        <v>2.8</v>
      </c>
      <c r="T455" s="102">
        <v>2.8</v>
      </c>
      <c r="U455" s="97">
        <v>1280</v>
      </c>
      <c r="V455" s="98">
        <v>2140</v>
      </c>
      <c r="W455" s="103" t="s">
        <v>913</v>
      </c>
      <c r="X455" s="100" t="s">
        <v>914</v>
      </c>
      <c r="Y455" s="103" t="s">
        <v>852</v>
      </c>
      <c r="Z455" s="100" t="s">
        <v>915</v>
      </c>
      <c r="AA455" s="103" t="s">
        <v>912</v>
      </c>
      <c r="AB455" s="101">
        <v>2.8</v>
      </c>
      <c r="AC455" s="104">
        <v>2.8</v>
      </c>
      <c r="AD455" s="122"/>
      <c r="AF455" s="124"/>
      <c r="AO455" s="122"/>
      <c r="AQ455" s="124"/>
      <c r="AY455" s="33" t="s">
        <v>912</v>
      </c>
      <c r="AZ455" s="127">
        <v>17160</v>
      </c>
      <c r="BA455" s="33" t="s">
        <v>912</v>
      </c>
      <c r="BB455" s="75">
        <v>170</v>
      </c>
      <c r="BC455" s="76" t="s">
        <v>913</v>
      </c>
      <c r="BD455" s="77" t="s">
        <v>914</v>
      </c>
      <c r="BE455" s="78" t="s">
        <v>912</v>
      </c>
      <c r="BF455" s="79" t="s">
        <v>915</v>
      </c>
      <c r="BG455" s="76" t="s">
        <v>912</v>
      </c>
      <c r="BH455" s="80">
        <v>2.6</v>
      </c>
      <c r="BI455" s="870"/>
      <c r="BK455" s="150"/>
      <c r="BL455" s="869"/>
      <c r="BM455" s="151"/>
      <c r="BN455" s="54"/>
      <c r="BO455" s="54"/>
      <c r="BP455" s="54"/>
      <c r="BQ455" s="54"/>
      <c r="BR455" s="54"/>
      <c r="BS455" s="152"/>
      <c r="BT455" s="19"/>
      <c r="BU455" s="958"/>
      <c r="BV455" s="153"/>
      <c r="BW455" s="859" t="s">
        <v>912</v>
      </c>
      <c r="BX455" s="963">
        <v>16520</v>
      </c>
      <c r="BY455" s="128"/>
      <c r="BZ455" s="859"/>
      <c r="CA455" s="861">
        <v>0</v>
      </c>
      <c r="CB455" s="884"/>
      <c r="CC455" s="835"/>
      <c r="CD455" s="884"/>
      <c r="CE455" s="838"/>
      <c r="CF455" s="884"/>
      <c r="CG455" s="841"/>
      <c r="CH455" s="877"/>
      <c r="CI455" s="872"/>
      <c r="CJ455" s="875"/>
      <c r="CK455" s="877"/>
      <c r="CL455" s="15" t="s">
        <v>925</v>
      </c>
      <c r="CM455" s="119">
        <v>4200</v>
      </c>
      <c r="CN455" s="120">
        <v>4700</v>
      </c>
      <c r="CO455" s="859"/>
      <c r="CP455" s="879"/>
      <c r="CQ455" s="859"/>
      <c r="CR455" s="861"/>
      <c r="CS455" s="884"/>
      <c r="CT455" s="835"/>
      <c r="CU455" s="835"/>
      <c r="CV455" s="838"/>
      <c r="CW455" s="884"/>
      <c r="CX455" s="851"/>
      <c r="CY455" s="881"/>
      <c r="CZ455" s="93"/>
      <c r="DA455" s="19"/>
      <c r="DB455" s="855"/>
      <c r="DC455" s="121"/>
      <c r="DD455" s="855"/>
      <c r="DE455" s="857"/>
      <c r="DF455" s="859"/>
      <c r="DG455" s="861"/>
      <c r="DH455" s="835"/>
      <c r="DI455" s="835"/>
      <c r="DJ455" s="835"/>
      <c r="DK455" s="838"/>
      <c r="DL455" s="835"/>
      <c r="DM455" s="841"/>
      <c r="DN455" s="843"/>
      <c r="DO455" s="888">
        <v>0.01</v>
      </c>
      <c r="DP455" s="890">
        <v>0.03</v>
      </c>
      <c r="DQ455" s="890">
        <v>0.04</v>
      </c>
      <c r="DR455" s="892">
        <v>0.06</v>
      </c>
      <c r="DS455" s="843"/>
      <c r="DT455" s="967"/>
      <c r="DU455" s="969"/>
      <c r="DV455" s="961"/>
      <c r="DW455" s="195"/>
      <c r="DX455" s="961"/>
    </row>
    <row r="456" spans="1:128" ht="18.600000000000001" customHeight="1">
      <c r="A456" s="302" t="s">
        <v>690</v>
      </c>
      <c r="B456" s="921"/>
      <c r="C456" s="957"/>
      <c r="D456" s="864"/>
      <c r="E456" s="129" t="s">
        <v>54</v>
      </c>
      <c r="F456" s="56"/>
      <c r="G456" s="130">
        <v>238210</v>
      </c>
      <c r="H456" s="131"/>
      <c r="I456" s="130">
        <v>226640</v>
      </c>
      <c r="J456" s="131"/>
      <c r="K456" s="33" t="s">
        <v>912</v>
      </c>
      <c r="L456" s="132">
        <v>2250</v>
      </c>
      <c r="M456" s="133"/>
      <c r="N456" s="134" t="s">
        <v>913</v>
      </c>
      <c r="O456" s="135" t="s">
        <v>914</v>
      </c>
      <c r="P456" s="135" t="s">
        <v>852</v>
      </c>
      <c r="Q456" s="135" t="s">
        <v>915</v>
      </c>
      <c r="R456" s="135" t="s">
        <v>912</v>
      </c>
      <c r="S456" s="136">
        <v>2.8</v>
      </c>
      <c r="T456" s="137"/>
      <c r="U456" s="132">
        <v>2140</v>
      </c>
      <c r="V456" s="133"/>
      <c r="W456" s="138" t="s">
        <v>913</v>
      </c>
      <c r="X456" s="135" t="s">
        <v>914</v>
      </c>
      <c r="Y456" s="139" t="s">
        <v>852</v>
      </c>
      <c r="Z456" s="135" t="s">
        <v>915</v>
      </c>
      <c r="AA456" s="139" t="s">
        <v>912</v>
      </c>
      <c r="AB456" s="136">
        <v>2.8</v>
      </c>
      <c r="AC456" s="140"/>
      <c r="AD456" s="122"/>
      <c r="AF456" s="124"/>
      <c r="AG456" s="141"/>
      <c r="AO456" s="122"/>
      <c r="AQ456" s="124"/>
      <c r="AR456" s="141"/>
      <c r="AY456" s="122"/>
      <c r="BI456" s="870"/>
      <c r="BK456" s="115" t="s">
        <v>936</v>
      </c>
      <c r="BL456" s="869"/>
      <c r="BM456" s="93" t="s">
        <v>936</v>
      </c>
      <c r="BS456" s="116"/>
      <c r="BT456" s="123"/>
      <c r="BU456" s="958"/>
      <c r="BV456" s="115"/>
      <c r="BW456" s="859"/>
      <c r="BX456" s="964"/>
      <c r="BY456" s="142"/>
      <c r="BZ456" s="859"/>
      <c r="CA456" s="862"/>
      <c r="CB456" s="885"/>
      <c r="CC456" s="836"/>
      <c r="CD456" s="885"/>
      <c r="CE456" s="839"/>
      <c r="CF456" s="885"/>
      <c r="CG456" s="842"/>
      <c r="CH456" s="877"/>
      <c r="CI456" s="873"/>
      <c r="CJ456" s="876"/>
      <c r="CK456" s="877"/>
      <c r="CL456" s="143" t="s">
        <v>926</v>
      </c>
      <c r="CM456" s="144">
        <v>3800</v>
      </c>
      <c r="CN456" s="145">
        <v>4200</v>
      </c>
      <c r="CO456" s="859"/>
      <c r="CP456" s="880"/>
      <c r="CQ456" s="859"/>
      <c r="CR456" s="862"/>
      <c r="CS456" s="885"/>
      <c r="CT456" s="836"/>
      <c r="CU456" s="836"/>
      <c r="CV456" s="839"/>
      <c r="CW456" s="885"/>
      <c r="CX456" s="852"/>
      <c r="CY456" s="882"/>
      <c r="CZ456" s="93"/>
      <c r="DA456" s="19"/>
      <c r="DB456" s="855"/>
      <c r="DC456" s="121"/>
      <c r="DD456" s="855"/>
      <c r="DE456" s="858"/>
      <c r="DF456" s="859"/>
      <c r="DG456" s="862"/>
      <c r="DH456" s="836"/>
      <c r="DI456" s="836"/>
      <c r="DJ456" s="836"/>
      <c r="DK456" s="839"/>
      <c r="DL456" s="836"/>
      <c r="DM456" s="842"/>
      <c r="DN456" s="843"/>
      <c r="DO456" s="889"/>
      <c r="DP456" s="891"/>
      <c r="DQ456" s="891"/>
      <c r="DR456" s="893"/>
      <c r="DS456" s="843"/>
      <c r="DT456" s="967"/>
      <c r="DU456" s="969"/>
      <c r="DV456" s="961"/>
      <c r="DW456" s="195"/>
      <c r="DX456" s="961"/>
    </row>
    <row r="457" spans="1:128" ht="18.600000000000001" customHeight="1">
      <c r="A457" s="302" t="s">
        <v>691</v>
      </c>
      <c r="B457" s="921"/>
      <c r="C457" s="959" t="s">
        <v>937</v>
      </c>
      <c r="D457" s="867" t="s">
        <v>911</v>
      </c>
      <c r="E457" s="55" t="s">
        <v>51</v>
      </c>
      <c r="F457" s="56"/>
      <c r="G457" s="57">
        <v>69510</v>
      </c>
      <c r="H457" s="58">
        <v>78090</v>
      </c>
      <c r="I457" s="57">
        <v>58990</v>
      </c>
      <c r="J457" s="58">
        <v>67570</v>
      </c>
      <c r="K457" s="33" t="s">
        <v>912</v>
      </c>
      <c r="L457" s="59">
        <v>670</v>
      </c>
      <c r="M457" s="60">
        <v>750</v>
      </c>
      <c r="N457" s="61" t="s">
        <v>913</v>
      </c>
      <c r="O457" s="62" t="s">
        <v>914</v>
      </c>
      <c r="P457" s="63" t="s">
        <v>912</v>
      </c>
      <c r="Q457" s="64" t="s">
        <v>915</v>
      </c>
      <c r="R457" s="63" t="s">
        <v>912</v>
      </c>
      <c r="S457" s="65">
        <v>2.8</v>
      </c>
      <c r="T457" s="66">
        <v>2.8</v>
      </c>
      <c r="U457" s="59">
        <v>560</v>
      </c>
      <c r="V457" s="60">
        <v>640</v>
      </c>
      <c r="W457" s="67" t="s">
        <v>913</v>
      </c>
      <c r="X457" s="62" t="s">
        <v>914</v>
      </c>
      <c r="Y457" s="67" t="s">
        <v>912</v>
      </c>
      <c r="Z457" s="64" t="s">
        <v>915</v>
      </c>
      <c r="AA457" s="67" t="s">
        <v>912</v>
      </c>
      <c r="AB457" s="65">
        <v>2.8</v>
      </c>
      <c r="AC457" s="68">
        <v>2.8</v>
      </c>
      <c r="AD457" s="33" t="s">
        <v>912</v>
      </c>
      <c r="AE457" s="69">
        <v>8580</v>
      </c>
      <c r="AF457" s="33" t="s">
        <v>912</v>
      </c>
      <c r="AG457" s="70">
        <v>80</v>
      </c>
      <c r="AH457" s="71" t="s">
        <v>913</v>
      </c>
      <c r="AI457" s="62" t="s">
        <v>914</v>
      </c>
      <c r="AJ457" s="67" t="s">
        <v>912</v>
      </c>
      <c r="AK457" s="64" t="s">
        <v>915</v>
      </c>
      <c r="AL457" s="67" t="s">
        <v>912</v>
      </c>
      <c r="AM457" s="72">
        <v>2.8</v>
      </c>
      <c r="AN457" s="73" t="s">
        <v>916</v>
      </c>
      <c r="AO457" s="33" t="s">
        <v>912</v>
      </c>
      <c r="AP457" s="74">
        <v>3430</v>
      </c>
      <c r="AQ457" s="33" t="s">
        <v>912</v>
      </c>
      <c r="AR457" s="75">
        <v>30</v>
      </c>
      <c r="AS457" s="76" t="s">
        <v>913</v>
      </c>
      <c r="AT457" s="77" t="s">
        <v>914</v>
      </c>
      <c r="AU457" s="78" t="s">
        <v>912</v>
      </c>
      <c r="AV457" s="79" t="s">
        <v>915</v>
      </c>
      <c r="AW457" s="78" t="s">
        <v>912</v>
      </c>
      <c r="AX457" s="80">
        <v>3.7</v>
      </c>
      <c r="AZ457" s="18"/>
      <c r="BA457" s="18"/>
      <c r="BB457" s="81"/>
      <c r="BC457" s="22"/>
      <c r="BD457" s="18"/>
      <c r="BE457" s="22"/>
      <c r="BF457" s="18"/>
      <c r="BG457" s="22"/>
      <c r="BH457" s="18"/>
      <c r="BI457" s="870"/>
      <c r="BK457" s="115">
        <v>349300</v>
      </c>
      <c r="BL457" s="869"/>
      <c r="BM457" s="147">
        <v>3490</v>
      </c>
      <c r="BN457" s="86" t="s">
        <v>853</v>
      </c>
      <c r="BO457" s="14" t="s">
        <v>914</v>
      </c>
      <c r="BP457" s="21" t="s">
        <v>912</v>
      </c>
      <c r="BQ457" s="148" t="s">
        <v>915</v>
      </c>
      <c r="BR457" s="35" t="s">
        <v>912</v>
      </c>
      <c r="BS457" s="149">
        <v>1.9</v>
      </c>
      <c r="BT457" s="123"/>
      <c r="BU457" s="958"/>
      <c r="BV457" s="115"/>
      <c r="BW457" s="859" t="s">
        <v>912</v>
      </c>
      <c r="BX457" s="886">
        <v>17480</v>
      </c>
      <c r="BY457" s="88"/>
      <c r="BZ457" s="859" t="s">
        <v>912</v>
      </c>
      <c r="CA457" s="860">
        <v>90</v>
      </c>
      <c r="CB457" s="883" t="s">
        <v>913</v>
      </c>
      <c r="CC457" s="834" t="s">
        <v>914</v>
      </c>
      <c r="CD457" s="883" t="s">
        <v>912</v>
      </c>
      <c r="CE457" s="837" t="s">
        <v>918</v>
      </c>
      <c r="CF457" s="883" t="s">
        <v>912</v>
      </c>
      <c r="CG457" s="840">
        <v>6</v>
      </c>
      <c r="CH457" s="877" t="s">
        <v>912</v>
      </c>
      <c r="CI457" s="871">
        <v>4800</v>
      </c>
      <c r="CJ457" s="874">
        <v>5300</v>
      </c>
      <c r="CK457" s="877" t="s">
        <v>912</v>
      </c>
      <c r="CL457" s="89" t="s">
        <v>919</v>
      </c>
      <c r="CM457" s="90">
        <v>8000</v>
      </c>
      <c r="CN457" s="91">
        <v>8900</v>
      </c>
      <c r="CO457" s="859" t="s">
        <v>912</v>
      </c>
      <c r="CP457" s="878">
        <v>9360</v>
      </c>
      <c r="CQ457" s="859" t="s">
        <v>912</v>
      </c>
      <c r="CR457" s="860">
        <v>90</v>
      </c>
      <c r="CS457" s="883" t="s">
        <v>913</v>
      </c>
      <c r="CT457" s="834" t="s">
        <v>914</v>
      </c>
      <c r="CU457" s="834" t="s">
        <v>912</v>
      </c>
      <c r="CV457" s="837" t="s">
        <v>918</v>
      </c>
      <c r="CW457" s="883" t="s">
        <v>912</v>
      </c>
      <c r="CX457" s="850">
        <v>2.9</v>
      </c>
      <c r="CY457" s="881" t="s">
        <v>920</v>
      </c>
      <c r="CZ457" s="877" t="s">
        <v>912</v>
      </c>
      <c r="DA457" s="853">
        <v>5100</v>
      </c>
      <c r="DB457" s="855"/>
      <c r="DC457" s="121"/>
      <c r="DD457" s="855" t="s">
        <v>921</v>
      </c>
      <c r="DE457" s="856">
        <v>10060</v>
      </c>
      <c r="DF457" s="859" t="s">
        <v>912</v>
      </c>
      <c r="DG457" s="860">
        <v>100</v>
      </c>
      <c r="DH457" s="834" t="s">
        <v>913</v>
      </c>
      <c r="DI457" s="834" t="s">
        <v>914</v>
      </c>
      <c r="DJ457" s="834" t="s">
        <v>912</v>
      </c>
      <c r="DK457" s="837" t="s">
        <v>918</v>
      </c>
      <c r="DL457" s="834" t="s">
        <v>912</v>
      </c>
      <c r="DM457" s="840">
        <v>2</v>
      </c>
      <c r="DN457" s="843" t="s">
        <v>921</v>
      </c>
      <c r="DO457" s="844" t="s">
        <v>854</v>
      </c>
      <c r="DP457" s="846" t="s">
        <v>854</v>
      </c>
      <c r="DQ457" s="846" t="s">
        <v>854</v>
      </c>
      <c r="DR457" s="848" t="s">
        <v>854</v>
      </c>
      <c r="DS457" s="843" t="s">
        <v>921</v>
      </c>
      <c r="DT457" s="967"/>
      <c r="DU457" s="969"/>
      <c r="DV457" s="961"/>
      <c r="DW457" s="195"/>
      <c r="DX457" s="961"/>
    </row>
    <row r="458" spans="1:128" ht="18.600000000000001" customHeight="1">
      <c r="A458" s="302" t="s">
        <v>692</v>
      </c>
      <c r="B458" s="921"/>
      <c r="C458" s="957"/>
      <c r="D458" s="868"/>
      <c r="E458" s="94" t="s">
        <v>52</v>
      </c>
      <c r="F458" s="56"/>
      <c r="G458" s="95">
        <v>78090</v>
      </c>
      <c r="H458" s="96">
        <v>147290</v>
      </c>
      <c r="I458" s="95">
        <v>67570</v>
      </c>
      <c r="J458" s="96">
        <v>136770</v>
      </c>
      <c r="K458" s="33" t="s">
        <v>912</v>
      </c>
      <c r="L458" s="97">
        <v>750</v>
      </c>
      <c r="M458" s="98">
        <v>1340</v>
      </c>
      <c r="N458" s="99" t="s">
        <v>913</v>
      </c>
      <c r="O458" s="100" t="s">
        <v>914</v>
      </c>
      <c r="P458" s="100" t="s">
        <v>852</v>
      </c>
      <c r="Q458" s="100" t="s">
        <v>915</v>
      </c>
      <c r="R458" s="100" t="s">
        <v>912</v>
      </c>
      <c r="S458" s="101">
        <v>2.8</v>
      </c>
      <c r="T458" s="102">
        <v>2.8</v>
      </c>
      <c r="U458" s="97">
        <v>640</v>
      </c>
      <c r="V458" s="98">
        <v>1240</v>
      </c>
      <c r="W458" s="103" t="s">
        <v>913</v>
      </c>
      <c r="X458" s="100" t="s">
        <v>914</v>
      </c>
      <c r="Y458" s="103" t="s">
        <v>852</v>
      </c>
      <c r="Z458" s="100" t="s">
        <v>915</v>
      </c>
      <c r="AA458" s="103" t="s">
        <v>912</v>
      </c>
      <c r="AB458" s="101">
        <v>2.8</v>
      </c>
      <c r="AC458" s="104">
        <v>2.8</v>
      </c>
      <c r="AD458" s="33" t="s">
        <v>912</v>
      </c>
      <c r="AE458" s="105">
        <v>8580</v>
      </c>
      <c r="AF458" s="33" t="s">
        <v>912</v>
      </c>
      <c r="AG458" s="106">
        <v>80</v>
      </c>
      <c r="AH458" s="107" t="s">
        <v>913</v>
      </c>
      <c r="AI458" s="49" t="s">
        <v>914</v>
      </c>
      <c r="AJ458" s="50" t="s">
        <v>912</v>
      </c>
      <c r="AK458" s="108" t="s">
        <v>915</v>
      </c>
      <c r="AL458" s="109" t="s">
        <v>912</v>
      </c>
      <c r="AM458" s="110">
        <v>2.8</v>
      </c>
      <c r="AN458" s="111"/>
      <c r="AP458" s="112"/>
      <c r="AQ458" s="7"/>
      <c r="AR458" s="113"/>
      <c r="AS458" s="114"/>
      <c r="AT458" s="112"/>
      <c r="AU458" s="114"/>
      <c r="AV458" s="112"/>
      <c r="AW458" s="114"/>
      <c r="AX458" s="112"/>
      <c r="AZ458" s="18"/>
      <c r="BA458" s="18"/>
      <c r="BB458" s="81"/>
      <c r="BC458" s="22"/>
      <c r="BD458" s="18"/>
      <c r="BE458" s="22"/>
      <c r="BF458" s="18"/>
      <c r="BG458" s="22"/>
      <c r="BH458" s="18"/>
      <c r="BI458" s="870"/>
      <c r="BK458" s="150"/>
      <c r="BL458" s="869"/>
      <c r="BM458" s="151"/>
      <c r="BN458" s="54"/>
      <c r="BO458" s="54"/>
      <c r="BP458" s="54"/>
      <c r="BQ458" s="54"/>
      <c r="BR458" s="54"/>
      <c r="BS458" s="152"/>
      <c r="BT458" s="123"/>
      <c r="BU458" s="958"/>
      <c r="BV458" s="115"/>
      <c r="BW458" s="859"/>
      <c r="BX458" s="887"/>
      <c r="BY458" s="118">
        <v>15540</v>
      </c>
      <c r="BZ458" s="859"/>
      <c r="CA458" s="861"/>
      <c r="CB458" s="884"/>
      <c r="CC458" s="835"/>
      <c r="CD458" s="884"/>
      <c r="CE458" s="838"/>
      <c r="CF458" s="884"/>
      <c r="CG458" s="841"/>
      <c r="CH458" s="877"/>
      <c r="CI458" s="872"/>
      <c r="CJ458" s="875"/>
      <c r="CK458" s="877"/>
      <c r="CL458" s="15" t="s">
        <v>923</v>
      </c>
      <c r="CM458" s="119">
        <v>4400</v>
      </c>
      <c r="CN458" s="120">
        <v>4900</v>
      </c>
      <c r="CO458" s="859"/>
      <c r="CP458" s="879"/>
      <c r="CQ458" s="859"/>
      <c r="CR458" s="861"/>
      <c r="CS458" s="884"/>
      <c r="CT458" s="835"/>
      <c r="CU458" s="835"/>
      <c r="CV458" s="838"/>
      <c r="CW458" s="884"/>
      <c r="CX458" s="851"/>
      <c r="CY458" s="881"/>
      <c r="CZ458" s="877"/>
      <c r="DA458" s="854"/>
      <c r="DB458" s="855"/>
      <c r="DC458" s="121"/>
      <c r="DD458" s="855"/>
      <c r="DE458" s="857"/>
      <c r="DF458" s="859"/>
      <c r="DG458" s="861"/>
      <c r="DH458" s="835"/>
      <c r="DI458" s="835"/>
      <c r="DJ458" s="835"/>
      <c r="DK458" s="838"/>
      <c r="DL458" s="835"/>
      <c r="DM458" s="841"/>
      <c r="DN458" s="843"/>
      <c r="DO458" s="845"/>
      <c r="DP458" s="847"/>
      <c r="DQ458" s="847"/>
      <c r="DR458" s="849"/>
      <c r="DS458" s="843"/>
      <c r="DT458" s="967"/>
      <c r="DU458" s="969"/>
      <c r="DV458" s="961"/>
      <c r="DW458" s="195"/>
      <c r="DX458" s="961"/>
    </row>
    <row r="459" spans="1:128" ht="18.600000000000001" customHeight="1">
      <c r="A459" s="302" t="s">
        <v>693</v>
      </c>
      <c r="B459" s="921"/>
      <c r="C459" s="957"/>
      <c r="D459" s="863" t="s">
        <v>924</v>
      </c>
      <c r="E459" s="94" t="s">
        <v>53</v>
      </c>
      <c r="F459" s="56"/>
      <c r="G459" s="95">
        <v>147290</v>
      </c>
      <c r="H459" s="96">
        <v>233090</v>
      </c>
      <c r="I459" s="95">
        <v>136770</v>
      </c>
      <c r="J459" s="96">
        <v>222570</v>
      </c>
      <c r="K459" s="33" t="s">
        <v>912</v>
      </c>
      <c r="L459" s="97">
        <v>1340</v>
      </c>
      <c r="M459" s="98">
        <v>2200</v>
      </c>
      <c r="N459" s="99" t="s">
        <v>913</v>
      </c>
      <c r="O459" s="100" t="s">
        <v>914</v>
      </c>
      <c r="P459" s="100" t="s">
        <v>852</v>
      </c>
      <c r="Q459" s="100" t="s">
        <v>915</v>
      </c>
      <c r="R459" s="100" t="s">
        <v>912</v>
      </c>
      <c r="S459" s="101">
        <v>2.8</v>
      </c>
      <c r="T459" s="102">
        <v>2.8</v>
      </c>
      <c r="U459" s="97">
        <v>1240</v>
      </c>
      <c r="V459" s="98">
        <v>2100</v>
      </c>
      <c r="W459" s="103" t="s">
        <v>913</v>
      </c>
      <c r="X459" s="100" t="s">
        <v>914</v>
      </c>
      <c r="Y459" s="103" t="s">
        <v>852</v>
      </c>
      <c r="Z459" s="100" t="s">
        <v>915</v>
      </c>
      <c r="AA459" s="103" t="s">
        <v>912</v>
      </c>
      <c r="AB459" s="101">
        <v>2.8</v>
      </c>
      <c r="AC459" s="104">
        <v>2.8</v>
      </c>
      <c r="AD459" s="122"/>
      <c r="AF459" s="124"/>
      <c r="AO459" s="122"/>
      <c r="AQ459" s="124"/>
      <c r="AY459" s="33" t="s">
        <v>912</v>
      </c>
      <c r="AZ459" s="127">
        <v>17160</v>
      </c>
      <c r="BA459" s="33" t="s">
        <v>912</v>
      </c>
      <c r="BB459" s="75">
        <v>170</v>
      </c>
      <c r="BC459" s="76" t="s">
        <v>913</v>
      </c>
      <c r="BD459" s="77" t="s">
        <v>914</v>
      </c>
      <c r="BE459" s="78" t="s">
        <v>912</v>
      </c>
      <c r="BF459" s="79" t="s">
        <v>915</v>
      </c>
      <c r="BG459" s="76" t="s">
        <v>912</v>
      </c>
      <c r="BH459" s="80">
        <v>2.6</v>
      </c>
      <c r="BI459" s="870"/>
      <c r="BK459" s="115" t="s">
        <v>938</v>
      </c>
      <c r="BL459" s="869"/>
      <c r="BM459" s="93" t="s">
        <v>938</v>
      </c>
      <c r="BS459" s="116"/>
      <c r="BT459" s="123"/>
      <c r="BU459" s="958"/>
      <c r="BV459" s="115"/>
      <c r="BW459" s="859" t="s">
        <v>912</v>
      </c>
      <c r="BX459" s="963">
        <v>15540</v>
      </c>
      <c r="BY459" s="128"/>
      <c r="BZ459" s="859"/>
      <c r="CA459" s="861"/>
      <c r="CB459" s="884"/>
      <c r="CC459" s="835"/>
      <c r="CD459" s="884"/>
      <c r="CE459" s="838"/>
      <c r="CF459" s="884"/>
      <c r="CG459" s="841"/>
      <c r="CH459" s="877"/>
      <c r="CI459" s="872"/>
      <c r="CJ459" s="875"/>
      <c r="CK459" s="877"/>
      <c r="CL459" s="15" t="s">
        <v>925</v>
      </c>
      <c r="CM459" s="119">
        <v>3800</v>
      </c>
      <c r="CN459" s="120">
        <v>4200</v>
      </c>
      <c r="CO459" s="859"/>
      <c r="CP459" s="879"/>
      <c r="CQ459" s="859"/>
      <c r="CR459" s="861"/>
      <c r="CS459" s="884"/>
      <c r="CT459" s="835"/>
      <c r="CU459" s="835"/>
      <c r="CV459" s="838"/>
      <c r="CW459" s="884"/>
      <c r="CX459" s="851"/>
      <c r="CY459" s="881"/>
      <c r="CZ459" s="93"/>
      <c r="DA459" s="19"/>
      <c r="DB459" s="855"/>
      <c r="DC459" s="121"/>
      <c r="DD459" s="855"/>
      <c r="DE459" s="857"/>
      <c r="DF459" s="859"/>
      <c r="DG459" s="861"/>
      <c r="DH459" s="835"/>
      <c r="DI459" s="835"/>
      <c r="DJ459" s="835"/>
      <c r="DK459" s="838"/>
      <c r="DL459" s="835"/>
      <c r="DM459" s="841"/>
      <c r="DN459" s="843"/>
      <c r="DO459" s="888">
        <v>0.01</v>
      </c>
      <c r="DP459" s="890">
        <v>0.03</v>
      </c>
      <c r="DQ459" s="890">
        <v>0.04</v>
      </c>
      <c r="DR459" s="892">
        <v>0.06</v>
      </c>
      <c r="DS459" s="843"/>
      <c r="DT459" s="967"/>
      <c r="DU459" s="969"/>
      <c r="DV459" s="961"/>
      <c r="DW459" s="195"/>
      <c r="DX459" s="961"/>
    </row>
    <row r="460" spans="1:128" ht="18.600000000000001" customHeight="1">
      <c r="A460" s="302" t="s">
        <v>694</v>
      </c>
      <c r="B460" s="921"/>
      <c r="C460" s="957"/>
      <c r="D460" s="864"/>
      <c r="E460" s="129" t="s">
        <v>54</v>
      </c>
      <c r="F460" s="56"/>
      <c r="G460" s="130">
        <v>233090</v>
      </c>
      <c r="H460" s="131"/>
      <c r="I460" s="130">
        <v>222570</v>
      </c>
      <c r="J460" s="131"/>
      <c r="K460" s="33" t="s">
        <v>912</v>
      </c>
      <c r="L460" s="132">
        <v>2200</v>
      </c>
      <c r="M460" s="133"/>
      <c r="N460" s="134" t="s">
        <v>913</v>
      </c>
      <c r="O460" s="135" t="s">
        <v>914</v>
      </c>
      <c r="P460" s="135" t="s">
        <v>852</v>
      </c>
      <c r="Q460" s="135" t="s">
        <v>915</v>
      </c>
      <c r="R460" s="135" t="s">
        <v>912</v>
      </c>
      <c r="S460" s="136">
        <v>2.8</v>
      </c>
      <c r="T460" s="137"/>
      <c r="U460" s="132">
        <v>2100</v>
      </c>
      <c r="V460" s="133"/>
      <c r="W460" s="138" t="s">
        <v>913</v>
      </c>
      <c r="X460" s="135" t="s">
        <v>914</v>
      </c>
      <c r="Y460" s="139" t="s">
        <v>852</v>
      </c>
      <c r="Z460" s="135" t="s">
        <v>915</v>
      </c>
      <c r="AA460" s="139" t="s">
        <v>912</v>
      </c>
      <c r="AB460" s="136">
        <v>2.8</v>
      </c>
      <c r="AC460" s="140"/>
      <c r="AD460" s="122"/>
      <c r="AF460" s="124"/>
      <c r="AG460" s="141"/>
      <c r="AO460" s="122"/>
      <c r="AQ460" s="124"/>
      <c r="AR460" s="141"/>
      <c r="AY460" s="122"/>
      <c r="BI460" s="870"/>
      <c r="BK460" s="115">
        <v>390700</v>
      </c>
      <c r="BL460" s="869"/>
      <c r="BM460" s="147">
        <v>3900</v>
      </c>
      <c r="BN460" s="86" t="s">
        <v>853</v>
      </c>
      <c r="BO460" s="14" t="s">
        <v>914</v>
      </c>
      <c r="BP460" s="21" t="s">
        <v>912</v>
      </c>
      <c r="BQ460" s="148" t="s">
        <v>915</v>
      </c>
      <c r="BR460" s="35" t="s">
        <v>912</v>
      </c>
      <c r="BS460" s="149">
        <v>2</v>
      </c>
      <c r="BT460" s="123"/>
      <c r="BU460" s="958"/>
      <c r="BV460" s="115"/>
      <c r="BW460" s="859"/>
      <c r="BX460" s="964"/>
      <c r="BY460" s="142"/>
      <c r="BZ460" s="859"/>
      <c r="CA460" s="862"/>
      <c r="CB460" s="885"/>
      <c r="CC460" s="836"/>
      <c r="CD460" s="885"/>
      <c r="CE460" s="839"/>
      <c r="CF460" s="885"/>
      <c r="CG460" s="842"/>
      <c r="CH460" s="877"/>
      <c r="CI460" s="873"/>
      <c r="CJ460" s="876"/>
      <c r="CK460" s="877"/>
      <c r="CL460" s="143" t="s">
        <v>926</v>
      </c>
      <c r="CM460" s="144">
        <v>3400</v>
      </c>
      <c r="CN460" s="145">
        <v>3800</v>
      </c>
      <c r="CO460" s="859"/>
      <c r="CP460" s="880"/>
      <c r="CQ460" s="859"/>
      <c r="CR460" s="862"/>
      <c r="CS460" s="885"/>
      <c r="CT460" s="836"/>
      <c r="CU460" s="836"/>
      <c r="CV460" s="839"/>
      <c r="CW460" s="885"/>
      <c r="CX460" s="852"/>
      <c r="CY460" s="882"/>
      <c r="CZ460" s="93"/>
      <c r="DA460" s="19"/>
      <c r="DB460" s="855"/>
      <c r="DC460" s="121"/>
      <c r="DD460" s="855"/>
      <c r="DE460" s="858"/>
      <c r="DF460" s="859"/>
      <c r="DG460" s="862"/>
      <c r="DH460" s="836"/>
      <c r="DI460" s="836"/>
      <c r="DJ460" s="836"/>
      <c r="DK460" s="839"/>
      <c r="DL460" s="836"/>
      <c r="DM460" s="842"/>
      <c r="DN460" s="843"/>
      <c r="DO460" s="889"/>
      <c r="DP460" s="891"/>
      <c r="DQ460" s="891"/>
      <c r="DR460" s="893"/>
      <c r="DS460" s="843"/>
      <c r="DT460" s="967"/>
      <c r="DU460" s="969"/>
      <c r="DV460" s="961"/>
      <c r="DW460" s="195"/>
      <c r="DX460" s="961"/>
    </row>
    <row r="461" spans="1:128" ht="18.600000000000001" customHeight="1">
      <c r="A461" s="302" t="s">
        <v>695</v>
      </c>
      <c r="B461" s="921"/>
      <c r="C461" s="865" t="s">
        <v>939</v>
      </c>
      <c r="D461" s="867" t="s">
        <v>911</v>
      </c>
      <c r="E461" s="55" t="s">
        <v>51</v>
      </c>
      <c r="F461" s="56"/>
      <c r="G461" s="57">
        <v>65420</v>
      </c>
      <c r="H461" s="58">
        <v>74000</v>
      </c>
      <c r="I461" s="57">
        <v>55780</v>
      </c>
      <c r="J461" s="58">
        <v>64360</v>
      </c>
      <c r="K461" s="33" t="s">
        <v>912</v>
      </c>
      <c r="L461" s="59">
        <v>630</v>
      </c>
      <c r="M461" s="60">
        <v>710</v>
      </c>
      <c r="N461" s="61" t="s">
        <v>913</v>
      </c>
      <c r="O461" s="62" t="s">
        <v>914</v>
      </c>
      <c r="P461" s="63" t="s">
        <v>912</v>
      </c>
      <c r="Q461" s="64" t="s">
        <v>915</v>
      </c>
      <c r="R461" s="63" t="s">
        <v>912</v>
      </c>
      <c r="S461" s="65">
        <v>2.8</v>
      </c>
      <c r="T461" s="66">
        <v>2.8</v>
      </c>
      <c r="U461" s="59">
        <v>530</v>
      </c>
      <c r="V461" s="60">
        <v>610</v>
      </c>
      <c r="W461" s="67" t="s">
        <v>913</v>
      </c>
      <c r="X461" s="62" t="s">
        <v>914</v>
      </c>
      <c r="Y461" s="67" t="s">
        <v>912</v>
      </c>
      <c r="Z461" s="64" t="s">
        <v>915</v>
      </c>
      <c r="AA461" s="67" t="s">
        <v>912</v>
      </c>
      <c r="AB461" s="65">
        <v>2.8</v>
      </c>
      <c r="AC461" s="68">
        <v>2.8</v>
      </c>
      <c r="AD461" s="33" t="s">
        <v>912</v>
      </c>
      <c r="AE461" s="69">
        <v>8580</v>
      </c>
      <c r="AF461" s="33" t="s">
        <v>912</v>
      </c>
      <c r="AG461" s="70">
        <v>80</v>
      </c>
      <c r="AH461" s="71" t="s">
        <v>913</v>
      </c>
      <c r="AI461" s="62" t="s">
        <v>914</v>
      </c>
      <c r="AJ461" s="67" t="s">
        <v>912</v>
      </c>
      <c r="AK461" s="64" t="s">
        <v>915</v>
      </c>
      <c r="AL461" s="67" t="s">
        <v>912</v>
      </c>
      <c r="AM461" s="72">
        <v>2.8</v>
      </c>
      <c r="AN461" s="73" t="s">
        <v>916</v>
      </c>
      <c r="AO461" s="33" t="s">
        <v>912</v>
      </c>
      <c r="AP461" s="74">
        <v>3430</v>
      </c>
      <c r="AQ461" s="33" t="s">
        <v>912</v>
      </c>
      <c r="AR461" s="75">
        <v>30</v>
      </c>
      <c r="AS461" s="76" t="s">
        <v>913</v>
      </c>
      <c r="AT461" s="77" t="s">
        <v>914</v>
      </c>
      <c r="AU461" s="78" t="s">
        <v>912</v>
      </c>
      <c r="AV461" s="79" t="s">
        <v>915</v>
      </c>
      <c r="AW461" s="78" t="s">
        <v>912</v>
      </c>
      <c r="AX461" s="80">
        <v>3.7</v>
      </c>
      <c r="AZ461" s="18"/>
      <c r="BA461" s="18"/>
      <c r="BB461" s="81"/>
      <c r="BC461" s="22"/>
      <c r="BD461" s="18"/>
      <c r="BE461" s="22"/>
      <c r="BF461" s="18"/>
      <c r="BG461" s="22"/>
      <c r="BH461" s="18"/>
      <c r="BI461" s="870"/>
      <c r="BK461" s="150"/>
      <c r="BL461" s="869"/>
      <c r="BM461" s="151"/>
      <c r="BN461" s="54"/>
      <c r="BO461" s="54"/>
      <c r="BP461" s="54"/>
      <c r="BQ461" s="54"/>
      <c r="BR461" s="54"/>
      <c r="BS461" s="152"/>
      <c r="BU461" s="958"/>
      <c r="BV461" s="117"/>
      <c r="BW461" s="859" t="s">
        <v>912</v>
      </c>
      <c r="BX461" s="886">
        <v>16670</v>
      </c>
      <c r="BY461" s="88"/>
      <c r="BZ461" s="859" t="s">
        <v>912</v>
      </c>
      <c r="CA461" s="860">
        <v>80</v>
      </c>
      <c r="CB461" s="883" t="s">
        <v>913</v>
      </c>
      <c r="CC461" s="834" t="s">
        <v>914</v>
      </c>
      <c r="CD461" s="883" t="s">
        <v>912</v>
      </c>
      <c r="CE461" s="837" t="s">
        <v>918</v>
      </c>
      <c r="CF461" s="883" t="s">
        <v>912</v>
      </c>
      <c r="CG461" s="840">
        <v>6.2</v>
      </c>
      <c r="CH461" s="877" t="s">
        <v>912</v>
      </c>
      <c r="CI461" s="871">
        <v>4400</v>
      </c>
      <c r="CJ461" s="874">
        <v>4900</v>
      </c>
      <c r="CK461" s="877" t="s">
        <v>912</v>
      </c>
      <c r="CL461" s="89" t="s">
        <v>919</v>
      </c>
      <c r="CM461" s="90">
        <v>7200</v>
      </c>
      <c r="CN461" s="91">
        <v>8100</v>
      </c>
      <c r="CO461" s="859" t="s">
        <v>912</v>
      </c>
      <c r="CP461" s="878">
        <v>8580</v>
      </c>
      <c r="CQ461" s="859" t="s">
        <v>912</v>
      </c>
      <c r="CR461" s="860">
        <v>80</v>
      </c>
      <c r="CS461" s="883" t="s">
        <v>913</v>
      </c>
      <c r="CT461" s="834" t="s">
        <v>914</v>
      </c>
      <c r="CU461" s="834" t="s">
        <v>912</v>
      </c>
      <c r="CV461" s="837" t="s">
        <v>918</v>
      </c>
      <c r="CW461" s="883" t="s">
        <v>912</v>
      </c>
      <c r="CX461" s="850">
        <v>3</v>
      </c>
      <c r="CY461" s="881" t="s">
        <v>920</v>
      </c>
      <c r="CZ461" s="877" t="s">
        <v>912</v>
      </c>
      <c r="DA461" s="853">
        <v>5100</v>
      </c>
      <c r="DB461" s="855"/>
      <c r="DC461" s="121"/>
      <c r="DD461" s="855" t="s">
        <v>921</v>
      </c>
      <c r="DE461" s="856">
        <v>9230</v>
      </c>
      <c r="DF461" s="859" t="s">
        <v>912</v>
      </c>
      <c r="DG461" s="860">
        <v>90</v>
      </c>
      <c r="DH461" s="834" t="s">
        <v>913</v>
      </c>
      <c r="DI461" s="834" t="s">
        <v>914</v>
      </c>
      <c r="DJ461" s="834" t="s">
        <v>912</v>
      </c>
      <c r="DK461" s="837" t="s">
        <v>918</v>
      </c>
      <c r="DL461" s="834" t="s">
        <v>912</v>
      </c>
      <c r="DM461" s="840">
        <v>2</v>
      </c>
      <c r="DN461" s="843" t="s">
        <v>921</v>
      </c>
      <c r="DO461" s="844" t="s">
        <v>854</v>
      </c>
      <c r="DP461" s="846" t="s">
        <v>854</v>
      </c>
      <c r="DQ461" s="846" t="s">
        <v>854</v>
      </c>
      <c r="DR461" s="848" t="s">
        <v>854</v>
      </c>
      <c r="DS461" s="843" t="s">
        <v>921</v>
      </c>
      <c r="DT461" s="967"/>
      <c r="DU461" s="969"/>
      <c r="DV461" s="961"/>
      <c r="DW461" s="195"/>
      <c r="DX461" s="961"/>
    </row>
    <row r="462" spans="1:128" ht="18.600000000000001" customHeight="1">
      <c r="A462" s="302" t="s">
        <v>696</v>
      </c>
      <c r="B462" s="921"/>
      <c r="C462" s="973"/>
      <c r="D462" s="868"/>
      <c r="E462" s="94" t="s">
        <v>52</v>
      </c>
      <c r="F462" s="56"/>
      <c r="G462" s="95">
        <v>74000</v>
      </c>
      <c r="H462" s="96">
        <v>143200</v>
      </c>
      <c r="I462" s="95">
        <v>64360</v>
      </c>
      <c r="J462" s="96">
        <v>133560</v>
      </c>
      <c r="K462" s="33" t="s">
        <v>912</v>
      </c>
      <c r="L462" s="97">
        <v>710</v>
      </c>
      <c r="M462" s="98">
        <v>1300</v>
      </c>
      <c r="N462" s="99" t="s">
        <v>913</v>
      </c>
      <c r="O462" s="100" t="s">
        <v>914</v>
      </c>
      <c r="P462" s="100" t="s">
        <v>852</v>
      </c>
      <c r="Q462" s="100" t="s">
        <v>915</v>
      </c>
      <c r="R462" s="100" t="s">
        <v>912</v>
      </c>
      <c r="S462" s="101">
        <v>2.8</v>
      </c>
      <c r="T462" s="102">
        <v>2.8</v>
      </c>
      <c r="U462" s="97">
        <v>610</v>
      </c>
      <c r="V462" s="98">
        <v>1210</v>
      </c>
      <c r="W462" s="103" t="s">
        <v>913</v>
      </c>
      <c r="X462" s="100" t="s">
        <v>914</v>
      </c>
      <c r="Y462" s="103" t="s">
        <v>852</v>
      </c>
      <c r="Z462" s="100" t="s">
        <v>915</v>
      </c>
      <c r="AA462" s="103" t="s">
        <v>912</v>
      </c>
      <c r="AB462" s="101">
        <v>2.8</v>
      </c>
      <c r="AC462" s="104">
        <v>2.8</v>
      </c>
      <c r="AD462" s="33" t="s">
        <v>912</v>
      </c>
      <c r="AE462" s="105">
        <v>8580</v>
      </c>
      <c r="AF462" s="33" t="s">
        <v>912</v>
      </c>
      <c r="AG462" s="106">
        <v>80</v>
      </c>
      <c r="AH462" s="107" t="s">
        <v>913</v>
      </c>
      <c r="AI462" s="49" t="s">
        <v>914</v>
      </c>
      <c r="AJ462" s="50" t="s">
        <v>912</v>
      </c>
      <c r="AK462" s="108" t="s">
        <v>915</v>
      </c>
      <c r="AL462" s="109" t="s">
        <v>912</v>
      </c>
      <c r="AM462" s="110">
        <v>2.8</v>
      </c>
      <c r="AN462" s="111"/>
      <c r="AP462" s="112"/>
      <c r="AQ462" s="7"/>
      <c r="AR462" s="113"/>
      <c r="AS462" s="114"/>
      <c r="AT462" s="112"/>
      <c r="AU462" s="114"/>
      <c r="AV462" s="112"/>
      <c r="AW462" s="114"/>
      <c r="AX462" s="112"/>
      <c r="AZ462" s="18"/>
      <c r="BA462" s="18"/>
      <c r="BB462" s="81"/>
      <c r="BC462" s="22"/>
      <c r="BD462" s="18"/>
      <c r="BE462" s="22"/>
      <c r="BF462" s="18"/>
      <c r="BG462" s="22"/>
      <c r="BH462" s="18"/>
      <c r="BI462" s="870"/>
      <c r="BK462" s="115" t="s">
        <v>940</v>
      </c>
      <c r="BL462" s="869"/>
      <c r="BM462" s="93" t="s">
        <v>940</v>
      </c>
      <c r="BS462" s="116"/>
      <c r="BT462" s="154"/>
      <c r="BU462" s="958"/>
      <c r="BV462" s="150"/>
      <c r="BW462" s="859"/>
      <c r="BX462" s="887"/>
      <c r="BY462" s="118">
        <v>14730</v>
      </c>
      <c r="BZ462" s="859"/>
      <c r="CA462" s="861"/>
      <c r="CB462" s="884"/>
      <c r="CC462" s="835"/>
      <c r="CD462" s="884"/>
      <c r="CE462" s="838"/>
      <c r="CF462" s="884"/>
      <c r="CG462" s="841"/>
      <c r="CH462" s="877"/>
      <c r="CI462" s="872" t="e">
        <v>#REF!</v>
      </c>
      <c r="CJ462" s="875" t="e">
        <v>#REF!</v>
      </c>
      <c r="CK462" s="877"/>
      <c r="CL462" s="15" t="s">
        <v>923</v>
      </c>
      <c r="CM462" s="119">
        <v>4000</v>
      </c>
      <c r="CN462" s="120">
        <v>4400</v>
      </c>
      <c r="CO462" s="859"/>
      <c r="CP462" s="879"/>
      <c r="CQ462" s="859"/>
      <c r="CR462" s="861"/>
      <c r="CS462" s="884"/>
      <c r="CT462" s="835"/>
      <c r="CU462" s="835"/>
      <c r="CV462" s="838"/>
      <c r="CW462" s="884"/>
      <c r="CX462" s="851"/>
      <c r="CY462" s="881"/>
      <c r="CZ462" s="877"/>
      <c r="DA462" s="854"/>
      <c r="DB462" s="855"/>
      <c r="DC462" s="121"/>
      <c r="DD462" s="855"/>
      <c r="DE462" s="857"/>
      <c r="DF462" s="859"/>
      <c r="DG462" s="861"/>
      <c r="DH462" s="835"/>
      <c r="DI462" s="835"/>
      <c r="DJ462" s="835"/>
      <c r="DK462" s="838"/>
      <c r="DL462" s="835"/>
      <c r="DM462" s="841"/>
      <c r="DN462" s="843"/>
      <c r="DO462" s="845"/>
      <c r="DP462" s="847"/>
      <c r="DQ462" s="847"/>
      <c r="DR462" s="849"/>
      <c r="DS462" s="843"/>
      <c r="DT462" s="967"/>
      <c r="DU462" s="969"/>
      <c r="DV462" s="961"/>
      <c r="DW462" s="195"/>
      <c r="DX462" s="961"/>
    </row>
    <row r="463" spans="1:128" ht="18.600000000000001" customHeight="1">
      <c r="A463" s="302" t="s">
        <v>697</v>
      </c>
      <c r="B463" s="921"/>
      <c r="C463" s="973"/>
      <c r="D463" s="863" t="s">
        <v>924</v>
      </c>
      <c r="E463" s="94" t="s">
        <v>53</v>
      </c>
      <c r="F463" s="56"/>
      <c r="G463" s="95">
        <v>143200</v>
      </c>
      <c r="H463" s="96">
        <v>229000</v>
      </c>
      <c r="I463" s="95">
        <v>133560</v>
      </c>
      <c r="J463" s="96">
        <v>219360</v>
      </c>
      <c r="K463" s="33" t="s">
        <v>912</v>
      </c>
      <c r="L463" s="97">
        <v>1300</v>
      </c>
      <c r="M463" s="98">
        <v>2160</v>
      </c>
      <c r="N463" s="99" t="s">
        <v>913</v>
      </c>
      <c r="O463" s="100" t="s">
        <v>914</v>
      </c>
      <c r="P463" s="100" t="s">
        <v>852</v>
      </c>
      <c r="Q463" s="100" t="s">
        <v>915</v>
      </c>
      <c r="R463" s="100" t="s">
        <v>912</v>
      </c>
      <c r="S463" s="101">
        <v>2.8</v>
      </c>
      <c r="T463" s="102">
        <v>2.8</v>
      </c>
      <c r="U463" s="97">
        <v>1210</v>
      </c>
      <c r="V463" s="98">
        <v>2070</v>
      </c>
      <c r="W463" s="103" t="s">
        <v>913</v>
      </c>
      <c r="X463" s="100" t="s">
        <v>914</v>
      </c>
      <c r="Y463" s="103" t="s">
        <v>852</v>
      </c>
      <c r="Z463" s="100" t="s">
        <v>915</v>
      </c>
      <c r="AA463" s="103" t="s">
        <v>912</v>
      </c>
      <c r="AB463" s="101">
        <v>2.8</v>
      </c>
      <c r="AC463" s="104">
        <v>2.8</v>
      </c>
      <c r="AD463" s="122"/>
      <c r="AF463" s="124"/>
      <c r="AO463" s="122"/>
      <c r="AQ463" s="124"/>
      <c r="AY463" s="33" t="s">
        <v>912</v>
      </c>
      <c r="AZ463" s="127">
        <v>17160</v>
      </c>
      <c r="BA463" s="33" t="s">
        <v>912</v>
      </c>
      <c r="BB463" s="75">
        <v>170</v>
      </c>
      <c r="BC463" s="76" t="s">
        <v>913</v>
      </c>
      <c r="BD463" s="77" t="s">
        <v>914</v>
      </c>
      <c r="BE463" s="78" t="s">
        <v>912</v>
      </c>
      <c r="BF463" s="79" t="s">
        <v>915</v>
      </c>
      <c r="BG463" s="76" t="s">
        <v>912</v>
      </c>
      <c r="BH463" s="80">
        <v>2.6</v>
      </c>
      <c r="BI463" s="870"/>
      <c r="BK463" s="115">
        <v>432100</v>
      </c>
      <c r="BL463" s="869"/>
      <c r="BM463" s="147">
        <v>4320</v>
      </c>
      <c r="BN463" s="86" t="s">
        <v>853</v>
      </c>
      <c r="BO463" s="14" t="s">
        <v>914</v>
      </c>
      <c r="BP463" s="21" t="s">
        <v>912</v>
      </c>
      <c r="BQ463" s="148" t="s">
        <v>915</v>
      </c>
      <c r="BR463" s="35" t="s">
        <v>912</v>
      </c>
      <c r="BS463" s="149">
        <v>2</v>
      </c>
      <c r="BT463" s="123"/>
      <c r="BU463" s="958"/>
      <c r="BV463" s="115"/>
      <c r="BW463" s="859" t="s">
        <v>912</v>
      </c>
      <c r="BX463" s="963">
        <v>14730</v>
      </c>
      <c r="BY463" s="128"/>
      <c r="BZ463" s="859"/>
      <c r="CA463" s="861">
        <v>0</v>
      </c>
      <c r="CB463" s="884"/>
      <c r="CC463" s="835"/>
      <c r="CD463" s="884"/>
      <c r="CE463" s="838"/>
      <c r="CF463" s="884"/>
      <c r="CG463" s="841"/>
      <c r="CH463" s="877"/>
      <c r="CI463" s="872" t="e">
        <v>#REF!</v>
      </c>
      <c r="CJ463" s="875" t="e">
        <v>#REF!</v>
      </c>
      <c r="CK463" s="877"/>
      <c r="CL463" s="15" t="s">
        <v>925</v>
      </c>
      <c r="CM463" s="119">
        <v>3500</v>
      </c>
      <c r="CN463" s="120">
        <v>3800</v>
      </c>
      <c r="CO463" s="859"/>
      <c r="CP463" s="879"/>
      <c r="CQ463" s="859"/>
      <c r="CR463" s="861"/>
      <c r="CS463" s="884"/>
      <c r="CT463" s="835"/>
      <c r="CU463" s="835"/>
      <c r="CV463" s="838"/>
      <c r="CW463" s="884"/>
      <c r="CX463" s="851"/>
      <c r="CY463" s="881"/>
      <c r="CZ463" s="93"/>
      <c r="DA463" s="19"/>
      <c r="DB463" s="855"/>
      <c r="DC463" s="121"/>
      <c r="DD463" s="855"/>
      <c r="DE463" s="857"/>
      <c r="DF463" s="859"/>
      <c r="DG463" s="861"/>
      <c r="DH463" s="835"/>
      <c r="DI463" s="835"/>
      <c r="DJ463" s="835"/>
      <c r="DK463" s="838"/>
      <c r="DL463" s="835"/>
      <c r="DM463" s="841"/>
      <c r="DN463" s="843"/>
      <c r="DO463" s="888">
        <v>0.01</v>
      </c>
      <c r="DP463" s="890">
        <v>0.03</v>
      </c>
      <c r="DQ463" s="890">
        <v>0.04</v>
      </c>
      <c r="DR463" s="892">
        <v>0.06</v>
      </c>
      <c r="DS463" s="843"/>
      <c r="DT463" s="967"/>
      <c r="DU463" s="969"/>
      <c r="DV463" s="961"/>
      <c r="DW463" s="195"/>
      <c r="DX463" s="961"/>
    </row>
    <row r="464" spans="1:128" ht="18.600000000000001" customHeight="1">
      <c r="A464" s="302" t="s">
        <v>698</v>
      </c>
      <c r="B464" s="921"/>
      <c r="C464" s="973"/>
      <c r="D464" s="864"/>
      <c r="E464" s="129" t="s">
        <v>54</v>
      </c>
      <c r="F464" s="56"/>
      <c r="G464" s="130">
        <v>229000</v>
      </c>
      <c r="H464" s="131"/>
      <c r="I464" s="130">
        <v>219360</v>
      </c>
      <c r="J464" s="131"/>
      <c r="K464" s="33" t="s">
        <v>912</v>
      </c>
      <c r="L464" s="132">
        <v>2160</v>
      </c>
      <c r="M464" s="133"/>
      <c r="N464" s="134" t="s">
        <v>913</v>
      </c>
      <c r="O464" s="135" t="s">
        <v>914</v>
      </c>
      <c r="P464" s="135" t="s">
        <v>852</v>
      </c>
      <c r="Q464" s="135" t="s">
        <v>915</v>
      </c>
      <c r="R464" s="135" t="s">
        <v>912</v>
      </c>
      <c r="S464" s="136">
        <v>2.8</v>
      </c>
      <c r="T464" s="137"/>
      <c r="U464" s="132">
        <v>2070</v>
      </c>
      <c r="V464" s="133"/>
      <c r="W464" s="138" t="s">
        <v>913</v>
      </c>
      <c r="X464" s="135" t="s">
        <v>914</v>
      </c>
      <c r="Y464" s="139" t="s">
        <v>852</v>
      </c>
      <c r="Z464" s="135" t="s">
        <v>915</v>
      </c>
      <c r="AA464" s="139" t="s">
        <v>912</v>
      </c>
      <c r="AB464" s="136">
        <v>2.8</v>
      </c>
      <c r="AC464" s="140"/>
      <c r="AD464" s="122"/>
      <c r="AF464" s="124"/>
      <c r="AG464" s="141"/>
      <c r="AO464" s="122"/>
      <c r="AQ464" s="124"/>
      <c r="AR464" s="141"/>
      <c r="AY464" s="122"/>
      <c r="BI464" s="870"/>
      <c r="BK464" s="150"/>
      <c r="BL464" s="869"/>
      <c r="BM464" s="151"/>
      <c r="BN464" s="54"/>
      <c r="BO464" s="54"/>
      <c r="BP464" s="54"/>
      <c r="BQ464" s="54"/>
      <c r="BR464" s="54"/>
      <c r="BS464" s="152"/>
      <c r="BU464" s="958"/>
      <c r="BV464" s="117"/>
      <c r="BW464" s="859"/>
      <c r="BX464" s="964"/>
      <c r="BY464" s="142"/>
      <c r="BZ464" s="859"/>
      <c r="CA464" s="862"/>
      <c r="CB464" s="885"/>
      <c r="CC464" s="836"/>
      <c r="CD464" s="885"/>
      <c r="CE464" s="839"/>
      <c r="CF464" s="885"/>
      <c r="CG464" s="842"/>
      <c r="CH464" s="877"/>
      <c r="CI464" s="873" t="e">
        <v>#REF!</v>
      </c>
      <c r="CJ464" s="876" t="e">
        <v>#REF!</v>
      </c>
      <c r="CK464" s="877"/>
      <c r="CL464" s="143" t="s">
        <v>926</v>
      </c>
      <c r="CM464" s="144">
        <v>3100</v>
      </c>
      <c r="CN464" s="145">
        <v>3400</v>
      </c>
      <c r="CO464" s="859"/>
      <c r="CP464" s="880"/>
      <c r="CQ464" s="859"/>
      <c r="CR464" s="862"/>
      <c r="CS464" s="885"/>
      <c r="CT464" s="836"/>
      <c r="CU464" s="836"/>
      <c r="CV464" s="839"/>
      <c r="CW464" s="885"/>
      <c r="CX464" s="852"/>
      <c r="CY464" s="882"/>
      <c r="CZ464" s="93"/>
      <c r="DA464" s="19"/>
      <c r="DB464" s="855"/>
      <c r="DC464" s="121"/>
      <c r="DD464" s="855"/>
      <c r="DE464" s="858"/>
      <c r="DF464" s="859"/>
      <c r="DG464" s="862"/>
      <c r="DH464" s="836"/>
      <c r="DI464" s="836"/>
      <c r="DJ464" s="836"/>
      <c r="DK464" s="839"/>
      <c r="DL464" s="836"/>
      <c r="DM464" s="842"/>
      <c r="DN464" s="843"/>
      <c r="DO464" s="889"/>
      <c r="DP464" s="891"/>
      <c r="DQ464" s="891"/>
      <c r="DR464" s="893"/>
      <c r="DS464" s="843"/>
      <c r="DT464" s="967"/>
      <c r="DU464" s="969"/>
      <c r="DV464" s="961"/>
      <c r="DW464" s="195"/>
      <c r="DX464" s="961"/>
    </row>
    <row r="465" spans="1:128" ht="18.600000000000001" customHeight="1">
      <c r="A465" s="302" t="s">
        <v>699</v>
      </c>
      <c r="B465" s="921"/>
      <c r="C465" s="956" t="s">
        <v>941</v>
      </c>
      <c r="D465" s="867" t="s">
        <v>911</v>
      </c>
      <c r="E465" s="55" t="s">
        <v>51</v>
      </c>
      <c r="F465" s="56"/>
      <c r="G465" s="57">
        <v>58910</v>
      </c>
      <c r="H465" s="58">
        <v>67490</v>
      </c>
      <c r="I465" s="57">
        <v>50650</v>
      </c>
      <c r="J465" s="58">
        <v>59230</v>
      </c>
      <c r="K465" s="33" t="s">
        <v>912</v>
      </c>
      <c r="L465" s="59">
        <v>560</v>
      </c>
      <c r="M465" s="60">
        <v>640</v>
      </c>
      <c r="N465" s="61" t="s">
        <v>913</v>
      </c>
      <c r="O465" s="62" t="s">
        <v>914</v>
      </c>
      <c r="P465" s="63" t="s">
        <v>912</v>
      </c>
      <c r="Q465" s="64" t="s">
        <v>915</v>
      </c>
      <c r="R465" s="63" t="s">
        <v>912</v>
      </c>
      <c r="S465" s="65">
        <v>2.9</v>
      </c>
      <c r="T465" s="66">
        <v>2.8</v>
      </c>
      <c r="U465" s="59">
        <v>480</v>
      </c>
      <c r="V465" s="60">
        <v>560</v>
      </c>
      <c r="W465" s="67" t="s">
        <v>913</v>
      </c>
      <c r="X465" s="62" t="s">
        <v>914</v>
      </c>
      <c r="Y465" s="67" t="s">
        <v>912</v>
      </c>
      <c r="Z465" s="64" t="s">
        <v>915</v>
      </c>
      <c r="AA465" s="67" t="s">
        <v>912</v>
      </c>
      <c r="AB465" s="65">
        <v>2.8</v>
      </c>
      <c r="AC465" s="68">
        <v>2.8</v>
      </c>
      <c r="AD465" s="33" t="s">
        <v>912</v>
      </c>
      <c r="AE465" s="69">
        <v>8580</v>
      </c>
      <c r="AF465" s="33" t="s">
        <v>912</v>
      </c>
      <c r="AG465" s="70">
        <v>80</v>
      </c>
      <c r="AH465" s="71" t="s">
        <v>913</v>
      </c>
      <c r="AI465" s="62" t="s">
        <v>914</v>
      </c>
      <c r="AJ465" s="67" t="s">
        <v>912</v>
      </c>
      <c r="AK465" s="64" t="s">
        <v>915</v>
      </c>
      <c r="AL465" s="67" t="s">
        <v>912</v>
      </c>
      <c r="AM465" s="72">
        <v>2.8</v>
      </c>
      <c r="AN465" s="73" t="s">
        <v>916</v>
      </c>
      <c r="AO465" s="33" t="s">
        <v>912</v>
      </c>
      <c r="AP465" s="74">
        <v>3430</v>
      </c>
      <c r="AQ465" s="33" t="s">
        <v>912</v>
      </c>
      <c r="AR465" s="75">
        <v>30</v>
      </c>
      <c r="AS465" s="76" t="s">
        <v>913</v>
      </c>
      <c r="AT465" s="77" t="s">
        <v>914</v>
      </c>
      <c r="AU465" s="78" t="s">
        <v>912</v>
      </c>
      <c r="AV465" s="79" t="s">
        <v>915</v>
      </c>
      <c r="AW465" s="78" t="s">
        <v>912</v>
      </c>
      <c r="AX465" s="80">
        <v>3.7</v>
      </c>
      <c r="AZ465" s="18"/>
      <c r="BA465" s="18"/>
      <c r="BB465" s="81"/>
      <c r="BC465" s="22"/>
      <c r="BD465" s="18"/>
      <c r="BE465" s="22"/>
      <c r="BF465" s="18"/>
      <c r="BG465" s="22"/>
      <c r="BH465" s="18"/>
      <c r="BI465" s="870"/>
      <c r="BK465" s="115" t="s">
        <v>942</v>
      </c>
      <c r="BL465" s="869"/>
      <c r="BM465" s="93" t="s">
        <v>942</v>
      </c>
      <c r="BS465" s="116"/>
      <c r="BT465" s="154"/>
      <c r="BU465" s="958"/>
      <c r="BV465" s="150"/>
      <c r="BW465" s="859" t="s">
        <v>912</v>
      </c>
      <c r="BX465" s="886">
        <v>15400</v>
      </c>
      <c r="BY465" s="88"/>
      <c r="BZ465" s="859" t="s">
        <v>912</v>
      </c>
      <c r="CA465" s="860">
        <v>70</v>
      </c>
      <c r="CB465" s="883" t="s">
        <v>913</v>
      </c>
      <c r="CC465" s="834" t="s">
        <v>914</v>
      </c>
      <c r="CD465" s="883" t="s">
        <v>912</v>
      </c>
      <c r="CE465" s="837" t="s">
        <v>918</v>
      </c>
      <c r="CF465" s="883" t="s">
        <v>912</v>
      </c>
      <c r="CG465" s="840">
        <v>6.1</v>
      </c>
      <c r="CH465" s="877" t="s">
        <v>912</v>
      </c>
      <c r="CI465" s="871">
        <v>3800</v>
      </c>
      <c r="CJ465" s="874">
        <v>4200</v>
      </c>
      <c r="CK465" s="877" t="s">
        <v>912</v>
      </c>
      <c r="CL465" s="89" t="s">
        <v>919</v>
      </c>
      <c r="CM465" s="90">
        <v>6300</v>
      </c>
      <c r="CN465" s="91">
        <v>7100</v>
      </c>
      <c r="CO465" s="859" t="s">
        <v>912</v>
      </c>
      <c r="CP465" s="878">
        <v>7350</v>
      </c>
      <c r="CQ465" s="859" t="s">
        <v>912</v>
      </c>
      <c r="CR465" s="860">
        <v>70</v>
      </c>
      <c r="CS465" s="883" t="s">
        <v>913</v>
      </c>
      <c r="CT465" s="834" t="s">
        <v>914</v>
      </c>
      <c r="CU465" s="834" t="s">
        <v>912</v>
      </c>
      <c r="CV465" s="837" t="s">
        <v>918</v>
      </c>
      <c r="CW465" s="883" t="s">
        <v>912</v>
      </c>
      <c r="CX465" s="850">
        <v>2.9</v>
      </c>
      <c r="CY465" s="881" t="s">
        <v>920</v>
      </c>
      <c r="CZ465" s="877" t="s">
        <v>912</v>
      </c>
      <c r="DA465" s="853">
        <v>5100</v>
      </c>
      <c r="DB465" s="855"/>
      <c r="DC465" s="121"/>
      <c r="DD465" s="855" t="s">
        <v>921</v>
      </c>
      <c r="DE465" s="856">
        <v>7910</v>
      </c>
      <c r="DF465" s="859" t="s">
        <v>912</v>
      </c>
      <c r="DG465" s="860">
        <v>70</v>
      </c>
      <c r="DH465" s="834" t="s">
        <v>913</v>
      </c>
      <c r="DI465" s="834" t="s">
        <v>914</v>
      </c>
      <c r="DJ465" s="834" t="s">
        <v>912</v>
      </c>
      <c r="DK465" s="837" t="s">
        <v>918</v>
      </c>
      <c r="DL465" s="834" t="s">
        <v>912</v>
      </c>
      <c r="DM465" s="840">
        <v>2.2999999999999998</v>
      </c>
      <c r="DN465" s="843" t="s">
        <v>921</v>
      </c>
      <c r="DO465" s="844" t="s">
        <v>854</v>
      </c>
      <c r="DP465" s="846" t="s">
        <v>854</v>
      </c>
      <c r="DQ465" s="846" t="s">
        <v>854</v>
      </c>
      <c r="DR465" s="848" t="s">
        <v>854</v>
      </c>
      <c r="DS465" s="843" t="s">
        <v>921</v>
      </c>
      <c r="DT465" s="967"/>
      <c r="DU465" s="969"/>
      <c r="DV465" s="961"/>
      <c r="DW465" s="195"/>
      <c r="DX465" s="961"/>
    </row>
    <row r="466" spans="1:128" ht="18.600000000000001" customHeight="1">
      <c r="A466" s="302" t="s">
        <v>700</v>
      </c>
      <c r="B466" s="921"/>
      <c r="C466" s="957"/>
      <c r="D466" s="868"/>
      <c r="E466" s="94" t="s">
        <v>52</v>
      </c>
      <c r="F466" s="56"/>
      <c r="G466" s="95">
        <v>67490</v>
      </c>
      <c r="H466" s="96">
        <v>136690</v>
      </c>
      <c r="I466" s="95">
        <v>59230</v>
      </c>
      <c r="J466" s="96">
        <v>128430</v>
      </c>
      <c r="K466" s="33" t="s">
        <v>912</v>
      </c>
      <c r="L466" s="97">
        <v>640</v>
      </c>
      <c r="M466" s="98">
        <v>1240</v>
      </c>
      <c r="N466" s="99" t="s">
        <v>913</v>
      </c>
      <c r="O466" s="100" t="s">
        <v>914</v>
      </c>
      <c r="P466" s="100" t="s">
        <v>852</v>
      </c>
      <c r="Q466" s="100" t="s">
        <v>915</v>
      </c>
      <c r="R466" s="100" t="s">
        <v>912</v>
      </c>
      <c r="S466" s="101">
        <v>2.8</v>
      </c>
      <c r="T466" s="102">
        <v>2.8</v>
      </c>
      <c r="U466" s="97">
        <v>560</v>
      </c>
      <c r="V466" s="98">
        <v>1150</v>
      </c>
      <c r="W466" s="103" t="s">
        <v>913</v>
      </c>
      <c r="X466" s="100" t="s">
        <v>914</v>
      </c>
      <c r="Y466" s="103" t="s">
        <v>852</v>
      </c>
      <c r="Z466" s="100" t="s">
        <v>915</v>
      </c>
      <c r="AA466" s="103" t="s">
        <v>912</v>
      </c>
      <c r="AB466" s="101">
        <v>2.8</v>
      </c>
      <c r="AC466" s="104">
        <v>2.8</v>
      </c>
      <c r="AD466" s="33" t="s">
        <v>912</v>
      </c>
      <c r="AE466" s="105">
        <v>8580</v>
      </c>
      <c r="AF466" s="33" t="s">
        <v>912</v>
      </c>
      <c r="AG466" s="106">
        <v>80</v>
      </c>
      <c r="AH466" s="107" t="s">
        <v>913</v>
      </c>
      <c r="AI466" s="49" t="s">
        <v>914</v>
      </c>
      <c r="AJ466" s="50" t="s">
        <v>912</v>
      </c>
      <c r="AK466" s="108" t="s">
        <v>915</v>
      </c>
      <c r="AL466" s="109" t="s">
        <v>912</v>
      </c>
      <c r="AM466" s="110">
        <v>2.8</v>
      </c>
      <c r="AN466" s="111"/>
      <c r="AP466" s="112"/>
      <c r="AQ466" s="7"/>
      <c r="AR466" s="113"/>
      <c r="AS466" s="114"/>
      <c r="AT466" s="112"/>
      <c r="AU466" s="114"/>
      <c r="AV466" s="112"/>
      <c r="AW466" s="114"/>
      <c r="AX466" s="112"/>
      <c r="AZ466" s="18"/>
      <c r="BA466" s="18"/>
      <c r="BB466" s="81"/>
      <c r="BC466" s="22"/>
      <c r="BD466" s="18"/>
      <c r="BE466" s="22"/>
      <c r="BF466" s="18"/>
      <c r="BG466" s="22"/>
      <c r="BH466" s="18"/>
      <c r="BI466" s="870"/>
      <c r="BK466" s="115">
        <v>473500</v>
      </c>
      <c r="BL466" s="869"/>
      <c r="BM466" s="147">
        <v>4730</v>
      </c>
      <c r="BN466" s="86" t="s">
        <v>853</v>
      </c>
      <c r="BO466" s="14" t="s">
        <v>914</v>
      </c>
      <c r="BP466" s="21" t="s">
        <v>912</v>
      </c>
      <c r="BQ466" s="148" t="s">
        <v>915</v>
      </c>
      <c r="BR466" s="35" t="s">
        <v>912</v>
      </c>
      <c r="BS466" s="149">
        <v>1.9</v>
      </c>
      <c r="BT466" s="123"/>
      <c r="BU466" s="958"/>
      <c r="BV466" s="115"/>
      <c r="BW466" s="859"/>
      <c r="BX466" s="887"/>
      <c r="BY466" s="118">
        <v>13460</v>
      </c>
      <c r="BZ466" s="859"/>
      <c r="CA466" s="861"/>
      <c r="CB466" s="884"/>
      <c r="CC466" s="835"/>
      <c r="CD466" s="884"/>
      <c r="CE466" s="838"/>
      <c r="CF466" s="884"/>
      <c r="CG466" s="841"/>
      <c r="CH466" s="877"/>
      <c r="CI466" s="872" t="e">
        <v>#REF!</v>
      </c>
      <c r="CJ466" s="875" t="e">
        <v>#REF!</v>
      </c>
      <c r="CK466" s="877"/>
      <c r="CL466" s="15" t="s">
        <v>923</v>
      </c>
      <c r="CM466" s="119">
        <v>3500</v>
      </c>
      <c r="CN466" s="120">
        <v>3900</v>
      </c>
      <c r="CO466" s="859"/>
      <c r="CP466" s="879"/>
      <c r="CQ466" s="859"/>
      <c r="CR466" s="861"/>
      <c r="CS466" s="884"/>
      <c r="CT466" s="835"/>
      <c r="CU466" s="835"/>
      <c r="CV466" s="838"/>
      <c r="CW466" s="884"/>
      <c r="CX466" s="851"/>
      <c r="CY466" s="881"/>
      <c r="CZ466" s="877"/>
      <c r="DA466" s="854"/>
      <c r="DB466" s="855"/>
      <c r="DC466" s="121"/>
      <c r="DD466" s="855"/>
      <c r="DE466" s="857"/>
      <c r="DF466" s="859"/>
      <c r="DG466" s="861"/>
      <c r="DH466" s="835"/>
      <c r="DI466" s="835"/>
      <c r="DJ466" s="835"/>
      <c r="DK466" s="838"/>
      <c r="DL466" s="835"/>
      <c r="DM466" s="841"/>
      <c r="DN466" s="843"/>
      <c r="DO466" s="845"/>
      <c r="DP466" s="847"/>
      <c r="DQ466" s="847"/>
      <c r="DR466" s="849"/>
      <c r="DS466" s="843"/>
      <c r="DT466" s="967"/>
      <c r="DU466" s="969"/>
      <c r="DV466" s="961"/>
      <c r="DW466" s="195"/>
      <c r="DX466" s="961"/>
    </row>
    <row r="467" spans="1:128" ht="18.600000000000001" customHeight="1">
      <c r="A467" s="302" t="s">
        <v>701</v>
      </c>
      <c r="B467" s="921"/>
      <c r="C467" s="957"/>
      <c r="D467" s="863" t="s">
        <v>924</v>
      </c>
      <c r="E467" s="94" t="s">
        <v>53</v>
      </c>
      <c r="F467" s="56"/>
      <c r="G467" s="95">
        <v>136690</v>
      </c>
      <c r="H467" s="96">
        <v>222490</v>
      </c>
      <c r="I467" s="95">
        <v>128430</v>
      </c>
      <c r="J467" s="96">
        <v>214230</v>
      </c>
      <c r="K467" s="33" t="s">
        <v>912</v>
      </c>
      <c r="L467" s="97">
        <v>1240</v>
      </c>
      <c r="M467" s="98">
        <v>2100</v>
      </c>
      <c r="N467" s="99" t="s">
        <v>913</v>
      </c>
      <c r="O467" s="100" t="s">
        <v>914</v>
      </c>
      <c r="P467" s="100" t="s">
        <v>852</v>
      </c>
      <c r="Q467" s="100" t="s">
        <v>915</v>
      </c>
      <c r="R467" s="100" t="s">
        <v>912</v>
      </c>
      <c r="S467" s="101">
        <v>2.8</v>
      </c>
      <c r="T467" s="102">
        <v>2.8</v>
      </c>
      <c r="U467" s="97">
        <v>1150</v>
      </c>
      <c r="V467" s="98">
        <v>2010</v>
      </c>
      <c r="W467" s="103" t="s">
        <v>913</v>
      </c>
      <c r="X467" s="100" t="s">
        <v>914</v>
      </c>
      <c r="Y467" s="103" t="s">
        <v>852</v>
      </c>
      <c r="Z467" s="100" t="s">
        <v>915</v>
      </c>
      <c r="AA467" s="103" t="s">
        <v>912</v>
      </c>
      <c r="AB467" s="101">
        <v>2.8</v>
      </c>
      <c r="AC467" s="104">
        <v>2.8</v>
      </c>
      <c r="AD467" s="122"/>
      <c r="AF467" s="124"/>
      <c r="AO467" s="122"/>
      <c r="AQ467" s="124"/>
      <c r="AY467" s="33" t="s">
        <v>912</v>
      </c>
      <c r="AZ467" s="127">
        <v>17160</v>
      </c>
      <c r="BA467" s="33" t="s">
        <v>912</v>
      </c>
      <c r="BB467" s="75">
        <v>170</v>
      </c>
      <c r="BC467" s="76" t="s">
        <v>913</v>
      </c>
      <c r="BD467" s="77" t="s">
        <v>914</v>
      </c>
      <c r="BE467" s="78" t="s">
        <v>912</v>
      </c>
      <c r="BF467" s="79" t="s">
        <v>915</v>
      </c>
      <c r="BG467" s="76" t="s">
        <v>912</v>
      </c>
      <c r="BH467" s="80">
        <v>2.6</v>
      </c>
      <c r="BI467" s="870"/>
      <c r="BK467" s="150"/>
      <c r="BL467" s="869"/>
      <c r="BM467" s="151"/>
      <c r="BN467" s="54"/>
      <c r="BO467" s="54"/>
      <c r="BP467" s="54"/>
      <c r="BQ467" s="54"/>
      <c r="BR467" s="54"/>
      <c r="BS467" s="152"/>
      <c r="BU467" s="958"/>
      <c r="BV467" s="117"/>
      <c r="BW467" s="859" t="s">
        <v>912</v>
      </c>
      <c r="BX467" s="963">
        <v>13460</v>
      </c>
      <c r="BY467" s="128"/>
      <c r="BZ467" s="859"/>
      <c r="CA467" s="861">
        <v>0</v>
      </c>
      <c r="CB467" s="884"/>
      <c r="CC467" s="835"/>
      <c r="CD467" s="884"/>
      <c r="CE467" s="838"/>
      <c r="CF467" s="884"/>
      <c r="CG467" s="841"/>
      <c r="CH467" s="877"/>
      <c r="CI467" s="872" t="e">
        <v>#REF!</v>
      </c>
      <c r="CJ467" s="875" t="e">
        <v>#REF!</v>
      </c>
      <c r="CK467" s="877"/>
      <c r="CL467" s="15" t="s">
        <v>925</v>
      </c>
      <c r="CM467" s="119">
        <v>3000</v>
      </c>
      <c r="CN467" s="120">
        <v>3400</v>
      </c>
      <c r="CO467" s="859"/>
      <c r="CP467" s="879"/>
      <c r="CQ467" s="859"/>
      <c r="CR467" s="861"/>
      <c r="CS467" s="884"/>
      <c r="CT467" s="835"/>
      <c r="CU467" s="835"/>
      <c r="CV467" s="838"/>
      <c r="CW467" s="884"/>
      <c r="CX467" s="851"/>
      <c r="CY467" s="881"/>
      <c r="CZ467" s="93"/>
      <c r="DA467" s="19"/>
      <c r="DB467" s="855"/>
      <c r="DC467" s="121"/>
      <c r="DD467" s="855"/>
      <c r="DE467" s="857"/>
      <c r="DF467" s="859"/>
      <c r="DG467" s="861"/>
      <c r="DH467" s="835"/>
      <c r="DI467" s="835"/>
      <c r="DJ467" s="835"/>
      <c r="DK467" s="838"/>
      <c r="DL467" s="835"/>
      <c r="DM467" s="841"/>
      <c r="DN467" s="843"/>
      <c r="DO467" s="888">
        <v>0.01</v>
      </c>
      <c r="DP467" s="890">
        <v>0.03</v>
      </c>
      <c r="DQ467" s="890">
        <v>0.04</v>
      </c>
      <c r="DR467" s="892">
        <v>0.06</v>
      </c>
      <c r="DS467" s="843"/>
      <c r="DT467" s="967"/>
      <c r="DU467" s="969"/>
      <c r="DV467" s="961"/>
      <c r="DW467" s="195"/>
      <c r="DX467" s="961"/>
    </row>
    <row r="468" spans="1:128" ht="18.600000000000001" customHeight="1">
      <c r="A468" s="302" t="s">
        <v>702</v>
      </c>
      <c r="B468" s="921"/>
      <c r="C468" s="957"/>
      <c r="D468" s="864"/>
      <c r="E468" s="129" t="s">
        <v>54</v>
      </c>
      <c r="F468" s="56"/>
      <c r="G468" s="130">
        <v>222490</v>
      </c>
      <c r="H468" s="131"/>
      <c r="I468" s="130">
        <v>214230</v>
      </c>
      <c r="J468" s="131"/>
      <c r="K468" s="33" t="s">
        <v>912</v>
      </c>
      <c r="L468" s="132">
        <v>2100</v>
      </c>
      <c r="M468" s="133"/>
      <c r="N468" s="134" t="s">
        <v>913</v>
      </c>
      <c r="O468" s="135" t="s">
        <v>914</v>
      </c>
      <c r="P468" s="135" t="s">
        <v>852</v>
      </c>
      <c r="Q468" s="135" t="s">
        <v>915</v>
      </c>
      <c r="R468" s="135" t="s">
        <v>912</v>
      </c>
      <c r="S468" s="136">
        <v>2.8</v>
      </c>
      <c r="T468" s="137"/>
      <c r="U468" s="132">
        <v>2010</v>
      </c>
      <c r="V468" s="133"/>
      <c r="W468" s="138" t="s">
        <v>913</v>
      </c>
      <c r="X468" s="135" t="s">
        <v>914</v>
      </c>
      <c r="Y468" s="139" t="s">
        <v>852</v>
      </c>
      <c r="Z468" s="135" t="s">
        <v>915</v>
      </c>
      <c r="AA468" s="139" t="s">
        <v>912</v>
      </c>
      <c r="AB468" s="136">
        <v>2.8</v>
      </c>
      <c r="AC468" s="140"/>
      <c r="AD468" s="122"/>
      <c r="AF468" s="124"/>
      <c r="AG468" s="141"/>
      <c r="AO468" s="122"/>
      <c r="AQ468" s="124"/>
      <c r="AR468" s="141"/>
      <c r="AY468" s="122"/>
      <c r="BI468" s="870"/>
      <c r="BK468" s="115" t="s">
        <v>943</v>
      </c>
      <c r="BL468" s="869"/>
      <c r="BM468" s="93" t="s">
        <v>943</v>
      </c>
      <c r="BS468" s="116"/>
      <c r="BT468" s="154"/>
      <c r="BU468" s="958"/>
      <c r="BV468" s="150"/>
      <c r="BW468" s="859"/>
      <c r="BX468" s="964"/>
      <c r="BY468" s="142"/>
      <c r="BZ468" s="859"/>
      <c r="CA468" s="862"/>
      <c r="CB468" s="885"/>
      <c r="CC468" s="836"/>
      <c r="CD468" s="885"/>
      <c r="CE468" s="839"/>
      <c r="CF468" s="885"/>
      <c r="CG468" s="842"/>
      <c r="CH468" s="877"/>
      <c r="CI468" s="873" t="e">
        <v>#REF!</v>
      </c>
      <c r="CJ468" s="876" t="e">
        <v>#REF!</v>
      </c>
      <c r="CK468" s="877"/>
      <c r="CL468" s="143" t="s">
        <v>926</v>
      </c>
      <c r="CM468" s="144">
        <v>2700</v>
      </c>
      <c r="CN468" s="145">
        <v>3000</v>
      </c>
      <c r="CO468" s="859"/>
      <c r="CP468" s="880"/>
      <c r="CQ468" s="859"/>
      <c r="CR468" s="862"/>
      <c r="CS468" s="885"/>
      <c r="CT468" s="836"/>
      <c r="CU468" s="836"/>
      <c r="CV468" s="839"/>
      <c r="CW468" s="885"/>
      <c r="CX468" s="852"/>
      <c r="CY468" s="882"/>
      <c r="CZ468" s="93"/>
      <c r="DA468" s="19"/>
      <c r="DB468" s="855"/>
      <c r="DC468" s="121"/>
      <c r="DD468" s="855"/>
      <c r="DE468" s="858"/>
      <c r="DF468" s="859"/>
      <c r="DG468" s="862"/>
      <c r="DH468" s="836"/>
      <c r="DI468" s="836"/>
      <c r="DJ468" s="836"/>
      <c r="DK468" s="839"/>
      <c r="DL468" s="836"/>
      <c r="DM468" s="842"/>
      <c r="DN468" s="843"/>
      <c r="DO468" s="889"/>
      <c r="DP468" s="891"/>
      <c r="DQ468" s="891"/>
      <c r="DR468" s="893"/>
      <c r="DS468" s="843"/>
      <c r="DT468" s="967"/>
      <c r="DU468" s="969"/>
      <c r="DV468" s="961"/>
      <c r="DW468" s="195"/>
      <c r="DX468" s="961"/>
    </row>
    <row r="469" spans="1:128" ht="18.600000000000001" customHeight="1">
      <c r="A469" s="302" t="s">
        <v>703</v>
      </c>
      <c r="B469" s="921"/>
      <c r="C469" s="865" t="s">
        <v>944</v>
      </c>
      <c r="D469" s="867" t="s">
        <v>911</v>
      </c>
      <c r="E469" s="55" t="s">
        <v>51</v>
      </c>
      <c r="F469" s="56"/>
      <c r="G469" s="57">
        <v>54100</v>
      </c>
      <c r="H469" s="58">
        <v>62680</v>
      </c>
      <c r="I469" s="57">
        <v>46870</v>
      </c>
      <c r="J469" s="58">
        <v>55450</v>
      </c>
      <c r="K469" s="33" t="s">
        <v>912</v>
      </c>
      <c r="L469" s="59">
        <v>520</v>
      </c>
      <c r="M469" s="60">
        <v>600</v>
      </c>
      <c r="N469" s="61" t="s">
        <v>913</v>
      </c>
      <c r="O469" s="62" t="s">
        <v>914</v>
      </c>
      <c r="P469" s="63" t="s">
        <v>912</v>
      </c>
      <c r="Q469" s="64" t="s">
        <v>915</v>
      </c>
      <c r="R469" s="63" t="s">
        <v>912</v>
      </c>
      <c r="S469" s="65">
        <v>2.8</v>
      </c>
      <c r="T469" s="66">
        <v>2.8</v>
      </c>
      <c r="U469" s="59">
        <v>440</v>
      </c>
      <c r="V469" s="60">
        <v>520</v>
      </c>
      <c r="W469" s="67" t="s">
        <v>913</v>
      </c>
      <c r="X469" s="62" t="s">
        <v>914</v>
      </c>
      <c r="Y469" s="67" t="s">
        <v>912</v>
      </c>
      <c r="Z469" s="64" t="s">
        <v>915</v>
      </c>
      <c r="AA469" s="67" t="s">
        <v>912</v>
      </c>
      <c r="AB469" s="65">
        <v>2.8</v>
      </c>
      <c r="AC469" s="68">
        <v>2.8</v>
      </c>
      <c r="AD469" s="33" t="s">
        <v>912</v>
      </c>
      <c r="AE469" s="69">
        <v>8580</v>
      </c>
      <c r="AF469" s="33" t="s">
        <v>912</v>
      </c>
      <c r="AG469" s="70">
        <v>80</v>
      </c>
      <c r="AH469" s="71" t="s">
        <v>913</v>
      </c>
      <c r="AI469" s="62" t="s">
        <v>914</v>
      </c>
      <c r="AJ469" s="67" t="s">
        <v>912</v>
      </c>
      <c r="AK469" s="64" t="s">
        <v>915</v>
      </c>
      <c r="AL469" s="67" t="s">
        <v>912</v>
      </c>
      <c r="AM469" s="72">
        <v>2.8</v>
      </c>
      <c r="AN469" s="73" t="s">
        <v>916</v>
      </c>
      <c r="AO469" s="33" t="s">
        <v>912</v>
      </c>
      <c r="AP469" s="74">
        <v>3430</v>
      </c>
      <c r="AQ469" s="33" t="s">
        <v>912</v>
      </c>
      <c r="AR469" s="75">
        <v>30</v>
      </c>
      <c r="AS469" s="76" t="s">
        <v>913</v>
      </c>
      <c r="AT469" s="77" t="s">
        <v>914</v>
      </c>
      <c r="AU469" s="78" t="s">
        <v>912</v>
      </c>
      <c r="AV469" s="79" t="s">
        <v>915</v>
      </c>
      <c r="AW469" s="78" t="s">
        <v>912</v>
      </c>
      <c r="AX469" s="80">
        <v>3.7</v>
      </c>
      <c r="AZ469" s="18"/>
      <c r="BA469" s="18"/>
      <c r="BB469" s="81"/>
      <c r="BC469" s="22"/>
      <c r="BD469" s="18"/>
      <c r="BE469" s="22"/>
      <c r="BF469" s="18"/>
      <c r="BG469" s="22"/>
      <c r="BH469" s="18"/>
      <c r="BI469" s="870"/>
      <c r="BK469" s="115">
        <v>514900</v>
      </c>
      <c r="BL469" s="869"/>
      <c r="BM469" s="147">
        <v>5140</v>
      </c>
      <c r="BN469" s="86" t="s">
        <v>853</v>
      </c>
      <c r="BO469" s="14" t="s">
        <v>914</v>
      </c>
      <c r="BP469" s="21" t="s">
        <v>912</v>
      </c>
      <c r="BQ469" s="148" t="s">
        <v>915</v>
      </c>
      <c r="BR469" s="35" t="s">
        <v>912</v>
      </c>
      <c r="BS469" s="149">
        <v>1.9</v>
      </c>
      <c r="BT469" s="123"/>
      <c r="BU469" s="958"/>
      <c r="BV469" s="115"/>
      <c r="BW469" s="859" t="s">
        <v>912</v>
      </c>
      <c r="BX469" s="886">
        <v>14440</v>
      </c>
      <c r="BY469" s="88"/>
      <c r="BZ469" s="859" t="s">
        <v>912</v>
      </c>
      <c r="CA469" s="860">
        <v>60</v>
      </c>
      <c r="CB469" s="883" t="s">
        <v>913</v>
      </c>
      <c r="CC469" s="834" t="s">
        <v>914</v>
      </c>
      <c r="CD469" s="883" t="s">
        <v>912</v>
      </c>
      <c r="CE469" s="837" t="s">
        <v>918</v>
      </c>
      <c r="CF469" s="883" t="s">
        <v>912</v>
      </c>
      <c r="CG469" s="840">
        <v>6.2</v>
      </c>
      <c r="CH469" s="877" t="s">
        <v>912</v>
      </c>
      <c r="CI469" s="871">
        <v>4300</v>
      </c>
      <c r="CJ469" s="874">
        <v>4700</v>
      </c>
      <c r="CK469" s="877" t="s">
        <v>912</v>
      </c>
      <c r="CL469" s="89" t="s">
        <v>919</v>
      </c>
      <c r="CM469" s="90">
        <v>7100</v>
      </c>
      <c r="CN469" s="91">
        <v>7900</v>
      </c>
      <c r="CO469" s="859" t="s">
        <v>912</v>
      </c>
      <c r="CP469" s="878">
        <v>6430</v>
      </c>
      <c r="CQ469" s="859" t="s">
        <v>912</v>
      </c>
      <c r="CR469" s="860">
        <v>60</v>
      </c>
      <c r="CS469" s="883" t="s">
        <v>913</v>
      </c>
      <c r="CT469" s="834" t="s">
        <v>914</v>
      </c>
      <c r="CU469" s="834" t="s">
        <v>912</v>
      </c>
      <c r="CV469" s="837" t="s">
        <v>918</v>
      </c>
      <c r="CW469" s="883" t="s">
        <v>912</v>
      </c>
      <c r="CX469" s="850">
        <v>3</v>
      </c>
      <c r="CY469" s="881" t="s">
        <v>920</v>
      </c>
      <c r="CZ469" s="877" t="s">
        <v>912</v>
      </c>
      <c r="DA469" s="853">
        <v>5100</v>
      </c>
      <c r="DB469" s="855"/>
      <c r="DC469" s="974" t="s">
        <v>855</v>
      </c>
      <c r="DD469" s="855" t="s">
        <v>921</v>
      </c>
      <c r="DE469" s="856">
        <v>6920</v>
      </c>
      <c r="DF469" s="859" t="s">
        <v>912</v>
      </c>
      <c r="DG469" s="860">
        <v>60</v>
      </c>
      <c r="DH469" s="834" t="s">
        <v>913</v>
      </c>
      <c r="DI469" s="834" t="s">
        <v>914</v>
      </c>
      <c r="DJ469" s="834" t="s">
        <v>912</v>
      </c>
      <c r="DK469" s="837" t="s">
        <v>918</v>
      </c>
      <c r="DL469" s="834" t="s">
        <v>912</v>
      </c>
      <c r="DM469" s="840">
        <v>2.2999999999999998</v>
      </c>
      <c r="DN469" s="843" t="s">
        <v>921</v>
      </c>
      <c r="DO469" s="844" t="s">
        <v>854</v>
      </c>
      <c r="DP469" s="846" t="s">
        <v>854</v>
      </c>
      <c r="DQ469" s="846" t="s">
        <v>854</v>
      </c>
      <c r="DR469" s="848" t="s">
        <v>854</v>
      </c>
      <c r="DS469" s="843" t="s">
        <v>921</v>
      </c>
      <c r="DT469" s="967"/>
      <c r="DU469" s="969"/>
      <c r="DV469" s="961"/>
      <c r="DW469" s="195"/>
      <c r="DX469" s="961"/>
    </row>
    <row r="470" spans="1:128" ht="18.600000000000001" customHeight="1">
      <c r="A470" s="302" t="s">
        <v>704</v>
      </c>
      <c r="B470" s="921"/>
      <c r="C470" s="866"/>
      <c r="D470" s="868"/>
      <c r="E470" s="94" t="s">
        <v>52</v>
      </c>
      <c r="F470" s="56"/>
      <c r="G470" s="95">
        <v>62680</v>
      </c>
      <c r="H470" s="96">
        <v>131880</v>
      </c>
      <c r="I470" s="95">
        <v>55450</v>
      </c>
      <c r="J470" s="96">
        <v>124650</v>
      </c>
      <c r="K470" s="33" t="s">
        <v>912</v>
      </c>
      <c r="L470" s="97">
        <v>600</v>
      </c>
      <c r="M470" s="98">
        <v>1190</v>
      </c>
      <c r="N470" s="99" t="s">
        <v>913</v>
      </c>
      <c r="O470" s="100" t="s">
        <v>914</v>
      </c>
      <c r="P470" s="100" t="s">
        <v>852</v>
      </c>
      <c r="Q470" s="100" t="s">
        <v>915</v>
      </c>
      <c r="R470" s="100" t="s">
        <v>912</v>
      </c>
      <c r="S470" s="101">
        <v>2.8</v>
      </c>
      <c r="T470" s="102">
        <v>2.8</v>
      </c>
      <c r="U470" s="97">
        <v>520</v>
      </c>
      <c r="V470" s="98">
        <v>1120</v>
      </c>
      <c r="W470" s="103" t="s">
        <v>913</v>
      </c>
      <c r="X470" s="100" t="s">
        <v>914</v>
      </c>
      <c r="Y470" s="103" t="s">
        <v>852</v>
      </c>
      <c r="Z470" s="100" t="s">
        <v>915</v>
      </c>
      <c r="AA470" s="103" t="s">
        <v>912</v>
      </c>
      <c r="AB470" s="101">
        <v>2.8</v>
      </c>
      <c r="AC470" s="104">
        <v>2.8</v>
      </c>
      <c r="AD470" s="33" t="s">
        <v>912</v>
      </c>
      <c r="AE470" s="105">
        <v>8580</v>
      </c>
      <c r="AF470" s="33" t="s">
        <v>912</v>
      </c>
      <c r="AG470" s="106">
        <v>80</v>
      </c>
      <c r="AH470" s="107" t="s">
        <v>913</v>
      </c>
      <c r="AI470" s="49" t="s">
        <v>914</v>
      </c>
      <c r="AJ470" s="50" t="s">
        <v>912</v>
      </c>
      <c r="AK470" s="108" t="s">
        <v>915</v>
      </c>
      <c r="AL470" s="109" t="s">
        <v>912</v>
      </c>
      <c r="AM470" s="110">
        <v>2.8</v>
      </c>
      <c r="AN470" s="111"/>
      <c r="AP470" s="112"/>
      <c r="AQ470" s="7"/>
      <c r="AR470" s="113"/>
      <c r="AS470" s="114"/>
      <c r="AT470" s="112"/>
      <c r="AU470" s="114"/>
      <c r="AV470" s="112"/>
      <c r="AW470" s="114"/>
      <c r="AX470" s="112"/>
      <c r="AZ470" s="18"/>
      <c r="BA470" s="18"/>
      <c r="BB470" s="81"/>
      <c r="BC470" s="22"/>
      <c r="BD470" s="18"/>
      <c r="BE470" s="22"/>
      <c r="BF470" s="18"/>
      <c r="BG470" s="22"/>
      <c r="BH470" s="18"/>
      <c r="BI470" s="870"/>
      <c r="BK470" s="150"/>
      <c r="BL470" s="869"/>
      <c r="BM470" s="151"/>
      <c r="BN470" s="54"/>
      <c r="BO470" s="54"/>
      <c r="BP470" s="54"/>
      <c r="BQ470" s="54"/>
      <c r="BR470" s="54"/>
      <c r="BS470" s="152"/>
      <c r="BU470" s="958"/>
      <c r="BV470" s="115" t="s">
        <v>946</v>
      </c>
      <c r="BW470" s="859"/>
      <c r="BX470" s="887"/>
      <c r="BY470" s="118">
        <v>12500</v>
      </c>
      <c r="BZ470" s="859"/>
      <c r="CA470" s="861"/>
      <c r="CB470" s="884"/>
      <c r="CC470" s="835"/>
      <c r="CD470" s="884"/>
      <c r="CE470" s="838"/>
      <c r="CF470" s="884"/>
      <c r="CG470" s="841"/>
      <c r="CH470" s="877"/>
      <c r="CI470" s="872" t="e">
        <v>#REF!</v>
      </c>
      <c r="CJ470" s="875" t="e">
        <v>#REF!</v>
      </c>
      <c r="CK470" s="877"/>
      <c r="CL470" s="15" t="s">
        <v>923</v>
      </c>
      <c r="CM470" s="119">
        <v>3900</v>
      </c>
      <c r="CN470" s="120">
        <v>4300</v>
      </c>
      <c r="CO470" s="859"/>
      <c r="CP470" s="879"/>
      <c r="CQ470" s="859"/>
      <c r="CR470" s="861"/>
      <c r="CS470" s="884"/>
      <c r="CT470" s="835"/>
      <c r="CU470" s="835"/>
      <c r="CV470" s="838"/>
      <c r="CW470" s="884"/>
      <c r="CX470" s="851"/>
      <c r="CY470" s="881"/>
      <c r="CZ470" s="877"/>
      <c r="DA470" s="854"/>
      <c r="DB470" s="855"/>
      <c r="DC470" s="974"/>
      <c r="DD470" s="855"/>
      <c r="DE470" s="857"/>
      <c r="DF470" s="859"/>
      <c r="DG470" s="861"/>
      <c r="DH470" s="835"/>
      <c r="DI470" s="835"/>
      <c r="DJ470" s="835"/>
      <c r="DK470" s="838"/>
      <c r="DL470" s="835"/>
      <c r="DM470" s="841"/>
      <c r="DN470" s="843"/>
      <c r="DO470" s="845"/>
      <c r="DP470" s="847"/>
      <c r="DQ470" s="847"/>
      <c r="DR470" s="849"/>
      <c r="DS470" s="843"/>
      <c r="DT470" s="967"/>
      <c r="DU470" s="969"/>
      <c r="DV470" s="961"/>
      <c r="DW470" s="195"/>
      <c r="DX470" s="961"/>
    </row>
    <row r="471" spans="1:128" ht="18.600000000000001" customHeight="1">
      <c r="A471" s="302" t="s">
        <v>705</v>
      </c>
      <c r="B471" s="921"/>
      <c r="C471" s="866"/>
      <c r="D471" s="863" t="s">
        <v>924</v>
      </c>
      <c r="E471" s="94" t="s">
        <v>53</v>
      </c>
      <c r="F471" s="56"/>
      <c r="G471" s="95">
        <v>131880</v>
      </c>
      <c r="H471" s="96">
        <v>217680</v>
      </c>
      <c r="I471" s="95">
        <v>124650</v>
      </c>
      <c r="J471" s="96">
        <v>210450</v>
      </c>
      <c r="K471" s="33" t="s">
        <v>912</v>
      </c>
      <c r="L471" s="97">
        <v>1190</v>
      </c>
      <c r="M471" s="98">
        <v>2050</v>
      </c>
      <c r="N471" s="99" t="s">
        <v>913</v>
      </c>
      <c r="O471" s="100" t="s">
        <v>914</v>
      </c>
      <c r="P471" s="100" t="s">
        <v>852</v>
      </c>
      <c r="Q471" s="100" t="s">
        <v>915</v>
      </c>
      <c r="R471" s="100" t="s">
        <v>912</v>
      </c>
      <c r="S471" s="101">
        <v>2.8</v>
      </c>
      <c r="T471" s="102">
        <v>2.8</v>
      </c>
      <c r="U471" s="97">
        <v>1120</v>
      </c>
      <c r="V471" s="98">
        <v>1980</v>
      </c>
      <c r="W471" s="103" t="s">
        <v>913</v>
      </c>
      <c r="X471" s="100" t="s">
        <v>914</v>
      </c>
      <c r="Y471" s="103" t="s">
        <v>852</v>
      </c>
      <c r="Z471" s="100" t="s">
        <v>915</v>
      </c>
      <c r="AA471" s="103" t="s">
        <v>912</v>
      </c>
      <c r="AB471" s="101">
        <v>2.8</v>
      </c>
      <c r="AC471" s="104">
        <v>2.8</v>
      </c>
      <c r="AD471" s="122"/>
      <c r="AF471" s="124"/>
      <c r="AO471" s="122"/>
      <c r="AQ471" s="124"/>
      <c r="AY471" s="33" t="s">
        <v>912</v>
      </c>
      <c r="AZ471" s="127">
        <v>17160</v>
      </c>
      <c r="BA471" s="33" t="s">
        <v>912</v>
      </c>
      <c r="BB471" s="75">
        <v>170</v>
      </c>
      <c r="BC471" s="76" t="s">
        <v>913</v>
      </c>
      <c r="BD471" s="77" t="s">
        <v>914</v>
      </c>
      <c r="BE471" s="78" t="s">
        <v>912</v>
      </c>
      <c r="BF471" s="79" t="s">
        <v>915</v>
      </c>
      <c r="BG471" s="76" t="s">
        <v>912</v>
      </c>
      <c r="BH471" s="80">
        <v>2.6</v>
      </c>
      <c r="BI471" s="870"/>
      <c r="BK471" s="115" t="s">
        <v>947</v>
      </c>
      <c r="BL471" s="869"/>
      <c r="BM471" s="93" t="s">
        <v>947</v>
      </c>
      <c r="BS471" s="116"/>
      <c r="BT471" s="154"/>
      <c r="BU471" s="958"/>
      <c r="BV471" s="155" t="s">
        <v>948</v>
      </c>
      <c r="BW471" s="859" t="s">
        <v>912</v>
      </c>
      <c r="BX471" s="963">
        <v>12500</v>
      </c>
      <c r="BY471" s="128"/>
      <c r="BZ471" s="859"/>
      <c r="CA471" s="861">
        <v>0</v>
      </c>
      <c r="CB471" s="884"/>
      <c r="CC471" s="835"/>
      <c r="CD471" s="884"/>
      <c r="CE471" s="838"/>
      <c r="CF471" s="884"/>
      <c r="CG471" s="841"/>
      <c r="CH471" s="877"/>
      <c r="CI471" s="872" t="e">
        <v>#REF!</v>
      </c>
      <c r="CJ471" s="875" t="e">
        <v>#REF!</v>
      </c>
      <c r="CK471" s="877"/>
      <c r="CL471" s="15" t="s">
        <v>925</v>
      </c>
      <c r="CM471" s="119">
        <v>3400</v>
      </c>
      <c r="CN471" s="120">
        <v>3800</v>
      </c>
      <c r="CO471" s="859"/>
      <c r="CP471" s="879"/>
      <c r="CQ471" s="859"/>
      <c r="CR471" s="861"/>
      <c r="CS471" s="884"/>
      <c r="CT471" s="835"/>
      <c r="CU471" s="835"/>
      <c r="CV471" s="838"/>
      <c r="CW471" s="884"/>
      <c r="CX471" s="851"/>
      <c r="CY471" s="881"/>
      <c r="CZ471" s="93"/>
      <c r="DA471" s="19"/>
      <c r="DB471" s="855"/>
      <c r="DC471" s="975">
        <v>0.1</v>
      </c>
      <c r="DD471" s="855"/>
      <c r="DE471" s="857"/>
      <c r="DF471" s="859"/>
      <c r="DG471" s="861"/>
      <c r="DH471" s="835"/>
      <c r="DI471" s="835"/>
      <c r="DJ471" s="835"/>
      <c r="DK471" s="838"/>
      <c r="DL471" s="835"/>
      <c r="DM471" s="841"/>
      <c r="DN471" s="843"/>
      <c r="DO471" s="888">
        <v>0.01</v>
      </c>
      <c r="DP471" s="890">
        <v>0.03</v>
      </c>
      <c r="DQ471" s="890">
        <v>0.04</v>
      </c>
      <c r="DR471" s="892">
        <v>0.06</v>
      </c>
      <c r="DS471" s="843"/>
      <c r="DT471" s="967"/>
      <c r="DU471" s="969"/>
      <c r="DV471" s="961"/>
      <c r="DW471" s="195"/>
      <c r="DX471" s="961"/>
    </row>
    <row r="472" spans="1:128" ht="18.600000000000001" customHeight="1">
      <c r="A472" s="302" t="s">
        <v>706</v>
      </c>
      <c r="B472" s="921"/>
      <c r="C472" s="866"/>
      <c r="D472" s="864"/>
      <c r="E472" s="129" t="s">
        <v>54</v>
      </c>
      <c r="F472" s="56"/>
      <c r="G472" s="130">
        <v>217680</v>
      </c>
      <c r="H472" s="131"/>
      <c r="I472" s="130">
        <v>210450</v>
      </c>
      <c r="J472" s="131"/>
      <c r="K472" s="33" t="s">
        <v>912</v>
      </c>
      <c r="L472" s="132">
        <v>2050</v>
      </c>
      <c r="M472" s="133"/>
      <c r="N472" s="134" t="s">
        <v>913</v>
      </c>
      <c r="O472" s="135" t="s">
        <v>914</v>
      </c>
      <c r="P472" s="135" t="s">
        <v>852</v>
      </c>
      <c r="Q472" s="135" t="s">
        <v>915</v>
      </c>
      <c r="R472" s="135" t="s">
        <v>912</v>
      </c>
      <c r="S472" s="136">
        <v>2.8</v>
      </c>
      <c r="T472" s="137"/>
      <c r="U472" s="132">
        <v>1980</v>
      </c>
      <c r="V472" s="133"/>
      <c r="W472" s="138" t="s">
        <v>913</v>
      </c>
      <c r="X472" s="135" t="s">
        <v>914</v>
      </c>
      <c r="Y472" s="139" t="s">
        <v>852</v>
      </c>
      <c r="Z472" s="135" t="s">
        <v>915</v>
      </c>
      <c r="AA472" s="139" t="s">
        <v>912</v>
      </c>
      <c r="AB472" s="136">
        <v>2.8</v>
      </c>
      <c r="AC472" s="140"/>
      <c r="AD472" s="122"/>
      <c r="AF472" s="124"/>
      <c r="AG472" s="141"/>
      <c r="AO472" s="122"/>
      <c r="AQ472" s="124"/>
      <c r="AR472" s="141"/>
      <c r="AY472" s="122"/>
      <c r="BI472" s="870"/>
      <c r="BK472" s="115">
        <v>556400</v>
      </c>
      <c r="BL472" s="869"/>
      <c r="BM472" s="147">
        <v>5560</v>
      </c>
      <c r="BN472" s="86" t="s">
        <v>853</v>
      </c>
      <c r="BO472" s="14" t="s">
        <v>914</v>
      </c>
      <c r="BP472" s="21" t="s">
        <v>912</v>
      </c>
      <c r="BQ472" s="148" t="s">
        <v>915</v>
      </c>
      <c r="BR472" s="35" t="s">
        <v>912</v>
      </c>
      <c r="BS472" s="149">
        <v>2</v>
      </c>
      <c r="BT472" s="123"/>
      <c r="BU472" s="958"/>
      <c r="BV472" s="115"/>
      <c r="BW472" s="859"/>
      <c r="BX472" s="964"/>
      <c r="BY472" s="142"/>
      <c r="BZ472" s="859"/>
      <c r="CA472" s="862"/>
      <c r="CB472" s="885"/>
      <c r="CC472" s="836"/>
      <c r="CD472" s="885"/>
      <c r="CE472" s="839"/>
      <c r="CF472" s="885"/>
      <c r="CG472" s="842"/>
      <c r="CH472" s="877"/>
      <c r="CI472" s="873" t="e">
        <v>#REF!</v>
      </c>
      <c r="CJ472" s="876" t="e">
        <v>#REF!</v>
      </c>
      <c r="CK472" s="877"/>
      <c r="CL472" s="143" t="s">
        <v>926</v>
      </c>
      <c r="CM472" s="144">
        <v>3000</v>
      </c>
      <c r="CN472" s="145">
        <v>3400</v>
      </c>
      <c r="CO472" s="859"/>
      <c r="CP472" s="880"/>
      <c r="CQ472" s="859"/>
      <c r="CR472" s="862"/>
      <c r="CS472" s="885"/>
      <c r="CT472" s="836"/>
      <c r="CU472" s="836"/>
      <c r="CV472" s="839"/>
      <c r="CW472" s="885"/>
      <c r="CX472" s="852"/>
      <c r="CY472" s="882"/>
      <c r="CZ472" s="93"/>
      <c r="DA472" s="19"/>
      <c r="DB472" s="855"/>
      <c r="DC472" s="975"/>
      <c r="DD472" s="855"/>
      <c r="DE472" s="858"/>
      <c r="DF472" s="859"/>
      <c r="DG472" s="862"/>
      <c r="DH472" s="836"/>
      <c r="DI472" s="836"/>
      <c r="DJ472" s="836"/>
      <c r="DK472" s="839"/>
      <c r="DL472" s="836"/>
      <c r="DM472" s="842"/>
      <c r="DN472" s="843"/>
      <c r="DO472" s="889"/>
      <c r="DP472" s="891"/>
      <c r="DQ472" s="891"/>
      <c r="DR472" s="893"/>
      <c r="DS472" s="843"/>
      <c r="DT472" s="967"/>
      <c r="DU472" s="969"/>
      <c r="DV472" s="961"/>
      <c r="DW472" s="195"/>
      <c r="DX472" s="961"/>
    </row>
    <row r="473" spans="1:128" ht="18.600000000000001" customHeight="1">
      <c r="A473" s="302" t="s">
        <v>707</v>
      </c>
      <c r="B473" s="921"/>
      <c r="C473" s="865" t="s">
        <v>949</v>
      </c>
      <c r="D473" s="867" t="s">
        <v>911</v>
      </c>
      <c r="E473" s="55" t="s">
        <v>51</v>
      </c>
      <c r="F473" s="56"/>
      <c r="G473" s="57">
        <v>50300</v>
      </c>
      <c r="H473" s="58">
        <v>58880</v>
      </c>
      <c r="I473" s="57">
        <v>43870</v>
      </c>
      <c r="J473" s="58">
        <v>52450</v>
      </c>
      <c r="K473" s="33" t="s">
        <v>912</v>
      </c>
      <c r="L473" s="59">
        <v>480</v>
      </c>
      <c r="M473" s="60">
        <v>560</v>
      </c>
      <c r="N473" s="61" t="s">
        <v>913</v>
      </c>
      <c r="O473" s="62" t="s">
        <v>914</v>
      </c>
      <c r="P473" s="63" t="s">
        <v>912</v>
      </c>
      <c r="Q473" s="64" t="s">
        <v>915</v>
      </c>
      <c r="R473" s="63" t="s">
        <v>912</v>
      </c>
      <c r="S473" s="65">
        <v>2.8</v>
      </c>
      <c r="T473" s="66">
        <v>2.8</v>
      </c>
      <c r="U473" s="59">
        <v>410</v>
      </c>
      <c r="V473" s="60">
        <v>490</v>
      </c>
      <c r="W473" s="67" t="s">
        <v>913</v>
      </c>
      <c r="X473" s="62" t="s">
        <v>914</v>
      </c>
      <c r="Y473" s="67" t="s">
        <v>912</v>
      </c>
      <c r="Z473" s="64" t="s">
        <v>915</v>
      </c>
      <c r="AA473" s="67" t="s">
        <v>912</v>
      </c>
      <c r="AB473" s="65">
        <v>2.8</v>
      </c>
      <c r="AC473" s="68">
        <v>2.8</v>
      </c>
      <c r="AD473" s="33" t="s">
        <v>912</v>
      </c>
      <c r="AE473" s="69">
        <v>8580</v>
      </c>
      <c r="AF473" s="33" t="s">
        <v>912</v>
      </c>
      <c r="AG473" s="70">
        <v>80</v>
      </c>
      <c r="AH473" s="71" t="s">
        <v>913</v>
      </c>
      <c r="AI473" s="62" t="s">
        <v>914</v>
      </c>
      <c r="AJ473" s="67" t="s">
        <v>912</v>
      </c>
      <c r="AK473" s="64" t="s">
        <v>915</v>
      </c>
      <c r="AL473" s="67" t="s">
        <v>912</v>
      </c>
      <c r="AM473" s="72">
        <v>2.8</v>
      </c>
      <c r="AN473" s="73" t="s">
        <v>916</v>
      </c>
      <c r="AO473" s="33" t="s">
        <v>912</v>
      </c>
      <c r="AP473" s="74">
        <v>3430</v>
      </c>
      <c r="AQ473" s="33" t="s">
        <v>912</v>
      </c>
      <c r="AR473" s="75">
        <v>30</v>
      </c>
      <c r="AS473" s="76" t="s">
        <v>913</v>
      </c>
      <c r="AT473" s="77" t="s">
        <v>914</v>
      </c>
      <c r="AU473" s="78" t="s">
        <v>912</v>
      </c>
      <c r="AV473" s="79" t="s">
        <v>915</v>
      </c>
      <c r="AW473" s="78" t="s">
        <v>912</v>
      </c>
      <c r="AX473" s="80">
        <v>3.7</v>
      </c>
      <c r="AZ473" s="18"/>
      <c r="BA473" s="18"/>
      <c r="BB473" s="81"/>
      <c r="BC473" s="22"/>
      <c r="BD473" s="18"/>
      <c r="BE473" s="22"/>
      <c r="BF473" s="18"/>
      <c r="BG473" s="22"/>
      <c r="BH473" s="18"/>
      <c r="BI473" s="870"/>
      <c r="BK473" s="150"/>
      <c r="BL473" s="869"/>
      <c r="BM473" s="151"/>
      <c r="BN473" s="54"/>
      <c r="BO473" s="54"/>
      <c r="BP473" s="54"/>
      <c r="BQ473" s="54"/>
      <c r="BR473" s="54"/>
      <c r="BS473" s="152"/>
      <c r="BU473" s="958"/>
      <c r="BV473" s="117"/>
      <c r="BW473" s="859" t="s">
        <v>912</v>
      </c>
      <c r="BX473" s="886">
        <v>13700</v>
      </c>
      <c r="BY473" s="88"/>
      <c r="BZ473" s="859" t="s">
        <v>912</v>
      </c>
      <c r="CA473" s="860">
        <v>50</v>
      </c>
      <c r="CB473" s="883" t="s">
        <v>913</v>
      </c>
      <c r="CC473" s="834" t="s">
        <v>914</v>
      </c>
      <c r="CD473" s="883" t="s">
        <v>912</v>
      </c>
      <c r="CE473" s="837" t="s">
        <v>918</v>
      </c>
      <c r="CF473" s="883" t="s">
        <v>912</v>
      </c>
      <c r="CG473" s="840">
        <v>6.6</v>
      </c>
      <c r="CH473" s="877" t="s">
        <v>912</v>
      </c>
      <c r="CI473" s="871">
        <v>3800</v>
      </c>
      <c r="CJ473" s="874">
        <v>4200</v>
      </c>
      <c r="CK473" s="877" t="s">
        <v>912</v>
      </c>
      <c r="CL473" s="89" t="s">
        <v>919</v>
      </c>
      <c r="CM473" s="90">
        <v>6300</v>
      </c>
      <c r="CN473" s="91">
        <v>7100</v>
      </c>
      <c r="CO473" s="859" t="s">
        <v>912</v>
      </c>
      <c r="CP473" s="878">
        <v>5720</v>
      </c>
      <c r="CQ473" s="859" t="s">
        <v>912</v>
      </c>
      <c r="CR473" s="860">
        <v>50</v>
      </c>
      <c r="CS473" s="883" t="s">
        <v>913</v>
      </c>
      <c r="CT473" s="834" t="s">
        <v>914</v>
      </c>
      <c r="CU473" s="834" t="s">
        <v>912</v>
      </c>
      <c r="CV473" s="837" t="s">
        <v>918</v>
      </c>
      <c r="CW473" s="883" t="s">
        <v>912</v>
      </c>
      <c r="CX473" s="850">
        <v>3.2</v>
      </c>
      <c r="CY473" s="881" t="s">
        <v>920</v>
      </c>
      <c r="CZ473" s="877" t="s">
        <v>912</v>
      </c>
      <c r="DA473" s="853">
        <v>5100</v>
      </c>
      <c r="DB473" s="855"/>
      <c r="DC473" s="156"/>
      <c r="DD473" s="855" t="s">
        <v>921</v>
      </c>
      <c r="DE473" s="856">
        <v>6150</v>
      </c>
      <c r="DF473" s="859" t="s">
        <v>912</v>
      </c>
      <c r="DG473" s="860">
        <v>60</v>
      </c>
      <c r="DH473" s="834" t="s">
        <v>913</v>
      </c>
      <c r="DI473" s="834" t="s">
        <v>914</v>
      </c>
      <c r="DJ473" s="834" t="s">
        <v>912</v>
      </c>
      <c r="DK473" s="837" t="s">
        <v>918</v>
      </c>
      <c r="DL473" s="834" t="s">
        <v>912</v>
      </c>
      <c r="DM473" s="840">
        <v>2</v>
      </c>
      <c r="DN473" s="843" t="s">
        <v>921</v>
      </c>
      <c r="DO473" s="844" t="s">
        <v>854</v>
      </c>
      <c r="DP473" s="846" t="s">
        <v>854</v>
      </c>
      <c r="DQ473" s="846" t="s">
        <v>854</v>
      </c>
      <c r="DR473" s="848" t="s">
        <v>854</v>
      </c>
      <c r="DS473" s="843" t="s">
        <v>921</v>
      </c>
      <c r="DT473" s="967"/>
      <c r="DU473" s="969"/>
      <c r="DV473" s="961"/>
      <c r="DW473" s="195"/>
      <c r="DX473" s="961"/>
    </row>
    <row r="474" spans="1:128" ht="18.600000000000001" customHeight="1">
      <c r="A474" s="302" t="s">
        <v>708</v>
      </c>
      <c r="B474" s="921"/>
      <c r="C474" s="866"/>
      <c r="D474" s="868"/>
      <c r="E474" s="94" t="s">
        <v>52</v>
      </c>
      <c r="F474" s="56"/>
      <c r="G474" s="95">
        <v>58880</v>
      </c>
      <c r="H474" s="96">
        <v>128080</v>
      </c>
      <c r="I474" s="95">
        <v>52450</v>
      </c>
      <c r="J474" s="96">
        <v>121650</v>
      </c>
      <c r="K474" s="33" t="s">
        <v>912</v>
      </c>
      <c r="L474" s="97">
        <v>560</v>
      </c>
      <c r="M474" s="98">
        <v>1150</v>
      </c>
      <c r="N474" s="99" t="s">
        <v>913</v>
      </c>
      <c r="O474" s="100" t="s">
        <v>914</v>
      </c>
      <c r="P474" s="100" t="s">
        <v>852</v>
      </c>
      <c r="Q474" s="100" t="s">
        <v>915</v>
      </c>
      <c r="R474" s="100" t="s">
        <v>912</v>
      </c>
      <c r="S474" s="101">
        <v>2.8</v>
      </c>
      <c r="T474" s="102">
        <v>2.8</v>
      </c>
      <c r="U474" s="97">
        <v>490</v>
      </c>
      <c r="V474" s="98">
        <v>1090</v>
      </c>
      <c r="W474" s="103" t="s">
        <v>913</v>
      </c>
      <c r="X474" s="100" t="s">
        <v>914</v>
      </c>
      <c r="Y474" s="103" t="s">
        <v>852</v>
      </c>
      <c r="Z474" s="100" t="s">
        <v>915</v>
      </c>
      <c r="AA474" s="103" t="s">
        <v>912</v>
      </c>
      <c r="AB474" s="101">
        <v>2.8</v>
      </c>
      <c r="AC474" s="104">
        <v>2.8</v>
      </c>
      <c r="AD474" s="33" t="s">
        <v>912</v>
      </c>
      <c r="AE474" s="105">
        <v>8580</v>
      </c>
      <c r="AF474" s="33" t="s">
        <v>912</v>
      </c>
      <c r="AG474" s="106">
        <v>80</v>
      </c>
      <c r="AH474" s="107" t="s">
        <v>913</v>
      </c>
      <c r="AI474" s="49" t="s">
        <v>914</v>
      </c>
      <c r="AJ474" s="50" t="s">
        <v>912</v>
      </c>
      <c r="AK474" s="108" t="s">
        <v>915</v>
      </c>
      <c r="AL474" s="109" t="s">
        <v>912</v>
      </c>
      <c r="AM474" s="110">
        <v>2.8</v>
      </c>
      <c r="AN474" s="111"/>
      <c r="AP474" s="112"/>
      <c r="AQ474" s="7"/>
      <c r="AR474" s="113"/>
      <c r="AS474" s="114"/>
      <c r="AT474" s="112"/>
      <c r="AU474" s="114"/>
      <c r="AV474" s="112"/>
      <c r="AW474" s="114"/>
      <c r="AX474" s="112"/>
      <c r="AZ474" s="18"/>
      <c r="BA474" s="18"/>
      <c r="BB474" s="81"/>
      <c r="BC474" s="22"/>
      <c r="BD474" s="18"/>
      <c r="BE474" s="22"/>
      <c r="BF474" s="18"/>
      <c r="BG474" s="22"/>
      <c r="BH474" s="18"/>
      <c r="BI474" s="870"/>
      <c r="BK474" s="115" t="s">
        <v>950</v>
      </c>
      <c r="BL474" s="869"/>
      <c r="BM474" s="93" t="s">
        <v>950</v>
      </c>
      <c r="BS474" s="116"/>
      <c r="BT474" s="154"/>
      <c r="BU474" s="958"/>
      <c r="BV474" s="150"/>
      <c r="BW474" s="859"/>
      <c r="BX474" s="887"/>
      <c r="BY474" s="118">
        <v>11760</v>
      </c>
      <c r="BZ474" s="859"/>
      <c r="CA474" s="861"/>
      <c r="CB474" s="884"/>
      <c r="CC474" s="835"/>
      <c r="CD474" s="884"/>
      <c r="CE474" s="838"/>
      <c r="CF474" s="884"/>
      <c r="CG474" s="841"/>
      <c r="CH474" s="877"/>
      <c r="CI474" s="872" t="e">
        <v>#REF!</v>
      </c>
      <c r="CJ474" s="875" t="e">
        <v>#REF!</v>
      </c>
      <c r="CK474" s="877"/>
      <c r="CL474" s="15" t="s">
        <v>923</v>
      </c>
      <c r="CM474" s="119">
        <v>3500</v>
      </c>
      <c r="CN474" s="120">
        <v>3900</v>
      </c>
      <c r="CO474" s="859"/>
      <c r="CP474" s="879"/>
      <c r="CQ474" s="859"/>
      <c r="CR474" s="861"/>
      <c r="CS474" s="884"/>
      <c r="CT474" s="835"/>
      <c r="CU474" s="835"/>
      <c r="CV474" s="838"/>
      <c r="CW474" s="884"/>
      <c r="CX474" s="851"/>
      <c r="CY474" s="881"/>
      <c r="CZ474" s="877"/>
      <c r="DA474" s="854"/>
      <c r="DB474" s="855"/>
      <c r="DC474" s="156"/>
      <c r="DD474" s="855"/>
      <c r="DE474" s="857"/>
      <c r="DF474" s="859"/>
      <c r="DG474" s="861"/>
      <c r="DH474" s="835"/>
      <c r="DI474" s="835"/>
      <c r="DJ474" s="835"/>
      <c r="DK474" s="838"/>
      <c r="DL474" s="835"/>
      <c r="DM474" s="841"/>
      <c r="DN474" s="843"/>
      <c r="DO474" s="845"/>
      <c r="DP474" s="847"/>
      <c r="DQ474" s="847"/>
      <c r="DR474" s="849"/>
      <c r="DS474" s="843"/>
      <c r="DT474" s="967"/>
      <c r="DU474" s="969"/>
      <c r="DV474" s="961"/>
      <c r="DW474" s="195"/>
      <c r="DX474" s="961"/>
    </row>
    <row r="475" spans="1:128" ht="18.600000000000001" customHeight="1">
      <c r="A475" s="302" t="s">
        <v>709</v>
      </c>
      <c r="B475" s="921"/>
      <c r="C475" s="866"/>
      <c r="D475" s="863" t="s">
        <v>924</v>
      </c>
      <c r="E475" s="94" t="s">
        <v>53</v>
      </c>
      <c r="F475" s="56"/>
      <c r="G475" s="95">
        <v>128080</v>
      </c>
      <c r="H475" s="96">
        <v>213880</v>
      </c>
      <c r="I475" s="95">
        <v>121650</v>
      </c>
      <c r="J475" s="96">
        <v>207450</v>
      </c>
      <c r="K475" s="33" t="s">
        <v>912</v>
      </c>
      <c r="L475" s="97">
        <v>1150</v>
      </c>
      <c r="M475" s="98">
        <v>2010</v>
      </c>
      <c r="N475" s="99" t="s">
        <v>913</v>
      </c>
      <c r="O475" s="100" t="s">
        <v>914</v>
      </c>
      <c r="P475" s="100" t="s">
        <v>852</v>
      </c>
      <c r="Q475" s="100" t="s">
        <v>915</v>
      </c>
      <c r="R475" s="100" t="s">
        <v>912</v>
      </c>
      <c r="S475" s="101">
        <v>2.8</v>
      </c>
      <c r="T475" s="102">
        <v>2.8</v>
      </c>
      <c r="U475" s="97">
        <v>1090</v>
      </c>
      <c r="V475" s="98">
        <v>1950</v>
      </c>
      <c r="W475" s="103" t="s">
        <v>913</v>
      </c>
      <c r="X475" s="100" t="s">
        <v>914</v>
      </c>
      <c r="Y475" s="103" t="s">
        <v>852</v>
      </c>
      <c r="Z475" s="100" t="s">
        <v>915</v>
      </c>
      <c r="AA475" s="103" t="s">
        <v>912</v>
      </c>
      <c r="AB475" s="101">
        <v>2.8</v>
      </c>
      <c r="AC475" s="104">
        <v>2.8</v>
      </c>
      <c r="AD475" s="122"/>
      <c r="AF475" s="124"/>
      <c r="AO475" s="122"/>
      <c r="AQ475" s="124"/>
      <c r="AY475" s="33" t="s">
        <v>912</v>
      </c>
      <c r="AZ475" s="127">
        <v>17160</v>
      </c>
      <c r="BA475" s="33" t="s">
        <v>912</v>
      </c>
      <c r="BB475" s="75">
        <v>170</v>
      </c>
      <c r="BC475" s="76" t="s">
        <v>913</v>
      </c>
      <c r="BD475" s="77" t="s">
        <v>914</v>
      </c>
      <c r="BE475" s="78" t="s">
        <v>912</v>
      </c>
      <c r="BF475" s="79" t="s">
        <v>915</v>
      </c>
      <c r="BG475" s="76" t="s">
        <v>912</v>
      </c>
      <c r="BH475" s="80">
        <v>2.6</v>
      </c>
      <c r="BI475" s="870"/>
      <c r="BK475" s="115">
        <v>597800</v>
      </c>
      <c r="BL475" s="869"/>
      <c r="BM475" s="147">
        <v>5970</v>
      </c>
      <c r="BN475" s="86" t="s">
        <v>853</v>
      </c>
      <c r="BO475" s="14" t="s">
        <v>914</v>
      </c>
      <c r="BP475" s="21" t="s">
        <v>912</v>
      </c>
      <c r="BQ475" s="148" t="s">
        <v>915</v>
      </c>
      <c r="BR475" s="35" t="s">
        <v>912</v>
      </c>
      <c r="BS475" s="149">
        <v>2</v>
      </c>
      <c r="BT475" s="123"/>
      <c r="BU475" s="958"/>
      <c r="BV475" s="115"/>
      <c r="BW475" s="859" t="s">
        <v>912</v>
      </c>
      <c r="BX475" s="963">
        <v>11760</v>
      </c>
      <c r="BY475" s="128"/>
      <c r="BZ475" s="859"/>
      <c r="CA475" s="861">
        <v>0</v>
      </c>
      <c r="CB475" s="884"/>
      <c r="CC475" s="835"/>
      <c r="CD475" s="884"/>
      <c r="CE475" s="838"/>
      <c r="CF475" s="884"/>
      <c r="CG475" s="841"/>
      <c r="CH475" s="877"/>
      <c r="CI475" s="872" t="e">
        <v>#REF!</v>
      </c>
      <c r="CJ475" s="875" t="e">
        <v>#REF!</v>
      </c>
      <c r="CK475" s="877"/>
      <c r="CL475" s="15" t="s">
        <v>925</v>
      </c>
      <c r="CM475" s="119">
        <v>3000</v>
      </c>
      <c r="CN475" s="120">
        <v>3400</v>
      </c>
      <c r="CO475" s="859"/>
      <c r="CP475" s="879"/>
      <c r="CQ475" s="859"/>
      <c r="CR475" s="861"/>
      <c r="CS475" s="884"/>
      <c r="CT475" s="835"/>
      <c r="CU475" s="835"/>
      <c r="CV475" s="838"/>
      <c r="CW475" s="884"/>
      <c r="CX475" s="851"/>
      <c r="CY475" s="881"/>
      <c r="CZ475" s="93"/>
      <c r="DA475" s="19"/>
      <c r="DB475" s="855"/>
      <c r="DC475" s="157"/>
      <c r="DD475" s="855"/>
      <c r="DE475" s="857"/>
      <c r="DF475" s="859"/>
      <c r="DG475" s="861"/>
      <c r="DH475" s="835"/>
      <c r="DI475" s="835"/>
      <c r="DJ475" s="835"/>
      <c r="DK475" s="838"/>
      <c r="DL475" s="835"/>
      <c r="DM475" s="841"/>
      <c r="DN475" s="843"/>
      <c r="DO475" s="888">
        <v>0.01</v>
      </c>
      <c r="DP475" s="890">
        <v>0.03</v>
      </c>
      <c r="DQ475" s="890">
        <v>0.04</v>
      </c>
      <c r="DR475" s="892">
        <v>0.06</v>
      </c>
      <c r="DS475" s="843"/>
      <c r="DT475" s="967"/>
      <c r="DU475" s="969"/>
      <c r="DV475" s="961"/>
      <c r="DW475" s="195"/>
      <c r="DX475" s="961"/>
    </row>
    <row r="476" spans="1:128" ht="18.600000000000001" customHeight="1">
      <c r="A476" s="302" t="s">
        <v>710</v>
      </c>
      <c r="B476" s="921"/>
      <c r="C476" s="866"/>
      <c r="D476" s="864"/>
      <c r="E476" s="129" t="s">
        <v>54</v>
      </c>
      <c r="F476" s="56"/>
      <c r="G476" s="130">
        <v>213880</v>
      </c>
      <c r="H476" s="131"/>
      <c r="I476" s="130">
        <v>207450</v>
      </c>
      <c r="J476" s="131"/>
      <c r="K476" s="33" t="s">
        <v>912</v>
      </c>
      <c r="L476" s="132">
        <v>2010</v>
      </c>
      <c r="M476" s="133"/>
      <c r="N476" s="134" t="s">
        <v>913</v>
      </c>
      <c r="O476" s="135" t="s">
        <v>914</v>
      </c>
      <c r="P476" s="135" t="s">
        <v>852</v>
      </c>
      <c r="Q476" s="135" t="s">
        <v>915</v>
      </c>
      <c r="R476" s="135" t="s">
        <v>912</v>
      </c>
      <c r="S476" s="136">
        <v>2.8</v>
      </c>
      <c r="T476" s="137"/>
      <c r="U476" s="132">
        <v>1950</v>
      </c>
      <c r="V476" s="133"/>
      <c r="W476" s="138" t="s">
        <v>913</v>
      </c>
      <c r="X476" s="135" t="s">
        <v>914</v>
      </c>
      <c r="Y476" s="139" t="s">
        <v>852</v>
      </c>
      <c r="Z476" s="135" t="s">
        <v>915</v>
      </c>
      <c r="AA476" s="139" t="s">
        <v>912</v>
      </c>
      <c r="AB476" s="136">
        <v>2.8</v>
      </c>
      <c r="AC476" s="140"/>
      <c r="AD476" s="122"/>
      <c r="AF476" s="124"/>
      <c r="AG476" s="141"/>
      <c r="AO476" s="122"/>
      <c r="AQ476" s="124"/>
      <c r="AR476" s="141"/>
      <c r="AY476" s="122"/>
      <c r="BI476" s="870"/>
      <c r="BK476" s="150"/>
      <c r="BL476" s="869"/>
      <c r="BM476" s="151"/>
      <c r="BN476" s="54"/>
      <c r="BO476" s="54"/>
      <c r="BP476" s="54"/>
      <c r="BQ476" s="54"/>
      <c r="BR476" s="54"/>
      <c r="BS476" s="152"/>
      <c r="BU476" s="958"/>
      <c r="BV476" s="117"/>
      <c r="BW476" s="859"/>
      <c r="BX476" s="964"/>
      <c r="BY476" s="142"/>
      <c r="BZ476" s="859"/>
      <c r="CA476" s="862"/>
      <c r="CB476" s="885"/>
      <c r="CC476" s="836"/>
      <c r="CD476" s="885"/>
      <c r="CE476" s="839"/>
      <c r="CF476" s="885"/>
      <c r="CG476" s="842"/>
      <c r="CH476" s="877"/>
      <c r="CI476" s="873" t="e">
        <v>#REF!</v>
      </c>
      <c r="CJ476" s="876" t="e">
        <v>#REF!</v>
      </c>
      <c r="CK476" s="877"/>
      <c r="CL476" s="143" t="s">
        <v>926</v>
      </c>
      <c r="CM476" s="144">
        <v>2700</v>
      </c>
      <c r="CN476" s="145">
        <v>3000</v>
      </c>
      <c r="CO476" s="859"/>
      <c r="CP476" s="880"/>
      <c r="CQ476" s="859"/>
      <c r="CR476" s="862"/>
      <c r="CS476" s="885"/>
      <c r="CT476" s="836"/>
      <c r="CU476" s="836"/>
      <c r="CV476" s="839"/>
      <c r="CW476" s="885"/>
      <c r="CX476" s="852"/>
      <c r="CY476" s="882"/>
      <c r="CZ476" s="93"/>
      <c r="DA476" s="19"/>
      <c r="DB476" s="855"/>
      <c r="DC476" s="157"/>
      <c r="DD476" s="855"/>
      <c r="DE476" s="858"/>
      <c r="DF476" s="859"/>
      <c r="DG476" s="862"/>
      <c r="DH476" s="836"/>
      <c r="DI476" s="836"/>
      <c r="DJ476" s="836"/>
      <c r="DK476" s="839"/>
      <c r="DL476" s="836"/>
      <c r="DM476" s="842"/>
      <c r="DN476" s="843"/>
      <c r="DO476" s="889"/>
      <c r="DP476" s="891"/>
      <c r="DQ476" s="891"/>
      <c r="DR476" s="893"/>
      <c r="DS476" s="843"/>
      <c r="DT476" s="967"/>
      <c r="DU476" s="969"/>
      <c r="DV476" s="961"/>
      <c r="DW476" s="195"/>
      <c r="DX476" s="961"/>
    </row>
    <row r="477" spans="1:128" ht="18.600000000000001" customHeight="1">
      <c r="A477" s="302" t="s">
        <v>711</v>
      </c>
      <c r="B477" s="921"/>
      <c r="C477" s="865" t="s">
        <v>951</v>
      </c>
      <c r="D477" s="867" t="s">
        <v>911</v>
      </c>
      <c r="E477" s="55" t="s">
        <v>51</v>
      </c>
      <c r="F477" s="56"/>
      <c r="G477" s="57">
        <v>43460</v>
      </c>
      <c r="H477" s="58">
        <v>52040</v>
      </c>
      <c r="I477" s="57">
        <v>37680</v>
      </c>
      <c r="J477" s="58">
        <v>46260</v>
      </c>
      <c r="K477" s="33" t="s">
        <v>912</v>
      </c>
      <c r="L477" s="59">
        <v>410</v>
      </c>
      <c r="M477" s="60">
        <v>490</v>
      </c>
      <c r="N477" s="61" t="s">
        <v>913</v>
      </c>
      <c r="O477" s="62" t="s">
        <v>914</v>
      </c>
      <c r="P477" s="63" t="s">
        <v>912</v>
      </c>
      <c r="Q477" s="64" t="s">
        <v>915</v>
      </c>
      <c r="R477" s="63" t="s">
        <v>912</v>
      </c>
      <c r="S477" s="65">
        <v>3</v>
      </c>
      <c r="T477" s="66">
        <v>3</v>
      </c>
      <c r="U477" s="59">
        <v>350</v>
      </c>
      <c r="V477" s="60">
        <v>430</v>
      </c>
      <c r="W477" s="67" t="s">
        <v>913</v>
      </c>
      <c r="X477" s="62" t="s">
        <v>914</v>
      </c>
      <c r="Y477" s="67" t="s">
        <v>912</v>
      </c>
      <c r="Z477" s="64" t="s">
        <v>915</v>
      </c>
      <c r="AA477" s="67" t="s">
        <v>912</v>
      </c>
      <c r="AB477" s="65">
        <v>3</v>
      </c>
      <c r="AC477" s="68">
        <v>2.9</v>
      </c>
      <c r="AD477" s="33" t="s">
        <v>912</v>
      </c>
      <c r="AE477" s="69">
        <v>8580</v>
      </c>
      <c r="AF477" s="33" t="s">
        <v>912</v>
      </c>
      <c r="AG477" s="70">
        <v>80</v>
      </c>
      <c r="AH477" s="71" t="s">
        <v>913</v>
      </c>
      <c r="AI477" s="62" t="s">
        <v>914</v>
      </c>
      <c r="AJ477" s="67" t="s">
        <v>912</v>
      </c>
      <c r="AK477" s="64" t="s">
        <v>915</v>
      </c>
      <c r="AL477" s="67" t="s">
        <v>912</v>
      </c>
      <c r="AM477" s="72">
        <v>2.8</v>
      </c>
      <c r="AN477" s="73" t="s">
        <v>916</v>
      </c>
      <c r="AO477" s="33" t="s">
        <v>912</v>
      </c>
      <c r="AP477" s="74">
        <v>3430</v>
      </c>
      <c r="AQ477" s="33" t="s">
        <v>912</v>
      </c>
      <c r="AR477" s="75">
        <v>30</v>
      </c>
      <c r="AS477" s="76" t="s">
        <v>913</v>
      </c>
      <c r="AT477" s="77" t="s">
        <v>914</v>
      </c>
      <c r="AU477" s="78" t="s">
        <v>912</v>
      </c>
      <c r="AV477" s="79" t="s">
        <v>915</v>
      </c>
      <c r="AW477" s="78" t="s">
        <v>912</v>
      </c>
      <c r="AX477" s="80">
        <v>3.7</v>
      </c>
      <c r="AZ477" s="18"/>
      <c r="BA477" s="18"/>
      <c r="BB477" s="81"/>
      <c r="BC477" s="22"/>
      <c r="BD477" s="18"/>
      <c r="BE477" s="22"/>
      <c r="BF477" s="18"/>
      <c r="BG477" s="22"/>
      <c r="BH477" s="18"/>
      <c r="BI477" s="870"/>
      <c r="BK477" s="115" t="s">
        <v>952</v>
      </c>
      <c r="BL477" s="869"/>
      <c r="BM477" s="93" t="s">
        <v>952</v>
      </c>
      <c r="BS477" s="116"/>
      <c r="BT477" s="154"/>
      <c r="BU477" s="958"/>
      <c r="BV477" s="150"/>
      <c r="BW477" s="869"/>
      <c r="BX477" s="123"/>
      <c r="BY477" s="123"/>
      <c r="BZ477" s="870"/>
      <c r="CA477" s="158"/>
      <c r="CB477" s="159"/>
      <c r="CC477" s="160"/>
      <c r="CD477" s="159"/>
      <c r="CE477" s="160"/>
      <c r="CF477" s="159"/>
      <c r="CG477" s="160"/>
      <c r="CH477" s="855" t="s">
        <v>912</v>
      </c>
      <c r="CI477" s="871">
        <v>3400</v>
      </c>
      <c r="CJ477" s="874">
        <v>3800</v>
      </c>
      <c r="CK477" s="877" t="s">
        <v>912</v>
      </c>
      <c r="CL477" s="89" t="s">
        <v>919</v>
      </c>
      <c r="CM477" s="90">
        <v>5500</v>
      </c>
      <c r="CN477" s="91">
        <v>6200</v>
      </c>
      <c r="CO477" s="859" t="s">
        <v>912</v>
      </c>
      <c r="CP477" s="878">
        <v>5140</v>
      </c>
      <c r="CQ477" s="859" t="s">
        <v>912</v>
      </c>
      <c r="CR477" s="860">
        <v>50</v>
      </c>
      <c r="CS477" s="883" t="s">
        <v>913</v>
      </c>
      <c r="CT477" s="834" t="s">
        <v>914</v>
      </c>
      <c r="CU477" s="834" t="s">
        <v>912</v>
      </c>
      <c r="CV477" s="837" t="s">
        <v>918</v>
      </c>
      <c r="CW477" s="883" t="s">
        <v>912</v>
      </c>
      <c r="CX477" s="850">
        <v>2.9</v>
      </c>
      <c r="CY477" s="881" t="s">
        <v>920</v>
      </c>
      <c r="CZ477" s="877" t="s">
        <v>912</v>
      </c>
      <c r="DA477" s="853">
        <v>5100</v>
      </c>
      <c r="DB477" s="855"/>
      <c r="DC477" s="161"/>
      <c r="DD477" s="855" t="s">
        <v>921</v>
      </c>
      <c r="DE477" s="856">
        <v>5530</v>
      </c>
      <c r="DF477" s="859" t="s">
        <v>912</v>
      </c>
      <c r="DG477" s="860">
        <v>50</v>
      </c>
      <c r="DH477" s="834" t="s">
        <v>913</v>
      </c>
      <c r="DI477" s="834" t="s">
        <v>914</v>
      </c>
      <c r="DJ477" s="834" t="s">
        <v>912</v>
      </c>
      <c r="DK477" s="837" t="s">
        <v>918</v>
      </c>
      <c r="DL477" s="834" t="s">
        <v>912</v>
      </c>
      <c r="DM477" s="840">
        <v>2.2000000000000002</v>
      </c>
      <c r="DN477" s="843" t="s">
        <v>921</v>
      </c>
      <c r="DO477" s="844" t="s">
        <v>854</v>
      </c>
      <c r="DP477" s="846" t="s">
        <v>854</v>
      </c>
      <c r="DQ477" s="846" t="s">
        <v>854</v>
      </c>
      <c r="DR477" s="848" t="s">
        <v>854</v>
      </c>
      <c r="DS477" s="843" t="s">
        <v>921</v>
      </c>
      <c r="DT477" s="967"/>
      <c r="DU477" s="969"/>
      <c r="DV477" s="961"/>
      <c r="DW477" s="195"/>
      <c r="DX477" s="961"/>
    </row>
    <row r="478" spans="1:128" ht="18.600000000000001" customHeight="1">
      <c r="A478" s="302" t="s">
        <v>712</v>
      </c>
      <c r="B478" s="921"/>
      <c r="C478" s="866"/>
      <c r="D478" s="868"/>
      <c r="E478" s="94" t="s">
        <v>52</v>
      </c>
      <c r="F478" s="56"/>
      <c r="G478" s="95">
        <v>52040</v>
      </c>
      <c r="H478" s="96">
        <v>121240</v>
      </c>
      <c r="I478" s="95">
        <v>46260</v>
      </c>
      <c r="J478" s="96">
        <v>115460</v>
      </c>
      <c r="K478" s="33" t="s">
        <v>912</v>
      </c>
      <c r="L478" s="97">
        <v>490</v>
      </c>
      <c r="M478" s="98">
        <v>1080</v>
      </c>
      <c r="N478" s="99" t="s">
        <v>913</v>
      </c>
      <c r="O478" s="100" t="s">
        <v>914</v>
      </c>
      <c r="P478" s="100" t="s">
        <v>852</v>
      </c>
      <c r="Q478" s="100" t="s">
        <v>915</v>
      </c>
      <c r="R478" s="100" t="s">
        <v>912</v>
      </c>
      <c r="S478" s="101">
        <v>3</v>
      </c>
      <c r="T478" s="102">
        <v>2.9</v>
      </c>
      <c r="U478" s="97">
        <v>430</v>
      </c>
      <c r="V478" s="98">
        <v>1020</v>
      </c>
      <c r="W478" s="103" t="s">
        <v>913</v>
      </c>
      <c r="X478" s="100" t="s">
        <v>914</v>
      </c>
      <c r="Y478" s="103" t="s">
        <v>852</v>
      </c>
      <c r="Z478" s="100" t="s">
        <v>915</v>
      </c>
      <c r="AA478" s="103" t="s">
        <v>912</v>
      </c>
      <c r="AB478" s="101">
        <v>2.9</v>
      </c>
      <c r="AC478" s="104">
        <v>2.9</v>
      </c>
      <c r="AD478" s="33" t="s">
        <v>912</v>
      </c>
      <c r="AE478" s="105">
        <v>8580</v>
      </c>
      <c r="AF478" s="33" t="s">
        <v>912</v>
      </c>
      <c r="AG478" s="106">
        <v>80</v>
      </c>
      <c r="AH478" s="107" t="s">
        <v>913</v>
      </c>
      <c r="AI478" s="49" t="s">
        <v>914</v>
      </c>
      <c r="AJ478" s="50" t="s">
        <v>912</v>
      </c>
      <c r="AK478" s="108" t="s">
        <v>915</v>
      </c>
      <c r="AL478" s="109" t="s">
        <v>912</v>
      </c>
      <c r="AM478" s="110">
        <v>2.8</v>
      </c>
      <c r="AN478" s="111"/>
      <c r="AP478" s="112"/>
      <c r="AQ478" s="7"/>
      <c r="AR478" s="113"/>
      <c r="AS478" s="114"/>
      <c r="AT478" s="112"/>
      <c r="AU478" s="114"/>
      <c r="AV478" s="112"/>
      <c r="AW478" s="114"/>
      <c r="AX478" s="112"/>
      <c r="AZ478" s="18"/>
      <c r="BA478" s="18"/>
      <c r="BB478" s="81"/>
      <c r="BC478" s="22"/>
      <c r="BD478" s="18"/>
      <c r="BE478" s="22"/>
      <c r="BF478" s="18"/>
      <c r="BG478" s="22"/>
      <c r="BH478" s="18"/>
      <c r="BI478" s="870"/>
      <c r="BK478" s="115">
        <v>639200</v>
      </c>
      <c r="BL478" s="869"/>
      <c r="BM478" s="147">
        <v>6390</v>
      </c>
      <c r="BN478" s="86" t="s">
        <v>853</v>
      </c>
      <c r="BO478" s="14" t="s">
        <v>914</v>
      </c>
      <c r="BP478" s="21" t="s">
        <v>912</v>
      </c>
      <c r="BQ478" s="148" t="s">
        <v>915</v>
      </c>
      <c r="BR478" s="35" t="s">
        <v>912</v>
      </c>
      <c r="BS478" s="149">
        <v>1.9</v>
      </c>
      <c r="BT478" s="123"/>
      <c r="BU478" s="958"/>
      <c r="BW478" s="869"/>
      <c r="BX478" s="123"/>
      <c r="BY478" s="123"/>
      <c r="BZ478" s="870"/>
      <c r="CA478" s="162"/>
      <c r="CB478" s="159"/>
      <c r="CC478" s="160"/>
      <c r="CD478" s="159"/>
      <c r="CE478" s="160"/>
      <c r="CF478" s="159"/>
      <c r="CG478" s="160"/>
      <c r="CH478" s="855"/>
      <c r="CI478" s="872" t="e">
        <v>#REF!</v>
      </c>
      <c r="CJ478" s="875" t="e">
        <v>#REF!</v>
      </c>
      <c r="CK478" s="877"/>
      <c r="CL478" s="15" t="s">
        <v>923</v>
      </c>
      <c r="CM478" s="119">
        <v>3000</v>
      </c>
      <c r="CN478" s="120">
        <v>3400</v>
      </c>
      <c r="CO478" s="859"/>
      <c r="CP478" s="879"/>
      <c r="CQ478" s="859"/>
      <c r="CR478" s="861"/>
      <c r="CS478" s="884"/>
      <c r="CT478" s="835"/>
      <c r="CU478" s="835"/>
      <c r="CV478" s="838"/>
      <c r="CW478" s="884"/>
      <c r="CX478" s="851"/>
      <c r="CY478" s="881"/>
      <c r="CZ478" s="877"/>
      <c r="DA478" s="854"/>
      <c r="DB478" s="855"/>
      <c r="DC478" s="161"/>
      <c r="DD478" s="855"/>
      <c r="DE478" s="857"/>
      <c r="DF478" s="859"/>
      <c r="DG478" s="861"/>
      <c r="DH478" s="835"/>
      <c r="DI478" s="835"/>
      <c r="DJ478" s="835"/>
      <c r="DK478" s="838"/>
      <c r="DL478" s="835"/>
      <c r="DM478" s="841"/>
      <c r="DN478" s="843"/>
      <c r="DO478" s="845"/>
      <c r="DP478" s="847"/>
      <c r="DQ478" s="847"/>
      <c r="DR478" s="849"/>
      <c r="DS478" s="843"/>
      <c r="DT478" s="967"/>
      <c r="DU478" s="969"/>
      <c r="DV478" s="961"/>
      <c r="DW478" s="195"/>
      <c r="DX478" s="961"/>
    </row>
    <row r="479" spans="1:128" ht="18.600000000000001" customHeight="1">
      <c r="A479" s="302" t="s">
        <v>713</v>
      </c>
      <c r="B479" s="921"/>
      <c r="C479" s="866"/>
      <c r="D479" s="863" t="s">
        <v>924</v>
      </c>
      <c r="E479" s="94" t="s">
        <v>53</v>
      </c>
      <c r="F479" s="56"/>
      <c r="G479" s="95">
        <v>121240</v>
      </c>
      <c r="H479" s="96">
        <v>207040</v>
      </c>
      <c r="I479" s="95">
        <v>115460</v>
      </c>
      <c r="J479" s="96">
        <v>201260</v>
      </c>
      <c r="K479" s="33" t="s">
        <v>912</v>
      </c>
      <c r="L479" s="97">
        <v>1080</v>
      </c>
      <c r="M479" s="98">
        <v>1940</v>
      </c>
      <c r="N479" s="99" t="s">
        <v>913</v>
      </c>
      <c r="O479" s="100" t="s">
        <v>914</v>
      </c>
      <c r="P479" s="100" t="s">
        <v>852</v>
      </c>
      <c r="Q479" s="100" t="s">
        <v>915</v>
      </c>
      <c r="R479" s="100" t="s">
        <v>912</v>
      </c>
      <c r="S479" s="101">
        <v>2.9</v>
      </c>
      <c r="T479" s="102">
        <v>2.9</v>
      </c>
      <c r="U479" s="97">
        <v>1020</v>
      </c>
      <c r="V479" s="98">
        <v>1880</v>
      </c>
      <c r="W479" s="103" t="s">
        <v>913</v>
      </c>
      <c r="X479" s="100" t="s">
        <v>914</v>
      </c>
      <c r="Y479" s="103" t="s">
        <v>852</v>
      </c>
      <c r="Z479" s="100" t="s">
        <v>915</v>
      </c>
      <c r="AA479" s="103" t="s">
        <v>912</v>
      </c>
      <c r="AB479" s="101">
        <v>2.9</v>
      </c>
      <c r="AC479" s="104">
        <v>2.8</v>
      </c>
      <c r="AD479" s="122"/>
      <c r="AF479" s="124"/>
      <c r="AO479" s="122"/>
      <c r="AQ479" s="124"/>
      <c r="AY479" s="33" t="s">
        <v>912</v>
      </c>
      <c r="AZ479" s="127">
        <v>17160</v>
      </c>
      <c r="BA479" s="33" t="s">
        <v>912</v>
      </c>
      <c r="BB479" s="75">
        <v>170</v>
      </c>
      <c r="BC479" s="76" t="s">
        <v>913</v>
      </c>
      <c r="BD479" s="77" t="s">
        <v>914</v>
      </c>
      <c r="BE479" s="78" t="s">
        <v>912</v>
      </c>
      <c r="BF479" s="79" t="s">
        <v>915</v>
      </c>
      <c r="BG479" s="76" t="s">
        <v>912</v>
      </c>
      <c r="BH479" s="80">
        <v>2.6</v>
      </c>
      <c r="BI479" s="870"/>
      <c r="BK479" s="150"/>
      <c r="BL479" s="869"/>
      <c r="BM479" s="151"/>
      <c r="BN479" s="54"/>
      <c r="BO479" s="54"/>
      <c r="BP479" s="54"/>
      <c r="BQ479" s="54"/>
      <c r="BR479" s="54"/>
      <c r="BS479" s="152"/>
      <c r="BU479" s="958"/>
      <c r="BW479" s="869"/>
      <c r="BX479" s="123"/>
      <c r="BY479" s="123"/>
      <c r="BZ479" s="870"/>
      <c r="CA479" s="162"/>
      <c r="CB479" s="159"/>
      <c r="CC479" s="160"/>
      <c r="CD479" s="159"/>
      <c r="CE479" s="160"/>
      <c r="CF479" s="159"/>
      <c r="CG479" s="160"/>
      <c r="CH479" s="855"/>
      <c r="CI479" s="872" t="e">
        <v>#REF!</v>
      </c>
      <c r="CJ479" s="875" t="e">
        <v>#REF!</v>
      </c>
      <c r="CK479" s="877"/>
      <c r="CL479" s="15" t="s">
        <v>925</v>
      </c>
      <c r="CM479" s="119">
        <v>2600</v>
      </c>
      <c r="CN479" s="120">
        <v>2900</v>
      </c>
      <c r="CO479" s="859"/>
      <c r="CP479" s="879"/>
      <c r="CQ479" s="859"/>
      <c r="CR479" s="861"/>
      <c r="CS479" s="884"/>
      <c r="CT479" s="835"/>
      <c r="CU479" s="835"/>
      <c r="CV479" s="838"/>
      <c r="CW479" s="884"/>
      <c r="CX479" s="851"/>
      <c r="CY479" s="881"/>
      <c r="CZ479" s="93"/>
      <c r="DA479" s="19"/>
      <c r="DB479" s="855"/>
      <c r="DC479" s="161"/>
      <c r="DD479" s="855"/>
      <c r="DE479" s="857"/>
      <c r="DF479" s="859"/>
      <c r="DG479" s="861"/>
      <c r="DH479" s="835"/>
      <c r="DI479" s="835"/>
      <c r="DJ479" s="835"/>
      <c r="DK479" s="838"/>
      <c r="DL479" s="835"/>
      <c r="DM479" s="841"/>
      <c r="DN479" s="843"/>
      <c r="DO479" s="888">
        <v>0.02</v>
      </c>
      <c r="DP479" s="890">
        <v>0.03</v>
      </c>
      <c r="DQ479" s="890">
        <v>0.05</v>
      </c>
      <c r="DR479" s="892">
        <v>0.06</v>
      </c>
      <c r="DS479" s="843"/>
      <c r="DT479" s="967"/>
      <c r="DU479" s="969"/>
      <c r="DV479" s="961"/>
      <c r="DW479" s="195"/>
      <c r="DX479" s="961"/>
    </row>
    <row r="480" spans="1:128" ht="18.600000000000001" customHeight="1">
      <c r="A480" s="302" t="s">
        <v>714</v>
      </c>
      <c r="B480" s="921"/>
      <c r="C480" s="866"/>
      <c r="D480" s="864"/>
      <c r="E480" s="129" t="s">
        <v>54</v>
      </c>
      <c r="F480" s="56"/>
      <c r="G480" s="130">
        <v>207040</v>
      </c>
      <c r="H480" s="131"/>
      <c r="I480" s="130">
        <v>201260</v>
      </c>
      <c r="J480" s="131"/>
      <c r="K480" s="33" t="s">
        <v>912</v>
      </c>
      <c r="L480" s="132">
        <v>1940</v>
      </c>
      <c r="M480" s="133"/>
      <c r="N480" s="134" t="s">
        <v>913</v>
      </c>
      <c r="O480" s="135" t="s">
        <v>914</v>
      </c>
      <c r="P480" s="135" t="s">
        <v>852</v>
      </c>
      <c r="Q480" s="135" t="s">
        <v>915</v>
      </c>
      <c r="R480" s="135" t="s">
        <v>912</v>
      </c>
      <c r="S480" s="136">
        <v>2.9</v>
      </c>
      <c r="T480" s="137"/>
      <c r="U480" s="132">
        <v>1880</v>
      </c>
      <c r="V480" s="133"/>
      <c r="W480" s="138" t="s">
        <v>913</v>
      </c>
      <c r="X480" s="135" t="s">
        <v>914</v>
      </c>
      <c r="Y480" s="139" t="s">
        <v>852</v>
      </c>
      <c r="Z480" s="135" t="s">
        <v>915</v>
      </c>
      <c r="AA480" s="139" t="s">
        <v>912</v>
      </c>
      <c r="AB480" s="136">
        <v>2.8</v>
      </c>
      <c r="AC480" s="140"/>
      <c r="AD480" s="122"/>
      <c r="AF480" s="124"/>
      <c r="AG480" s="141"/>
      <c r="AO480" s="122"/>
      <c r="AQ480" s="124"/>
      <c r="AR480" s="141"/>
      <c r="AY480" s="122"/>
      <c r="BI480" s="870"/>
      <c r="BK480" s="115" t="s">
        <v>953</v>
      </c>
      <c r="BL480" s="869"/>
      <c r="BM480" s="93" t="s">
        <v>953</v>
      </c>
      <c r="BS480" s="116"/>
      <c r="BT480" s="154"/>
      <c r="BU480" s="958"/>
      <c r="BV480" s="150"/>
      <c r="BW480" s="869"/>
      <c r="BX480" s="123"/>
      <c r="BY480" s="123"/>
      <c r="BZ480" s="870"/>
      <c r="CA480" s="162"/>
      <c r="CB480" s="159"/>
      <c r="CC480" s="160"/>
      <c r="CD480" s="159"/>
      <c r="CE480" s="160"/>
      <c r="CF480" s="159"/>
      <c r="CG480" s="160"/>
      <c r="CH480" s="855"/>
      <c r="CI480" s="873" t="e">
        <v>#REF!</v>
      </c>
      <c r="CJ480" s="876" t="e">
        <v>#REF!</v>
      </c>
      <c r="CK480" s="877"/>
      <c r="CL480" s="143" t="s">
        <v>926</v>
      </c>
      <c r="CM480" s="144">
        <v>2400</v>
      </c>
      <c r="CN480" s="145">
        <v>2600</v>
      </c>
      <c r="CO480" s="859"/>
      <c r="CP480" s="880"/>
      <c r="CQ480" s="859"/>
      <c r="CR480" s="862"/>
      <c r="CS480" s="885"/>
      <c r="CT480" s="836"/>
      <c r="CU480" s="836"/>
      <c r="CV480" s="839"/>
      <c r="CW480" s="885"/>
      <c r="CX480" s="852"/>
      <c r="CY480" s="882"/>
      <c r="CZ480" s="93"/>
      <c r="DA480" s="19"/>
      <c r="DB480" s="855"/>
      <c r="DC480" s="161"/>
      <c r="DD480" s="855"/>
      <c r="DE480" s="858"/>
      <c r="DF480" s="859"/>
      <c r="DG480" s="862"/>
      <c r="DH480" s="836"/>
      <c r="DI480" s="836"/>
      <c r="DJ480" s="836"/>
      <c r="DK480" s="839"/>
      <c r="DL480" s="836"/>
      <c r="DM480" s="842"/>
      <c r="DN480" s="843"/>
      <c r="DO480" s="889"/>
      <c r="DP480" s="891"/>
      <c r="DQ480" s="891"/>
      <c r="DR480" s="893"/>
      <c r="DS480" s="843"/>
      <c r="DT480" s="967"/>
      <c r="DU480" s="969"/>
      <c r="DV480" s="961"/>
      <c r="DW480" s="195"/>
      <c r="DX480" s="961"/>
    </row>
    <row r="481" spans="1:128" ht="18.600000000000001" customHeight="1">
      <c r="A481" s="302" t="s">
        <v>715</v>
      </c>
      <c r="B481" s="921"/>
      <c r="C481" s="865" t="s">
        <v>954</v>
      </c>
      <c r="D481" s="867" t="s">
        <v>911</v>
      </c>
      <c r="E481" s="55" t="s">
        <v>51</v>
      </c>
      <c r="F481" s="56"/>
      <c r="G481" s="57">
        <v>41370</v>
      </c>
      <c r="H481" s="58">
        <v>49950</v>
      </c>
      <c r="I481" s="57">
        <v>36110</v>
      </c>
      <c r="J481" s="58">
        <v>44690</v>
      </c>
      <c r="K481" s="33" t="s">
        <v>912</v>
      </c>
      <c r="L481" s="59">
        <v>390</v>
      </c>
      <c r="M481" s="60">
        <v>470</v>
      </c>
      <c r="N481" s="61" t="s">
        <v>913</v>
      </c>
      <c r="O481" s="62" t="s">
        <v>914</v>
      </c>
      <c r="P481" s="63" t="s">
        <v>912</v>
      </c>
      <c r="Q481" s="64" t="s">
        <v>915</v>
      </c>
      <c r="R481" s="63" t="s">
        <v>912</v>
      </c>
      <c r="S481" s="65">
        <v>3</v>
      </c>
      <c r="T481" s="66">
        <v>2.9</v>
      </c>
      <c r="U481" s="59">
        <v>340</v>
      </c>
      <c r="V481" s="60">
        <v>420</v>
      </c>
      <c r="W481" s="67" t="s">
        <v>913</v>
      </c>
      <c r="X481" s="62" t="s">
        <v>914</v>
      </c>
      <c r="Y481" s="67" t="s">
        <v>912</v>
      </c>
      <c r="Z481" s="64" t="s">
        <v>915</v>
      </c>
      <c r="AA481" s="67" t="s">
        <v>912</v>
      </c>
      <c r="AB481" s="65">
        <v>2.9</v>
      </c>
      <c r="AC481" s="68">
        <v>2.9</v>
      </c>
      <c r="AD481" s="33" t="s">
        <v>912</v>
      </c>
      <c r="AE481" s="69">
        <v>8580</v>
      </c>
      <c r="AF481" s="33" t="s">
        <v>912</v>
      </c>
      <c r="AG481" s="70">
        <v>80</v>
      </c>
      <c r="AH481" s="71" t="s">
        <v>913</v>
      </c>
      <c r="AI481" s="62" t="s">
        <v>914</v>
      </c>
      <c r="AJ481" s="67" t="s">
        <v>912</v>
      </c>
      <c r="AK481" s="64" t="s">
        <v>915</v>
      </c>
      <c r="AL481" s="67" t="s">
        <v>912</v>
      </c>
      <c r="AM481" s="72">
        <v>2.8</v>
      </c>
      <c r="AN481" s="73" t="s">
        <v>916</v>
      </c>
      <c r="AO481" s="33" t="s">
        <v>912</v>
      </c>
      <c r="AP481" s="74">
        <v>3430</v>
      </c>
      <c r="AQ481" s="33" t="s">
        <v>912</v>
      </c>
      <c r="AR481" s="75">
        <v>30</v>
      </c>
      <c r="AS481" s="76" t="s">
        <v>913</v>
      </c>
      <c r="AT481" s="77" t="s">
        <v>914</v>
      </c>
      <c r="AU481" s="78" t="s">
        <v>912</v>
      </c>
      <c r="AV481" s="79" t="s">
        <v>915</v>
      </c>
      <c r="AW481" s="78" t="s">
        <v>912</v>
      </c>
      <c r="AX481" s="80">
        <v>3.7</v>
      </c>
      <c r="AZ481" s="18"/>
      <c r="BA481" s="18"/>
      <c r="BB481" s="81"/>
      <c r="BC481" s="22"/>
      <c r="BD481" s="18"/>
      <c r="BE481" s="22"/>
      <c r="BF481" s="18"/>
      <c r="BG481" s="22"/>
      <c r="BH481" s="18"/>
      <c r="BI481" s="870"/>
      <c r="BK481" s="115">
        <v>680600</v>
      </c>
      <c r="BL481" s="869"/>
      <c r="BM481" s="147">
        <v>6800</v>
      </c>
      <c r="BN481" s="86" t="s">
        <v>853</v>
      </c>
      <c r="BO481" s="14" t="s">
        <v>914</v>
      </c>
      <c r="BP481" s="21" t="s">
        <v>912</v>
      </c>
      <c r="BQ481" s="148" t="s">
        <v>915</v>
      </c>
      <c r="BR481" s="35" t="s">
        <v>912</v>
      </c>
      <c r="BS481" s="149">
        <v>1.9</v>
      </c>
      <c r="BT481" s="123"/>
      <c r="BU481" s="958"/>
      <c r="BV481" s="115"/>
      <c r="BW481" s="869"/>
      <c r="BX481" s="123"/>
      <c r="BY481" s="123"/>
      <c r="BZ481" s="870"/>
      <c r="CA481" s="162"/>
      <c r="CB481" s="159"/>
      <c r="CC481" s="160"/>
      <c r="CD481" s="159"/>
      <c r="CE481" s="160"/>
      <c r="CF481" s="159"/>
      <c r="CG481" s="160"/>
      <c r="CH481" s="855" t="s">
        <v>912</v>
      </c>
      <c r="CI481" s="871">
        <v>3800</v>
      </c>
      <c r="CJ481" s="874">
        <v>4100</v>
      </c>
      <c r="CK481" s="877" t="s">
        <v>912</v>
      </c>
      <c r="CL481" s="89" t="s">
        <v>919</v>
      </c>
      <c r="CM481" s="90">
        <v>6100</v>
      </c>
      <c r="CN481" s="91">
        <v>6800</v>
      </c>
      <c r="CO481" s="859" t="s">
        <v>912</v>
      </c>
      <c r="CP481" s="878">
        <v>4680</v>
      </c>
      <c r="CQ481" s="859" t="s">
        <v>912</v>
      </c>
      <c r="CR481" s="860">
        <v>40</v>
      </c>
      <c r="CS481" s="883" t="s">
        <v>913</v>
      </c>
      <c r="CT481" s="834" t="s">
        <v>914</v>
      </c>
      <c r="CU481" s="834" t="s">
        <v>912</v>
      </c>
      <c r="CV481" s="837" t="s">
        <v>918</v>
      </c>
      <c r="CW481" s="883" t="s">
        <v>912</v>
      </c>
      <c r="CX481" s="850">
        <v>3.3</v>
      </c>
      <c r="CY481" s="881" t="s">
        <v>920</v>
      </c>
      <c r="CZ481" s="877" t="s">
        <v>912</v>
      </c>
      <c r="DA481" s="853">
        <v>5100</v>
      </c>
      <c r="DB481" s="855"/>
      <c r="DC481" s="157"/>
      <c r="DD481" s="855" t="s">
        <v>921</v>
      </c>
      <c r="DE481" s="856">
        <v>5030</v>
      </c>
      <c r="DF481" s="859" t="s">
        <v>912</v>
      </c>
      <c r="DG481" s="860">
        <v>50</v>
      </c>
      <c r="DH481" s="834" t="s">
        <v>913</v>
      </c>
      <c r="DI481" s="834" t="s">
        <v>914</v>
      </c>
      <c r="DJ481" s="834" t="s">
        <v>912</v>
      </c>
      <c r="DK481" s="837" t="s">
        <v>918</v>
      </c>
      <c r="DL481" s="834" t="s">
        <v>912</v>
      </c>
      <c r="DM481" s="840">
        <v>2</v>
      </c>
      <c r="DN481" s="843" t="s">
        <v>921</v>
      </c>
      <c r="DO481" s="844" t="s">
        <v>854</v>
      </c>
      <c r="DP481" s="846" t="s">
        <v>854</v>
      </c>
      <c r="DQ481" s="846" t="s">
        <v>854</v>
      </c>
      <c r="DR481" s="848" t="s">
        <v>854</v>
      </c>
      <c r="DS481" s="843" t="s">
        <v>921</v>
      </c>
      <c r="DT481" s="967"/>
      <c r="DU481" s="969"/>
      <c r="DV481" s="961"/>
      <c r="DW481" s="195"/>
      <c r="DX481" s="961"/>
    </row>
    <row r="482" spans="1:128" ht="18.600000000000001" customHeight="1">
      <c r="A482" s="302" t="s">
        <v>716</v>
      </c>
      <c r="B482" s="921"/>
      <c r="C482" s="866"/>
      <c r="D482" s="868"/>
      <c r="E482" s="94" t="s">
        <v>52</v>
      </c>
      <c r="F482" s="56"/>
      <c r="G482" s="95">
        <v>49950</v>
      </c>
      <c r="H482" s="96">
        <v>119150</v>
      </c>
      <c r="I482" s="95">
        <v>44690</v>
      </c>
      <c r="J482" s="96">
        <v>113890</v>
      </c>
      <c r="K482" s="33" t="s">
        <v>912</v>
      </c>
      <c r="L482" s="97">
        <v>470</v>
      </c>
      <c r="M482" s="98">
        <v>1060</v>
      </c>
      <c r="N482" s="99" t="s">
        <v>913</v>
      </c>
      <c r="O482" s="100" t="s">
        <v>914</v>
      </c>
      <c r="P482" s="100" t="s">
        <v>852</v>
      </c>
      <c r="Q482" s="100" t="s">
        <v>915</v>
      </c>
      <c r="R482" s="100" t="s">
        <v>912</v>
      </c>
      <c r="S482" s="101">
        <v>2.9</v>
      </c>
      <c r="T482" s="102">
        <v>2.9</v>
      </c>
      <c r="U482" s="97">
        <v>420</v>
      </c>
      <c r="V482" s="98">
        <v>1010</v>
      </c>
      <c r="W482" s="103" t="s">
        <v>913</v>
      </c>
      <c r="X482" s="100" t="s">
        <v>914</v>
      </c>
      <c r="Y482" s="103" t="s">
        <v>852</v>
      </c>
      <c r="Z482" s="100" t="s">
        <v>915</v>
      </c>
      <c r="AA482" s="103" t="s">
        <v>912</v>
      </c>
      <c r="AB482" s="101">
        <v>2.9</v>
      </c>
      <c r="AC482" s="104">
        <v>2.8</v>
      </c>
      <c r="AD482" s="33" t="s">
        <v>912</v>
      </c>
      <c r="AE482" s="105">
        <v>8580</v>
      </c>
      <c r="AF482" s="33" t="s">
        <v>912</v>
      </c>
      <c r="AG482" s="106">
        <v>80</v>
      </c>
      <c r="AH482" s="107" t="s">
        <v>913</v>
      </c>
      <c r="AI482" s="49" t="s">
        <v>914</v>
      </c>
      <c r="AJ482" s="50" t="s">
        <v>912</v>
      </c>
      <c r="AK482" s="108" t="s">
        <v>915</v>
      </c>
      <c r="AL482" s="109" t="s">
        <v>912</v>
      </c>
      <c r="AM482" s="110">
        <v>2.8</v>
      </c>
      <c r="AN482" s="111"/>
      <c r="AP482" s="112"/>
      <c r="AQ482" s="7"/>
      <c r="AR482" s="113"/>
      <c r="AS482" s="114"/>
      <c r="AT482" s="112"/>
      <c r="AU482" s="114"/>
      <c r="AV482" s="112"/>
      <c r="AW482" s="114"/>
      <c r="AX482" s="112"/>
      <c r="AZ482" s="18"/>
      <c r="BA482" s="18"/>
      <c r="BB482" s="81"/>
      <c r="BC482" s="22"/>
      <c r="BD482" s="18"/>
      <c r="BE482" s="22"/>
      <c r="BF482" s="18"/>
      <c r="BG482" s="22"/>
      <c r="BH482" s="18"/>
      <c r="BI482" s="870"/>
      <c r="BK482" s="150"/>
      <c r="BL482" s="869"/>
      <c r="BM482" s="151"/>
      <c r="BN482" s="54"/>
      <c r="BO482" s="54"/>
      <c r="BP482" s="54"/>
      <c r="BQ482" s="54"/>
      <c r="BR482" s="54"/>
      <c r="BS482" s="152"/>
      <c r="BU482" s="958"/>
      <c r="BV482" s="117"/>
      <c r="BW482" s="869"/>
      <c r="BX482" s="123"/>
      <c r="BY482" s="123"/>
      <c r="BZ482" s="870"/>
      <c r="CA482" s="162"/>
      <c r="CB482" s="159"/>
      <c r="CC482" s="160"/>
      <c r="CD482" s="159"/>
      <c r="CE482" s="160"/>
      <c r="CF482" s="159"/>
      <c r="CG482" s="160"/>
      <c r="CH482" s="855"/>
      <c r="CI482" s="872" t="e">
        <v>#REF!</v>
      </c>
      <c r="CJ482" s="875" t="e">
        <v>#REF!</v>
      </c>
      <c r="CK482" s="877"/>
      <c r="CL482" s="15" t="s">
        <v>923</v>
      </c>
      <c r="CM482" s="119">
        <v>3300</v>
      </c>
      <c r="CN482" s="120">
        <v>3700</v>
      </c>
      <c r="CO482" s="859"/>
      <c r="CP482" s="879"/>
      <c r="CQ482" s="859"/>
      <c r="CR482" s="861"/>
      <c r="CS482" s="884"/>
      <c r="CT482" s="835"/>
      <c r="CU482" s="835"/>
      <c r="CV482" s="838"/>
      <c r="CW482" s="884"/>
      <c r="CX482" s="851"/>
      <c r="CY482" s="881"/>
      <c r="CZ482" s="877"/>
      <c r="DA482" s="854"/>
      <c r="DB482" s="855"/>
      <c r="DC482" s="157"/>
      <c r="DD482" s="855"/>
      <c r="DE482" s="857"/>
      <c r="DF482" s="859"/>
      <c r="DG482" s="861"/>
      <c r="DH482" s="835"/>
      <c r="DI482" s="835"/>
      <c r="DJ482" s="835"/>
      <c r="DK482" s="838"/>
      <c r="DL482" s="835"/>
      <c r="DM482" s="841"/>
      <c r="DN482" s="843"/>
      <c r="DO482" s="845"/>
      <c r="DP482" s="847"/>
      <c r="DQ482" s="847"/>
      <c r="DR482" s="849"/>
      <c r="DS482" s="843"/>
      <c r="DT482" s="967"/>
      <c r="DU482" s="969"/>
      <c r="DV482" s="961"/>
      <c r="DW482" s="195"/>
      <c r="DX482" s="961"/>
    </row>
    <row r="483" spans="1:128" ht="18.600000000000001" customHeight="1">
      <c r="A483" s="302" t="s">
        <v>717</v>
      </c>
      <c r="B483" s="921"/>
      <c r="C483" s="866"/>
      <c r="D483" s="863" t="s">
        <v>924</v>
      </c>
      <c r="E483" s="94" t="s">
        <v>53</v>
      </c>
      <c r="F483" s="56"/>
      <c r="G483" s="95">
        <v>119150</v>
      </c>
      <c r="H483" s="96">
        <v>204950</v>
      </c>
      <c r="I483" s="95">
        <v>113890</v>
      </c>
      <c r="J483" s="96">
        <v>199690</v>
      </c>
      <c r="K483" s="33" t="s">
        <v>912</v>
      </c>
      <c r="L483" s="97">
        <v>1060</v>
      </c>
      <c r="M483" s="98">
        <v>1920</v>
      </c>
      <c r="N483" s="99" t="s">
        <v>913</v>
      </c>
      <c r="O483" s="100" t="s">
        <v>914</v>
      </c>
      <c r="P483" s="100" t="s">
        <v>852</v>
      </c>
      <c r="Q483" s="100" t="s">
        <v>915</v>
      </c>
      <c r="R483" s="100" t="s">
        <v>912</v>
      </c>
      <c r="S483" s="101">
        <v>2.9</v>
      </c>
      <c r="T483" s="102">
        <v>2.8</v>
      </c>
      <c r="U483" s="97">
        <v>1010</v>
      </c>
      <c r="V483" s="98">
        <v>1870</v>
      </c>
      <c r="W483" s="103" t="s">
        <v>913</v>
      </c>
      <c r="X483" s="100" t="s">
        <v>914</v>
      </c>
      <c r="Y483" s="103" t="s">
        <v>852</v>
      </c>
      <c r="Z483" s="100" t="s">
        <v>915</v>
      </c>
      <c r="AA483" s="103" t="s">
        <v>912</v>
      </c>
      <c r="AB483" s="101">
        <v>2.8</v>
      </c>
      <c r="AC483" s="104">
        <v>2.8</v>
      </c>
      <c r="AD483" s="122"/>
      <c r="AF483" s="124"/>
      <c r="AO483" s="122"/>
      <c r="AQ483" s="124"/>
      <c r="AY483" s="33" t="s">
        <v>912</v>
      </c>
      <c r="AZ483" s="127">
        <v>17160</v>
      </c>
      <c r="BA483" s="33" t="s">
        <v>912</v>
      </c>
      <c r="BB483" s="75">
        <v>170</v>
      </c>
      <c r="BC483" s="76" t="s">
        <v>913</v>
      </c>
      <c r="BD483" s="77" t="s">
        <v>914</v>
      </c>
      <c r="BE483" s="78" t="s">
        <v>912</v>
      </c>
      <c r="BF483" s="79" t="s">
        <v>915</v>
      </c>
      <c r="BG483" s="76" t="s">
        <v>912</v>
      </c>
      <c r="BH483" s="80">
        <v>2.6</v>
      </c>
      <c r="BI483" s="870"/>
      <c r="BK483" s="115" t="s">
        <v>955</v>
      </c>
      <c r="BL483" s="869"/>
      <c r="BM483" s="93" t="s">
        <v>955</v>
      </c>
      <c r="BS483" s="116"/>
      <c r="BT483" s="154"/>
      <c r="BU483" s="958"/>
      <c r="BV483" s="150"/>
      <c r="BW483" s="869"/>
      <c r="BX483" s="123"/>
      <c r="BY483" s="123"/>
      <c r="BZ483" s="870"/>
      <c r="CA483" s="162"/>
      <c r="CB483" s="159"/>
      <c r="CC483" s="160"/>
      <c r="CD483" s="159"/>
      <c r="CE483" s="160"/>
      <c r="CF483" s="159"/>
      <c r="CG483" s="160"/>
      <c r="CH483" s="855"/>
      <c r="CI483" s="872" t="e">
        <v>#REF!</v>
      </c>
      <c r="CJ483" s="875" t="e">
        <v>#REF!</v>
      </c>
      <c r="CK483" s="877"/>
      <c r="CL483" s="15" t="s">
        <v>925</v>
      </c>
      <c r="CM483" s="119">
        <v>2900</v>
      </c>
      <c r="CN483" s="120">
        <v>3200</v>
      </c>
      <c r="CO483" s="859"/>
      <c r="CP483" s="879"/>
      <c r="CQ483" s="859"/>
      <c r="CR483" s="861"/>
      <c r="CS483" s="884"/>
      <c r="CT483" s="835"/>
      <c r="CU483" s="835"/>
      <c r="CV483" s="838"/>
      <c r="CW483" s="884"/>
      <c r="CX483" s="851"/>
      <c r="CY483" s="881"/>
      <c r="CZ483" s="93"/>
      <c r="DA483" s="19"/>
      <c r="DB483" s="855"/>
      <c r="DC483" s="157"/>
      <c r="DD483" s="855"/>
      <c r="DE483" s="857"/>
      <c r="DF483" s="859"/>
      <c r="DG483" s="861"/>
      <c r="DH483" s="835"/>
      <c r="DI483" s="835"/>
      <c r="DJ483" s="835"/>
      <c r="DK483" s="838"/>
      <c r="DL483" s="835"/>
      <c r="DM483" s="841"/>
      <c r="DN483" s="843"/>
      <c r="DO483" s="888">
        <v>0.02</v>
      </c>
      <c r="DP483" s="890">
        <v>0.03</v>
      </c>
      <c r="DQ483" s="890">
        <v>0.05</v>
      </c>
      <c r="DR483" s="892">
        <v>0.06</v>
      </c>
      <c r="DS483" s="843"/>
      <c r="DT483" s="967"/>
      <c r="DU483" s="969"/>
      <c r="DV483" s="961"/>
      <c r="DW483" s="195"/>
      <c r="DX483" s="961"/>
    </row>
    <row r="484" spans="1:128" ht="18.600000000000001" customHeight="1">
      <c r="A484" s="302" t="s">
        <v>718</v>
      </c>
      <c r="B484" s="921"/>
      <c r="C484" s="866"/>
      <c r="D484" s="864"/>
      <c r="E484" s="129" t="s">
        <v>54</v>
      </c>
      <c r="F484" s="56"/>
      <c r="G484" s="130">
        <v>204950</v>
      </c>
      <c r="H484" s="131"/>
      <c r="I484" s="130">
        <v>199690</v>
      </c>
      <c r="J484" s="131"/>
      <c r="K484" s="33" t="s">
        <v>912</v>
      </c>
      <c r="L484" s="132">
        <v>1920</v>
      </c>
      <c r="M484" s="133"/>
      <c r="N484" s="134" t="s">
        <v>913</v>
      </c>
      <c r="O484" s="135" t="s">
        <v>914</v>
      </c>
      <c r="P484" s="135" t="s">
        <v>852</v>
      </c>
      <c r="Q484" s="135" t="s">
        <v>915</v>
      </c>
      <c r="R484" s="135" t="s">
        <v>912</v>
      </c>
      <c r="S484" s="136">
        <v>2.8</v>
      </c>
      <c r="T484" s="137"/>
      <c r="U484" s="132">
        <v>1870</v>
      </c>
      <c r="V484" s="133"/>
      <c r="W484" s="138" t="s">
        <v>913</v>
      </c>
      <c r="X484" s="135" t="s">
        <v>914</v>
      </c>
      <c r="Y484" s="139" t="s">
        <v>852</v>
      </c>
      <c r="Z484" s="135" t="s">
        <v>915</v>
      </c>
      <c r="AA484" s="139" t="s">
        <v>912</v>
      </c>
      <c r="AB484" s="136">
        <v>2.8</v>
      </c>
      <c r="AC484" s="140"/>
      <c r="AD484" s="122"/>
      <c r="AF484" s="124"/>
      <c r="AG484" s="141"/>
      <c r="AO484" s="122"/>
      <c r="AQ484" s="124"/>
      <c r="AR484" s="141"/>
      <c r="AY484" s="122"/>
      <c r="BI484" s="870"/>
      <c r="BK484" s="115">
        <v>722000</v>
      </c>
      <c r="BL484" s="869"/>
      <c r="BM484" s="147">
        <v>7220</v>
      </c>
      <c r="BN484" s="86" t="s">
        <v>853</v>
      </c>
      <c r="BO484" s="14" t="s">
        <v>914</v>
      </c>
      <c r="BP484" s="21" t="s">
        <v>912</v>
      </c>
      <c r="BQ484" s="148" t="s">
        <v>915</v>
      </c>
      <c r="BR484" s="35" t="s">
        <v>912</v>
      </c>
      <c r="BS484" s="149">
        <v>2</v>
      </c>
      <c r="BT484" s="123"/>
      <c r="BU484" s="958"/>
      <c r="BV484" s="115"/>
      <c r="BW484" s="869"/>
      <c r="BX484" s="123"/>
      <c r="BY484" s="123"/>
      <c r="BZ484" s="870"/>
      <c r="CA484" s="162"/>
      <c r="CB484" s="159"/>
      <c r="CC484" s="160"/>
      <c r="CD484" s="159"/>
      <c r="CE484" s="160"/>
      <c r="CF484" s="159"/>
      <c r="CG484" s="160"/>
      <c r="CH484" s="855"/>
      <c r="CI484" s="873" t="e">
        <v>#REF!</v>
      </c>
      <c r="CJ484" s="876" t="e">
        <v>#REF!</v>
      </c>
      <c r="CK484" s="877"/>
      <c r="CL484" s="143" t="s">
        <v>926</v>
      </c>
      <c r="CM484" s="144">
        <v>2600</v>
      </c>
      <c r="CN484" s="145">
        <v>2900</v>
      </c>
      <c r="CO484" s="859"/>
      <c r="CP484" s="880"/>
      <c r="CQ484" s="859"/>
      <c r="CR484" s="862"/>
      <c r="CS484" s="885"/>
      <c r="CT484" s="836"/>
      <c r="CU484" s="836"/>
      <c r="CV484" s="839"/>
      <c r="CW484" s="885"/>
      <c r="CX484" s="852"/>
      <c r="CY484" s="882"/>
      <c r="CZ484" s="93"/>
      <c r="DA484" s="19"/>
      <c r="DB484" s="855"/>
      <c r="DC484" s="157"/>
      <c r="DD484" s="855"/>
      <c r="DE484" s="858"/>
      <c r="DF484" s="859"/>
      <c r="DG484" s="862"/>
      <c r="DH484" s="836"/>
      <c r="DI484" s="836"/>
      <c r="DJ484" s="836"/>
      <c r="DK484" s="839"/>
      <c r="DL484" s="836"/>
      <c r="DM484" s="842"/>
      <c r="DN484" s="843"/>
      <c r="DO484" s="889"/>
      <c r="DP484" s="891"/>
      <c r="DQ484" s="891"/>
      <c r="DR484" s="893"/>
      <c r="DS484" s="843"/>
      <c r="DT484" s="967"/>
      <c r="DU484" s="969"/>
      <c r="DV484" s="961"/>
      <c r="DW484" s="195"/>
      <c r="DX484" s="961"/>
    </row>
    <row r="485" spans="1:128" ht="18.600000000000001" customHeight="1">
      <c r="A485" s="302" t="s">
        <v>719</v>
      </c>
      <c r="B485" s="921"/>
      <c r="C485" s="976" t="s">
        <v>956</v>
      </c>
      <c r="D485" s="867" t="s">
        <v>911</v>
      </c>
      <c r="E485" s="55" t="s">
        <v>51</v>
      </c>
      <c r="F485" s="56"/>
      <c r="G485" s="57">
        <v>39580</v>
      </c>
      <c r="H485" s="58">
        <v>48160</v>
      </c>
      <c r="I485" s="57">
        <v>34750</v>
      </c>
      <c r="J485" s="58">
        <v>43330</v>
      </c>
      <c r="K485" s="33" t="s">
        <v>912</v>
      </c>
      <c r="L485" s="59">
        <v>370</v>
      </c>
      <c r="M485" s="60">
        <v>450</v>
      </c>
      <c r="N485" s="61" t="s">
        <v>913</v>
      </c>
      <c r="O485" s="62" t="s">
        <v>914</v>
      </c>
      <c r="P485" s="63" t="s">
        <v>912</v>
      </c>
      <c r="Q485" s="64" t="s">
        <v>915</v>
      </c>
      <c r="R485" s="63" t="s">
        <v>912</v>
      </c>
      <c r="S485" s="65">
        <v>3</v>
      </c>
      <c r="T485" s="66">
        <v>2.9</v>
      </c>
      <c r="U485" s="59">
        <v>320</v>
      </c>
      <c r="V485" s="60">
        <v>400</v>
      </c>
      <c r="W485" s="67" t="s">
        <v>913</v>
      </c>
      <c r="X485" s="62" t="s">
        <v>914</v>
      </c>
      <c r="Y485" s="67" t="s">
        <v>912</v>
      </c>
      <c r="Z485" s="64" t="s">
        <v>915</v>
      </c>
      <c r="AA485" s="67" t="s">
        <v>912</v>
      </c>
      <c r="AB485" s="65">
        <v>3</v>
      </c>
      <c r="AC485" s="68">
        <v>2.9</v>
      </c>
      <c r="AD485" s="33" t="s">
        <v>912</v>
      </c>
      <c r="AE485" s="69">
        <v>8580</v>
      </c>
      <c r="AF485" s="33" t="s">
        <v>912</v>
      </c>
      <c r="AG485" s="70">
        <v>80</v>
      </c>
      <c r="AH485" s="71" t="s">
        <v>913</v>
      </c>
      <c r="AI485" s="62" t="s">
        <v>914</v>
      </c>
      <c r="AJ485" s="67" t="s">
        <v>912</v>
      </c>
      <c r="AK485" s="64" t="s">
        <v>915</v>
      </c>
      <c r="AL485" s="67" t="s">
        <v>912</v>
      </c>
      <c r="AM485" s="72">
        <v>2.8</v>
      </c>
      <c r="AN485" s="73" t="s">
        <v>916</v>
      </c>
      <c r="AO485" s="33" t="s">
        <v>912</v>
      </c>
      <c r="AP485" s="74">
        <v>3430</v>
      </c>
      <c r="AQ485" s="33" t="s">
        <v>912</v>
      </c>
      <c r="AR485" s="75">
        <v>30</v>
      </c>
      <c r="AS485" s="76" t="s">
        <v>913</v>
      </c>
      <c r="AT485" s="77" t="s">
        <v>914</v>
      </c>
      <c r="AU485" s="78" t="s">
        <v>912</v>
      </c>
      <c r="AV485" s="79" t="s">
        <v>915</v>
      </c>
      <c r="AW485" s="78" t="s">
        <v>912</v>
      </c>
      <c r="AX485" s="80">
        <v>3.7</v>
      </c>
      <c r="AZ485" s="18"/>
      <c r="BA485" s="18"/>
      <c r="BB485" s="81"/>
      <c r="BC485" s="22"/>
      <c r="BD485" s="18"/>
      <c r="BE485" s="22"/>
      <c r="BF485" s="18"/>
      <c r="BG485" s="22"/>
      <c r="BH485" s="18"/>
      <c r="BI485" s="870"/>
      <c r="BK485" s="150"/>
      <c r="BL485" s="869"/>
      <c r="BM485" s="151"/>
      <c r="BN485" s="54"/>
      <c r="BO485" s="54"/>
      <c r="BP485" s="54"/>
      <c r="BQ485" s="54"/>
      <c r="BR485" s="54"/>
      <c r="BS485" s="152"/>
      <c r="BU485" s="958"/>
      <c r="BV485" s="117"/>
      <c r="BW485" s="869"/>
      <c r="BX485" s="123"/>
      <c r="BY485" s="123"/>
      <c r="BZ485" s="870"/>
      <c r="CA485" s="162"/>
      <c r="CB485" s="159"/>
      <c r="CC485" s="160"/>
      <c r="CD485" s="159"/>
      <c r="CE485" s="160"/>
      <c r="CF485" s="159"/>
      <c r="CG485" s="160"/>
      <c r="CH485" s="855" t="s">
        <v>912</v>
      </c>
      <c r="CI485" s="871">
        <v>3400</v>
      </c>
      <c r="CJ485" s="874">
        <v>3800</v>
      </c>
      <c r="CK485" s="877" t="s">
        <v>912</v>
      </c>
      <c r="CL485" s="89" t="s">
        <v>919</v>
      </c>
      <c r="CM485" s="90">
        <v>5500</v>
      </c>
      <c r="CN485" s="91">
        <v>6200</v>
      </c>
      <c r="CO485" s="859" t="s">
        <v>912</v>
      </c>
      <c r="CP485" s="878">
        <v>4290</v>
      </c>
      <c r="CQ485" s="859" t="s">
        <v>912</v>
      </c>
      <c r="CR485" s="860">
        <v>40</v>
      </c>
      <c r="CS485" s="883" t="s">
        <v>913</v>
      </c>
      <c r="CT485" s="834" t="s">
        <v>914</v>
      </c>
      <c r="CU485" s="834" t="s">
        <v>912</v>
      </c>
      <c r="CV485" s="837" t="s">
        <v>918</v>
      </c>
      <c r="CW485" s="883" t="s">
        <v>912</v>
      </c>
      <c r="CX485" s="850">
        <v>3</v>
      </c>
      <c r="CY485" s="881" t="s">
        <v>920</v>
      </c>
      <c r="CZ485" s="877" t="s">
        <v>912</v>
      </c>
      <c r="DA485" s="853">
        <v>5100</v>
      </c>
      <c r="DB485" s="855"/>
      <c r="DC485" s="157"/>
      <c r="DD485" s="855" t="s">
        <v>921</v>
      </c>
      <c r="DE485" s="856">
        <v>4610</v>
      </c>
      <c r="DF485" s="859" t="s">
        <v>912</v>
      </c>
      <c r="DG485" s="860">
        <v>40</v>
      </c>
      <c r="DH485" s="834" t="s">
        <v>913</v>
      </c>
      <c r="DI485" s="834" t="s">
        <v>914</v>
      </c>
      <c r="DJ485" s="834" t="s">
        <v>912</v>
      </c>
      <c r="DK485" s="837" t="s">
        <v>918</v>
      </c>
      <c r="DL485" s="834" t="s">
        <v>912</v>
      </c>
      <c r="DM485" s="840">
        <v>2.2999999999999998</v>
      </c>
      <c r="DN485" s="843" t="s">
        <v>921</v>
      </c>
      <c r="DO485" s="844" t="s">
        <v>854</v>
      </c>
      <c r="DP485" s="846" t="s">
        <v>854</v>
      </c>
      <c r="DQ485" s="846" t="s">
        <v>854</v>
      </c>
      <c r="DR485" s="848" t="s">
        <v>854</v>
      </c>
      <c r="DS485" s="843" t="s">
        <v>921</v>
      </c>
      <c r="DT485" s="967"/>
      <c r="DU485" s="969"/>
      <c r="DV485" s="961"/>
      <c r="DW485" s="195"/>
      <c r="DX485" s="961"/>
    </row>
    <row r="486" spans="1:128" ht="18.600000000000001" customHeight="1">
      <c r="A486" s="302" t="s">
        <v>720</v>
      </c>
      <c r="B486" s="921"/>
      <c r="C486" s="977"/>
      <c r="D486" s="868"/>
      <c r="E486" s="94" t="s">
        <v>52</v>
      </c>
      <c r="F486" s="56"/>
      <c r="G486" s="95">
        <v>48160</v>
      </c>
      <c r="H486" s="96">
        <v>117360</v>
      </c>
      <c r="I486" s="95">
        <v>43330</v>
      </c>
      <c r="J486" s="96">
        <v>112530</v>
      </c>
      <c r="K486" s="33" t="s">
        <v>912</v>
      </c>
      <c r="L486" s="97">
        <v>450</v>
      </c>
      <c r="M486" s="98">
        <v>1040</v>
      </c>
      <c r="N486" s="99" t="s">
        <v>913</v>
      </c>
      <c r="O486" s="100" t="s">
        <v>914</v>
      </c>
      <c r="P486" s="100" t="s">
        <v>852</v>
      </c>
      <c r="Q486" s="100" t="s">
        <v>915</v>
      </c>
      <c r="R486" s="100" t="s">
        <v>912</v>
      </c>
      <c r="S486" s="101">
        <v>2.9</v>
      </c>
      <c r="T486" s="102">
        <v>2.9</v>
      </c>
      <c r="U486" s="97">
        <v>400</v>
      </c>
      <c r="V486" s="98">
        <v>1000</v>
      </c>
      <c r="W486" s="103" t="s">
        <v>913</v>
      </c>
      <c r="X486" s="100" t="s">
        <v>914</v>
      </c>
      <c r="Y486" s="103" t="s">
        <v>852</v>
      </c>
      <c r="Z486" s="100" t="s">
        <v>915</v>
      </c>
      <c r="AA486" s="103" t="s">
        <v>912</v>
      </c>
      <c r="AB486" s="101">
        <v>2.9</v>
      </c>
      <c r="AC486" s="104">
        <v>2.8</v>
      </c>
      <c r="AD486" s="33" t="s">
        <v>912</v>
      </c>
      <c r="AE486" s="105">
        <v>8580</v>
      </c>
      <c r="AF486" s="33" t="s">
        <v>912</v>
      </c>
      <c r="AG486" s="106">
        <v>80</v>
      </c>
      <c r="AH486" s="107" t="s">
        <v>913</v>
      </c>
      <c r="AI486" s="49" t="s">
        <v>914</v>
      </c>
      <c r="AJ486" s="50" t="s">
        <v>912</v>
      </c>
      <c r="AK486" s="108" t="s">
        <v>915</v>
      </c>
      <c r="AL486" s="109" t="s">
        <v>912</v>
      </c>
      <c r="AM486" s="110">
        <v>2.8</v>
      </c>
      <c r="AN486" s="111"/>
      <c r="AP486" s="112"/>
      <c r="AQ486" s="7"/>
      <c r="AR486" s="113"/>
      <c r="AS486" s="114"/>
      <c r="AT486" s="112"/>
      <c r="AU486" s="114"/>
      <c r="AV486" s="112"/>
      <c r="AW486" s="114"/>
      <c r="AX486" s="112"/>
      <c r="AZ486" s="18"/>
      <c r="BA486" s="18"/>
      <c r="BB486" s="81"/>
      <c r="BC486" s="22"/>
      <c r="BD486" s="18"/>
      <c r="BE486" s="22"/>
      <c r="BF486" s="18"/>
      <c r="BG486" s="22"/>
      <c r="BH486" s="18"/>
      <c r="BI486" s="870"/>
      <c r="BK486" s="115" t="s">
        <v>957</v>
      </c>
      <c r="BL486" s="869"/>
      <c r="BM486" s="93" t="s">
        <v>957</v>
      </c>
      <c r="BS486" s="116"/>
      <c r="BT486" s="154"/>
      <c r="BU486" s="958"/>
      <c r="BV486" s="150"/>
      <c r="BW486" s="869"/>
      <c r="BX486" s="123"/>
      <c r="BY486" s="123"/>
      <c r="BZ486" s="870"/>
      <c r="CA486" s="162"/>
      <c r="CB486" s="159"/>
      <c r="CC486" s="160"/>
      <c r="CD486" s="159"/>
      <c r="CE486" s="160"/>
      <c r="CF486" s="159"/>
      <c r="CG486" s="160"/>
      <c r="CH486" s="855"/>
      <c r="CI486" s="872" t="e">
        <v>#REF!</v>
      </c>
      <c r="CJ486" s="875" t="e">
        <v>#REF!</v>
      </c>
      <c r="CK486" s="877"/>
      <c r="CL486" s="15" t="s">
        <v>923</v>
      </c>
      <c r="CM486" s="119">
        <v>3000</v>
      </c>
      <c r="CN486" s="120">
        <v>3400</v>
      </c>
      <c r="CO486" s="859"/>
      <c r="CP486" s="879"/>
      <c r="CQ486" s="859"/>
      <c r="CR486" s="861"/>
      <c r="CS486" s="884"/>
      <c r="CT486" s="835"/>
      <c r="CU486" s="835"/>
      <c r="CV486" s="838"/>
      <c r="CW486" s="884"/>
      <c r="CX486" s="851"/>
      <c r="CY486" s="881"/>
      <c r="CZ486" s="877"/>
      <c r="DA486" s="854"/>
      <c r="DB486" s="855"/>
      <c r="DC486" s="157"/>
      <c r="DD486" s="855"/>
      <c r="DE486" s="857"/>
      <c r="DF486" s="859"/>
      <c r="DG486" s="861"/>
      <c r="DH486" s="835"/>
      <c r="DI486" s="835"/>
      <c r="DJ486" s="835"/>
      <c r="DK486" s="838"/>
      <c r="DL486" s="835"/>
      <c r="DM486" s="841"/>
      <c r="DN486" s="843"/>
      <c r="DO486" s="845"/>
      <c r="DP486" s="847"/>
      <c r="DQ486" s="847"/>
      <c r="DR486" s="849"/>
      <c r="DS486" s="843"/>
      <c r="DT486" s="967"/>
      <c r="DU486" s="969"/>
      <c r="DV486" s="961"/>
      <c r="DW486" s="195"/>
      <c r="DX486" s="961"/>
    </row>
    <row r="487" spans="1:128" ht="18.600000000000001" customHeight="1">
      <c r="A487" s="302" t="s">
        <v>721</v>
      </c>
      <c r="B487" s="921"/>
      <c r="C487" s="977"/>
      <c r="D487" s="863" t="s">
        <v>924</v>
      </c>
      <c r="E487" s="94" t="s">
        <v>53</v>
      </c>
      <c r="F487" s="56"/>
      <c r="G487" s="95">
        <v>117360</v>
      </c>
      <c r="H487" s="96">
        <v>203160</v>
      </c>
      <c r="I487" s="95">
        <v>112530</v>
      </c>
      <c r="J487" s="96">
        <v>198330</v>
      </c>
      <c r="K487" s="33" t="s">
        <v>912</v>
      </c>
      <c r="L487" s="97">
        <v>1040</v>
      </c>
      <c r="M487" s="98">
        <v>1900</v>
      </c>
      <c r="N487" s="99" t="s">
        <v>913</v>
      </c>
      <c r="O487" s="100" t="s">
        <v>914</v>
      </c>
      <c r="P487" s="100" t="s">
        <v>852</v>
      </c>
      <c r="Q487" s="100" t="s">
        <v>915</v>
      </c>
      <c r="R487" s="100" t="s">
        <v>912</v>
      </c>
      <c r="S487" s="101">
        <v>2.9</v>
      </c>
      <c r="T487" s="102">
        <v>2.8</v>
      </c>
      <c r="U487" s="97">
        <v>1000</v>
      </c>
      <c r="V487" s="98">
        <v>1860</v>
      </c>
      <c r="W487" s="103" t="s">
        <v>913</v>
      </c>
      <c r="X487" s="100" t="s">
        <v>914</v>
      </c>
      <c r="Y487" s="103" t="s">
        <v>852</v>
      </c>
      <c r="Z487" s="100" t="s">
        <v>915</v>
      </c>
      <c r="AA487" s="103" t="s">
        <v>912</v>
      </c>
      <c r="AB487" s="101">
        <v>2.8</v>
      </c>
      <c r="AC487" s="104">
        <v>2.8</v>
      </c>
      <c r="AD487" s="122"/>
      <c r="AF487" s="124"/>
      <c r="AO487" s="122"/>
      <c r="AQ487" s="124"/>
      <c r="AY487" s="33" t="s">
        <v>912</v>
      </c>
      <c r="AZ487" s="127">
        <v>17160</v>
      </c>
      <c r="BA487" s="33" t="s">
        <v>912</v>
      </c>
      <c r="BB487" s="75">
        <v>170</v>
      </c>
      <c r="BC487" s="76" t="s">
        <v>913</v>
      </c>
      <c r="BD487" s="77" t="s">
        <v>914</v>
      </c>
      <c r="BE487" s="78" t="s">
        <v>912</v>
      </c>
      <c r="BF487" s="79" t="s">
        <v>915</v>
      </c>
      <c r="BG487" s="76" t="s">
        <v>912</v>
      </c>
      <c r="BH487" s="80">
        <v>2.6</v>
      </c>
      <c r="BI487" s="870"/>
      <c r="BK487" s="115">
        <v>763400</v>
      </c>
      <c r="BL487" s="869"/>
      <c r="BM487" s="147">
        <v>7630</v>
      </c>
      <c r="BN487" s="86" t="s">
        <v>853</v>
      </c>
      <c r="BO487" s="14" t="s">
        <v>914</v>
      </c>
      <c r="BP487" s="21" t="s">
        <v>912</v>
      </c>
      <c r="BQ487" s="148" t="s">
        <v>915</v>
      </c>
      <c r="BR487" s="35" t="s">
        <v>912</v>
      </c>
      <c r="BS487" s="149">
        <v>2</v>
      </c>
      <c r="BT487" s="123"/>
      <c r="BU487" s="958"/>
      <c r="BV487" s="115"/>
      <c r="BW487" s="869"/>
      <c r="BX487" s="123"/>
      <c r="BY487" s="123"/>
      <c r="BZ487" s="870"/>
      <c r="CA487" s="162"/>
      <c r="CB487" s="159"/>
      <c r="CC487" s="160"/>
      <c r="CD487" s="159"/>
      <c r="CE487" s="160"/>
      <c r="CF487" s="159"/>
      <c r="CG487" s="160"/>
      <c r="CH487" s="855"/>
      <c r="CI487" s="872" t="e">
        <v>#REF!</v>
      </c>
      <c r="CJ487" s="875" t="e">
        <v>#REF!</v>
      </c>
      <c r="CK487" s="877"/>
      <c r="CL487" s="15" t="s">
        <v>925</v>
      </c>
      <c r="CM487" s="119">
        <v>2600</v>
      </c>
      <c r="CN487" s="120">
        <v>2900</v>
      </c>
      <c r="CO487" s="859"/>
      <c r="CP487" s="879"/>
      <c r="CQ487" s="859"/>
      <c r="CR487" s="861"/>
      <c r="CS487" s="884"/>
      <c r="CT487" s="835"/>
      <c r="CU487" s="835"/>
      <c r="CV487" s="838"/>
      <c r="CW487" s="884"/>
      <c r="CX487" s="851"/>
      <c r="CY487" s="881"/>
      <c r="CZ487" s="93"/>
      <c r="DA487" s="19"/>
      <c r="DB487" s="855"/>
      <c r="DC487" s="157"/>
      <c r="DD487" s="855"/>
      <c r="DE487" s="857"/>
      <c r="DF487" s="859"/>
      <c r="DG487" s="861"/>
      <c r="DH487" s="835"/>
      <c r="DI487" s="835"/>
      <c r="DJ487" s="835"/>
      <c r="DK487" s="838"/>
      <c r="DL487" s="835"/>
      <c r="DM487" s="841"/>
      <c r="DN487" s="843"/>
      <c r="DO487" s="888">
        <v>0.02</v>
      </c>
      <c r="DP487" s="890">
        <v>0.03</v>
      </c>
      <c r="DQ487" s="890">
        <v>0.05</v>
      </c>
      <c r="DR487" s="892">
        <v>0.06</v>
      </c>
      <c r="DS487" s="843"/>
      <c r="DT487" s="967"/>
      <c r="DU487" s="969"/>
      <c r="DV487" s="961"/>
      <c r="DW487" s="195"/>
      <c r="DX487" s="961"/>
    </row>
    <row r="488" spans="1:128" ht="18.600000000000001" customHeight="1">
      <c r="A488" s="302" t="s">
        <v>722</v>
      </c>
      <c r="B488" s="921"/>
      <c r="C488" s="978"/>
      <c r="D488" s="864"/>
      <c r="E488" s="129" t="s">
        <v>54</v>
      </c>
      <c r="F488" s="56"/>
      <c r="G488" s="130">
        <v>203160</v>
      </c>
      <c r="H488" s="131"/>
      <c r="I488" s="130">
        <v>198330</v>
      </c>
      <c r="J488" s="131"/>
      <c r="K488" s="33" t="s">
        <v>912</v>
      </c>
      <c r="L488" s="132">
        <v>1900</v>
      </c>
      <c r="M488" s="133"/>
      <c r="N488" s="134" t="s">
        <v>913</v>
      </c>
      <c r="O488" s="135" t="s">
        <v>914</v>
      </c>
      <c r="P488" s="135" t="s">
        <v>852</v>
      </c>
      <c r="Q488" s="135" t="s">
        <v>915</v>
      </c>
      <c r="R488" s="135" t="s">
        <v>912</v>
      </c>
      <c r="S488" s="136">
        <v>2.8</v>
      </c>
      <c r="T488" s="137"/>
      <c r="U488" s="132">
        <v>1860</v>
      </c>
      <c r="V488" s="133"/>
      <c r="W488" s="138" t="s">
        <v>913</v>
      </c>
      <c r="X488" s="135" t="s">
        <v>914</v>
      </c>
      <c r="Y488" s="139" t="s">
        <v>852</v>
      </c>
      <c r="Z488" s="135" t="s">
        <v>915</v>
      </c>
      <c r="AA488" s="139" t="s">
        <v>912</v>
      </c>
      <c r="AB488" s="136">
        <v>2.8</v>
      </c>
      <c r="AC488" s="140"/>
      <c r="AD488" s="122"/>
      <c r="AF488" s="124"/>
      <c r="AG488" s="141"/>
      <c r="AO488" s="122"/>
      <c r="AQ488" s="124"/>
      <c r="AR488" s="141"/>
      <c r="AY488" s="122"/>
      <c r="BI488" s="870"/>
      <c r="BK488" s="150"/>
      <c r="BL488" s="869"/>
      <c r="BM488" s="151"/>
      <c r="BN488" s="54"/>
      <c r="BO488" s="54"/>
      <c r="BP488" s="54"/>
      <c r="BQ488" s="54"/>
      <c r="BR488" s="54"/>
      <c r="BS488" s="152"/>
      <c r="BU488" s="958"/>
      <c r="BV488" s="117"/>
      <c r="BW488" s="869"/>
      <c r="BX488" s="123"/>
      <c r="BY488" s="123"/>
      <c r="BZ488" s="870"/>
      <c r="CA488" s="162"/>
      <c r="CB488" s="159"/>
      <c r="CC488" s="160"/>
      <c r="CD488" s="159"/>
      <c r="CE488" s="160"/>
      <c r="CF488" s="159"/>
      <c r="CG488" s="160"/>
      <c r="CH488" s="855"/>
      <c r="CI488" s="873" t="e">
        <v>#REF!</v>
      </c>
      <c r="CJ488" s="876" t="e">
        <v>#REF!</v>
      </c>
      <c r="CK488" s="877"/>
      <c r="CL488" s="143" t="s">
        <v>926</v>
      </c>
      <c r="CM488" s="144">
        <v>2400</v>
      </c>
      <c r="CN488" s="145">
        <v>2600</v>
      </c>
      <c r="CO488" s="859"/>
      <c r="CP488" s="880"/>
      <c r="CQ488" s="859"/>
      <c r="CR488" s="862"/>
      <c r="CS488" s="885"/>
      <c r="CT488" s="836"/>
      <c r="CU488" s="836"/>
      <c r="CV488" s="839"/>
      <c r="CW488" s="885"/>
      <c r="CX488" s="852"/>
      <c r="CY488" s="882"/>
      <c r="CZ488" s="93"/>
      <c r="DA488" s="19"/>
      <c r="DB488" s="855"/>
      <c r="DC488" s="157"/>
      <c r="DD488" s="855"/>
      <c r="DE488" s="858"/>
      <c r="DF488" s="859"/>
      <c r="DG488" s="862"/>
      <c r="DH488" s="836"/>
      <c r="DI488" s="836"/>
      <c r="DJ488" s="836"/>
      <c r="DK488" s="839"/>
      <c r="DL488" s="836"/>
      <c r="DM488" s="842"/>
      <c r="DN488" s="843"/>
      <c r="DO488" s="889"/>
      <c r="DP488" s="891"/>
      <c r="DQ488" s="891"/>
      <c r="DR488" s="893"/>
      <c r="DS488" s="843"/>
      <c r="DT488" s="967"/>
      <c r="DU488" s="969"/>
      <c r="DV488" s="961"/>
      <c r="DW488" s="195"/>
      <c r="DX488" s="961"/>
    </row>
    <row r="489" spans="1:128" ht="18.600000000000001" customHeight="1">
      <c r="A489" s="302" t="s">
        <v>723</v>
      </c>
      <c r="B489" s="921"/>
      <c r="C489" s="973" t="s">
        <v>958</v>
      </c>
      <c r="D489" s="867" t="s">
        <v>911</v>
      </c>
      <c r="E489" s="55" t="s">
        <v>51</v>
      </c>
      <c r="F489" s="56"/>
      <c r="G489" s="57">
        <v>38060</v>
      </c>
      <c r="H489" s="58">
        <v>46640</v>
      </c>
      <c r="I489" s="57">
        <v>33610</v>
      </c>
      <c r="J489" s="58">
        <v>42190</v>
      </c>
      <c r="K489" s="33" t="s">
        <v>912</v>
      </c>
      <c r="L489" s="59">
        <v>360</v>
      </c>
      <c r="M489" s="60">
        <v>440</v>
      </c>
      <c r="N489" s="61" t="s">
        <v>913</v>
      </c>
      <c r="O489" s="62" t="s">
        <v>914</v>
      </c>
      <c r="P489" s="63" t="s">
        <v>912</v>
      </c>
      <c r="Q489" s="64" t="s">
        <v>915</v>
      </c>
      <c r="R489" s="63" t="s">
        <v>912</v>
      </c>
      <c r="S489" s="65">
        <v>2.9</v>
      </c>
      <c r="T489" s="66">
        <v>2.9</v>
      </c>
      <c r="U489" s="59">
        <v>310</v>
      </c>
      <c r="V489" s="60">
        <v>390</v>
      </c>
      <c r="W489" s="67" t="s">
        <v>913</v>
      </c>
      <c r="X489" s="62" t="s">
        <v>914</v>
      </c>
      <c r="Y489" s="67" t="s">
        <v>912</v>
      </c>
      <c r="Z489" s="64" t="s">
        <v>915</v>
      </c>
      <c r="AA489" s="67" t="s">
        <v>912</v>
      </c>
      <c r="AB489" s="65">
        <v>2.9</v>
      </c>
      <c r="AC489" s="68">
        <v>2.9</v>
      </c>
      <c r="AD489" s="33" t="s">
        <v>912</v>
      </c>
      <c r="AE489" s="69">
        <v>8580</v>
      </c>
      <c r="AF489" s="33" t="s">
        <v>912</v>
      </c>
      <c r="AG489" s="70">
        <v>80</v>
      </c>
      <c r="AH489" s="71" t="s">
        <v>913</v>
      </c>
      <c r="AI489" s="62" t="s">
        <v>914</v>
      </c>
      <c r="AJ489" s="67" t="s">
        <v>912</v>
      </c>
      <c r="AK489" s="64" t="s">
        <v>915</v>
      </c>
      <c r="AL489" s="67" t="s">
        <v>912</v>
      </c>
      <c r="AM489" s="72">
        <v>2.8</v>
      </c>
      <c r="AN489" s="73" t="s">
        <v>916</v>
      </c>
      <c r="AO489" s="33" t="s">
        <v>912</v>
      </c>
      <c r="AP489" s="74">
        <v>3430</v>
      </c>
      <c r="AQ489" s="33" t="s">
        <v>912</v>
      </c>
      <c r="AR489" s="75">
        <v>30</v>
      </c>
      <c r="AS489" s="76" t="s">
        <v>913</v>
      </c>
      <c r="AT489" s="77" t="s">
        <v>914</v>
      </c>
      <c r="AU489" s="78" t="s">
        <v>912</v>
      </c>
      <c r="AV489" s="79" t="s">
        <v>915</v>
      </c>
      <c r="AW489" s="78" t="s">
        <v>912</v>
      </c>
      <c r="AX489" s="80">
        <v>3.7</v>
      </c>
      <c r="AZ489" s="18"/>
      <c r="BA489" s="18"/>
      <c r="BB489" s="81"/>
      <c r="BC489" s="22"/>
      <c r="BD489" s="18"/>
      <c r="BE489" s="22"/>
      <c r="BF489" s="18"/>
      <c r="BG489" s="22"/>
      <c r="BH489" s="18"/>
      <c r="BI489" s="870"/>
      <c r="BK489" s="115" t="s">
        <v>959</v>
      </c>
      <c r="BL489" s="869"/>
      <c r="BM489" s="93" t="s">
        <v>959</v>
      </c>
      <c r="BS489" s="116"/>
      <c r="BT489" s="154"/>
      <c r="BU489" s="958"/>
      <c r="BV489" s="150"/>
      <c r="BW489" s="869"/>
      <c r="BX489" s="123"/>
      <c r="BY489" s="123"/>
      <c r="BZ489" s="870"/>
      <c r="CA489" s="162"/>
      <c r="CB489" s="159"/>
      <c r="CC489" s="160"/>
      <c r="CD489" s="159"/>
      <c r="CE489" s="160"/>
      <c r="CF489" s="159"/>
      <c r="CG489" s="160"/>
      <c r="CH489" s="855" t="s">
        <v>912</v>
      </c>
      <c r="CI489" s="871">
        <v>3200</v>
      </c>
      <c r="CJ489" s="874">
        <v>3500</v>
      </c>
      <c r="CK489" s="877" t="s">
        <v>912</v>
      </c>
      <c r="CL489" s="89" t="s">
        <v>919</v>
      </c>
      <c r="CM489" s="90">
        <v>5100</v>
      </c>
      <c r="CN489" s="91">
        <v>5700</v>
      </c>
      <c r="CO489" s="859" t="s">
        <v>912</v>
      </c>
      <c r="CP489" s="878">
        <v>3960</v>
      </c>
      <c r="CQ489" s="859" t="s">
        <v>912</v>
      </c>
      <c r="CR489" s="860">
        <v>30</v>
      </c>
      <c r="CS489" s="883" t="s">
        <v>913</v>
      </c>
      <c r="CT489" s="834" t="s">
        <v>914</v>
      </c>
      <c r="CU489" s="834" t="s">
        <v>912</v>
      </c>
      <c r="CV489" s="837" t="s">
        <v>918</v>
      </c>
      <c r="CW489" s="883" t="s">
        <v>912</v>
      </c>
      <c r="CX489" s="850">
        <v>3.7</v>
      </c>
      <c r="CY489" s="881" t="s">
        <v>920</v>
      </c>
      <c r="CZ489" s="877" t="s">
        <v>912</v>
      </c>
      <c r="DA489" s="853">
        <v>5100</v>
      </c>
      <c r="DB489" s="855"/>
      <c r="DC489" s="157"/>
      <c r="DD489" s="855" t="s">
        <v>921</v>
      </c>
      <c r="DE489" s="856">
        <v>4260</v>
      </c>
      <c r="DF489" s="859" t="s">
        <v>912</v>
      </c>
      <c r="DG489" s="860">
        <v>40</v>
      </c>
      <c r="DH489" s="834" t="s">
        <v>913</v>
      </c>
      <c r="DI489" s="834" t="s">
        <v>914</v>
      </c>
      <c r="DJ489" s="834" t="s">
        <v>912</v>
      </c>
      <c r="DK489" s="837" t="s">
        <v>918</v>
      </c>
      <c r="DL489" s="834" t="s">
        <v>912</v>
      </c>
      <c r="DM489" s="840">
        <v>2.1</v>
      </c>
      <c r="DN489" s="843" t="s">
        <v>921</v>
      </c>
      <c r="DO489" s="844" t="s">
        <v>854</v>
      </c>
      <c r="DP489" s="846" t="s">
        <v>854</v>
      </c>
      <c r="DQ489" s="846" t="s">
        <v>854</v>
      </c>
      <c r="DR489" s="848" t="s">
        <v>854</v>
      </c>
      <c r="DS489" s="843" t="s">
        <v>921</v>
      </c>
      <c r="DT489" s="967"/>
      <c r="DU489" s="969"/>
      <c r="DV489" s="961"/>
      <c r="DW489" s="195"/>
      <c r="DX489" s="961"/>
    </row>
    <row r="490" spans="1:128" ht="18.600000000000001" customHeight="1">
      <c r="A490" s="302" t="s">
        <v>724</v>
      </c>
      <c r="B490" s="921"/>
      <c r="C490" s="866"/>
      <c r="D490" s="868"/>
      <c r="E490" s="94" t="s">
        <v>52</v>
      </c>
      <c r="F490" s="56"/>
      <c r="G490" s="95">
        <v>46640</v>
      </c>
      <c r="H490" s="96">
        <v>115840</v>
      </c>
      <c r="I490" s="95">
        <v>42190</v>
      </c>
      <c r="J490" s="96">
        <v>111390</v>
      </c>
      <c r="K490" s="33" t="s">
        <v>912</v>
      </c>
      <c r="L490" s="97">
        <v>440</v>
      </c>
      <c r="M490" s="98">
        <v>1030</v>
      </c>
      <c r="N490" s="99" t="s">
        <v>913</v>
      </c>
      <c r="O490" s="100" t="s">
        <v>914</v>
      </c>
      <c r="P490" s="100" t="s">
        <v>852</v>
      </c>
      <c r="Q490" s="100" t="s">
        <v>915</v>
      </c>
      <c r="R490" s="100" t="s">
        <v>912</v>
      </c>
      <c r="S490" s="101">
        <v>2.9</v>
      </c>
      <c r="T490" s="102">
        <v>2.8</v>
      </c>
      <c r="U490" s="97">
        <v>390</v>
      </c>
      <c r="V490" s="98">
        <v>980</v>
      </c>
      <c r="W490" s="103" t="s">
        <v>913</v>
      </c>
      <c r="X490" s="100" t="s">
        <v>914</v>
      </c>
      <c r="Y490" s="103" t="s">
        <v>852</v>
      </c>
      <c r="Z490" s="100" t="s">
        <v>915</v>
      </c>
      <c r="AA490" s="103" t="s">
        <v>912</v>
      </c>
      <c r="AB490" s="101">
        <v>2.9</v>
      </c>
      <c r="AC490" s="104">
        <v>2.8</v>
      </c>
      <c r="AD490" s="33" t="s">
        <v>912</v>
      </c>
      <c r="AE490" s="105">
        <v>8580</v>
      </c>
      <c r="AF490" s="33" t="s">
        <v>912</v>
      </c>
      <c r="AG490" s="106">
        <v>80</v>
      </c>
      <c r="AH490" s="107" t="s">
        <v>913</v>
      </c>
      <c r="AI490" s="49" t="s">
        <v>914</v>
      </c>
      <c r="AJ490" s="50" t="s">
        <v>912</v>
      </c>
      <c r="AK490" s="108" t="s">
        <v>915</v>
      </c>
      <c r="AL490" s="109" t="s">
        <v>912</v>
      </c>
      <c r="AM490" s="110">
        <v>2.8</v>
      </c>
      <c r="AN490" s="111"/>
      <c r="AP490" s="112"/>
      <c r="AQ490" s="7"/>
      <c r="AR490" s="113"/>
      <c r="AS490" s="114"/>
      <c r="AT490" s="112"/>
      <c r="AU490" s="114"/>
      <c r="AV490" s="112"/>
      <c r="AW490" s="114"/>
      <c r="AX490" s="112"/>
      <c r="AZ490" s="18"/>
      <c r="BA490" s="18"/>
      <c r="BB490" s="81"/>
      <c r="BC490" s="22"/>
      <c r="BD490" s="18"/>
      <c r="BE490" s="22"/>
      <c r="BF490" s="18"/>
      <c r="BG490" s="22"/>
      <c r="BH490" s="18"/>
      <c r="BI490" s="870"/>
      <c r="BK490" s="115">
        <v>804900</v>
      </c>
      <c r="BL490" s="869"/>
      <c r="BM490" s="147">
        <v>8040</v>
      </c>
      <c r="BN490" s="86" t="s">
        <v>853</v>
      </c>
      <c r="BO490" s="14" t="s">
        <v>914</v>
      </c>
      <c r="BP490" s="21" t="s">
        <v>912</v>
      </c>
      <c r="BQ490" s="148" t="s">
        <v>915</v>
      </c>
      <c r="BR490" s="35" t="s">
        <v>912</v>
      </c>
      <c r="BS490" s="149">
        <v>2.1</v>
      </c>
      <c r="BT490" s="123"/>
      <c r="BU490" s="958"/>
      <c r="BV490" s="115"/>
      <c r="BW490" s="869"/>
      <c r="BX490" s="123"/>
      <c r="BY490" s="123"/>
      <c r="BZ490" s="870"/>
      <c r="CA490" s="162"/>
      <c r="CB490" s="159"/>
      <c r="CC490" s="160"/>
      <c r="CD490" s="159"/>
      <c r="CE490" s="160"/>
      <c r="CF490" s="159"/>
      <c r="CG490" s="160"/>
      <c r="CH490" s="855"/>
      <c r="CI490" s="872" t="e">
        <v>#REF!</v>
      </c>
      <c r="CJ490" s="875" t="e">
        <v>#REF!</v>
      </c>
      <c r="CK490" s="877"/>
      <c r="CL490" s="15" t="s">
        <v>923</v>
      </c>
      <c r="CM490" s="119">
        <v>2800</v>
      </c>
      <c r="CN490" s="120">
        <v>3100</v>
      </c>
      <c r="CO490" s="859"/>
      <c r="CP490" s="879"/>
      <c r="CQ490" s="859"/>
      <c r="CR490" s="861"/>
      <c r="CS490" s="884"/>
      <c r="CT490" s="835"/>
      <c r="CU490" s="835"/>
      <c r="CV490" s="838"/>
      <c r="CW490" s="884"/>
      <c r="CX490" s="851"/>
      <c r="CY490" s="881"/>
      <c r="CZ490" s="877"/>
      <c r="DA490" s="854"/>
      <c r="DB490" s="855"/>
      <c r="DC490" s="157"/>
      <c r="DD490" s="855"/>
      <c r="DE490" s="857"/>
      <c r="DF490" s="859"/>
      <c r="DG490" s="861"/>
      <c r="DH490" s="835"/>
      <c r="DI490" s="835"/>
      <c r="DJ490" s="835"/>
      <c r="DK490" s="838"/>
      <c r="DL490" s="835"/>
      <c r="DM490" s="841"/>
      <c r="DN490" s="843"/>
      <c r="DO490" s="845"/>
      <c r="DP490" s="847"/>
      <c r="DQ490" s="847"/>
      <c r="DR490" s="849"/>
      <c r="DS490" s="843"/>
      <c r="DT490" s="967"/>
      <c r="DU490" s="969"/>
      <c r="DV490" s="961"/>
      <c r="DW490" s="195"/>
      <c r="DX490" s="961"/>
    </row>
    <row r="491" spans="1:128" ht="18.600000000000001" customHeight="1">
      <c r="A491" s="302" t="s">
        <v>725</v>
      </c>
      <c r="B491" s="921"/>
      <c r="C491" s="866"/>
      <c r="D491" s="863" t="s">
        <v>924</v>
      </c>
      <c r="E491" s="94" t="s">
        <v>53</v>
      </c>
      <c r="F491" s="56"/>
      <c r="G491" s="95">
        <v>115840</v>
      </c>
      <c r="H491" s="96">
        <v>201640</v>
      </c>
      <c r="I491" s="95">
        <v>111390</v>
      </c>
      <c r="J491" s="96">
        <v>197190</v>
      </c>
      <c r="K491" s="33" t="s">
        <v>912</v>
      </c>
      <c r="L491" s="97">
        <v>1030</v>
      </c>
      <c r="M491" s="98">
        <v>1890</v>
      </c>
      <c r="N491" s="99" t="s">
        <v>913</v>
      </c>
      <c r="O491" s="100" t="s">
        <v>914</v>
      </c>
      <c r="P491" s="100" t="s">
        <v>852</v>
      </c>
      <c r="Q491" s="100" t="s">
        <v>915</v>
      </c>
      <c r="R491" s="100" t="s">
        <v>912</v>
      </c>
      <c r="S491" s="101">
        <v>2.8</v>
      </c>
      <c r="T491" s="102">
        <v>2.8</v>
      </c>
      <c r="U491" s="97">
        <v>980</v>
      </c>
      <c r="V491" s="98">
        <v>1840</v>
      </c>
      <c r="W491" s="103" t="s">
        <v>913</v>
      </c>
      <c r="X491" s="100" t="s">
        <v>914</v>
      </c>
      <c r="Y491" s="103" t="s">
        <v>852</v>
      </c>
      <c r="Z491" s="100" t="s">
        <v>915</v>
      </c>
      <c r="AA491" s="103" t="s">
        <v>912</v>
      </c>
      <c r="AB491" s="101">
        <v>2.8</v>
      </c>
      <c r="AC491" s="104">
        <v>2.8</v>
      </c>
      <c r="AD491" s="122"/>
      <c r="AF491" s="124"/>
      <c r="AO491" s="122"/>
      <c r="AQ491" s="124"/>
      <c r="AY491" s="33" t="s">
        <v>912</v>
      </c>
      <c r="AZ491" s="127">
        <v>17160</v>
      </c>
      <c r="BA491" s="33" t="s">
        <v>912</v>
      </c>
      <c r="BB491" s="75">
        <v>170</v>
      </c>
      <c r="BC491" s="76" t="s">
        <v>913</v>
      </c>
      <c r="BD491" s="77" t="s">
        <v>914</v>
      </c>
      <c r="BE491" s="78" t="s">
        <v>912</v>
      </c>
      <c r="BF491" s="79" t="s">
        <v>915</v>
      </c>
      <c r="BG491" s="76" t="s">
        <v>912</v>
      </c>
      <c r="BH491" s="80">
        <v>2.6</v>
      </c>
      <c r="BI491" s="870"/>
      <c r="BK491" s="163"/>
      <c r="BL491" s="869"/>
      <c r="BM491" s="151"/>
      <c r="BN491" s="54"/>
      <c r="BO491" s="54"/>
      <c r="BP491" s="54"/>
      <c r="BQ491" s="54"/>
      <c r="BR491" s="54"/>
      <c r="BS491" s="152"/>
      <c r="BU491" s="958"/>
      <c r="BV491" s="117"/>
      <c r="BW491" s="869"/>
      <c r="BX491" s="123"/>
      <c r="BY491" s="123"/>
      <c r="BZ491" s="870"/>
      <c r="CA491" s="162"/>
      <c r="CB491" s="159"/>
      <c r="CC491" s="160"/>
      <c r="CD491" s="159"/>
      <c r="CE491" s="160"/>
      <c r="CF491" s="159"/>
      <c r="CG491" s="160"/>
      <c r="CH491" s="855"/>
      <c r="CI491" s="872" t="e">
        <v>#REF!</v>
      </c>
      <c r="CJ491" s="875" t="e">
        <v>#REF!</v>
      </c>
      <c r="CK491" s="877"/>
      <c r="CL491" s="15" t="s">
        <v>925</v>
      </c>
      <c r="CM491" s="119">
        <v>2400</v>
      </c>
      <c r="CN491" s="120">
        <v>2700</v>
      </c>
      <c r="CO491" s="859"/>
      <c r="CP491" s="879"/>
      <c r="CQ491" s="859"/>
      <c r="CR491" s="861"/>
      <c r="CS491" s="884"/>
      <c r="CT491" s="835"/>
      <c r="CU491" s="835"/>
      <c r="CV491" s="838"/>
      <c r="CW491" s="884"/>
      <c r="CX491" s="851"/>
      <c r="CY491" s="881"/>
      <c r="CZ491" s="93"/>
      <c r="DA491" s="19"/>
      <c r="DB491" s="855"/>
      <c r="DC491" s="157"/>
      <c r="DD491" s="855"/>
      <c r="DE491" s="857"/>
      <c r="DF491" s="859"/>
      <c r="DG491" s="861"/>
      <c r="DH491" s="835"/>
      <c r="DI491" s="835"/>
      <c r="DJ491" s="835"/>
      <c r="DK491" s="838"/>
      <c r="DL491" s="835"/>
      <c r="DM491" s="841"/>
      <c r="DN491" s="843"/>
      <c r="DO491" s="888">
        <v>0.02</v>
      </c>
      <c r="DP491" s="890">
        <v>0.03</v>
      </c>
      <c r="DQ491" s="890">
        <v>0.05</v>
      </c>
      <c r="DR491" s="892">
        <v>0.06</v>
      </c>
      <c r="DS491" s="843"/>
      <c r="DT491" s="967"/>
      <c r="DU491" s="969"/>
      <c r="DV491" s="961"/>
      <c r="DW491" s="195"/>
      <c r="DX491" s="961"/>
    </row>
    <row r="492" spans="1:128" ht="18.600000000000001" customHeight="1">
      <c r="A492" s="302" t="s">
        <v>726</v>
      </c>
      <c r="B492" s="921"/>
      <c r="C492" s="866"/>
      <c r="D492" s="864"/>
      <c r="E492" s="129" t="s">
        <v>54</v>
      </c>
      <c r="F492" s="56"/>
      <c r="G492" s="130">
        <v>201640</v>
      </c>
      <c r="H492" s="131"/>
      <c r="I492" s="130">
        <v>197190</v>
      </c>
      <c r="J492" s="131"/>
      <c r="K492" s="33" t="s">
        <v>912</v>
      </c>
      <c r="L492" s="132">
        <v>1890</v>
      </c>
      <c r="M492" s="133"/>
      <c r="N492" s="134" t="s">
        <v>913</v>
      </c>
      <c r="O492" s="135" t="s">
        <v>914</v>
      </c>
      <c r="P492" s="135" t="s">
        <v>852</v>
      </c>
      <c r="Q492" s="135" t="s">
        <v>915</v>
      </c>
      <c r="R492" s="135" t="s">
        <v>912</v>
      </c>
      <c r="S492" s="136">
        <v>2.8</v>
      </c>
      <c r="T492" s="137"/>
      <c r="U492" s="132">
        <v>1840</v>
      </c>
      <c r="V492" s="133"/>
      <c r="W492" s="138" t="s">
        <v>913</v>
      </c>
      <c r="X492" s="135" t="s">
        <v>914</v>
      </c>
      <c r="Y492" s="139" t="s">
        <v>852</v>
      </c>
      <c r="Z492" s="135" t="s">
        <v>915</v>
      </c>
      <c r="AA492" s="139" t="s">
        <v>912</v>
      </c>
      <c r="AB492" s="136">
        <v>2.8</v>
      </c>
      <c r="AC492" s="140"/>
      <c r="AD492" s="122"/>
      <c r="AF492" s="124"/>
      <c r="AG492" s="141"/>
      <c r="AO492" s="122"/>
      <c r="AQ492" s="124"/>
      <c r="AR492" s="141"/>
      <c r="AY492" s="122"/>
      <c r="BI492" s="870"/>
      <c r="BK492" s="163"/>
      <c r="BL492" s="869"/>
      <c r="BM492" s="93"/>
      <c r="BS492" s="116"/>
      <c r="BT492" s="154"/>
      <c r="BU492" s="958"/>
      <c r="BV492" s="150"/>
      <c r="BW492" s="869"/>
      <c r="BX492" s="123"/>
      <c r="BY492" s="123"/>
      <c r="BZ492" s="870"/>
      <c r="CA492" s="162"/>
      <c r="CB492" s="159"/>
      <c r="CC492" s="160"/>
      <c r="CD492" s="159"/>
      <c r="CE492" s="160"/>
      <c r="CF492" s="159"/>
      <c r="CG492" s="160"/>
      <c r="CH492" s="855"/>
      <c r="CI492" s="873" t="e">
        <v>#REF!</v>
      </c>
      <c r="CJ492" s="876" t="e">
        <v>#REF!</v>
      </c>
      <c r="CK492" s="877"/>
      <c r="CL492" s="143" t="s">
        <v>926</v>
      </c>
      <c r="CM492" s="144">
        <v>2200</v>
      </c>
      <c r="CN492" s="145">
        <v>2400</v>
      </c>
      <c r="CO492" s="859"/>
      <c r="CP492" s="880"/>
      <c r="CQ492" s="859"/>
      <c r="CR492" s="862"/>
      <c r="CS492" s="885"/>
      <c r="CT492" s="836"/>
      <c r="CU492" s="836"/>
      <c r="CV492" s="839"/>
      <c r="CW492" s="885"/>
      <c r="CX492" s="852"/>
      <c r="CY492" s="882"/>
      <c r="CZ492" s="93"/>
      <c r="DA492" s="19"/>
      <c r="DB492" s="855"/>
      <c r="DC492" s="157"/>
      <c r="DD492" s="855"/>
      <c r="DE492" s="858"/>
      <c r="DF492" s="859"/>
      <c r="DG492" s="862"/>
      <c r="DH492" s="836"/>
      <c r="DI492" s="836"/>
      <c r="DJ492" s="836"/>
      <c r="DK492" s="839"/>
      <c r="DL492" s="836"/>
      <c r="DM492" s="842"/>
      <c r="DN492" s="843"/>
      <c r="DO492" s="889"/>
      <c r="DP492" s="891"/>
      <c r="DQ492" s="891"/>
      <c r="DR492" s="893"/>
      <c r="DS492" s="843"/>
      <c r="DT492" s="967"/>
      <c r="DU492" s="969"/>
      <c r="DV492" s="961"/>
      <c r="DW492" s="195"/>
      <c r="DX492" s="961"/>
    </row>
    <row r="493" spans="1:128" ht="18.600000000000001" customHeight="1">
      <c r="A493" s="302" t="s">
        <v>727</v>
      </c>
      <c r="B493" s="921"/>
      <c r="C493" s="865" t="s">
        <v>960</v>
      </c>
      <c r="D493" s="867" t="s">
        <v>911</v>
      </c>
      <c r="E493" s="55" t="s">
        <v>51</v>
      </c>
      <c r="F493" s="56"/>
      <c r="G493" s="57">
        <v>36800</v>
      </c>
      <c r="H493" s="58">
        <v>45380</v>
      </c>
      <c r="I493" s="57">
        <v>32670</v>
      </c>
      <c r="J493" s="58">
        <v>41250</v>
      </c>
      <c r="K493" s="33" t="s">
        <v>912</v>
      </c>
      <c r="L493" s="59">
        <v>340</v>
      </c>
      <c r="M493" s="60">
        <v>420</v>
      </c>
      <c r="N493" s="61" t="s">
        <v>913</v>
      </c>
      <c r="O493" s="62" t="s">
        <v>914</v>
      </c>
      <c r="P493" s="63" t="s">
        <v>912</v>
      </c>
      <c r="Q493" s="64" t="s">
        <v>915</v>
      </c>
      <c r="R493" s="63" t="s">
        <v>912</v>
      </c>
      <c r="S493" s="65">
        <v>3</v>
      </c>
      <c r="T493" s="66">
        <v>2.9</v>
      </c>
      <c r="U493" s="59">
        <v>300</v>
      </c>
      <c r="V493" s="60">
        <v>380</v>
      </c>
      <c r="W493" s="67" t="s">
        <v>913</v>
      </c>
      <c r="X493" s="62" t="s">
        <v>914</v>
      </c>
      <c r="Y493" s="67" t="s">
        <v>912</v>
      </c>
      <c r="Z493" s="64" t="s">
        <v>915</v>
      </c>
      <c r="AA493" s="67" t="s">
        <v>912</v>
      </c>
      <c r="AB493" s="65">
        <v>2.9</v>
      </c>
      <c r="AC493" s="68">
        <v>2.9</v>
      </c>
      <c r="AD493" s="33" t="s">
        <v>912</v>
      </c>
      <c r="AE493" s="69">
        <v>8580</v>
      </c>
      <c r="AF493" s="33" t="s">
        <v>912</v>
      </c>
      <c r="AG493" s="70">
        <v>80</v>
      </c>
      <c r="AH493" s="71" t="s">
        <v>913</v>
      </c>
      <c r="AI493" s="62" t="s">
        <v>914</v>
      </c>
      <c r="AJ493" s="67" t="s">
        <v>912</v>
      </c>
      <c r="AK493" s="64" t="s">
        <v>915</v>
      </c>
      <c r="AL493" s="67" t="s">
        <v>912</v>
      </c>
      <c r="AM493" s="72">
        <v>2.8</v>
      </c>
      <c r="AN493" s="73" t="s">
        <v>916</v>
      </c>
      <c r="AO493" s="33" t="s">
        <v>912</v>
      </c>
      <c r="AP493" s="74">
        <v>3430</v>
      </c>
      <c r="AQ493" s="33" t="s">
        <v>912</v>
      </c>
      <c r="AR493" s="75">
        <v>30</v>
      </c>
      <c r="AS493" s="76" t="s">
        <v>913</v>
      </c>
      <c r="AT493" s="77" t="s">
        <v>914</v>
      </c>
      <c r="AU493" s="78" t="s">
        <v>912</v>
      </c>
      <c r="AV493" s="79" t="s">
        <v>915</v>
      </c>
      <c r="AW493" s="78" t="s">
        <v>912</v>
      </c>
      <c r="AX493" s="80">
        <v>3.7</v>
      </c>
      <c r="AZ493" s="18"/>
      <c r="BA493" s="18"/>
      <c r="BB493" s="81"/>
      <c r="BC493" s="22"/>
      <c r="BD493" s="18"/>
      <c r="BE493" s="22"/>
      <c r="BF493" s="18"/>
      <c r="BG493" s="22"/>
      <c r="BH493" s="18"/>
      <c r="BI493" s="870"/>
      <c r="BK493" s="163"/>
      <c r="BL493" s="869"/>
      <c r="BM493" s="93"/>
      <c r="BS493" s="116"/>
      <c r="BT493" s="123"/>
      <c r="BU493" s="958"/>
      <c r="BV493" s="115"/>
      <c r="BW493" s="869"/>
      <c r="BX493" s="123"/>
      <c r="BY493" s="123"/>
      <c r="BZ493" s="870"/>
      <c r="CA493" s="162"/>
      <c r="CB493" s="159"/>
      <c r="CC493" s="160"/>
      <c r="CD493" s="159"/>
      <c r="CE493" s="160"/>
      <c r="CF493" s="159"/>
      <c r="CG493" s="160"/>
      <c r="CH493" s="855" t="s">
        <v>912</v>
      </c>
      <c r="CI493" s="871">
        <v>3400</v>
      </c>
      <c r="CJ493" s="874">
        <v>3800</v>
      </c>
      <c r="CK493" s="877" t="s">
        <v>912</v>
      </c>
      <c r="CL493" s="89" t="s">
        <v>919</v>
      </c>
      <c r="CM493" s="90">
        <v>5500</v>
      </c>
      <c r="CN493" s="91">
        <v>6200</v>
      </c>
      <c r="CO493" s="859" t="s">
        <v>912</v>
      </c>
      <c r="CP493" s="878">
        <v>3670</v>
      </c>
      <c r="CQ493" s="859" t="s">
        <v>912</v>
      </c>
      <c r="CR493" s="860">
        <v>30</v>
      </c>
      <c r="CS493" s="883" t="s">
        <v>913</v>
      </c>
      <c r="CT493" s="834" t="s">
        <v>914</v>
      </c>
      <c r="CU493" s="834" t="s">
        <v>912</v>
      </c>
      <c r="CV493" s="837" t="s">
        <v>918</v>
      </c>
      <c r="CW493" s="883" t="s">
        <v>912</v>
      </c>
      <c r="CX493" s="850">
        <v>3.4</v>
      </c>
      <c r="CY493" s="881" t="s">
        <v>920</v>
      </c>
      <c r="CZ493" s="877" t="s">
        <v>912</v>
      </c>
      <c r="DA493" s="853">
        <v>5100</v>
      </c>
      <c r="DB493" s="855"/>
      <c r="DC493" s="157"/>
      <c r="DD493" s="855" t="s">
        <v>921</v>
      </c>
      <c r="DE493" s="856">
        <v>3950</v>
      </c>
      <c r="DF493" s="859" t="s">
        <v>912</v>
      </c>
      <c r="DG493" s="860">
        <v>30</v>
      </c>
      <c r="DH493" s="834" t="s">
        <v>913</v>
      </c>
      <c r="DI493" s="834" t="s">
        <v>914</v>
      </c>
      <c r="DJ493" s="834" t="s">
        <v>912</v>
      </c>
      <c r="DK493" s="837" t="s">
        <v>918</v>
      </c>
      <c r="DL493" s="834" t="s">
        <v>912</v>
      </c>
      <c r="DM493" s="840">
        <v>2.6</v>
      </c>
      <c r="DN493" s="843" t="s">
        <v>921</v>
      </c>
      <c r="DO493" s="844" t="s">
        <v>854</v>
      </c>
      <c r="DP493" s="846" t="s">
        <v>854</v>
      </c>
      <c r="DQ493" s="846" t="s">
        <v>854</v>
      </c>
      <c r="DR493" s="848" t="s">
        <v>854</v>
      </c>
      <c r="DS493" s="843" t="s">
        <v>921</v>
      </c>
      <c r="DT493" s="967"/>
      <c r="DU493" s="969"/>
      <c r="DV493" s="961"/>
      <c r="DW493" s="195"/>
      <c r="DX493" s="961"/>
    </row>
    <row r="494" spans="1:128" ht="18.600000000000001" customHeight="1">
      <c r="A494" s="302" t="s">
        <v>728</v>
      </c>
      <c r="B494" s="921"/>
      <c r="C494" s="866"/>
      <c r="D494" s="868"/>
      <c r="E494" s="94" t="s">
        <v>52</v>
      </c>
      <c r="F494" s="56"/>
      <c r="G494" s="95">
        <v>45380</v>
      </c>
      <c r="H494" s="96">
        <v>114580</v>
      </c>
      <c r="I494" s="95">
        <v>41250</v>
      </c>
      <c r="J494" s="96">
        <v>110450</v>
      </c>
      <c r="K494" s="33" t="s">
        <v>912</v>
      </c>
      <c r="L494" s="97">
        <v>420</v>
      </c>
      <c r="M494" s="98">
        <v>1020</v>
      </c>
      <c r="N494" s="99" t="s">
        <v>913</v>
      </c>
      <c r="O494" s="100" t="s">
        <v>914</v>
      </c>
      <c r="P494" s="100" t="s">
        <v>852</v>
      </c>
      <c r="Q494" s="100" t="s">
        <v>915</v>
      </c>
      <c r="R494" s="100" t="s">
        <v>912</v>
      </c>
      <c r="S494" s="101">
        <v>2.9</v>
      </c>
      <c r="T494" s="102">
        <v>2.8</v>
      </c>
      <c r="U494" s="97">
        <v>380</v>
      </c>
      <c r="V494" s="98">
        <v>970</v>
      </c>
      <c r="W494" s="103" t="s">
        <v>913</v>
      </c>
      <c r="X494" s="100" t="s">
        <v>914</v>
      </c>
      <c r="Y494" s="103" t="s">
        <v>852</v>
      </c>
      <c r="Z494" s="100" t="s">
        <v>915</v>
      </c>
      <c r="AA494" s="103" t="s">
        <v>912</v>
      </c>
      <c r="AB494" s="101">
        <v>2.9</v>
      </c>
      <c r="AC494" s="104">
        <v>2.8</v>
      </c>
      <c r="AD494" s="33" t="s">
        <v>912</v>
      </c>
      <c r="AE494" s="105">
        <v>8580</v>
      </c>
      <c r="AF494" s="33" t="s">
        <v>912</v>
      </c>
      <c r="AG494" s="106">
        <v>80</v>
      </c>
      <c r="AH494" s="107" t="s">
        <v>913</v>
      </c>
      <c r="AI494" s="49" t="s">
        <v>914</v>
      </c>
      <c r="AJ494" s="50" t="s">
        <v>912</v>
      </c>
      <c r="AK494" s="108" t="s">
        <v>915</v>
      </c>
      <c r="AL494" s="109" t="s">
        <v>912</v>
      </c>
      <c r="AM494" s="110">
        <v>2.8</v>
      </c>
      <c r="AN494" s="111"/>
      <c r="AP494" s="112"/>
      <c r="AQ494" s="7"/>
      <c r="AR494" s="113"/>
      <c r="AS494" s="114"/>
      <c r="AT494" s="112"/>
      <c r="AU494" s="114"/>
      <c r="AV494" s="112"/>
      <c r="AW494" s="114"/>
      <c r="AX494" s="112"/>
      <c r="AZ494" s="18"/>
      <c r="BA494" s="18"/>
      <c r="BB494" s="81"/>
      <c r="BC494" s="22"/>
      <c r="BD494" s="18"/>
      <c r="BE494" s="22"/>
      <c r="BF494" s="18"/>
      <c r="BG494" s="22"/>
      <c r="BH494" s="18"/>
      <c r="BI494" s="870"/>
      <c r="BK494" s="163"/>
      <c r="BL494" s="869"/>
      <c r="BM494" s="93"/>
      <c r="BS494" s="116"/>
      <c r="BU494" s="958"/>
      <c r="BV494" s="117"/>
      <c r="BW494" s="869"/>
      <c r="BX494" s="123"/>
      <c r="BY494" s="123"/>
      <c r="BZ494" s="870"/>
      <c r="CA494" s="162"/>
      <c r="CB494" s="159"/>
      <c r="CC494" s="160"/>
      <c r="CD494" s="159"/>
      <c r="CE494" s="160"/>
      <c r="CF494" s="159"/>
      <c r="CG494" s="160"/>
      <c r="CH494" s="855"/>
      <c r="CI494" s="872" t="e">
        <v>#REF!</v>
      </c>
      <c r="CJ494" s="875" t="e">
        <v>#REF!</v>
      </c>
      <c r="CK494" s="877"/>
      <c r="CL494" s="15" t="s">
        <v>923</v>
      </c>
      <c r="CM494" s="119">
        <v>3000</v>
      </c>
      <c r="CN494" s="120">
        <v>3400</v>
      </c>
      <c r="CO494" s="859"/>
      <c r="CP494" s="879"/>
      <c r="CQ494" s="859"/>
      <c r="CR494" s="861"/>
      <c r="CS494" s="884"/>
      <c r="CT494" s="835"/>
      <c r="CU494" s="835"/>
      <c r="CV494" s="838"/>
      <c r="CW494" s="884"/>
      <c r="CX494" s="851"/>
      <c r="CY494" s="881"/>
      <c r="CZ494" s="877"/>
      <c r="DA494" s="854"/>
      <c r="DB494" s="855"/>
      <c r="DC494" s="157"/>
      <c r="DD494" s="855"/>
      <c r="DE494" s="857"/>
      <c r="DF494" s="859"/>
      <c r="DG494" s="861"/>
      <c r="DH494" s="835"/>
      <c r="DI494" s="835"/>
      <c r="DJ494" s="835"/>
      <c r="DK494" s="838"/>
      <c r="DL494" s="835"/>
      <c r="DM494" s="841"/>
      <c r="DN494" s="843"/>
      <c r="DO494" s="845"/>
      <c r="DP494" s="847"/>
      <c r="DQ494" s="847"/>
      <c r="DR494" s="849"/>
      <c r="DS494" s="843"/>
      <c r="DT494" s="967"/>
      <c r="DU494" s="969"/>
      <c r="DV494" s="961"/>
      <c r="DW494" s="195"/>
      <c r="DX494" s="961"/>
    </row>
    <row r="495" spans="1:128" ht="18.600000000000001" customHeight="1">
      <c r="A495" s="302" t="s">
        <v>729</v>
      </c>
      <c r="B495" s="921"/>
      <c r="C495" s="866"/>
      <c r="D495" s="863" t="s">
        <v>924</v>
      </c>
      <c r="E495" s="94" t="s">
        <v>53</v>
      </c>
      <c r="F495" s="56"/>
      <c r="G495" s="95">
        <v>114580</v>
      </c>
      <c r="H495" s="96">
        <v>200380</v>
      </c>
      <c r="I495" s="95">
        <v>110450</v>
      </c>
      <c r="J495" s="96">
        <v>196250</v>
      </c>
      <c r="K495" s="33" t="s">
        <v>912</v>
      </c>
      <c r="L495" s="97">
        <v>1020</v>
      </c>
      <c r="M495" s="98">
        <v>1880</v>
      </c>
      <c r="N495" s="99" t="s">
        <v>913</v>
      </c>
      <c r="O495" s="100" t="s">
        <v>914</v>
      </c>
      <c r="P495" s="100" t="s">
        <v>852</v>
      </c>
      <c r="Q495" s="100" t="s">
        <v>915</v>
      </c>
      <c r="R495" s="100" t="s">
        <v>912</v>
      </c>
      <c r="S495" s="101">
        <v>2.8</v>
      </c>
      <c r="T495" s="102">
        <v>2.8</v>
      </c>
      <c r="U495" s="97">
        <v>970</v>
      </c>
      <c r="V495" s="98">
        <v>1830</v>
      </c>
      <c r="W495" s="103" t="s">
        <v>913</v>
      </c>
      <c r="X495" s="100" t="s">
        <v>914</v>
      </c>
      <c r="Y495" s="103" t="s">
        <v>852</v>
      </c>
      <c r="Z495" s="100" t="s">
        <v>915</v>
      </c>
      <c r="AA495" s="103" t="s">
        <v>912</v>
      </c>
      <c r="AB495" s="101">
        <v>2.8</v>
      </c>
      <c r="AC495" s="104">
        <v>2.8</v>
      </c>
      <c r="AD495" s="122"/>
      <c r="AF495" s="124"/>
      <c r="AO495" s="122"/>
      <c r="AQ495" s="124"/>
      <c r="AY495" s="33" t="s">
        <v>912</v>
      </c>
      <c r="AZ495" s="127">
        <v>17160</v>
      </c>
      <c r="BA495" s="33" t="s">
        <v>912</v>
      </c>
      <c r="BB495" s="75">
        <v>170</v>
      </c>
      <c r="BC495" s="76" t="s">
        <v>913</v>
      </c>
      <c r="BD495" s="77" t="s">
        <v>914</v>
      </c>
      <c r="BE495" s="78" t="s">
        <v>912</v>
      </c>
      <c r="BF495" s="79" t="s">
        <v>915</v>
      </c>
      <c r="BG495" s="76" t="s">
        <v>912</v>
      </c>
      <c r="BH495" s="80">
        <v>2.6</v>
      </c>
      <c r="BI495" s="870"/>
      <c r="BK495" s="163"/>
      <c r="BL495" s="869"/>
      <c r="BM495" s="93"/>
      <c r="BS495" s="116"/>
      <c r="BT495" s="154"/>
      <c r="BU495" s="958"/>
      <c r="BV495" s="150"/>
      <c r="BW495" s="869"/>
      <c r="BX495" s="123"/>
      <c r="BY495" s="123"/>
      <c r="BZ495" s="870"/>
      <c r="CA495" s="162"/>
      <c r="CB495" s="159"/>
      <c r="CC495" s="160"/>
      <c r="CD495" s="159"/>
      <c r="CE495" s="160"/>
      <c r="CF495" s="159"/>
      <c r="CG495" s="160"/>
      <c r="CH495" s="855"/>
      <c r="CI495" s="872" t="e">
        <v>#REF!</v>
      </c>
      <c r="CJ495" s="875" t="e">
        <v>#REF!</v>
      </c>
      <c r="CK495" s="877"/>
      <c r="CL495" s="15" t="s">
        <v>925</v>
      </c>
      <c r="CM495" s="119">
        <v>2600</v>
      </c>
      <c r="CN495" s="120">
        <v>2900</v>
      </c>
      <c r="CO495" s="859"/>
      <c r="CP495" s="879"/>
      <c r="CQ495" s="859"/>
      <c r="CR495" s="861"/>
      <c r="CS495" s="884"/>
      <c r="CT495" s="835"/>
      <c r="CU495" s="835"/>
      <c r="CV495" s="838"/>
      <c r="CW495" s="884"/>
      <c r="CX495" s="851"/>
      <c r="CY495" s="881"/>
      <c r="CZ495" s="93"/>
      <c r="DA495" s="19"/>
      <c r="DB495" s="855"/>
      <c r="DC495" s="157"/>
      <c r="DD495" s="855"/>
      <c r="DE495" s="857"/>
      <c r="DF495" s="859"/>
      <c r="DG495" s="861"/>
      <c r="DH495" s="835"/>
      <c r="DI495" s="835"/>
      <c r="DJ495" s="835"/>
      <c r="DK495" s="838"/>
      <c r="DL495" s="835"/>
      <c r="DM495" s="841"/>
      <c r="DN495" s="843"/>
      <c r="DO495" s="888">
        <v>0.02</v>
      </c>
      <c r="DP495" s="890">
        <v>0.03</v>
      </c>
      <c r="DQ495" s="890">
        <v>0.05</v>
      </c>
      <c r="DR495" s="892">
        <v>0.06</v>
      </c>
      <c r="DS495" s="843"/>
      <c r="DT495" s="967"/>
      <c r="DU495" s="969"/>
      <c r="DV495" s="961"/>
      <c r="DW495" s="195"/>
      <c r="DX495" s="961"/>
    </row>
    <row r="496" spans="1:128" ht="18.600000000000001" customHeight="1">
      <c r="A496" s="302" t="s">
        <v>730</v>
      </c>
      <c r="B496" s="921"/>
      <c r="C496" s="866"/>
      <c r="D496" s="864"/>
      <c r="E496" s="129" t="s">
        <v>54</v>
      </c>
      <c r="F496" s="56"/>
      <c r="G496" s="130">
        <v>200380</v>
      </c>
      <c r="H496" s="131"/>
      <c r="I496" s="130">
        <v>196250</v>
      </c>
      <c r="J496" s="131"/>
      <c r="K496" s="33" t="s">
        <v>912</v>
      </c>
      <c r="L496" s="132">
        <v>1880</v>
      </c>
      <c r="M496" s="133"/>
      <c r="N496" s="134" t="s">
        <v>913</v>
      </c>
      <c r="O496" s="135" t="s">
        <v>914</v>
      </c>
      <c r="P496" s="135" t="s">
        <v>852</v>
      </c>
      <c r="Q496" s="135" t="s">
        <v>915</v>
      </c>
      <c r="R496" s="135" t="s">
        <v>912</v>
      </c>
      <c r="S496" s="136">
        <v>2.8</v>
      </c>
      <c r="T496" s="137"/>
      <c r="U496" s="132">
        <v>1830</v>
      </c>
      <c r="V496" s="133"/>
      <c r="W496" s="138" t="s">
        <v>913</v>
      </c>
      <c r="X496" s="135" t="s">
        <v>914</v>
      </c>
      <c r="Y496" s="139" t="s">
        <v>852</v>
      </c>
      <c r="Z496" s="135" t="s">
        <v>915</v>
      </c>
      <c r="AA496" s="139" t="s">
        <v>912</v>
      </c>
      <c r="AB496" s="136">
        <v>2.8</v>
      </c>
      <c r="AC496" s="140"/>
      <c r="AD496" s="122"/>
      <c r="AF496" s="124"/>
      <c r="AG496" s="141"/>
      <c r="AO496" s="122"/>
      <c r="AQ496" s="124"/>
      <c r="AR496" s="141"/>
      <c r="AY496" s="122"/>
      <c r="BI496" s="870"/>
      <c r="BK496" s="163"/>
      <c r="BL496" s="869"/>
      <c r="BM496" s="93"/>
      <c r="BS496" s="116"/>
      <c r="BT496" s="123"/>
      <c r="BU496" s="958"/>
      <c r="BV496" s="115"/>
      <c r="BW496" s="869"/>
      <c r="BX496" s="123"/>
      <c r="BY496" s="123"/>
      <c r="BZ496" s="870"/>
      <c r="CA496" s="162"/>
      <c r="CB496" s="159"/>
      <c r="CC496" s="160"/>
      <c r="CD496" s="159"/>
      <c r="CE496" s="160"/>
      <c r="CF496" s="159"/>
      <c r="CG496" s="160"/>
      <c r="CH496" s="855"/>
      <c r="CI496" s="873" t="e">
        <v>#REF!</v>
      </c>
      <c r="CJ496" s="876" t="e">
        <v>#REF!</v>
      </c>
      <c r="CK496" s="877"/>
      <c r="CL496" s="143" t="s">
        <v>926</v>
      </c>
      <c r="CM496" s="144">
        <v>2400</v>
      </c>
      <c r="CN496" s="145">
        <v>2600</v>
      </c>
      <c r="CO496" s="859"/>
      <c r="CP496" s="880"/>
      <c r="CQ496" s="859"/>
      <c r="CR496" s="862"/>
      <c r="CS496" s="885"/>
      <c r="CT496" s="836"/>
      <c r="CU496" s="836"/>
      <c r="CV496" s="839"/>
      <c r="CW496" s="885"/>
      <c r="CX496" s="852"/>
      <c r="CY496" s="882"/>
      <c r="CZ496" s="93"/>
      <c r="DA496" s="19"/>
      <c r="DB496" s="855"/>
      <c r="DC496" s="157"/>
      <c r="DD496" s="855"/>
      <c r="DE496" s="858"/>
      <c r="DF496" s="859"/>
      <c r="DG496" s="862"/>
      <c r="DH496" s="836"/>
      <c r="DI496" s="836"/>
      <c r="DJ496" s="836"/>
      <c r="DK496" s="839"/>
      <c r="DL496" s="836"/>
      <c r="DM496" s="842"/>
      <c r="DN496" s="843"/>
      <c r="DO496" s="889"/>
      <c r="DP496" s="891"/>
      <c r="DQ496" s="891"/>
      <c r="DR496" s="893"/>
      <c r="DS496" s="843"/>
      <c r="DT496" s="967"/>
      <c r="DU496" s="969"/>
      <c r="DV496" s="961"/>
      <c r="DW496" s="195"/>
      <c r="DX496" s="961"/>
    </row>
    <row r="497" spans="1:128" ht="18.600000000000001" customHeight="1">
      <c r="A497" s="302" t="s">
        <v>731</v>
      </c>
      <c r="B497" s="921"/>
      <c r="C497" s="865" t="s">
        <v>961</v>
      </c>
      <c r="D497" s="867" t="s">
        <v>911</v>
      </c>
      <c r="E497" s="55" t="s">
        <v>51</v>
      </c>
      <c r="F497" s="56"/>
      <c r="G497" s="57">
        <v>35680</v>
      </c>
      <c r="H497" s="58">
        <v>44260</v>
      </c>
      <c r="I497" s="57">
        <v>31820</v>
      </c>
      <c r="J497" s="58">
        <v>40400</v>
      </c>
      <c r="K497" s="33" t="s">
        <v>912</v>
      </c>
      <c r="L497" s="59">
        <v>330</v>
      </c>
      <c r="M497" s="60">
        <v>410</v>
      </c>
      <c r="N497" s="61" t="s">
        <v>913</v>
      </c>
      <c r="O497" s="62" t="s">
        <v>914</v>
      </c>
      <c r="P497" s="63" t="s">
        <v>912</v>
      </c>
      <c r="Q497" s="64" t="s">
        <v>915</v>
      </c>
      <c r="R497" s="63" t="s">
        <v>912</v>
      </c>
      <c r="S497" s="65">
        <v>3</v>
      </c>
      <c r="T497" s="66">
        <v>2.9</v>
      </c>
      <c r="U497" s="59">
        <v>290</v>
      </c>
      <c r="V497" s="60">
        <v>370</v>
      </c>
      <c r="W497" s="67" t="s">
        <v>913</v>
      </c>
      <c r="X497" s="62" t="s">
        <v>914</v>
      </c>
      <c r="Y497" s="67" t="s">
        <v>912</v>
      </c>
      <c r="Z497" s="64" t="s">
        <v>915</v>
      </c>
      <c r="AA497" s="67" t="s">
        <v>912</v>
      </c>
      <c r="AB497" s="65">
        <v>2.9</v>
      </c>
      <c r="AC497" s="68">
        <v>2.9</v>
      </c>
      <c r="AD497" s="33" t="s">
        <v>912</v>
      </c>
      <c r="AE497" s="69">
        <v>8580</v>
      </c>
      <c r="AF497" s="33" t="s">
        <v>912</v>
      </c>
      <c r="AG497" s="70">
        <v>80</v>
      </c>
      <c r="AH497" s="71" t="s">
        <v>913</v>
      </c>
      <c r="AI497" s="62" t="s">
        <v>914</v>
      </c>
      <c r="AJ497" s="67" t="s">
        <v>912</v>
      </c>
      <c r="AK497" s="64" t="s">
        <v>915</v>
      </c>
      <c r="AL497" s="67" t="s">
        <v>912</v>
      </c>
      <c r="AM497" s="72">
        <v>2.8</v>
      </c>
      <c r="AN497" s="73" t="s">
        <v>916</v>
      </c>
      <c r="AO497" s="33" t="s">
        <v>912</v>
      </c>
      <c r="AP497" s="74">
        <v>3430</v>
      </c>
      <c r="AQ497" s="33" t="s">
        <v>912</v>
      </c>
      <c r="AR497" s="75">
        <v>30</v>
      </c>
      <c r="AS497" s="76" t="s">
        <v>913</v>
      </c>
      <c r="AT497" s="77" t="s">
        <v>914</v>
      </c>
      <c r="AU497" s="78" t="s">
        <v>912</v>
      </c>
      <c r="AV497" s="79" t="s">
        <v>915</v>
      </c>
      <c r="AW497" s="78" t="s">
        <v>912</v>
      </c>
      <c r="AX497" s="80">
        <v>3.7</v>
      </c>
      <c r="AZ497" s="18"/>
      <c r="BA497" s="18"/>
      <c r="BB497" s="81"/>
      <c r="BC497" s="22"/>
      <c r="BD497" s="18"/>
      <c r="BE497" s="22"/>
      <c r="BF497" s="18"/>
      <c r="BG497" s="22"/>
      <c r="BH497" s="18"/>
      <c r="BI497" s="870"/>
      <c r="BK497" s="163"/>
      <c r="BL497" s="869"/>
      <c r="BM497" s="93"/>
      <c r="BS497" s="116"/>
      <c r="BU497" s="958"/>
      <c r="BV497" s="117"/>
      <c r="BW497" s="869"/>
      <c r="BX497" s="123"/>
      <c r="BY497" s="123"/>
      <c r="BZ497" s="870"/>
      <c r="CA497" s="162"/>
      <c r="CB497" s="159"/>
      <c r="CC497" s="160"/>
      <c r="CD497" s="159"/>
      <c r="CE497" s="160"/>
      <c r="CF497" s="159"/>
      <c r="CG497" s="160"/>
      <c r="CH497" s="855" t="s">
        <v>912</v>
      </c>
      <c r="CI497" s="871">
        <v>3200</v>
      </c>
      <c r="CJ497" s="874">
        <v>3500</v>
      </c>
      <c r="CK497" s="877" t="s">
        <v>912</v>
      </c>
      <c r="CL497" s="89" t="s">
        <v>919</v>
      </c>
      <c r="CM497" s="90">
        <v>5400</v>
      </c>
      <c r="CN497" s="91">
        <v>6000</v>
      </c>
      <c r="CO497" s="859" t="s">
        <v>912</v>
      </c>
      <c r="CP497" s="878">
        <v>3430</v>
      </c>
      <c r="CQ497" s="859" t="s">
        <v>912</v>
      </c>
      <c r="CR497" s="860">
        <v>30</v>
      </c>
      <c r="CS497" s="883" t="s">
        <v>913</v>
      </c>
      <c r="CT497" s="834" t="s">
        <v>914</v>
      </c>
      <c r="CU497" s="834" t="s">
        <v>912</v>
      </c>
      <c r="CV497" s="837" t="s">
        <v>918</v>
      </c>
      <c r="CW497" s="883" t="s">
        <v>912</v>
      </c>
      <c r="CX497" s="850">
        <v>3.2</v>
      </c>
      <c r="CY497" s="881" t="s">
        <v>920</v>
      </c>
      <c r="CZ497" s="877" t="s">
        <v>912</v>
      </c>
      <c r="DA497" s="853">
        <v>5100</v>
      </c>
      <c r="DB497" s="855"/>
      <c r="DC497" s="157"/>
      <c r="DD497" s="855" t="s">
        <v>921</v>
      </c>
      <c r="DE497" s="856">
        <v>3690</v>
      </c>
      <c r="DF497" s="859" t="s">
        <v>912</v>
      </c>
      <c r="DG497" s="860">
        <v>30</v>
      </c>
      <c r="DH497" s="834" t="s">
        <v>913</v>
      </c>
      <c r="DI497" s="834" t="s">
        <v>914</v>
      </c>
      <c r="DJ497" s="834" t="s">
        <v>912</v>
      </c>
      <c r="DK497" s="837" t="s">
        <v>918</v>
      </c>
      <c r="DL497" s="834" t="s">
        <v>912</v>
      </c>
      <c r="DM497" s="840">
        <v>2.5</v>
      </c>
      <c r="DN497" s="843" t="s">
        <v>921</v>
      </c>
      <c r="DO497" s="844" t="s">
        <v>854</v>
      </c>
      <c r="DP497" s="846" t="s">
        <v>854</v>
      </c>
      <c r="DQ497" s="846" t="s">
        <v>854</v>
      </c>
      <c r="DR497" s="848" t="s">
        <v>854</v>
      </c>
      <c r="DS497" s="843" t="s">
        <v>921</v>
      </c>
      <c r="DT497" s="967"/>
      <c r="DU497" s="969"/>
      <c r="DV497" s="961"/>
      <c r="DW497" s="195"/>
      <c r="DX497" s="961"/>
    </row>
    <row r="498" spans="1:128" ht="18.600000000000001" customHeight="1">
      <c r="A498" s="302" t="s">
        <v>732</v>
      </c>
      <c r="B498" s="921"/>
      <c r="C498" s="866"/>
      <c r="D498" s="868"/>
      <c r="E498" s="94" t="s">
        <v>52</v>
      </c>
      <c r="F498" s="56"/>
      <c r="G498" s="95">
        <v>44260</v>
      </c>
      <c r="H498" s="96">
        <v>113460</v>
      </c>
      <c r="I498" s="95">
        <v>40400</v>
      </c>
      <c r="J498" s="96">
        <v>109600</v>
      </c>
      <c r="K498" s="33" t="s">
        <v>912</v>
      </c>
      <c r="L498" s="97">
        <v>410</v>
      </c>
      <c r="M498" s="98">
        <v>1000</v>
      </c>
      <c r="N498" s="99" t="s">
        <v>913</v>
      </c>
      <c r="O498" s="100" t="s">
        <v>914</v>
      </c>
      <c r="P498" s="100" t="s">
        <v>852</v>
      </c>
      <c r="Q498" s="100" t="s">
        <v>915</v>
      </c>
      <c r="R498" s="100" t="s">
        <v>912</v>
      </c>
      <c r="S498" s="101">
        <v>2.9</v>
      </c>
      <c r="T498" s="102">
        <v>2.9</v>
      </c>
      <c r="U498" s="97">
        <v>370</v>
      </c>
      <c r="V498" s="98">
        <v>970</v>
      </c>
      <c r="W498" s="103" t="s">
        <v>913</v>
      </c>
      <c r="X498" s="100" t="s">
        <v>914</v>
      </c>
      <c r="Y498" s="103" t="s">
        <v>852</v>
      </c>
      <c r="Z498" s="100" t="s">
        <v>915</v>
      </c>
      <c r="AA498" s="103" t="s">
        <v>912</v>
      </c>
      <c r="AB498" s="101">
        <v>2.9</v>
      </c>
      <c r="AC498" s="104">
        <v>2.8</v>
      </c>
      <c r="AD498" s="33" t="s">
        <v>912</v>
      </c>
      <c r="AE498" s="105">
        <v>8580</v>
      </c>
      <c r="AF498" s="33" t="s">
        <v>912</v>
      </c>
      <c r="AG498" s="106">
        <v>80</v>
      </c>
      <c r="AH498" s="107" t="s">
        <v>913</v>
      </c>
      <c r="AI498" s="49" t="s">
        <v>914</v>
      </c>
      <c r="AJ498" s="50" t="s">
        <v>912</v>
      </c>
      <c r="AK498" s="108" t="s">
        <v>915</v>
      </c>
      <c r="AL498" s="109" t="s">
        <v>912</v>
      </c>
      <c r="AM498" s="110">
        <v>2.8</v>
      </c>
      <c r="AN498" s="111"/>
      <c r="AP498" s="112"/>
      <c r="AQ498" s="7"/>
      <c r="AR498" s="113"/>
      <c r="AS498" s="114"/>
      <c r="AT498" s="112"/>
      <c r="AU498" s="114"/>
      <c r="AV498" s="112"/>
      <c r="AW498" s="114"/>
      <c r="AX498" s="112"/>
      <c r="AZ498" s="18"/>
      <c r="BA498" s="18"/>
      <c r="BB498" s="81"/>
      <c r="BC498" s="22"/>
      <c r="BD498" s="18"/>
      <c r="BE498" s="22"/>
      <c r="BF498" s="18"/>
      <c r="BG498" s="22"/>
      <c r="BH498" s="18"/>
      <c r="BI498" s="870"/>
      <c r="BK498" s="163"/>
      <c r="BL498" s="869"/>
      <c r="BM498" s="93"/>
      <c r="BS498" s="116"/>
      <c r="BT498" s="154"/>
      <c r="BU498" s="958"/>
      <c r="BV498" s="150"/>
      <c r="BW498" s="869"/>
      <c r="BX498" s="123"/>
      <c r="BY498" s="123"/>
      <c r="BZ498" s="870"/>
      <c r="CA498" s="162"/>
      <c r="CB498" s="159"/>
      <c r="CC498" s="160"/>
      <c r="CD498" s="159"/>
      <c r="CE498" s="160"/>
      <c r="CF498" s="159"/>
      <c r="CG498" s="160"/>
      <c r="CH498" s="855"/>
      <c r="CI498" s="872" t="e">
        <v>#REF!</v>
      </c>
      <c r="CJ498" s="875" t="e">
        <v>#REF!</v>
      </c>
      <c r="CK498" s="877"/>
      <c r="CL498" s="15" t="s">
        <v>923</v>
      </c>
      <c r="CM498" s="119">
        <v>2900</v>
      </c>
      <c r="CN498" s="120">
        <v>3300</v>
      </c>
      <c r="CO498" s="859"/>
      <c r="CP498" s="879"/>
      <c r="CQ498" s="859"/>
      <c r="CR498" s="861"/>
      <c r="CS498" s="884"/>
      <c r="CT498" s="835"/>
      <c r="CU498" s="835"/>
      <c r="CV498" s="838"/>
      <c r="CW498" s="884"/>
      <c r="CX498" s="851"/>
      <c r="CY498" s="881"/>
      <c r="CZ498" s="877"/>
      <c r="DA498" s="854"/>
      <c r="DB498" s="855"/>
      <c r="DC498" s="157"/>
      <c r="DD498" s="855"/>
      <c r="DE498" s="857"/>
      <c r="DF498" s="859"/>
      <c r="DG498" s="861"/>
      <c r="DH498" s="835"/>
      <c r="DI498" s="835"/>
      <c r="DJ498" s="835"/>
      <c r="DK498" s="838"/>
      <c r="DL498" s="835"/>
      <c r="DM498" s="841"/>
      <c r="DN498" s="843"/>
      <c r="DO498" s="845"/>
      <c r="DP498" s="847"/>
      <c r="DQ498" s="847"/>
      <c r="DR498" s="849"/>
      <c r="DS498" s="843"/>
      <c r="DT498" s="967"/>
      <c r="DU498" s="969"/>
      <c r="DV498" s="961"/>
      <c r="DW498" s="195"/>
      <c r="DX498" s="961"/>
    </row>
    <row r="499" spans="1:128" ht="18.600000000000001" customHeight="1">
      <c r="A499" s="302" t="s">
        <v>733</v>
      </c>
      <c r="B499" s="921"/>
      <c r="C499" s="866"/>
      <c r="D499" s="863" t="s">
        <v>924</v>
      </c>
      <c r="E499" s="94" t="s">
        <v>53</v>
      </c>
      <c r="F499" s="56"/>
      <c r="G499" s="95">
        <v>113460</v>
      </c>
      <c r="H499" s="96">
        <v>199260</v>
      </c>
      <c r="I499" s="95">
        <v>109600</v>
      </c>
      <c r="J499" s="96">
        <v>195400</v>
      </c>
      <c r="K499" s="33" t="s">
        <v>912</v>
      </c>
      <c r="L499" s="97">
        <v>1000</v>
      </c>
      <c r="M499" s="98">
        <v>1860</v>
      </c>
      <c r="N499" s="99" t="s">
        <v>913</v>
      </c>
      <c r="O499" s="100" t="s">
        <v>914</v>
      </c>
      <c r="P499" s="100" t="s">
        <v>852</v>
      </c>
      <c r="Q499" s="100" t="s">
        <v>915</v>
      </c>
      <c r="R499" s="100" t="s">
        <v>912</v>
      </c>
      <c r="S499" s="101">
        <v>2.9</v>
      </c>
      <c r="T499" s="102">
        <v>2.8</v>
      </c>
      <c r="U499" s="97">
        <v>970</v>
      </c>
      <c r="V499" s="98">
        <v>1830</v>
      </c>
      <c r="W499" s="103" t="s">
        <v>913</v>
      </c>
      <c r="X499" s="100" t="s">
        <v>914</v>
      </c>
      <c r="Y499" s="103" t="s">
        <v>852</v>
      </c>
      <c r="Z499" s="100" t="s">
        <v>915</v>
      </c>
      <c r="AA499" s="103" t="s">
        <v>912</v>
      </c>
      <c r="AB499" s="101">
        <v>2.8</v>
      </c>
      <c r="AC499" s="104">
        <v>2.8</v>
      </c>
      <c r="AD499" s="122"/>
      <c r="AF499" s="124"/>
      <c r="AO499" s="122"/>
      <c r="AQ499" s="124"/>
      <c r="AY499" s="33" t="s">
        <v>912</v>
      </c>
      <c r="AZ499" s="127">
        <v>17160</v>
      </c>
      <c r="BA499" s="33" t="s">
        <v>912</v>
      </c>
      <c r="BB499" s="75">
        <v>170</v>
      </c>
      <c r="BC499" s="76" t="s">
        <v>913</v>
      </c>
      <c r="BD499" s="77" t="s">
        <v>914</v>
      </c>
      <c r="BE499" s="78" t="s">
        <v>912</v>
      </c>
      <c r="BF499" s="79" t="s">
        <v>915</v>
      </c>
      <c r="BG499" s="76" t="s">
        <v>912</v>
      </c>
      <c r="BH499" s="80">
        <v>2.6</v>
      </c>
      <c r="BI499" s="870"/>
      <c r="BK499" s="163"/>
      <c r="BL499" s="869"/>
      <c r="BM499" s="93"/>
      <c r="BS499" s="116"/>
      <c r="BT499" s="123"/>
      <c r="BU499" s="958"/>
      <c r="BV499" s="115"/>
      <c r="BW499" s="869"/>
      <c r="BX499" s="123"/>
      <c r="BY499" s="123"/>
      <c r="BZ499" s="870"/>
      <c r="CA499" s="162"/>
      <c r="CB499" s="159"/>
      <c r="CC499" s="160"/>
      <c r="CD499" s="159"/>
      <c r="CE499" s="160"/>
      <c r="CF499" s="159"/>
      <c r="CG499" s="160"/>
      <c r="CH499" s="855"/>
      <c r="CI499" s="872" t="e">
        <v>#REF!</v>
      </c>
      <c r="CJ499" s="875" t="e">
        <v>#REF!</v>
      </c>
      <c r="CK499" s="877"/>
      <c r="CL499" s="15" t="s">
        <v>925</v>
      </c>
      <c r="CM499" s="119">
        <v>2500</v>
      </c>
      <c r="CN499" s="120">
        <v>2800</v>
      </c>
      <c r="CO499" s="859"/>
      <c r="CP499" s="879"/>
      <c r="CQ499" s="859"/>
      <c r="CR499" s="861"/>
      <c r="CS499" s="884"/>
      <c r="CT499" s="835"/>
      <c r="CU499" s="835"/>
      <c r="CV499" s="838"/>
      <c r="CW499" s="884"/>
      <c r="CX499" s="851"/>
      <c r="CY499" s="881"/>
      <c r="CZ499" s="93"/>
      <c r="DA499" s="19"/>
      <c r="DB499" s="855"/>
      <c r="DC499" s="157"/>
      <c r="DD499" s="855"/>
      <c r="DE499" s="857"/>
      <c r="DF499" s="859"/>
      <c r="DG499" s="861"/>
      <c r="DH499" s="835"/>
      <c r="DI499" s="835"/>
      <c r="DJ499" s="835"/>
      <c r="DK499" s="838"/>
      <c r="DL499" s="835"/>
      <c r="DM499" s="841"/>
      <c r="DN499" s="843"/>
      <c r="DO499" s="888">
        <v>0.02</v>
      </c>
      <c r="DP499" s="890">
        <v>0.03</v>
      </c>
      <c r="DQ499" s="890">
        <v>0.05</v>
      </c>
      <c r="DR499" s="892">
        <v>0.06</v>
      </c>
      <c r="DS499" s="843"/>
      <c r="DT499" s="967"/>
      <c r="DU499" s="969"/>
      <c r="DV499" s="961"/>
      <c r="DW499" s="195"/>
      <c r="DX499" s="961"/>
    </row>
    <row r="500" spans="1:128" ht="18.600000000000001" customHeight="1">
      <c r="A500" s="302" t="s">
        <v>734</v>
      </c>
      <c r="B500" s="921"/>
      <c r="C500" s="866"/>
      <c r="D500" s="864"/>
      <c r="E500" s="129" t="s">
        <v>54</v>
      </c>
      <c r="F500" s="56"/>
      <c r="G500" s="130">
        <v>199260</v>
      </c>
      <c r="H500" s="131"/>
      <c r="I500" s="130">
        <v>195400</v>
      </c>
      <c r="J500" s="131"/>
      <c r="K500" s="33" t="s">
        <v>912</v>
      </c>
      <c r="L500" s="132">
        <v>1860</v>
      </c>
      <c r="M500" s="133"/>
      <c r="N500" s="134" t="s">
        <v>913</v>
      </c>
      <c r="O500" s="135" t="s">
        <v>914</v>
      </c>
      <c r="P500" s="135" t="s">
        <v>852</v>
      </c>
      <c r="Q500" s="135" t="s">
        <v>915</v>
      </c>
      <c r="R500" s="135" t="s">
        <v>912</v>
      </c>
      <c r="S500" s="136">
        <v>2.8</v>
      </c>
      <c r="T500" s="137"/>
      <c r="U500" s="132">
        <v>1830</v>
      </c>
      <c r="V500" s="133"/>
      <c r="W500" s="138" t="s">
        <v>913</v>
      </c>
      <c r="X500" s="135" t="s">
        <v>914</v>
      </c>
      <c r="Y500" s="139" t="s">
        <v>852</v>
      </c>
      <c r="Z500" s="135" t="s">
        <v>915</v>
      </c>
      <c r="AA500" s="139" t="s">
        <v>912</v>
      </c>
      <c r="AB500" s="136">
        <v>2.8</v>
      </c>
      <c r="AC500" s="140"/>
      <c r="AD500" s="122"/>
      <c r="AF500" s="124"/>
      <c r="AG500" s="141"/>
      <c r="AO500" s="122"/>
      <c r="AQ500" s="124"/>
      <c r="AR500" s="141"/>
      <c r="AY500" s="122"/>
      <c r="BI500" s="870"/>
      <c r="BK500" s="163"/>
      <c r="BL500" s="869"/>
      <c r="BM500" s="93"/>
      <c r="BS500" s="116"/>
      <c r="BU500" s="958"/>
      <c r="BV500" s="117"/>
      <c r="BW500" s="869"/>
      <c r="BX500" s="123"/>
      <c r="BY500" s="123"/>
      <c r="BZ500" s="870"/>
      <c r="CA500" s="162"/>
      <c r="CB500" s="159"/>
      <c r="CC500" s="160"/>
      <c r="CD500" s="159"/>
      <c r="CE500" s="160"/>
      <c r="CF500" s="159"/>
      <c r="CG500" s="160"/>
      <c r="CH500" s="855"/>
      <c r="CI500" s="873" t="e">
        <v>#REF!</v>
      </c>
      <c r="CJ500" s="876" t="e">
        <v>#REF!</v>
      </c>
      <c r="CK500" s="877"/>
      <c r="CL500" s="143" t="s">
        <v>926</v>
      </c>
      <c r="CM500" s="144">
        <v>2300</v>
      </c>
      <c r="CN500" s="145">
        <v>2500</v>
      </c>
      <c r="CO500" s="859"/>
      <c r="CP500" s="880"/>
      <c r="CQ500" s="859"/>
      <c r="CR500" s="862"/>
      <c r="CS500" s="885"/>
      <c r="CT500" s="836"/>
      <c r="CU500" s="836"/>
      <c r="CV500" s="839"/>
      <c r="CW500" s="885"/>
      <c r="CX500" s="852"/>
      <c r="CY500" s="882"/>
      <c r="CZ500" s="93"/>
      <c r="DA500" s="19"/>
      <c r="DB500" s="855"/>
      <c r="DC500" s="157"/>
      <c r="DD500" s="855"/>
      <c r="DE500" s="858"/>
      <c r="DF500" s="859"/>
      <c r="DG500" s="862"/>
      <c r="DH500" s="836"/>
      <c r="DI500" s="836"/>
      <c r="DJ500" s="836"/>
      <c r="DK500" s="839"/>
      <c r="DL500" s="836"/>
      <c r="DM500" s="842"/>
      <c r="DN500" s="843"/>
      <c r="DO500" s="889"/>
      <c r="DP500" s="891"/>
      <c r="DQ500" s="891"/>
      <c r="DR500" s="893"/>
      <c r="DS500" s="843"/>
      <c r="DT500" s="967"/>
      <c r="DU500" s="969"/>
      <c r="DV500" s="961"/>
      <c r="DW500" s="195"/>
      <c r="DX500" s="961"/>
    </row>
    <row r="501" spans="1:128" ht="18.600000000000001" customHeight="1">
      <c r="A501" s="302" t="s">
        <v>735</v>
      </c>
      <c r="B501" s="921"/>
      <c r="C501" s="865" t="s">
        <v>962</v>
      </c>
      <c r="D501" s="867" t="s">
        <v>911</v>
      </c>
      <c r="E501" s="55" t="s">
        <v>51</v>
      </c>
      <c r="F501" s="56"/>
      <c r="G501" s="57">
        <v>35630</v>
      </c>
      <c r="H501" s="58">
        <v>44210</v>
      </c>
      <c r="I501" s="57">
        <v>32020</v>
      </c>
      <c r="J501" s="58">
        <v>40600</v>
      </c>
      <c r="K501" s="33" t="s">
        <v>912</v>
      </c>
      <c r="L501" s="59">
        <v>330</v>
      </c>
      <c r="M501" s="60">
        <v>410</v>
      </c>
      <c r="N501" s="61" t="s">
        <v>913</v>
      </c>
      <c r="O501" s="62" t="s">
        <v>914</v>
      </c>
      <c r="P501" s="63" t="s">
        <v>912</v>
      </c>
      <c r="Q501" s="64" t="s">
        <v>915</v>
      </c>
      <c r="R501" s="63" t="s">
        <v>912</v>
      </c>
      <c r="S501" s="65">
        <v>3.1</v>
      </c>
      <c r="T501" s="66">
        <v>3.1</v>
      </c>
      <c r="U501" s="59">
        <v>290</v>
      </c>
      <c r="V501" s="60">
        <v>370</v>
      </c>
      <c r="W501" s="67" t="s">
        <v>913</v>
      </c>
      <c r="X501" s="62" t="s">
        <v>914</v>
      </c>
      <c r="Y501" s="67" t="s">
        <v>912</v>
      </c>
      <c r="Z501" s="64" t="s">
        <v>915</v>
      </c>
      <c r="AA501" s="67" t="s">
        <v>912</v>
      </c>
      <c r="AB501" s="65">
        <v>3.1</v>
      </c>
      <c r="AC501" s="68">
        <v>3.1</v>
      </c>
      <c r="AD501" s="33" t="s">
        <v>912</v>
      </c>
      <c r="AE501" s="69">
        <v>8580</v>
      </c>
      <c r="AF501" s="33" t="s">
        <v>912</v>
      </c>
      <c r="AG501" s="70">
        <v>80</v>
      </c>
      <c r="AH501" s="71" t="s">
        <v>913</v>
      </c>
      <c r="AI501" s="62" t="s">
        <v>914</v>
      </c>
      <c r="AJ501" s="67" t="s">
        <v>912</v>
      </c>
      <c r="AK501" s="64" t="s">
        <v>915</v>
      </c>
      <c r="AL501" s="67" t="s">
        <v>912</v>
      </c>
      <c r="AM501" s="72">
        <v>2.8</v>
      </c>
      <c r="AN501" s="73" t="s">
        <v>916</v>
      </c>
      <c r="AO501" s="33" t="s">
        <v>912</v>
      </c>
      <c r="AP501" s="74">
        <v>3430</v>
      </c>
      <c r="AQ501" s="33" t="s">
        <v>912</v>
      </c>
      <c r="AR501" s="75">
        <v>30</v>
      </c>
      <c r="AS501" s="76" t="s">
        <v>913</v>
      </c>
      <c r="AT501" s="77" t="s">
        <v>914</v>
      </c>
      <c r="AU501" s="78" t="s">
        <v>912</v>
      </c>
      <c r="AV501" s="79" t="s">
        <v>915</v>
      </c>
      <c r="AW501" s="78" t="s">
        <v>912</v>
      </c>
      <c r="AX501" s="80">
        <v>3.7</v>
      </c>
      <c r="AZ501" s="18"/>
      <c r="BA501" s="18"/>
      <c r="BB501" s="81"/>
      <c r="BC501" s="22"/>
      <c r="BD501" s="18"/>
      <c r="BE501" s="22"/>
      <c r="BF501" s="18"/>
      <c r="BG501" s="22"/>
      <c r="BH501" s="18"/>
      <c r="BI501" s="870"/>
      <c r="BK501" s="150"/>
      <c r="BL501" s="869"/>
      <c r="BM501" s="93"/>
      <c r="BS501" s="116"/>
      <c r="BU501" s="958"/>
      <c r="BV501" s="117"/>
      <c r="BW501" s="869"/>
      <c r="BX501" s="123"/>
      <c r="BY501" s="123"/>
      <c r="BZ501" s="870"/>
      <c r="CA501" s="162"/>
      <c r="CB501" s="159"/>
      <c r="CC501" s="160"/>
      <c r="CD501" s="159"/>
      <c r="CE501" s="160"/>
      <c r="CF501" s="159"/>
      <c r="CG501" s="160"/>
      <c r="CH501" s="855" t="s">
        <v>912</v>
      </c>
      <c r="CI501" s="871">
        <v>3000</v>
      </c>
      <c r="CJ501" s="874">
        <v>3300</v>
      </c>
      <c r="CK501" s="877" t="s">
        <v>912</v>
      </c>
      <c r="CL501" s="89" t="s">
        <v>919</v>
      </c>
      <c r="CM501" s="90">
        <v>4800</v>
      </c>
      <c r="CN501" s="91">
        <v>5400</v>
      </c>
      <c r="CO501" s="859" t="s">
        <v>912</v>
      </c>
      <c r="CP501" s="878">
        <v>3210</v>
      </c>
      <c r="CQ501" s="859" t="s">
        <v>912</v>
      </c>
      <c r="CR501" s="860">
        <v>30</v>
      </c>
      <c r="CS501" s="883" t="s">
        <v>913</v>
      </c>
      <c r="CT501" s="834" t="s">
        <v>914</v>
      </c>
      <c r="CU501" s="834" t="s">
        <v>912</v>
      </c>
      <c r="CV501" s="837" t="s">
        <v>918</v>
      </c>
      <c r="CW501" s="883" t="s">
        <v>912</v>
      </c>
      <c r="CX501" s="850">
        <v>3</v>
      </c>
      <c r="CY501" s="881" t="s">
        <v>920</v>
      </c>
      <c r="CZ501" s="877" t="s">
        <v>912</v>
      </c>
      <c r="DA501" s="853">
        <v>5100</v>
      </c>
      <c r="DB501" s="855"/>
      <c r="DC501" s="157"/>
      <c r="DD501" s="855" t="s">
        <v>921</v>
      </c>
      <c r="DE501" s="856">
        <v>3460</v>
      </c>
      <c r="DF501" s="859" t="s">
        <v>912</v>
      </c>
      <c r="DG501" s="860">
        <v>30</v>
      </c>
      <c r="DH501" s="834" t="s">
        <v>913</v>
      </c>
      <c r="DI501" s="834" t="s">
        <v>914</v>
      </c>
      <c r="DJ501" s="834" t="s">
        <v>912</v>
      </c>
      <c r="DK501" s="837" t="s">
        <v>918</v>
      </c>
      <c r="DL501" s="834" t="s">
        <v>912</v>
      </c>
      <c r="DM501" s="840">
        <v>2.2999999999999998</v>
      </c>
      <c r="DN501" s="843" t="s">
        <v>921</v>
      </c>
      <c r="DO501" s="844" t="s">
        <v>854</v>
      </c>
      <c r="DP501" s="846" t="s">
        <v>854</v>
      </c>
      <c r="DQ501" s="846" t="s">
        <v>854</v>
      </c>
      <c r="DR501" s="848" t="s">
        <v>854</v>
      </c>
      <c r="DS501" s="843" t="s">
        <v>921</v>
      </c>
      <c r="DT501" s="967"/>
      <c r="DU501" s="969"/>
      <c r="DV501" s="961"/>
      <c r="DW501" s="195"/>
      <c r="DX501" s="961"/>
    </row>
    <row r="502" spans="1:128" ht="18.600000000000001" customHeight="1">
      <c r="A502" s="302" t="s">
        <v>736</v>
      </c>
      <c r="B502" s="921"/>
      <c r="C502" s="866"/>
      <c r="D502" s="868"/>
      <c r="E502" s="94" t="s">
        <v>52</v>
      </c>
      <c r="F502" s="56"/>
      <c r="G502" s="95">
        <v>44210</v>
      </c>
      <c r="H502" s="96">
        <v>113410</v>
      </c>
      <c r="I502" s="95">
        <v>40600</v>
      </c>
      <c r="J502" s="96">
        <v>109800</v>
      </c>
      <c r="K502" s="33" t="s">
        <v>912</v>
      </c>
      <c r="L502" s="97">
        <v>410</v>
      </c>
      <c r="M502" s="98">
        <v>1000</v>
      </c>
      <c r="N502" s="99" t="s">
        <v>913</v>
      </c>
      <c r="O502" s="100" t="s">
        <v>914</v>
      </c>
      <c r="P502" s="100" t="s">
        <v>852</v>
      </c>
      <c r="Q502" s="100" t="s">
        <v>915</v>
      </c>
      <c r="R502" s="100" t="s">
        <v>912</v>
      </c>
      <c r="S502" s="101">
        <v>3.1</v>
      </c>
      <c r="T502" s="102">
        <v>2.9</v>
      </c>
      <c r="U502" s="97">
        <v>370</v>
      </c>
      <c r="V502" s="98">
        <v>970</v>
      </c>
      <c r="W502" s="103" t="s">
        <v>913</v>
      </c>
      <c r="X502" s="100" t="s">
        <v>914</v>
      </c>
      <c r="Y502" s="103" t="s">
        <v>852</v>
      </c>
      <c r="Z502" s="100" t="s">
        <v>915</v>
      </c>
      <c r="AA502" s="103" t="s">
        <v>912</v>
      </c>
      <c r="AB502" s="101">
        <v>3.1</v>
      </c>
      <c r="AC502" s="104">
        <v>2.9</v>
      </c>
      <c r="AD502" s="33" t="s">
        <v>912</v>
      </c>
      <c r="AE502" s="105">
        <v>8580</v>
      </c>
      <c r="AF502" s="33" t="s">
        <v>912</v>
      </c>
      <c r="AG502" s="106">
        <v>80</v>
      </c>
      <c r="AH502" s="107" t="s">
        <v>913</v>
      </c>
      <c r="AI502" s="49" t="s">
        <v>914</v>
      </c>
      <c r="AJ502" s="50" t="s">
        <v>912</v>
      </c>
      <c r="AK502" s="108" t="s">
        <v>915</v>
      </c>
      <c r="AL502" s="109" t="s">
        <v>912</v>
      </c>
      <c r="AM502" s="110">
        <v>2.8</v>
      </c>
      <c r="AN502" s="111"/>
      <c r="AP502" s="112"/>
      <c r="AQ502" s="7"/>
      <c r="AR502" s="113"/>
      <c r="AS502" s="114"/>
      <c r="AT502" s="112"/>
      <c r="AU502" s="114"/>
      <c r="AV502" s="112"/>
      <c r="AW502" s="114"/>
      <c r="AX502" s="112"/>
      <c r="AZ502" s="18"/>
      <c r="BA502" s="18"/>
      <c r="BB502" s="81"/>
      <c r="BC502" s="22"/>
      <c r="BD502" s="18"/>
      <c r="BE502" s="22"/>
      <c r="BF502" s="18"/>
      <c r="BG502" s="22"/>
      <c r="BH502" s="18"/>
      <c r="BI502" s="870"/>
      <c r="BK502" s="150"/>
      <c r="BL502" s="869"/>
      <c r="BM502" s="93"/>
      <c r="BS502" s="116"/>
      <c r="BU502" s="958"/>
      <c r="BV502" s="117"/>
      <c r="BW502" s="869"/>
      <c r="BX502" s="123"/>
      <c r="BY502" s="123"/>
      <c r="BZ502" s="870"/>
      <c r="CA502" s="162"/>
      <c r="CB502" s="159"/>
      <c r="CC502" s="160"/>
      <c r="CD502" s="159"/>
      <c r="CE502" s="160"/>
      <c r="CF502" s="159"/>
      <c r="CG502" s="160"/>
      <c r="CH502" s="855"/>
      <c r="CI502" s="872" t="e">
        <v>#REF!</v>
      </c>
      <c r="CJ502" s="875" t="e">
        <v>#REF!</v>
      </c>
      <c r="CK502" s="877"/>
      <c r="CL502" s="15" t="s">
        <v>923</v>
      </c>
      <c r="CM502" s="119">
        <v>2600</v>
      </c>
      <c r="CN502" s="120">
        <v>2900</v>
      </c>
      <c r="CO502" s="859"/>
      <c r="CP502" s="879"/>
      <c r="CQ502" s="859"/>
      <c r="CR502" s="861"/>
      <c r="CS502" s="884"/>
      <c r="CT502" s="835"/>
      <c r="CU502" s="835"/>
      <c r="CV502" s="838"/>
      <c r="CW502" s="884"/>
      <c r="CX502" s="851"/>
      <c r="CY502" s="881"/>
      <c r="CZ502" s="877"/>
      <c r="DA502" s="854"/>
      <c r="DB502" s="855"/>
      <c r="DC502" s="157"/>
      <c r="DD502" s="855"/>
      <c r="DE502" s="857"/>
      <c r="DF502" s="859"/>
      <c r="DG502" s="861"/>
      <c r="DH502" s="835"/>
      <c r="DI502" s="835"/>
      <c r="DJ502" s="835"/>
      <c r="DK502" s="838"/>
      <c r="DL502" s="835"/>
      <c r="DM502" s="841"/>
      <c r="DN502" s="843"/>
      <c r="DO502" s="845"/>
      <c r="DP502" s="847"/>
      <c r="DQ502" s="847"/>
      <c r="DR502" s="849"/>
      <c r="DS502" s="843"/>
      <c r="DT502" s="967"/>
      <c r="DU502" s="969"/>
      <c r="DV502" s="961"/>
      <c r="DW502" s="195"/>
      <c r="DX502" s="961"/>
    </row>
    <row r="503" spans="1:128" ht="18.600000000000001" customHeight="1">
      <c r="A503" s="302" t="s">
        <v>737</v>
      </c>
      <c r="B503" s="921"/>
      <c r="C503" s="866"/>
      <c r="D503" s="863" t="s">
        <v>924</v>
      </c>
      <c r="E503" s="94" t="s">
        <v>53</v>
      </c>
      <c r="F503" s="56"/>
      <c r="G503" s="95">
        <v>113410</v>
      </c>
      <c r="H503" s="96">
        <v>199210</v>
      </c>
      <c r="I503" s="95">
        <v>109800</v>
      </c>
      <c r="J503" s="96">
        <v>195600</v>
      </c>
      <c r="K503" s="33" t="s">
        <v>912</v>
      </c>
      <c r="L503" s="97">
        <v>1000</v>
      </c>
      <c r="M503" s="98">
        <v>1860</v>
      </c>
      <c r="N503" s="99" t="s">
        <v>913</v>
      </c>
      <c r="O503" s="100" t="s">
        <v>914</v>
      </c>
      <c r="P503" s="100" t="s">
        <v>852</v>
      </c>
      <c r="Q503" s="100" t="s">
        <v>915</v>
      </c>
      <c r="R503" s="100" t="s">
        <v>912</v>
      </c>
      <c r="S503" s="101">
        <v>2.9</v>
      </c>
      <c r="T503" s="102">
        <v>2.9</v>
      </c>
      <c r="U503" s="97">
        <v>970</v>
      </c>
      <c r="V503" s="98">
        <v>1830</v>
      </c>
      <c r="W503" s="103" t="s">
        <v>913</v>
      </c>
      <c r="X503" s="100" t="s">
        <v>914</v>
      </c>
      <c r="Y503" s="103" t="s">
        <v>852</v>
      </c>
      <c r="Z503" s="100" t="s">
        <v>915</v>
      </c>
      <c r="AA503" s="103" t="s">
        <v>912</v>
      </c>
      <c r="AB503" s="101">
        <v>2.9</v>
      </c>
      <c r="AC503" s="104">
        <v>2.9</v>
      </c>
      <c r="AD503" s="122"/>
      <c r="AF503" s="124"/>
      <c r="AO503" s="122"/>
      <c r="AQ503" s="124"/>
      <c r="AY503" s="33" t="s">
        <v>912</v>
      </c>
      <c r="AZ503" s="127">
        <v>17160</v>
      </c>
      <c r="BA503" s="33" t="s">
        <v>912</v>
      </c>
      <c r="BB503" s="75">
        <v>170</v>
      </c>
      <c r="BC503" s="76" t="s">
        <v>913</v>
      </c>
      <c r="BD503" s="77" t="s">
        <v>914</v>
      </c>
      <c r="BE503" s="78" t="s">
        <v>912</v>
      </c>
      <c r="BF503" s="79" t="s">
        <v>915</v>
      </c>
      <c r="BG503" s="76" t="s">
        <v>912</v>
      </c>
      <c r="BH503" s="80">
        <v>2.6</v>
      </c>
      <c r="BI503" s="870"/>
      <c r="BK503" s="150"/>
      <c r="BL503" s="869"/>
      <c r="BM503" s="93"/>
      <c r="BS503" s="116"/>
      <c r="BU503" s="958"/>
      <c r="BV503" s="117"/>
      <c r="BW503" s="869"/>
      <c r="BX503" s="123"/>
      <c r="BY503" s="123"/>
      <c r="BZ503" s="870"/>
      <c r="CA503" s="162"/>
      <c r="CB503" s="159"/>
      <c r="CC503" s="160"/>
      <c r="CD503" s="159"/>
      <c r="CE503" s="160"/>
      <c r="CF503" s="159"/>
      <c r="CG503" s="160"/>
      <c r="CH503" s="855"/>
      <c r="CI503" s="872" t="e">
        <v>#REF!</v>
      </c>
      <c r="CJ503" s="875" t="e">
        <v>#REF!</v>
      </c>
      <c r="CK503" s="877"/>
      <c r="CL503" s="15" t="s">
        <v>925</v>
      </c>
      <c r="CM503" s="119">
        <v>2300</v>
      </c>
      <c r="CN503" s="120">
        <v>2500</v>
      </c>
      <c r="CO503" s="859"/>
      <c r="CP503" s="879"/>
      <c r="CQ503" s="859"/>
      <c r="CR503" s="861"/>
      <c r="CS503" s="884"/>
      <c r="CT503" s="835"/>
      <c r="CU503" s="835"/>
      <c r="CV503" s="838"/>
      <c r="CW503" s="884"/>
      <c r="CX503" s="851"/>
      <c r="CY503" s="881"/>
      <c r="CZ503" s="93"/>
      <c r="DA503" s="19"/>
      <c r="DB503" s="855"/>
      <c r="DC503" s="157"/>
      <c r="DD503" s="855"/>
      <c r="DE503" s="857"/>
      <c r="DF503" s="859"/>
      <c r="DG503" s="861"/>
      <c r="DH503" s="835"/>
      <c r="DI503" s="835"/>
      <c r="DJ503" s="835"/>
      <c r="DK503" s="838"/>
      <c r="DL503" s="835"/>
      <c r="DM503" s="841"/>
      <c r="DN503" s="843"/>
      <c r="DO503" s="888">
        <v>0.02</v>
      </c>
      <c r="DP503" s="890">
        <v>0.03</v>
      </c>
      <c r="DQ503" s="890">
        <v>0.05</v>
      </c>
      <c r="DR503" s="892">
        <v>0.06</v>
      </c>
      <c r="DS503" s="843"/>
      <c r="DT503" s="967"/>
      <c r="DU503" s="969"/>
      <c r="DV503" s="961"/>
      <c r="DW503" s="195"/>
      <c r="DX503" s="961"/>
    </row>
    <row r="504" spans="1:128" ht="18.600000000000001" customHeight="1">
      <c r="A504" s="302" t="s">
        <v>738</v>
      </c>
      <c r="B504" s="921"/>
      <c r="C504" s="866"/>
      <c r="D504" s="864"/>
      <c r="E504" s="129" t="s">
        <v>54</v>
      </c>
      <c r="F504" s="56"/>
      <c r="G504" s="130">
        <v>199210</v>
      </c>
      <c r="H504" s="131"/>
      <c r="I504" s="130">
        <v>195600</v>
      </c>
      <c r="J504" s="131"/>
      <c r="K504" s="33" t="s">
        <v>912</v>
      </c>
      <c r="L504" s="132">
        <v>1860</v>
      </c>
      <c r="M504" s="133"/>
      <c r="N504" s="134" t="s">
        <v>913</v>
      </c>
      <c r="O504" s="135" t="s">
        <v>914</v>
      </c>
      <c r="P504" s="135" t="s">
        <v>852</v>
      </c>
      <c r="Q504" s="135" t="s">
        <v>915</v>
      </c>
      <c r="R504" s="135" t="s">
        <v>912</v>
      </c>
      <c r="S504" s="136">
        <v>2.9</v>
      </c>
      <c r="T504" s="137"/>
      <c r="U504" s="132">
        <v>1830</v>
      </c>
      <c r="V504" s="133"/>
      <c r="W504" s="138" t="s">
        <v>913</v>
      </c>
      <c r="X504" s="135" t="s">
        <v>914</v>
      </c>
      <c r="Y504" s="139" t="s">
        <v>852</v>
      </c>
      <c r="Z504" s="135" t="s">
        <v>915</v>
      </c>
      <c r="AA504" s="139" t="s">
        <v>912</v>
      </c>
      <c r="AB504" s="136">
        <v>2.9</v>
      </c>
      <c r="AC504" s="140"/>
      <c r="AD504" s="122"/>
      <c r="AF504" s="124"/>
      <c r="AG504" s="141"/>
      <c r="AO504" s="122"/>
      <c r="AQ504" s="124"/>
      <c r="AR504" s="141"/>
      <c r="AY504" s="122"/>
      <c r="BI504" s="870"/>
      <c r="BK504" s="150"/>
      <c r="BL504" s="869"/>
      <c r="BM504" s="93"/>
      <c r="BS504" s="116"/>
      <c r="BU504" s="958"/>
      <c r="BV504" s="117"/>
      <c r="BW504" s="869"/>
      <c r="BX504" s="123"/>
      <c r="BY504" s="123"/>
      <c r="BZ504" s="870"/>
      <c r="CA504" s="162"/>
      <c r="CB504" s="159"/>
      <c r="CC504" s="160"/>
      <c r="CD504" s="159"/>
      <c r="CE504" s="160"/>
      <c r="CF504" s="159"/>
      <c r="CG504" s="160"/>
      <c r="CH504" s="855"/>
      <c r="CI504" s="873" t="e">
        <v>#REF!</v>
      </c>
      <c r="CJ504" s="876" t="e">
        <v>#REF!</v>
      </c>
      <c r="CK504" s="877"/>
      <c r="CL504" s="143" t="s">
        <v>926</v>
      </c>
      <c r="CM504" s="144">
        <v>2000</v>
      </c>
      <c r="CN504" s="145">
        <v>2300</v>
      </c>
      <c r="CO504" s="859"/>
      <c r="CP504" s="880"/>
      <c r="CQ504" s="859"/>
      <c r="CR504" s="862"/>
      <c r="CS504" s="885"/>
      <c r="CT504" s="836"/>
      <c r="CU504" s="836"/>
      <c r="CV504" s="839"/>
      <c r="CW504" s="885"/>
      <c r="CX504" s="852"/>
      <c r="CY504" s="882"/>
      <c r="CZ504" s="93"/>
      <c r="DA504" s="19"/>
      <c r="DB504" s="855"/>
      <c r="DC504" s="157"/>
      <c r="DD504" s="855"/>
      <c r="DE504" s="858"/>
      <c r="DF504" s="859"/>
      <c r="DG504" s="862"/>
      <c r="DH504" s="836"/>
      <c r="DI504" s="836"/>
      <c r="DJ504" s="836"/>
      <c r="DK504" s="839"/>
      <c r="DL504" s="836"/>
      <c r="DM504" s="842"/>
      <c r="DN504" s="843"/>
      <c r="DO504" s="889"/>
      <c r="DP504" s="891"/>
      <c r="DQ504" s="891"/>
      <c r="DR504" s="893"/>
      <c r="DS504" s="843"/>
      <c r="DT504" s="967"/>
      <c r="DU504" s="969"/>
      <c r="DV504" s="961"/>
      <c r="DW504" s="195"/>
      <c r="DX504" s="961"/>
    </row>
    <row r="505" spans="1:128" ht="18.600000000000001" customHeight="1">
      <c r="A505" s="302" t="s">
        <v>739</v>
      </c>
      <c r="B505" s="921"/>
      <c r="C505" s="976" t="s">
        <v>963</v>
      </c>
      <c r="D505" s="867" t="s">
        <v>911</v>
      </c>
      <c r="E505" s="55" t="s">
        <v>51</v>
      </c>
      <c r="F505" s="56"/>
      <c r="G505" s="57">
        <v>34740</v>
      </c>
      <c r="H505" s="58">
        <v>43320</v>
      </c>
      <c r="I505" s="57">
        <v>31330</v>
      </c>
      <c r="J505" s="58">
        <v>39910</v>
      </c>
      <c r="K505" s="33" t="s">
        <v>912</v>
      </c>
      <c r="L505" s="59">
        <v>320</v>
      </c>
      <c r="M505" s="60">
        <v>400</v>
      </c>
      <c r="N505" s="61" t="s">
        <v>913</v>
      </c>
      <c r="O505" s="62" t="s">
        <v>914</v>
      </c>
      <c r="P505" s="63" t="s">
        <v>912</v>
      </c>
      <c r="Q505" s="64" t="s">
        <v>915</v>
      </c>
      <c r="R505" s="63" t="s">
        <v>912</v>
      </c>
      <c r="S505" s="65">
        <v>3.1</v>
      </c>
      <c r="T505" s="66">
        <v>3</v>
      </c>
      <c r="U505" s="59">
        <v>290</v>
      </c>
      <c r="V505" s="60">
        <v>370</v>
      </c>
      <c r="W505" s="67" t="s">
        <v>913</v>
      </c>
      <c r="X505" s="62" t="s">
        <v>914</v>
      </c>
      <c r="Y505" s="67" t="s">
        <v>912</v>
      </c>
      <c r="Z505" s="64" t="s">
        <v>915</v>
      </c>
      <c r="AA505" s="67" t="s">
        <v>912</v>
      </c>
      <c r="AB505" s="65">
        <v>3.1</v>
      </c>
      <c r="AC505" s="68">
        <v>3</v>
      </c>
      <c r="AD505" s="33" t="s">
        <v>912</v>
      </c>
      <c r="AE505" s="69">
        <v>8580</v>
      </c>
      <c r="AF505" s="33" t="s">
        <v>912</v>
      </c>
      <c r="AG505" s="70">
        <v>80</v>
      </c>
      <c r="AH505" s="71" t="s">
        <v>913</v>
      </c>
      <c r="AI505" s="62" t="s">
        <v>914</v>
      </c>
      <c r="AJ505" s="67" t="s">
        <v>912</v>
      </c>
      <c r="AK505" s="64" t="s">
        <v>915</v>
      </c>
      <c r="AL505" s="67" t="s">
        <v>912</v>
      </c>
      <c r="AM505" s="72">
        <v>2.8</v>
      </c>
      <c r="AN505" s="73" t="s">
        <v>916</v>
      </c>
      <c r="AO505" s="33" t="s">
        <v>912</v>
      </c>
      <c r="AP505" s="74">
        <v>3430</v>
      </c>
      <c r="AQ505" s="33" t="s">
        <v>912</v>
      </c>
      <c r="AR505" s="75">
        <v>30</v>
      </c>
      <c r="AS505" s="76" t="s">
        <v>913</v>
      </c>
      <c r="AT505" s="77" t="s">
        <v>914</v>
      </c>
      <c r="AU505" s="78" t="s">
        <v>912</v>
      </c>
      <c r="AV505" s="79" t="s">
        <v>915</v>
      </c>
      <c r="AW505" s="78" t="s">
        <v>912</v>
      </c>
      <c r="AX505" s="80">
        <v>3.7</v>
      </c>
      <c r="AZ505" s="18"/>
      <c r="BA505" s="18"/>
      <c r="BB505" s="81"/>
      <c r="BC505" s="22"/>
      <c r="BD505" s="18"/>
      <c r="BE505" s="22"/>
      <c r="BF505" s="18"/>
      <c r="BG505" s="22"/>
      <c r="BH505" s="18"/>
      <c r="BI505" s="870"/>
      <c r="BK505" s="150"/>
      <c r="BL505" s="869"/>
      <c r="BM505" s="93"/>
      <c r="BS505" s="116"/>
      <c r="BU505" s="958"/>
      <c r="BV505" s="117"/>
      <c r="BW505" s="869"/>
      <c r="BX505" s="123"/>
      <c r="BY505" s="123"/>
      <c r="BZ505" s="870"/>
      <c r="CA505" s="162"/>
      <c r="CB505" s="159"/>
      <c r="CC505" s="160"/>
      <c r="CD505" s="159"/>
      <c r="CE505" s="160"/>
      <c r="CF505" s="159"/>
      <c r="CG505" s="160"/>
      <c r="CH505" s="855" t="s">
        <v>912</v>
      </c>
      <c r="CI505" s="871">
        <v>3200</v>
      </c>
      <c r="CJ505" s="874">
        <v>3500</v>
      </c>
      <c r="CK505" s="877" t="s">
        <v>912</v>
      </c>
      <c r="CL505" s="89" t="s">
        <v>919</v>
      </c>
      <c r="CM505" s="90">
        <v>5400</v>
      </c>
      <c r="CN505" s="91">
        <v>6000</v>
      </c>
      <c r="CO505" s="859" t="s">
        <v>912</v>
      </c>
      <c r="CP505" s="878">
        <v>3020</v>
      </c>
      <c r="CQ505" s="859" t="s">
        <v>912</v>
      </c>
      <c r="CR505" s="860">
        <v>30</v>
      </c>
      <c r="CS505" s="883" t="s">
        <v>913</v>
      </c>
      <c r="CT505" s="834" t="s">
        <v>914</v>
      </c>
      <c r="CU505" s="834" t="s">
        <v>912</v>
      </c>
      <c r="CV505" s="837" t="s">
        <v>918</v>
      </c>
      <c r="CW505" s="883" t="s">
        <v>912</v>
      </c>
      <c r="CX505" s="850">
        <v>2.8</v>
      </c>
      <c r="CY505" s="881" t="s">
        <v>920</v>
      </c>
      <c r="CZ505" s="877" t="s">
        <v>912</v>
      </c>
      <c r="DA505" s="853">
        <v>5100</v>
      </c>
      <c r="DB505" s="855"/>
      <c r="DC505" s="157"/>
      <c r="DD505" s="855" t="s">
        <v>921</v>
      </c>
      <c r="DE505" s="856">
        <v>3250</v>
      </c>
      <c r="DF505" s="859" t="s">
        <v>912</v>
      </c>
      <c r="DG505" s="860">
        <v>30</v>
      </c>
      <c r="DH505" s="834" t="s">
        <v>913</v>
      </c>
      <c r="DI505" s="834" t="s">
        <v>914</v>
      </c>
      <c r="DJ505" s="834" t="s">
        <v>912</v>
      </c>
      <c r="DK505" s="837" t="s">
        <v>918</v>
      </c>
      <c r="DL505" s="834" t="s">
        <v>912</v>
      </c>
      <c r="DM505" s="840">
        <v>2.2000000000000002</v>
      </c>
      <c r="DN505" s="843" t="s">
        <v>921</v>
      </c>
      <c r="DO505" s="844" t="s">
        <v>854</v>
      </c>
      <c r="DP505" s="846" t="s">
        <v>854</v>
      </c>
      <c r="DQ505" s="846" t="s">
        <v>854</v>
      </c>
      <c r="DR505" s="848" t="s">
        <v>854</v>
      </c>
      <c r="DS505" s="843" t="s">
        <v>921</v>
      </c>
      <c r="DT505" s="967"/>
      <c r="DU505" s="969"/>
      <c r="DV505" s="961"/>
      <c r="DW505" s="195"/>
      <c r="DX505" s="961"/>
    </row>
    <row r="506" spans="1:128" ht="18.600000000000001" customHeight="1">
      <c r="A506" s="302" t="s">
        <v>740</v>
      </c>
      <c r="B506" s="921"/>
      <c r="C506" s="977"/>
      <c r="D506" s="868"/>
      <c r="E506" s="94" t="s">
        <v>52</v>
      </c>
      <c r="F506" s="56"/>
      <c r="G506" s="95">
        <v>43320</v>
      </c>
      <c r="H506" s="96">
        <v>112520</v>
      </c>
      <c r="I506" s="95">
        <v>39910</v>
      </c>
      <c r="J506" s="96">
        <v>109110</v>
      </c>
      <c r="K506" s="33" t="s">
        <v>912</v>
      </c>
      <c r="L506" s="97">
        <v>400</v>
      </c>
      <c r="M506" s="98">
        <v>1000</v>
      </c>
      <c r="N506" s="99" t="s">
        <v>913</v>
      </c>
      <c r="O506" s="100" t="s">
        <v>914</v>
      </c>
      <c r="P506" s="100" t="s">
        <v>852</v>
      </c>
      <c r="Q506" s="100" t="s">
        <v>915</v>
      </c>
      <c r="R506" s="100" t="s">
        <v>912</v>
      </c>
      <c r="S506" s="101">
        <v>3</v>
      </c>
      <c r="T506" s="102">
        <v>2.9</v>
      </c>
      <c r="U506" s="97">
        <v>370</v>
      </c>
      <c r="V506" s="98">
        <v>960</v>
      </c>
      <c r="W506" s="103" t="s">
        <v>913</v>
      </c>
      <c r="X506" s="100" t="s">
        <v>914</v>
      </c>
      <c r="Y506" s="103" t="s">
        <v>852</v>
      </c>
      <c r="Z506" s="100" t="s">
        <v>915</v>
      </c>
      <c r="AA506" s="103" t="s">
        <v>912</v>
      </c>
      <c r="AB506" s="101">
        <v>3</v>
      </c>
      <c r="AC506" s="104">
        <v>2.9</v>
      </c>
      <c r="AD506" s="33" t="s">
        <v>912</v>
      </c>
      <c r="AE506" s="105">
        <v>8580</v>
      </c>
      <c r="AF506" s="33" t="s">
        <v>912</v>
      </c>
      <c r="AG506" s="106">
        <v>80</v>
      </c>
      <c r="AH506" s="107" t="s">
        <v>913</v>
      </c>
      <c r="AI506" s="49" t="s">
        <v>914</v>
      </c>
      <c r="AJ506" s="50" t="s">
        <v>912</v>
      </c>
      <c r="AK506" s="108" t="s">
        <v>915</v>
      </c>
      <c r="AL506" s="109" t="s">
        <v>912</v>
      </c>
      <c r="AM506" s="110">
        <v>2.8</v>
      </c>
      <c r="AN506" s="111"/>
      <c r="AP506" s="112"/>
      <c r="AQ506" s="7"/>
      <c r="AR506" s="113"/>
      <c r="AS506" s="114"/>
      <c r="AT506" s="112"/>
      <c r="AU506" s="114"/>
      <c r="AV506" s="112"/>
      <c r="AW506" s="114"/>
      <c r="AX506" s="112"/>
      <c r="AZ506" s="18"/>
      <c r="BA506" s="18"/>
      <c r="BB506" s="81"/>
      <c r="BC506" s="22"/>
      <c r="BD506" s="18"/>
      <c r="BE506" s="22"/>
      <c r="BF506" s="18"/>
      <c r="BG506" s="22"/>
      <c r="BH506" s="18"/>
      <c r="BI506" s="870"/>
      <c r="BK506" s="150"/>
      <c r="BL506" s="869"/>
      <c r="BM506" s="93"/>
      <c r="BS506" s="116"/>
      <c r="BU506" s="958"/>
      <c r="BV506" s="117"/>
      <c r="BW506" s="869"/>
      <c r="BX506" s="123"/>
      <c r="BY506" s="123"/>
      <c r="BZ506" s="870"/>
      <c r="CA506" s="162"/>
      <c r="CB506" s="159"/>
      <c r="CC506" s="160"/>
      <c r="CD506" s="159"/>
      <c r="CE506" s="160"/>
      <c r="CF506" s="159"/>
      <c r="CG506" s="160"/>
      <c r="CH506" s="855"/>
      <c r="CI506" s="872" t="e">
        <v>#REF!</v>
      </c>
      <c r="CJ506" s="875" t="e">
        <v>#REF!</v>
      </c>
      <c r="CK506" s="877"/>
      <c r="CL506" s="15" t="s">
        <v>923</v>
      </c>
      <c r="CM506" s="119">
        <v>2900</v>
      </c>
      <c r="CN506" s="120">
        <v>3300</v>
      </c>
      <c r="CO506" s="859"/>
      <c r="CP506" s="879"/>
      <c r="CQ506" s="859"/>
      <c r="CR506" s="861"/>
      <c r="CS506" s="884"/>
      <c r="CT506" s="835"/>
      <c r="CU506" s="835"/>
      <c r="CV506" s="838"/>
      <c r="CW506" s="884"/>
      <c r="CX506" s="851"/>
      <c r="CY506" s="881"/>
      <c r="CZ506" s="877"/>
      <c r="DA506" s="854"/>
      <c r="DB506" s="855"/>
      <c r="DC506" s="157"/>
      <c r="DD506" s="855"/>
      <c r="DE506" s="857"/>
      <c r="DF506" s="859"/>
      <c r="DG506" s="861"/>
      <c r="DH506" s="835"/>
      <c r="DI506" s="835"/>
      <c r="DJ506" s="835"/>
      <c r="DK506" s="838"/>
      <c r="DL506" s="835"/>
      <c r="DM506" s="841"/>
      <c r="DN506" s="843"/>
      <c r="DO506" s="845"/>
      <c r="DP506" s="847"/>
      <c r="DQ506" s="847"/>
      <c r="DR506" s="849"/>
      <c r="DS506" s="843"/>
      <c r="DT506" s="967"/>
      <c r="DU506" s="969"/>
      <c r="DV506" s="961"/>
      <c r="DW506" s="195"/>
      <c r="DX506" s="961"/>
    </row>
    <row r="507" spans="1:128" ht="18.600000000000001" customHeight="1">
      <c r="A507" s="302" t="s">
        <v>741</v>
      </c>
      <c r="B507" s="921"/>
      <c r="C507" s="977"/>
      <c r="D507" s="863" t="s">
        <v>924</v>
      </c>
      <c r="E507" s="94" t="s">
        <v>53</v>
      </c>
      <c r="F507" s="56"/>
      <c r="G507" s="95">
        <v>112520</v>
      </c>
      <c r="H507" s="96">
        <v>198320</v>
      </c>
      <c r="I507" s="95">
        <v>109110</v>
      </c>
      <c r="J507" s="96">
        <v>194910</v>
      </c>
      <c r="K507" s="33" t="s">
        <v>912</v>
      </c>
      <c r="L507" s="97">
        <v>1000</v>
      </c>
      <c r="M507" s="98">
        <v>1860</v>
      </c>
      <c r="N507" s="99" t="s">
        <v>913</v>
      </c>
      <c r="O507" s="100" t="s">
        <v>914</v>
      </c>
      <c r="P507" s="100" t="s">
        <v>852</v>
      </c>
      <c r="Q507" s="100" t="s">
        <v>915</v>
      </c>
      <c r="R507" s="100" t="s">
        <v>912</v>
      </c>
      <c r="S507" s="101">
        <v>2.9</v>
      </c>
      <c r="T507" s="102">
        <v>2.9</v>
      </c>
      <c r="U507" s="97">
        <v>960</v>
      </c>
      <c r="V507" s="98">
        <v>1820</v>
      </c>
      <c r="W507" s="103" t="s">
        <v>913</v>
      </c>
      <c r="X507" s="100" t="s">
        <v>914</v>
      </c>
      <c r="Y507" s="103" t="s">
        <v>852</v>
      </c>
      <c r="Z507" s="100" t="s">
        <v>915</v>
      </c>
      <c r="AA507" s="103" t="s">
        <v>912</v>
      </c>
      <c r="AB507" s="101">
        <v>2.9</v>
      </c>
      <c r="AC507" s="104">
        <v>2.9</v>
      </c>
      <c r="AD507" s="122"/>
      <c r="AF507" s="124"/>
      <c r="AO507" s="122"/>
      <c r="AQ507" s="124"/>
      <c r="AY507" s="33" t="s">
        <v>912</v>
      </c>
      <c r="AZ507" s="127">
        <v>17160</v>
      </c>
      <c r="BA507" s="33" t="s">
        <v>912</v>
      </c>
      <c r="BB507" s="75">
        <v>170</v>
      </c>
      <c r="BC507" s="76" t="s">
        <v>913</v>
      </c>
      <c r="BD507" s="77" t="s">
        <v>914</v>
      </c>
      <c r="BE507" s="78" t="s">
        <v>912</v>
      </c>
      <c r="BF507" s="79" t="s">
        <v>915</v>
      </c>
      <c r="BG507" s="76" t="s">
        <v>912</v>
      </c>
      <c r="BH507" s="80">
        <v>2.6</v>
      </c>
      <c r="BI507" s="870"/>
      <c r="BK507" s="115"/>
      <c r="BL507" s="869"/>
      <c r="BM507" s="93"/>
      <c r="BS507" s="116"/>
      <c r="BU507" s="958"/>
      <c r="BV507" s="117"/>
      <c r="BW507" s="869"/>
      <c r="BX507" s="123"/>
      <c r="BY507" s="123"/>
      <c r="BZ507" s="870"/>
      <c r="CA507" s="162"/>
      <c r="CB507" s="159"/>
      <c r="CC507" s="160"/>
      <c r="CD507" s="159"/>
      <c r="CE507" s="160"/>
      <c r="CF507" s="159"/>
      <c r="CG507" s="160"/>
      <c r="CH507" s="855"/>
      <c r="CI507" s="872" t="e">
        <v>#REF!</v>
      </c>
      <c r="CJ507" s="875" t="e">
        <v>#REF!</v>
      </c>
      <c r="CK507" s="877"/>
      <c r="CL507" s="15" t="s">
        <v>925</v>
      </c>
      <c r="CM507" s="119">
        <v>2500</v>
      </c>
      <c r="CN507" s="120">
        <v>2800</v>
      </c>
      <c r="CO507" s="859"/>
      <c r="CP507" s="879"/>
      <c r="CQ507" s="859"/>
      <c r="CR507" s="861"/>
      <c r="CS507" s="884"/>
      <c r="CT507" s="835"/>
      <c r="CU507" s="835"/>
      <c r="CV507" s="838"/>
      <c r="CW507" s="884"/>
      <c r="CX507" s="851"/>
      <c r="CY507" s="881"/>
      <c r="CZ507" s="93"/>
      <c r="DA507" s="19"/>
      <c r="DB507" s="855"/>
      <c r="DC507" s="157"/>
      <c r="DD507" s="855"/>
      <c r="DE507" s="857"/>
      <c r="DF507" s="859"/>
      <c r="DG507" s="861"/>
      <c r="DH507" s="835"/>
      <c r="DI507" s="835"/>
      <c r="DJ507" s="835"/>
      <c r="DK507" s="838"/>
      <c r="DL507" s="835"/>
      <c r="DM507" s="841"/>
      <c r="DN507" s="843"/>
      <c r="DO507" s="888">
        <v>0.02</v>
      </c>
      <c r="DP507" s="890">
        <v>0.03</v>
      </c>
      <c r="DQ507" s="890">
        <v>0.05</v>
      </c>
      <c r="DR507" s="892">
        <v>0.06</v>
      </c>
      <c r="DS507" s="843"/>
      <c r="DT507" s="967"/>
      <c r="DU507" s="969"/>
      <c r="DV507" s="961"/>
      <c r="DW507" s="195"/>
      <c r="DX507" s="961"/>
    </row>
    <row r="508" spans="1:128" ht="18.600000000000001" customHeight="1">
      <c r="A508" s="302" t="s">
        <v>742</v>
      </c>
      <c r="B508" s="921"/>
      <c r="C508" s="978"/>
      <c r="D508" s="864"/>
      <c r="E508" s="129" t="s">
        <v>54</v>
      </c>
      <c r="F508" s="56"/>
      <c r="G508" s="130">
        <v>198320</v>
      </c>
      <c r="H508" s="131"/>
      <c r="I508" s="130">
        <v>194910</v>
      </c>
      <c r="J508" s="131"/>
      <c r="K508" s="33" t="s">
        <v>912</v>
      </c>
      <c r="L508" s="132">
        <v>1860</v>
      </c>
      <c r="M508" s="133"/>
      <c r="N508" s="134" t="s">
        <v>913</v>
      </c>
      <c r="O508" s="135" t="s">
        <v>914</v>
      </c>
      <c r="P508" s="135" t="s">
        <v>852</v>
      </c>
      <c r="Q508" s="135" t="s">
        <v>915</v>
      </c>
      <c r="R508" s="135" t="s">
        <v>912</v>
      </c>
      <c r="S508" s="136">
        <v>2.9</v>
      </c>
      <c r="T508" s="137"/>
      <c r="U508" s="132">
        <v>1820</v>
      </c>
      <c r="V508" s="133"/>
      <c r="W508" s="138" t="s">
        <v>913</v>
      </c>
      <c r="X508" s="135" t="s">
        <v>914</v>
      </c>
      <c r="Y508" s="139" t="s">
        <v>852</v>
      </c>
      <c r="Z508" s="135" t="s">
        <v>915</v>
      </c>
      <c r="AA508" s="139" t="s">
        <v>912</v>
      </c>
      <c r="AB508" s="136">
        <v>2.9</v>
      </c>
      <c r="AC508" s="140"/>
      <c r="AD508" s="122"/>
      <c r="AF508" s="124"/>
      <c r="AG508" s="141"/>
      <c r="AO508" s="122"/>
      <c r="AQ508" s="124"/>
      <c r="AR508" s="141"/>
      <c r="AY508" s="122"/>
      <c r="BI508" s="870"/>
      <c r="BK508" s="115"/>
      <c r="BL508" s="869"/>
      <c r="BM508" s="93"/>
      <c r="BS508" s="116"/>
      <c r="BU508" s="958"/>
      <c r="BV508" s="117"/>
      <c r="BW508" s="869"/>
      <c r="BX508" s="123"/>
      <c r="BY508" s="123"/>
      <c r="BZ508" s="870"/>
      <c r="CA508" s="162"/>
      <c r="CB508" s="159"/>
      <c r="CC508" s="160"/>
      <c r="CD508" s="159"/>
      <c r="CE508" s="160"/>
      <c r="CF508" s="159"/>
      <c r="CG508" s="160"/>
      <c r="CH508" s="855"/>
      <c r="CI508" s="873" t="e">
        <v>#REF!</v>
      </c>
      <c r="CJ508" s="876" t="e">
        <v>#REF!</v>
      </c>
      <c r="CK508" s="877"/>
      <c r="CL508" s="143" t="s">
        <v>926</v>
      </c>
      <c r="CM508" s="144">
        <v>2300</v>
      </c>
      <c r="CN508" s="145">
        <v>2500</v>
      </c>
      <c r="CO508" s="859"/>
      <c r="CP508" s="880"/>
      <c r="CQ508" s="859"/>
      <c r="CR508" s="862"/>
      <c r="CS508" s="885"/>
      <c r="CT508" s="836"/>
      <c r="CU508" s="836"/>
      <c r="CV508" s="839"/>
      <c r="CW508" s="885"/>
      <c r="CX508" s="852"/>
      <c r="CY508" s="882"/>
      <c r="CZ508" s="93"/>
      <c r="DA508" s="19"/>
      <c r="DB508" s="855"/>
      <c r="DC508" s="157"/>
      <c r="DD508" s="855"/>
      <c r="DE508" s="858"/>
      <c r="DF508" s="859"/>
      <c r="DG508" s="862"/>
      <c r="DH508" s="836"/>
      <c r="DI508" s="836"/>
      <c r="DJ508" s="836"/>
      <c r="DK508" s="839"/>
      <c r="DL508" s="836"/>
      <c r="DM508" s="842"/>
      <c r="DN508" s="843"/>
      <c r="DO508" s="889"/>
      <c r="DP508" s="891"/>
      <c r="DQ508" s="891"/>
      <c r="DR508" s="893"/>
      <c r="DS508" s="843"/>
      <c r="DT508" s="967"/>
      <c r="DU508" s="969"/>
      <c r="DV508" s="961"/>
      <c r="DW508" s="195"/>
      <c r="DX508" s="961"/>
    </row>
    <row r="509" spans="1:128" ht="18.600000000000001" customHeight="1">
      <c r="A509" s="302" t="s">
        <v>743</v>
      </c>
      <c r="B509" s="921"/>
      <c r="C509" s="973" t="s">
        <v>964</v>
      </c>
      <c r="D509" s="867" t="s">
        <v>911</v>
      </c>
      <c r="E509" s="55" t="s">
        <v>51</v>
      </c>
      <c r="F509" s="56"/>
      <c r="G509" s="57">
        <v>33920</v>
      </c>
      <c r="H509" s="58">
        <v>42500</v>
      </c>
      <c r="I509" s="57">
        <v>30700</v>
      </c>
      <c r="J509" s="58">
        <v>39280</v>
      </c>
      <c r="K509" s="33" t="s">
        <v>912</v>
      </c>
      <c r="L509" s="59">
        <v>310</v>
      </c>
      <c r="M509" s="60">
        <v>390</v>
      </c>
      <c r="N509" s="61" t="s">
        <v>913</v>
      </c>
      <c r="O509" s="62" t="s">
        <v>914</v>
      </c>
      <c r="P509" s="63" t="s">
        <v>912</v>
      </c>
      <c r="Q509" s="64" t="s">
        <v>915</v>
      </c>
      <c r="R509" s="63" t="s">
        <v>912</v>
      </c>
      <c r="S509" s="65">
        <v>3.1</v>
      </c>
      <c r="T509" s="66">
        <v>3.1</v>
      </c>
      <c r="U509" s="59">
        <v>280</v>
      </c>
      <c r="V509" s="60">
        <v>360</v>
      </c>
      <c r="W509" s="67" t="s">
        <v>913</v>
      </c>
      <c r="X509" s="62" t="s">
        <v>914</v>
      </c>
      <c r="Y509" s="67" t="s">
        <v>912</v>
      </c>
      <c r="Z509" s="64" t="s">
        <v>915</v>
      </c>
      <c r="AA509" s="67" t="s">
        <v>912</v>
      </c>
      <c r="AB509" s="65">
        <v>3.1</v>
      </c>
      <c r="AC509" s="68">
        <v>3</v>
      </c>
      <c r="AD509" s="33" t="s">
        <v>912</v>
      </c>
      <c r="AE509" s="69">
        <v>8580</v>
      </c>
      <c r="AF509" s="33" t="s">
        <v>912</v>
      </c>
      <c r="AG509" s="70">
        <v>80</v>
      </c>
      <c r="AH509" s="71" t="s">
        <v>913</v>
      </c>
      <c r="AI509" s="62" t="s">
        <v>914</v>
      </c>
      <c r="AJ509" s="67" t="s">
        <v>912</v>
      </c>
      <c r="AK509" s="64" t="s">
        <v>915</v>
      </c>
      <c r="AL509" s="67" t="s">
        <v>912</v>
      </c>
      <c r="AM509" s="72">
        <v>2.8</v>
      </c>
      <c r="AN509" s="73" t="s">
        <v>916</v>
      </c>
      <c r="AO509" s="33" t="s">
        <v>912</v>
      </c>
      <c r="AP509" s="74">
        <v>3430</v>
      </c>
      <c r="AQ509" s="33" t="s">
        <v>912</v>
      </c>
      <c r="AR509" s="75">
        <v>30</v>
      </c>
      <c r="AS509" s="76" t="s">
        <v>913</v>
      </c>
      <c r="AT509" s="77" t="s">
        <v>914</v>
      </c>
      <c r="AU509" s="78" t="s">
        <v>912</v>
      </c>
      <c r="AV509" s="79" t="s">
        <v>915</v>
      </c>
      <c r="AW509" s="78" t="s">
        <v>912</v>
      </c>
      <c r="AX509" s="80">
        <v>3.7</v>
      </c>
      <c r="AZ509" s="18"/>
      <c r="BA509" s="18"/>
      <c r="BB509" s="81"/>
      <c r="BC509" s="22"/>
      <c r="BD509" s="18"/>
      <c r="BE509" s="22"/>
      <c r="BF509" s="18"/>
      <c r="BG509" s="22"/>
      <c r="BH509" s="18"/>
      <c r="BI509" s="870"/>
      <c r="BK509" s="115"/>
      <c r="BL509" s="869"/>
      <c r="BM509" s="93"/>
      <c r="BS509" s="116"/>
      <c r="BU509" s="958"/>
      <c r="BV509" s="117"/>
      <c r="BW509" s="869"/>
      <c r="BX509" s="123"/>
      <c r="BY509" s="123"/>
      <c r="BZ509" s="870"/>
      <c r="CA509" s="162"/>
      <c r="CB509" s="159"/>
      <c r="CC509" s="160"/>
      <c r="CD509" s="159"/>
      <c r="CE509" s="160"/>
      <c r="CF509" s="159"/>
      <c r="CG509" s="160"/>
      <c r="CH509" s="855" t="s">
        <v>912</v>
      </c>
      <c r="CI509" s="871">
        <v>3000</v>
      </c>
      <c r="CJ509" s="874">
        <v>3300</v>
      </c>
      <c r="CK509" s="877" t="s">
        <v>912</v>
      </c>
      <c r="CL509" s="89" t="s">
        <v>919</v>
      </c>
      <c r="CM509" s="90">
        <v>4800</v>
      </c>
      <c r="CN509" s="91">
        <v>5400</v>
      </c>
      <c r="CO509" s="859" t="s">
        <v>912</v>
      </c>
      <c r="CP509" s="878">
        <v>2860</v>
      </c>
      <c r="CQ509" s="859" t="s">
        <v>912</v>
      </c>
      <c r="CR509" s="860">
        <v>20</v>
      </c>
      <c r="CS509" s="883" t="s">
        <v>913</v>
      </c>
      <c r="CT509" s="834" t="s">
        <v>914</v>
      </c>
      <c r="CU509" s="834" t="s">
        <v>912</v>
      </c>
      <c r="CV509" s="837" t="s">
        <v>918</v>
      </c>
      <c r="CW509" s="883" t="s">
        <v>912</v>
      </c>
      <c r="CX509" s="850">
        <v>4</v>
      </c>
      <c r="CY509" s="881" t="s">
        <v>920</v>
      </c>
      <c r="CZ509" s="877" t="s">
        <v>912</v>
      </c>
      <c r="DA509" s="853">
        <v>5100</v>
      </c>
      <c r="DB509" s="855"/>
      <c r="DC509" s="157"/>
      <c r="DD509" s="855" t="s">
        <v>921</v>
      </c>
      <c r="DE509" s="856">
        <v>3070</v>
      </c>
      <c r="DF509" s="859" t="s">
        <v>912</v>
      </c>
      <c r="DG509" s="860">
        <v>30</v>
      </c>
      <c r="DH509" s="834" t="s">
        <v>913</v>
      </c>
      <c r="DI509" s="834" t="s">
        <v>914</v>
      </c>
      <c r="DJ509" s="834" t="s">
        <v>912</v>
      </c>
      <c r="DK509" s="837" t="s">
        <v>918</v>
      </c>
      <c r="DL509" s="834" t="s">
        <v>912</v>
      </c>
      <c r="DM509" s="840">
        <v>2</v>
      </c>
      <c r="DN509" s="843" t="s">
        <v>921</v>
      </c>
      <c r="DO509" s="844" t="s">
        <v>854</v>
      </c>
      <c r="DP509" s="846" t="s">
        <v>854</v>
      </c>
      <c r="DQ509" s="846" t="s">
        <v>854</v>
      </c>
      <c r="DR509" s="848" t="s">
        <v>854</v>
      </c>
      <c r="DS509" s="843" t="s">
        <v>921</v>
      </c>
      <c r="DT509" s="967"/>
      <c r="DU509" s="969"/>
      <c r="DV509" s="961"/>
      <c r="DW509" s="195"/>
      <c r="DX509" s="961"/>
    </row>
    <row r="510" spans="1:128" ht="18.600000000000001" customHeight="1">
      <c r="A510" s="302" t="s">
        <v>744</v>
      </c>
      <c r="B510" s="921"/>
      <c r="C510" s="866"/>
      <c r="D510" s="868"/>
      <c r="E510" s="94" t="s">
        <v>52</v>
      </c>
      <c r="F510" s="56"/>
      <c r="G510" s="95">
        <v>42500</v>
      </c>
      <c r="H510" s="96">
        <v>111700</v>
      </c>
      <c r="I510" s="95">
        <v>39280</v>
      </c>
      <c r="J510" s="96">
        <v>108480</v>
      </c>
      <c r="K510" s="33" t="s">
        <v>912</v>
      </c>
      <c r="L510" s="97">
        <v>390</v>
      </c>
      <c r="M510" s="98">
        <v>990</v>
      </c>
      <c r="N510" s="99" t="s">
        <v>913</v>
      </c>
      <c r="O510" s="100" t="s">
        <v>914</v>
      </c>
      <c r="P510" s="100" t="s">
        <v>852</v>
      </c>
      <c r="Q510" s="100" t="s">
        <v>915</v>
      </c>
      <c r="R510" s="100" t="s">
        <v>912</v>
      </c>
      <c r="S510" s="101">
        <v>3.1</v>
      </c>
      <c r="T510" s="102">
        <v>2.9</v>
      </c>
      <c r="U510" s="97">
        <v>360</v>
      </c>
      <c r="V510" s="98">
        <v>950</v>
      </c>
      <c r="W510" s="103" t="s">
        <v>913</v>
      </c>
      <c r="X510" s="100" t="s">
        <v>914</v>
      </c>
      <c r="Y510" s="103" t="s">
        <v>852</v>
      </c>
      <c r="Z510" s="100" t="s">
        <v>915</v>
      </c>
      <c r="AA510" s="103" t="s">
        <v>912</v>
      </c>
      <c r="AB510" s="101">
        <v>3</v>
      </c>
      <c r="AC510" s="104">
        <v>2.9</v>
      </c>
      <c r="AD510" s="33" t="s">
        <v>912</v>
      </c>
      <c r="AE510" s="105">
        <v>8580</v>
      </c>
      <c r="AF510" s="33" t="s">
        <v>912</v>
      </c>
      <c r="AG510" s="106">
        <v>80</v>
      </c>
      <c r="AH510" s="107" t="s">
        <v>913</v>
      </c>
      <c r="AI510" s="49" t="s">
        <v>914</v>
      </c>
      <c r="AJ510" s="50" t="s">
        <v>912</v>
      </c>
      <c r="AK510" s="108" t="s">
        <v>915</v>
      </c>
      <c r="AL510" s="109" t="s">
        <v>912</v>
      </c>
      <c r="AM510" s="110">
        <v>2.8</v>
      </c>
      <c r="AN510" s="111"/>
      <c r="AP510" s="112"/>
      <c r="AQ510" s="7"/>
      <c r="AR510" s="113"/>
      <c r="AS510" s="114"/>
      <c r="AT510" s="112"/>
      <c r="AU510" s="114"/>
      <c r="AV510" s="112"/>
      <c r="AW510" s="114"/>
      <c r="AX510" s="112"/>
      <c r="AZ510" s="18"/>
      <c r="BA510" s="18"/>
      <c r="BB510" s="81"/>
      <c r="BC510" s="22"/>
      <c r="BD510" s="18"/>
      <c r="BE510" s="22"/>
      <c r="BF510" s="18"/>
      <c r="BG510" s="22"/>
      <c r="BH510" s="18"/>
      <c r="BI510" s="870"/>
      <c r="BK510" s="115"/>
      <c r="BL510" s="869"/>
      <c r="BM510" s="93"/>
      <c r="BS510" s="116"/>
      <c r="BU510" s="958"/>
      <c r="BV510" s="117"/>
      <c r="BW510" s="869"/>
      <c r="BX510" s="123"/>
      <c r="BY510" s="123"/>
      <c r="BZ510" s="870"/>
      <c r="CA510" s="162"/>
      <c r="CB510" s="159"/>
      <c r="CC510" s="160"/>
      <c r="CD510" s="159"/>
      <c r="CE510" s="160"/>
      <c r="CF510" s="159"/>
      <c r="CG510" s="160"/>
      <c r="CH510" s="855"/>
      <c r="CI510" s="872" t="e">
        <v>#REF!</v>
      </c>
      <c r="CJ510" s="875" t="e">
        <v>#REF!</v>
      </c>
      <c r="CK510" s="877"/>
      <c r="CL510" s="15" t="s">
        <v>923</v>
      </c>
      <c r="CM510" s="119">
        <v>2600</v>
      </c>
      <c r="CN510" s="120">
        <v>2900</v>
      </c>
      <c r="CO510" s="859"/>
      <c r="CP510" s="879"/>
      <c r="CQ510" s="859"/>
      <c r="CR510" s="861"/>
      <c r="CS510" s="884"/>
      <c r="CT510" s="835"/>
      <c r="CU510" s="835"/>
      <c r="CV510" s="838"/>
      <c r="CW510" s="884"/>
      <c r="CX510" s="851"/>
      <c r="CY510" s="881"/>
      <c r="CZ510" s="877"/>
      <c r="DA510" s="854"/>
      <c r="DB510" s="855"/>
      <c r="DC510" s="157"/>
      <c r="DD510" s="855"/>
      <c r="DE510" s="857"/>
      <c r="DF510" s="859"/>
      <c r="DG510" s="861"/>
      <c r="DH510" s="835"/>
      <c r="DI510" s="835"/>
      <c r="DJ510" s="835"/>
      <c r="DK510" s="838"/>
      <c r="DL510" s="835"/>
      <c r="DM510" s="841"/>
      <c r="DN510" s="843"/>
      <c r="DO510" s="845"/>
      <c r="DP510" s="847"/>
      <c r="DQ510" s="847"/>
      <c r="DR510" s="849"/>
      <c r="DS510" s="843"/>
      <c r="DT510" s="967"/>
      <c r="DU510" s="969"/>
      <c r="DV510" s="961"/>
      <c r="DW510" s="195"/>
      <c r="DX510" s="961"/>
    </row>
    <row r="511" spans="1:128" ht="18.600000000000001" customHeight="1">
      <c r="A511" s="302" t="s">
        <v>745</v>
      </c>
      <c r="B511" s="921"/>
      <c r="C511" s="866"/>
      <c r="D511" s="863" t="s">
        <v>924</v>
      </c>
      <c r="E511" s="94" t="s">
        <v>53</v>
      </c>
      <c r="F511" s="56"/>
      <c r="G511" s="95">
        <v>111700</v>
      </c>
      <c r="H511" s="96">
        <v>197500</v>
      </c>
      <c r="I511" s="95">
        <v>108480</v>
      </c>
      <c r="J511" s="96">
        <v>194280</v>
      </c>
      <c r="K511" s="33" t="s">
        <v>912</v>
      </c>
      <c r="L511" s="97">
        <v>990</v>
      </c>
      <c r="M511" s="98">
        <v>1850</v>
      </c>
      <c r="N511" s="99" t="s">
        <v>913</v>
      </c>
      <c r="O511" s="100" t="s">
        <v>914</v>
      </c>
      <c r="P511" s="100" t="s">
        <v>852</v>
      </c>
      <c r="Q511" s="100" t="s">
        <v>915</v>
      </c>
      <c r="R511" s="100" t="s">
        <v>912</v>
      </c>
      <c r="S511" s="101">
        <v>2.9</v>
      </c>
      <c r="T511" s="102">
        <v>2.9</v>
      </c>
      <c r="U511" s="97">
        <v>950</v>
      </c>
      <c r="V511" s="98">
        <v>1810</v>
      </c>
      <c r="W511" s="103" t="s">
        <v>913</v>
      </c>
      <c r="X511" s="100" t="s">
        <v>914</v>
      </c>
      <c r="Y511" s="103" t="s">
        <v>852</v>
      </c>
      <c r="Z511" s="100" t="s">
        <v>915</v>
      </c>
      <c r="AA511" s="103" t="s">
        <v>912</v>
      </c>
      <c r="AB511" s="101">
        <v>2.9</v>
      </c>
      <c r="AC511" s="104">
        <v>2.9</v>
      </c>
      <c r="AD511" s="122"/>
      <c r="AF511" s="124"/>
      <c r="AO511" s="122"/>
      <c r="AQ511" s="124"/>
      <c r="AY511" s="33" t="s">
        <v>912</v>
      </c>
      <c r="AZ511" s="127">
        <v>17160</v>
      </c>
      <c r="BA511" s="33" t="s">
        <v>912</v>
      </c>
      <c r="BB511" s="75">
        <v>170</v>
      </c>
      <c r="BC511" s="76" t="s">
        <v>913</v>
      </c>
      <c r="BD511" s="77" t="s">
        <v>914</v>
      </c>
      <c r="BE511" s="78" t="s">
        <v>912</v>
      </c>
      <c r="BF511" s="79" t="s">
        <v>915</v>
      </c>
      <c r="BG511" s="76" t="s">
        <v>912</v>
      </c>
      <c r="BH511" s="80">
        <v>2.6</v>
      </c>
      <c r="BI511" s="870"/>
      <c r="BK511" s="115"/>
      <c r="BL511" s="869"/>
      <c r="BM511" s="93"/>
      <c r="BS511" s="116"/>
      <c r="BU511" s="958"/>
      <c r="BV511" s="117"/>
      <c r="BW511" s="869"/>
      <c r="BX511" s="123"/>
      <c r="BY511" s="123"/>
      <c r="BZ511" s="870"/>
      <c r="CA511" s="162"/>
      <c r="CB511" s="159"/>
      <c r="CC511" s="160"/>
      <c r="CD511" s="159"/>
      <c r="CE511" s="160"/>
      <c r="CF511" s="159"/>
      <c r="CG511" s="160"/>
      <c r="CH511" s="855"/>
      <c r="CI511" s="872" t="e">
        <v>#REF!</v>
      </c>
      <c r="CJ511" s="875" t="e">
        <v>#REF!</v>
      </c>
      <c r="CK511" s="877"/>
      <c r="CL511" s="15" t="s">
        <v>925</v>
      </c>
      <c r="CM511" s="119">
        <v>2300</v>
      </c>
      <c r="CN511" s="120">
        <v>2500</v>
      </c>
      <c r="CO511" s="859"/>
      <c r="CP511" s="879"/>
      <c r="CQ511" s="859"/>
      <c r="CR511" s="861"/>
      <c r="CS511" s="884"/>
      <c r="CT511" s="835"/>
      <c r="CU511" s="835"/>
      <c r="CV511" s="838"/>
      <c r="CW511" s="884"/>
      <c r="CX511" s="851"/>
      <c r="CY511" s="881"/>
      <c r="CZ511" s="93"/>
      <c r="DA511" s="19"/>
      <c r="DB511" s="855"/>
      <c r="DC511" s="157"/>
      <c r="DD511" s="855"/>
      <c r="DE511" s="857"/>
      <c r="DF511" s="859"/>
      <c r="DG511" s="861"/>
      <c r="DH511" s="835"/>
      <c r="DI511" s="835"/>
      <c r="DJ511" s="835"/>
      <c r="DK511" s="838"/>
      <c r="DL511" s="835"/>
      <c r="DM511" s="841"/>
      <c r="DN511" s="843"/>
      <c r="DO511" s="888">
        <v>0.02</v>
      </c>
      <c r="DP511" s="890">
        <v>0.03</v>
      </c>
      <c r="DQ511" s="890">
        <v>0.05</v>
      </c>
      <c r="DR511" s="892">
        <v>0.06</v>
      </c>
      <c r="DS511" s="843"/>
      <c r="DT511" s="967"/>
      <c r="DU511" s="969"/>
      <c r="DV511" s="961"/>
      <c r="DW511" s="195"/>
      <c r="DX511" s="961"/>
    </row>
    <row r="512" spans="1:128" ht="18.600000000000001" customHeight="1">
      <c r="A512" s="302" t="s">
        <v>746</v>
      </c>
      <c r="B512" s="955"/>
      <c r="C512" s="979"/>
      <c r="D512" s="864"/>
      <c r="E512" s="129" t="s">
        <v>54</v>
      </c>
      <c r="F512" s="56"/>
      <c r="G512" s="130">
        <v>197500</v>
      </c>
      <c r="H512" s="131"/>
      <c r="I512" s="130">
        <v>194280</v>
      </c>
      <c r="J512" s="131"/>
      <c r="K512" s="33" t="s">
        <v>912</v>
      </c>
      <c r="L512" s="132">
        <v>1850</v>
      </c>
      <c r="M512" s="133"/>
      <c r="N512" s="134" t="s">
        <v>913</v>
      </c>
      <c r="O512" s="135" t="s">
        <v>914</v>
      </c>
      <c r="P512" s="135" t="s">
        <v>852</v>
      </c>
      <c r="Q512" s="135" t="s">
        <v>915</v>
      </c>
      <c r="R512" s="135" t="s">
        <v>912</v>
      </c>
      <c r="S512" s="136">
        <v>2.9</v>
      </c>
      <c r="T512" s="137"/>
      <c r="U512" s="132">
        <v>1810</v>
      </c>
      <c r="V512" s="133"/>
      <c r="W512" s="138" t="s">
        <v>913</v>
      </c>
      <c r="X512" s="135" t="s">
        <v>914</v>
      </c>
      <c r="Y512" s="139" t="s">
        <v>852</v>
      </c>
      <c r="Z512" s="135" t="s">
        <v>915</v>
      </c>
      <c r="AA512" s="139" t="s">
        <v>912</v>
      </c>
      <c r="AB512" s="136">
        <v>2.9</v>
      </c>
      <c r="AC512" s="140"/>
      <c r="AD512" s="112"/>
      <c r="AE512" s="112"/>
      <c r="AF512" s="112"/>
      <c r="AG512" s="112"/>
      <c r="AH512" s="112"/>
      <c r="AI512" s="112"/>
      <c r="AJ512" s="112"/>
      <c r="AK512" s="112"/>
      <c r="AL512" s="112"/>
      <c r="AN512" s="112"/>
      <c r="AO512" s="112"/>
      <c r="AP512" s="112"/>
      <c r="AQ512" s="112"/>
      <c r="AR512" s="112"/>
      <c r="AS512" s="112"/>
      <c r="AT512" s="112"/>
      <c r="AU512" s="112"/>
      <c r="AV512" s="112"/>
      <c r="AW512" s="112"/>
      <c r="AX512" s="112"/>
      <c r="AY512" s="112"/>
      <c r="AZ512" s="112"/>
      <c r="BA512" s="112"/>
      <c r="BB512" s="112"/>
      <c r="BC512" s="112"/>
      <c r="BD512" s="112"/>
      <c r="BE512" s="112"/>
      <c r="BF512" s="112"/>
      <c r="BG512" s="112"/>
      <c r="BH512" s="112"/>
      <c r="BI512" s="870"/>
      <c r="BK512" s="164"/>
      <c r="BL512" s="869"/>
      <c r="BM512" s="165"/>
      <c r="BN512" s="166"/>
      <c r="BO512" s="166"/>
      <c r="BP512" s="166"/>
      <c r="BQ512" s="166"/>
      <c r="BR512" s="166"/>
      <c r="BS512" s="167"/>
      <c r="BU512" s="958"/>
      <c r="BV512" s="168"/>
      <c r="BW512" s="869"/>
      <c r="BX512" s="123"/>
      <c r="BY512" s="123"/>
      <c r="BZ512" s="870"/>
      <c r="CA512" s="162"/>
      <c r="CB512" s="159"/>
      <c r="CC512" s="160"/>
      <c r="CD512" s="159"/>
      <c r="CE512" s="160"/>
      <c r="CF512" s="159"/>
      <c r="CG512" s="160"/>
      <c r="CH512" s="855"/>
      <c r="CI512" s="873" t="e">
        <v>#REF!</v>
      </c>
      <c r="CJ512" s="876" t="e">
        <v>#REF!</v>
      </c>
      <c r="CK512" s="877"/>
      <c r="CL512" s="143" t="s">
        <v>926</v>
      </c>
      <c r="CM512" s="144">
        <v>2000</v>
      </c>
      <c r="CN512" s="145">
        <v>2300</v>
      </c>
      <c r="CO512" s="859"/>
      <c r="CP512" s="880"/>
      <c r="CQ512" s="859"/>
      <c r="CR512" s="862"/>
      <c r="CS512" s="885"/>
      <c r="CT512" s="836"/>
      <c r="CU512" s="836"/>
      <c r="CV512" s="839"/>
      <c r="CW512" s="885"/>
      <c r="CX512" s="852"/>
      <c r="CY512" s="882"/>
      <c r="CZ512" s="93"/>
      <c r="DA512" s="19"/>
      <c r="DB512" s="855"/>
      <c r="DC512" s="46"/>
      <c r="DD512" s="855"/>
      <c r="DE512" s="858"/>
      <c r="DF512" s="859"/>
      <c r="DG512" s="862"/>
      <c r="DH512" s="836"/>
      <c r="DI512" s="836"/>
      <c r="DJ512" s="836"/>
      <c r="DK512" s="839"/>
      <c r="DL512" s="836"/>
      <c r="DM512" s="842"/>
      <c r="DN512" s="843"/>
      <c r="DO512" s="889"/>
      <c r="DP512" s="891"/>
      <c r="DQ512" s="891"/>
      <c r="DR512" s="893"/>
      <c r="DS512" s="843"/>
      <c r="DT512" s="968"/>
      <c r="DU512" s="896"/>
      <c r="DV512" s="962"/>
      <c r="DW512" s="197"/>
      <c r="DX512" s="962"/>
    </row>
    <row r="513" spans="1:128" s="18" customFormat="1" ht="18.600000000000001" customHeight="1">
      <c r="A513" s="18" t="s">
        <v>579</v>
      </c>
      <c r="B513" s="920" t="s">
        <v>970</v>
      </c>
      <c r="C513" s="956" t="s">
        <v>910</v>
      </c>
      <c r="D513" s="867" t="s">
        <v>911</v>
      </c>
      <c r="E513" s="55" t="s">
        <v>51</v>
      </c>
      <c r="F513" s="56"/>
      <c r="G513" s="57">
        <v>132550</v>
      </c>
      <c r="H513" s="58">
        <v>140910</v>
      </c>
      <c r="I513" s="57">
        <v>104280</v>
      </c>
      <c r="J513" s="58">
        <v>112640</v>
      </c>
      <c r="K513" s="33" t="s">
        <v>912</v>
      </c>
      <c r="L513" s="59">
        <v>1300</v>
      </c>
      <c r="M513" s="60">
        <v>1380</v>
      </c>
      <c r="N513" s="61" t="s">
        <v>913</v>
      </c>
      <c r="O513" s="62" t="s">
        <v>914</v>
      </c>
      <c r="P513" s="63" t="s">
        <v>912</v>
      </c>
      <c r="Q513" s="64" t="s">
        <v>915</v>
      </c>
      <c r="R513" s="63" t="s">
        <v>912</v>
      </c>
      <c r="S513" s="65">
        <v>3</v>
      </c>
      <c r="T513" s="66">
        <v>3</v>
      </c>
      <c r="U513" s="59">
        <v>1020</v>
      </c>
      <c r="V513" s="60">
        <v>1100</v>
      </c>
      <c r="W513" s="67" t="s">
        <v>913</v>
      </c>
      <c r="X513" s="62" t="s">
        <v>914</v>
      </c>
      <c r="Y513" s="67" t="s">
        <v>912</v>
      </c>
      <c r="Z513" s="64" t="s">
        <v>915</v>
      </c>
      <c r="AA513" s="67" t="s">
        <v>912</v>
      </c>
      <c r="AB513" s="65">
        <v>2.9</v>
      </c>
      <c r="AC513" s="68">
        <v>2.9</v>
      </c>
      <c r="AD513" s="33" t="s">
        <v>912</v>
      </c>
      <c r="AE513" s="69">
        <v>8360</v>
      </c>
      <c r="AF513" s="33" t="s">
        <v>912</v>
      </c>
      <c r="AG513" s="70">
        <v>80</v>
      </c>
      <c r="AH513" s="71" t="s">
        <v>913</v>
      </c>
      <c r="AI513" s="62" t="s">
        <v>914</v>
      </c>
      <c r="AJ513" s="67" t="s">
        <v>912</v>
      </c>
      <c r="AK513" s="64" t="s">
        <v>915</v>
      </c>
      <c r="AL513" s="67" t="s">
        <v>912</v>
      </c>
      <c r="AM513" s="72">
        <v>2.8</v>
      </c>
      <c r="AN513" s="73" t="s">
        <v>916</v>
      </c>
      <c r="AO513" s="33" t="s">
        <v>912</v>
      </c>
      <c r="AP513" s="74">
        <v>3340</v>
      </c>
      <c r="AQ513" s="33" t="s">
        <v>912</v>
      </c>
      <c r="AR513" s="75">
        <v>30</v>
      </c>
      <c r="AS513" s="76" t="s">
        <v>913</v>
      </c>
      <c r="AT513" s="77" t="s">
        <v>914</v>
      </c>
      <c r="AU513" s="78" t="s">
        <v>912</v>
      </c>
      <c r="AV513" s="79" t="s">
        <v>915</v>
      </c>
      <c r="AW513" s="78" t="s">
        <v>912</v>
      </c>
      <c r="AX513" s="80">
        <v>3.7</v>
      </c>
      <c r="AY513" s="7"/>
      <c r="BB513" s="81"/>
      <c r="BC513" s="22"/>
      <c r="BE513" s="22"/>
      <c r="BG513" s="22"/>
      <c r="BI513" s="870" t="s">
        <v>852</v>
      </c>
      <c r="BJ513" s="7"/>
      <c r="BK513" s="82"/>
      <c r="BL513" s="869" t="s">
        <v>912</v>
      </c>
      <c r="BM513" s="83"/>
      <c r="BN513" s="84"/>
      <c r="BO513" s="84"/>
      <c r="BP513" s="84"/>
      <c r="BQ513" s="84"/>
      <c r="BR513" s="84"/>
      <c r="BS513" s="85"/>
      <c r="BT513" s="86"/>
      <c r="BU513" s="958" t="s">
        <v>917</v>
      </c>
      <c r="BV513" s="87"/>
      <c r="BW513" s="859" t="s">
        <v>912</v>
      </c>
      <c r="BX513" s="886">
        <v>34510</v>
      </c>
      <c r="BY513" s="88"/>
      <c r="BZ513" s="859" t="s">
        <v>912</v>
      </c>
      <c r="CA513" s="860">
        <v>260</v>
      </c>
      <c r="CB513" s="883" t="s">
        <v>913</v>
      </c>
      <c r="CC513" s="834" t="s">
        <v>914</v>
      </c>
      <c r="CD513" s="883" t="s">
        <v>912</v>
      </c>
      <c r="CE513" s="837" t="s">
        <v>918</v>
      </c>
      <c r="CF513" s="883" t="s">
        <v>912</v>
      </c>
      <c r="CG513" s="840">
        <v>5.7</v>
      </c>
      <c r="CH513" s="855" t="s">
        <v>912</v>
      </c>
      <c r="CI513" s="871">
        <v>9600</v>
      </c>
      <c r="CJ513" s="874">
        <v>10600</v>
      </c>
      <c r="CK513" s="877" t="s">
        <v>912</v>
      </c>
      <c r="CL513" s="89" t="s">
        <v>919</v>
      </c>
      <c r="CM513" s="90">
        <v>15800</v>
      </c>
      <c r="CN513" s="91">
        <v>17600</v>
      </c>
      <c r="CO513" s="859" t="s">
        <v>912</v>
      </c>
      <c r="CP513" s="878">
        <v>25080</v>
      </c>
      <c r="CQ513" s="859" t="s">
        <v>912</v>
      </c>
      <c r="CR513" s="860">
        <v>250</v>
      </c>
      <c r="CS513" s="883" t="s">
        <v>913</v>
      </c>
      <c r="CT513" s="834" t="s">
        <v>914</v>
      </c>
      <c r="CU513" s="834" t="s">
        <v>912</v>
      </c>
      <c r="CV513" s="837" t="s">
        <v>918</v>
      </c>
      <c r="CW513" s="834" t="s">
        <v>912</v>
      </c>
      <c r="CX513" s="850">
        <v>2.9</v>
      </c>
      <c r="CY513" s="965" t="s">
        <v>920</v>
      </c>
      <c r="CZ513" s="877" t="s">
        <v>912</v>
      </c>
      <c r="DA513" s="853">
        <v>5100</v>
      </c>
      <c r="DB513" s="855" t="s">
        <v>921</v>
      </c>
      <c r="DC513" s="92"/>
      <c r="DD513" s="855" t="s">
        <v>921</v>
      </c>
      <c r="DE513" s="856">
        <v>26910</v>
      </c>
      <c r="DF513" s="859" t="s">
        <v>912</v>
      </c>
      <c r="DG513" s="860">
        <v>260</v>
      </c>
      <c r="DH513" s="834" t="s">
        <v>913</v>
      </c>
      <c r="DI513" s="834" t="s">
        <v>914</v>
      </c>
      <c r="DJ513" s="834" t="s">
        <v>912</v>
      </c>
      <c r="DK513" s="837" t="s">
        <v>918</v>
      </c>
      <c r="DL513" s="834" t="s">
        <v>912</v>
      </c>
      <c r="DM513" s="840">
        <v>2.1</v>
      </c>
      <c r="DN513" s="843" t="s">
        <v>921</v>
      </c>
      <c r="DO513" s="844" t="s">
        <v>854</v>
      </c>
      <c r="DP513" s="846" t="s">
        <v>854</v>
      </c>
      <c r="DQ513" s="846" t="s">
        <v>854</v>
      </c>
      <c r="DR513" s="848" t="s">
        <v>854</v>
      </c>
      <c r="DS513" s="843" t="s">
        <v>921</v>
      </c>
      <c r="DT513" s="966">
        <v>1350</v>
      </c>
      <c r="DU513" s="969" t="s">
        <v>921</v>
      </c>
      <c r="DV513" s="960" t="s">
        <v>1041</v>
      </c>
      <c r="DW513" s="196"/>
      <c r="DX513" s="960" t="s">
        <v>1040</v>
      </c>
    </row>
    <row r="514" spans="1:128" s="18" customFormat="1" ht="18.600000000000001" customHeight="1">
      <c r="A514" s="18" t="s">
        <v>580</v>
      </c>
      <c r="B514" s="921"/>
      <c r="C514" s="957"/>
      <c r="D514" s="868"/>
      <c r="E514" s="94" t="s">
        <v>52</v>
      </c>
      <c r="F514" s="56"/>
      <c r="G514" s="95">
        <v>140910</v>
      </c>
      <c r="H514" s="96">
        <v>208580</v>
      </c>
      <c r="I514" s="95">
        <v>112640</v>
      </c>
      <c r="J514" s="96">
        <v>180310</v>
      </c>
      <c r="K514" s="33" t="s">
        <v>912</v>
      </c>
      <c r="L514" s="97">
        <v>1380</v>
      </c>
      <c r="M514" s="98">
        <v>1950</v>
      </c>
      <c r="N514" s="99" t="s">
        <v>913</v>
      </c>
      <c r="O514" s="100" t="s">
        <v>914</v>
      </c>
      <c r="P514" s="100" t="s">
        <v>852</v>
      </c>
      <c r="Q514" s="100" t="s">
        <v>915</v>
      </c>
      <c r="R514" s="100" t="s">
        <v>912</v>
      </c>
      <c r="S514" s="101">
        <v>3</v>
      </c>
      <c r="T514" s="102">
        <v>3</v>
      </c>
      <c r="U514" s="97">
        <v>1100</v>
      </c>
      <c r="V514" s="98">
        <v>1670</v>
      </c>
      <c r="W514" s="103" t="s">
        <v>913</v>
      </c>
      <c r="X514" s="100" t="s">
        <v>914</v>
      </c>
      <c r="Y514" s="103" t="s">
        <v>852</v>
      </c>
      <c r="Z514" s="100" t="s">
        <v>915</v>
      </c>
      <c r="AA514" s="103" t="s">
        <v>912</v>
      </c>
      <c r="AB514" s="101">
        <v>2.9</v>
      </c>
      <c r="AC514" s="104">
        <v>2.9</v>
      </c>
      <c r="AD514" s="33" t="s">
        <v>912</v>
      </c>
      <c r="AE514" s="105">
        <v>8360</v>
      </c>
      <c r="AF514" s="33" t="s">
        <v>912</v>
      </c>
      <c r="AG514" s="106">
        <v>80</v>
      </c>
      <c r="AH514" s="107" t="s">
        <v>913</v>
      </c>
      <c r="AI514" s="49" t="s">
        <v>914</v>
      </c>
      <c r="AJ514" s="50" t="s">
        <v>912</v>
      </c>
      <c r="AK514" s="108" t="s">
        <v>915</v>
      </c>
      <c r="AL514" s="109" t="s">
        <v>912</v>
      </c>
      <c r="AM514" s="110">
        <v>2.8</v>
      </c>
      <c r="AN514" s="111"/>
      <c r="AO514" s="7"/>
      <c r="AP514" s="112"/>
      <c r="AQ514" s="7"/>
      <c r="AR514" s="113"/>
      <c r="AS514" s="114"/>
      <c r="AT514" s="112"/>
      <c r="AU514" s="114"/>
      <c r="AV514" s="112"/>
      <c r="AW514" s="114"/>
      <c r="AX514" s="112"/>
      <c r="AY514" s="7"/>
      <c r="BB514" s="81"/>
      <c r="BC514" s="22"/>
      <c r="BE514" s="22"/>
      <c r="BG514" s="22"/>
      <c r="BI514" s="870"/>
      <c r="BJ514" s="7"/>
      <c r="BK514" s="115"/>
      <c r="BL514" s="869"/>
      <c r="BM514" s="93"/>
      <c r="BN514" s="86"/>
      <c r="BO514" s="86"/>
      <c r="BP514" s="86"/>
      <c r="BQ514" s="86"/>
      <c r="BR514" s="86"/>
      <c r="BS514" s="116"/>
      <c r="BT514" s="86"/>
      <c r="BU514" s="958"/>
      <c r="BV514" s="117"/>
      <c r="BW514" s="859"/>
      <c r="BX514" s="887"/>
      <c r="BY514" s="118">
        <v>32570</v>
      </c>
      <c r="BZ514" s="859"/>
      <c r="CA514" s="861"/>
      <c r="CB514" s="884"/>
      <c r="CC514" s="835"/>
      <c r="CD514" s="884"/>
      <c r="CE514" s="838"/>
      <c r="CF514" s="884"/>
      <c r="CG514" s="841"/>
      <c r="CH514" s="855"/>
      <c r="CI514" s="872"/>
      <c r="CJ514" s="875"/>
      <c r="CK514" s="877"/>
      <c r="CL514" s="15" t="s">
        <v>923</v>
      </c>
      <c r="CM514" s="119">
        <v>8700</v>
      </c>
      <c r="CN514" s="120">
        <v>9700</v>
      </c>
      <c r="CO514" s="859"/>
      <c r="CP514" s="879"/>
      <c r="CQ514" s="859"/>
      <c r="CR514" s="861"/>
      <c r="CS514" s="884"/>
      <c r="CT514" s="835"/>
      <c r="CU514" s="835"/>
      <c r="CV514" s="838"/>
      <c r="CW514" s="835"/>
      <c r="CX514" s="851"/>
      <c r="CY514" s="881"/>
      <c r="CZ514" s="877"/>
      <c r="DA514" s="854"/>
      <c r="DB514" s="855"/>
      <c r="DC514" s="121"/>
      <c r="DD514" s="855"/>
      <c r="DE514" s="857"/>
      <c r="DF514" s="859"/>
      <c r="DG514" s="861"/>
      <c r="DH514" s="835"/>
      <c r="DI514" s="835"/>
      <c r="DJ514" s="835"/>
      <c r="DK514" s="838"/>
      <c r="DL514" s="835"/>
      <c r="DM514" s="841"/>
      <c r="DN514" s="843"/>
      <c r="DO514" s="845"/>
      <c r="DP514" s="847"/>
      <c r="DQ514" s="847"/>
      <c r="DR514" s="849"/>
      <c r="DS514" s="843"/>
      <c r="DT514" s="967"/>
      <c r="DU514" s="969"/>
      <c r="DV514" s="961"/>
      <c r="DW514" s="195"/>
      <c r="DX514" s="961"/>
    </row>
    <row r="515" spans="1:128" s="18" customFormat="1" ht="18.600000000000001" customHeight="1">
      <c r="A515" s="18" t="s">
        <v>581</v>
      </c>
      <c r="B515" s="921"/>
      <c r="C515" s="957"/>
      <c r="D515" s="863" t="s">
        <v>924</v>
      </c>
      <c r="E515" s="94" t="s">
        <v>53</v>
      </c>
      <c r="F515" s="56"/>
      <c r="G515" s="95">
        <v>208580</v>
      </c>
      <c r="H515" s="96">
        <v>292200</v>
      </c>
      <c r="I515" s="95">
        <v>180310</v>
      </c>
      <c r="J515" s="96">
        <v>263930</v>
      </c>
      <c r="K515" s="33" t="s">
        <v>912</v>
      </c>
      <c r="L515" s="97">
        <v>1950</v>
      </c>
      <c r="M515" s="98">
        <v>2790</v>
      </c>
      <c r="N515" s="99" t="s">
        <v>913</v>
      </c>
      <c r="O515" s="100" t="s">
        <v>914</v>
      </c>
      <c r="P515" s="100" t="s">
        <v>852</v>
      </c>
      <c r="Q515" s="100" t="s">
        <v>915</v>
      </c>
      <c r="R515" s="100" t="s">
        <v>912</v>
      </c>
      <c r="S515" s="101">
        <v>3</v>
      </c>
      <c r="T515" s="102">
        <v>2.9</v>
      </c>
      <c r="U515" s="97">
        <v>1670</v>
      </c>
      <c r="V515" s="98">
        <v>2510</v>
      </c>
      <c r="W515" s="103" t="s">
        <v>913</v>
      </c>
      <c r="X515" s="100" t="s">
        <v>914</v>
      </c>
      <c r="Y515" s="103" t="s">
        <v>852</v>
      </c>
      <c r="Z515" s="100" t="s">
        <v>915</v>
      </c>
      <c r="AA515" s="103" t="s">
        <v>912</v>
      </c>
      <c r="AB515" s="101">
        <v>2.9</v>
      </c>
      <c r="AC515" s="104">
        <v>2.9</v>
      </c>
      <c r="AD515" s="122"/>
      <c r="AE515" s="123"/>
      <c r="AF515" s="124"/>
      <c r="AG515" s="125"/>
      <c r="AH515" s="126"/>
      <c r="AI515" s="86"/>
      <c r="AJ515" s="126"/>
      <c r="AK515" s="86"/>
      <c r="AL515" s="126"/>
      <c r="AM515" s="86"/>
      <c r="AN515" s="86"/>
      <c r="AO515" s="122"/>
      <c r="AP515" s="123"/>
      <c r="AQ515" s="124"/>
      <c r="AR515" s="125"/>
      <c r="AS515" s="126"/>
      <c r="AT515" s="86"/>
      <c r="AU515" s="126"/>
      <c r="AV515" s="86"/>
      <c r="AW515" s="126"/>
      <c r="AX515" s="86"/>
      <c r="AY515" s="33" t="s">
        <v>912</v>
      </c>
      <c r="AZ515" s="127">
        <v>16720</v>
      </c>
      <c r="BA515" s="33" t="s">
        <v>912</v>
      </c>
      <c r="BB515" s="75">
        <v>160</v>
      </c>
      <c r="BC515" s="76" t="s">
        <v>913</v>
      </c>
      <c r="BD515" s="77" t="s">
        <v>914</v>
      </c>
      <c r="BE515" s="78" t="s">
        <v>912</v>
      </c>
      <c r="BF515" s="79" t="s">
        <v>915</v>
      </c>
      <c r="BG515" s="76" t="s">
        <v>912</v>
      </c>
      <c r="BH515" s="80">
        <v>2.8</v>
      </c>
      <c r="BI515" s="870"/>
      <c r="BJ515" s="7"/>
      <c r="BK515" s="115"/>
      <c r="BL515" s="869"/>
      <c r="BM515" s="93"/>
      <c r="BN515" s="86"/>
      <c r="BO515" s="86"/>
      <c r="BP515" s="86"/>
      <c r="BQ515" s="86"/>
      <c r="BR515" s="86"/>
      <c r="BS515" s="116"/>
      <c r="BT515" s="86"/>
      <c r="BU515" s="958"/>
      <c r="BV515" s="117"/>
      <c r="BW515" s="859" t="s">
        <v>912</v>
      </c>
      <c r="BX515" s="963">
        <v>32570</v>
      </c>
      <c r="BY515" s="128"/>
      <c r="BZ515" s="859"/>
      <c r="CA515" s="861"/>
      <c r="CB515" s="884"/>
      <c r="CC515" s="835"/>
      <c r="CD515" s="884"/>
      <c r="CE515" s="838"/>
      <c r="CF515" s="884"/>
      <c r="CG515" s="841"/>
      <c r="CH515" s="855"/>
      <c r="CI515" s="872"/>
      <c r="CJ515" s="875"/>
      <c r="CK515" s="877"/>
      <c r="CL515" s="15" t="s">
        <v>925</v>
      </c>
      <c r="CM515" s="119">
        <v>7600</v>
      </c>
      <c r="CN515" s="120">
        <v>8400</v>
      </c>
      <c r="CO515" s="859"/>
      <c r="CP515" s="879"/>
      <c r="CQ515" s="859"/>
      <c r="CR515" s="861"/>
      <c r="CS515" s="884"/>
      <c r="CT515" s="835"/>
      <c r="CU515" s="835"/>
      <c r="CV515" s="838"/>
      <c r="CW515" s="835"/>
      <c r="CX515" s="851"/>
      <c r="CY515" s="881"/>
      <c r="CZ515" s="93"/>
      <c r="DA515" s="19"/>
      <c r="DB515" s="855"/>
      <c r="DC515" s="121"/>
      <c r="DD515" s="855"/>
      <c r="DE515" s="857"/>
      <c r="DF515" s="859"/>
      <c r="DG515" s="861"/>
      <c r="DH515" s="835"/>
      <c r="DI515" s="835"/>
      <c r="DJ515" s="835"/>
      <c r="DK515" s="838"/>
      <c r="DL515" s="835"/>
      <c r="DM515" s="841"/>
      <c r="DN515" s="843"/>
      <c r="DO515" s="888">
        <v>0.01</v>
      </c>
      <c r="DP515" s="890">
        <v>0.03</v>
      </c>
      <c r="DQ515" s="890">
        <v>0.04</v>
      </c>
      <c r="DR515" s="892">
        <v>0.05</v>
      </c>
      <c r="DS515" s="843"/>
      <c r="DT515" s="967"/>
      <c r="DU515" s="969"/>
      <c r="DV515" s="961"/>
      <c r="DW515" s="195"/>
      <c r="DX515" s="961"/>
    </row>
    <row r="516" spans="1:128" s="18" customFormat="1" ht="18.600000000000001" customHeight="1">
      <c r="A516" s="18" t="s">
        <v>582</v>
      </c>
      <c r="B516" s="921"/>
      <c r="C516" s="957"/>
      <c r="D516" s="864"/>
      <c r="E516" s="129" t="s">
        <v>54</v>
      </c>
      <c r="F516" s="56"/>
      <c r="G516" s="130">
        <v>292200</v>
      </c>
      <c r="H516" s="131"/>
      <c r="I516" s="130">
        <v>263930</v>
      </c>
      <c r="J516" s="131"/>
      <c r="K516" s="33" t="s">
        <v>912</v>
      </c>
      <c r="L516" s="132">
        <v>2790</v>
      </c>
      <c r="M516" s="133"/>
      <c r="N516" s="134" t="s">
        <v>913</v>
      </c>
      <c r="O516" s="135" t="s">
        <v>914</v>
      </c>
      <c r="P516" s="135" t="s">
        <v>852</v>
      </c>
      <c r="Q516" s="135" t="s">
        <v>915</v>
      </c>
      <c r="R516" s="135" t="s">
        <v>912</v>
      </c>
      <c r="S516" s="136">
        <v>2.9</v>
      </c>
      <c r="T516" s="137"/>
      <c r="U516" s="132">
        <v>2510</v>
      </c>
      <c r="V516" s="133"/>
      <c r="W516" s="138" t="s">
        <v>913</v>
      </c>
      <c r="X516" s="135" t="s">
        <v>914</v>
      </c>
      <c r="Y516" s="139" t="s">
        <v>852</v>
      </c>
      <c r="Z516" s="135" t="s">
        <v>915</v>
      </c>
      <c r="AA516" s="139" t="s">
        <v>912</v>
      </c>
      <c r="AB516" s="136">
        <v>2.9</v>
      </c>
      <c r="AC516" s="140"/>
      <c r="AD516" s="122"/>
      <c r="AE516" s="123"/>
      <c r="AF516" s="124"/>
      <c r="AG516" s="141"/>
      <c r="AH516" s="126"/>
      <c r="AI516" s="86"/>
      <c r="AJ516" s="126"/>
      <c r="AK516" s="86"/>
      <c r="AL516" s="126"/>
      <c r="AM516" s="86"/>
      <c r="AN516" s="86"/>
      <c r="AO516" s="122"/>
      <c r="AP516" s="123"/>
      <c r="AQ516" s="124"/>
      <c r="AR516" s="141"/>
      <c r="AS516" s="126"/>
      <c r="AT516" s="86"/>
      <c r="AU516" s="126"/>
      <c r="AV516" s="86"/>
      <c r="AW516" s="126"/>
      <c r="AX516" s="86"/>
      <c r="AY516" s="122"/>
      <c r="AZ516" s="123"/>
      <c r="BA516" s="123"/>
      <c r="BB516" s="125"/>
      <c r="BC516" s="126"/>
      <c r="BD516" s="86"/>
      <c r="BE516" s="126"/>
      <c r="BF516" s="86"/>
      <c r="BG516" s="126"/>
      <c r="BH516" s="86"/>
      <c r="BI516" s="870"/>
      <c r="BJ516" s="7"/>
      <c r="BK516" s="115"/>
      <c r="BL516" s="869"/>
      <c r="BM516" s="93"/>
      <c r="BN516" s="86"/>
      <c r="BO516" s="86"/>
      <c r="BP516" s="86"/>
      <c r="BQ516" s="86"/>
      <c r="BR516" s="86"/>
      <c r="BS516" s="116"/>
      <c r="BT516" s="86"/>
      <c r="BU516" s="958"/>
      <c r="BV516" s="117"/>
      <c r="BW516" s="859"/>
      <c r="BX516" s="964"/>
      <c r="BY516" s="142"/>
      <c r="BZ516" s="859"/>
      <c r="CA516" s="862"/>
      <c r="CB516" s="885"/>
      <c r="CC516" s="836"/>
      <c r="CD516" s="885"/>
      <c r="CE516" s="839"/>
      <c r="CF516" s="885"/>
      <c r="CG516" s="842"/>
      <c r="CH516" s="855"/>
      <c r="CI516" s="873"/>
      <c r="CJ516" s="876"/>
      <c r="CK516" s="877"/>
      <c r="CL516" s="143" t="s">
        <v>926</v>
      </c>
      <c r="CM516" s="144">
        <v>6800</v>
      </c>
      <c r="CN516" s="145">
        <v>7500</v>
      </c>
      <c r="CO516" s="859"/>
      <c r="CP516" s="880"/>
      <c r="CQ516" s="859"/>
      <c r="CR516" s="862"/>
      <c r="CS516" s="885"/>
      <c r="CT516" s="836"/>
      <c r="CU516" s="836"/>
      <c r="CV516" s="839"/>
      <c r="CW516" s="836"/>
      <c r="CX516" s="852"/>
      <c r="CY516" s="882"/>
      <c r="CZ516" s="93"/>
      <c r="DA516" s="19"/>
      <c r="DB516" s="855"/>
      <c r="DC516" s="121"/>
      <c r="DD516" s="855"/>
      <c r="DE516" s="858"/>
      <c r="DF516" s="859"/>
      <c r="DG516" s="862"/>
      <c r="DH516" s="836"/>
      <c r="DI516" s="836"/>
      <c r="DJ516" s="836"/>
      <c r="DK516" s="839"/>
      <c r="DL516" s="836"/>
      <c r="DM516" s="842"/>
      <c r="DN516" s="843"/>
      <c r="DO516" s="889"/>
      <c r="DP516" s="891"/>
      <c r="DQ516" s="891"/>
      <c r="DR516" s="893"/>
      <c r="DS516" s="843"/>
      <c r="DT516" s="967"/>
      <c r="DU516" s="969"/>
      <c r="DV516" s="961"/>
      <c r="DW516" s="195"/>
      <c r="DX516" s="961"/>
    </row>
    <row r="517" spans="1:128" s="18" customFormat="1" ht="18.600000000000001" customHeight="1">
      <c r="A517" s="18" t="s">
        <v>583</v>
      </c>
      <c r="B517" s="921"/>
      <c r="C517" s="959" t="s">
        <v>927</v>
      </c>
      <c r="D517" s="867" t="s">
        <v>911</v>
      </c>
      <c r="E517" s="55" t="s">
        <v>51</v>
      </c>
      <c r="F517" s="56"/>
      <c r="G517" s="57">
        <v>112490</v>
      </c>
      <c r="H517" s="58">
        <v>120850</v>
      </c>
      <c r="I517" s="57">
        <v>89870</v>
      </c>
      <c r="J517" s="58">
        <v>98230</v>
      </c>
      <c r="K517" s="33" t="s">
        <v>912</v>
      </c>
      <c r="L517" s="59">
        <v>1100</v>
      </c>
      <c r="M517" s="60">
        <v>1180</v>
      </c>
      <c r="N517" s="61" t="s">
        <v>913</v>
      </c>
      <c r="O517" s="62" t="s">
        <v>914</v>
      </c>
      <c r="P517" s="63" t="s">
        <v>912</v>
      </c>
      <c r="Q517" s="64" t="s">
        <v>915</v>
      </c>
      <c r="R517" s="63" t="s">
        <v>912</v>
      </c>
      <c r="S517" s="65">
        <v>2.9</v>
      </c>
      <c r="T517" s="66">
        <v>2.9</v>
      </c>
      <c r="U517" s="59">
        <v>870</v>
      </c>
      <c r="V517" s="60">
        <v>950</v>
      </c>
      <c r="W517" s="67" t="s">
        <v>913</v>
      </c>
      <c r="X517" s="62" t="s">
        <v>914</v>
      </c>
      <c r="Y517" s="67" t="s">
        <v>912</v>
      </c>
      <c r="Z517" s="64" t="s">
        <v>915</v>
      </c>
      <c r="AA517" s="67" t="s">
        <v>912</v>
      </c>
      <c r="AB517" s="65">
        <v>2.8</v>
      </c>
      <c r="AC517" s="68">
        <v>2.8</v>
      </c>
      <c r="AD517" s="33" t="s">
        <v>912</v>
      </c>
      <c r="AE517" s="69">
        <v>8360</v>
      </c>
      <c r="AF517" s="33" t="s">
        <v>912</v>
      </c>
      <c r="AG517" s="70">
        <v>80</v>
      </c>
      <c r="AH517" s="71" t="s">
        <v>913</v>
      </c>
      <c r="AI517" s="62" t="s">
        <v>914</v>
      </c>
      <c r="AJ517" s="67" t="s">
        <v>912</v>
      </c>
      <c r="AK517" s="64" t="s">
        <v>915</v>
      </c>
      <c r="AL517" s="67" t="s">
        <v>912</v>
      </c>
      <c r="AM517" s="72">
        <v>2.8</v>
      </c>
      <c r="AN517" s="73" t="s">
        <v>916</v>
      </c>
      <c r="AO517" s="33" t="s">
        <v>912</v>
      </c>
      <c r="AP517" s="74">
        <v>3340</v>
      </c>
      <c r="AQ517" s="33" t="s">
        <v>912</v>
      </c>
      <c r="AR517" s="75">
        <v>30</v>
      </c>
      <c r="AS517" s="76" t="s">
        <v>913</v>
      </c>
      <c r="AT517" s="77" t="s">
        <v>914</v>
      </c>
      <c r="AU517" s="78" t="s">
        <v>912</v>
      </c>
      <c r="AV517" s="79" t="s">
        <v>915</v>
      </c>
      <c r="AW517" s="78" t="s">
        <v>912</v>
      </c>
      <c r="AX517" s="80">
        <v>3.7</v>
      </c>
      <c r="AY517" s="7"/>
      <c r="BB517" s="81"/>
      <c r="BC517" s="22"/>
      <c r="BE517" s="22"/>
      <c r="BG517" s="22"/>
      <c r="BI517" s="870"/>
      <c r="BJ517" s="7"/>
      <c r="BK517" s="115"/>
      <c r="BL517" s="869"/>
      <c r="BM517" s="93"/>
      <c r="BN517" s="86"/>
      <c r="BO517" s="86"/>
      <c r="BP517" s="86"/>
      <c r="BQ517" s="86"/>
      <c r="BR517" s="86"/>
      <c r="BS517" s="116"/>
      <c r="BT517" s="86"/>
      <c r="BU517" s="958"/>
      <c r="BV517" s="117"/>
      <c r="BW517" s="859" t="s">
        <v>912</v>
      </c>
      <c r="BX517" s="886">
        <v>29160</v>
      </c>
      <c r="BY517" s="88"/>
      <c r="BZ517" s="859" t="s">
        <v>912</v>
      </c>
      <c r="CA517" s="861">
        <v>210</v>
      </c>
      <c r="CB517" s="883" t="s">
        <v>913</v>
      </c>
      <c r="CC517" s="834" t="s">
        <v>914</v>
      </c>
      <c r="CD517" s="883" t="s">
        <v>912</v>
      </c>
      <c r="CE517" s="837" t="s">
        <v>918</v>
      </c>
      <c r="CF517" s="883" t="s">
        <v>912</v>
      </c>
      <c r="CG517" s="840">
        <v>5.7</v>
      </c>
      <c r="CH517" s="877" t="s">
        <v>912</v>
      </c>
      <c r="CI517" s="871">
        <v>8100</v>
      </c>
      <c r="CJ517" s="874">
        <v>8900</v>
      </c>
      <c r="CK517" s="877" t="s">
        <v>912</v>
      </c>
      <c r="CL517" s="89" t="s">
        <v>919</v>
      </c>
      <c r="CM517" s="90">
        <v>12900</v>
      </c>
      <c r="CN517" s="91">
        <v>14400</v>
      </c>
      <c r="CO517" s="859" t="s">
        <v>912</v>
      </c>
      <c r="CP517" s="878">
        <v>20060</v>
      </c>
      <c r="CQ517" s="859" t="s">
        <v>912</v>
      </c>
      <c r="CR517" s="860">
        <v>200</v>
      </c>
      <c r="CS517" s="883" t="s">
        <v>913</v>
      </c>
      <c r="CT517" s="834" t="s">
        <v>914</v>
      </c>
      <c r="CU517" s="834" t="s">
        <v>912</v>
      </c>
      <c r="CV517" s="837" t="s">
        <v>918</v>
      </c>
      <c r="CW517" s="883" t="s">
        <v>912</v>
      </c>
      <c r="CX517" s="850">
        <v>2.9</v>
      </c>
      <c r="CY517" s="881" t="s">
        <v>920</v>
      </c>
      <c r="CZ517" s="877" t="s">
        <v>912</v>
      </c>
      <c r="DA517" s="853">
        <v>5100</v>
      </c>
      <c r="DB517" s="855"/>
      <c r="DC517" s="121"/>
      <c r="DD517" s="855" t="s">
        <v>921</v>
      </c>
      <c r="DE517" s="856">
        <v>21520</v>
      </c>
      <c r="DF517" s="859" t="s">
        <v>912</v>
      </c>
      <c r="DG517" s="860">
        <v>210</v>
      </c>
      <c r="DH517" s="834" t="s">
        <v>913</v>
      </c>
      <c r="DI517" s="834" t="s">
        <v>914</v>
      </c>
      <c r="DJ517" s="834" t="s">
        <v>912</v>
      </c>
      <c r="DK517" s="837" t="s">
        <v>918</v>
      </c>
      <c r="DL517" s="834" t="s">
        <v>912</v>
      </c>
      <c r="DM517" s="840">
        <v>2.1</v>
      </c>
      <c r="DN517" s="843" t="s">
        <v>921</v>
      </c>
      <c r="DO517" s="844" t="s">
        <v>854</v>
      </c>
      <c r="DP517" s="846" t="s">
        <v>854</v>
      </c>
      <c r="DQ517" s="846" t="s">
        <v>854</v>
      </c>
      <c r="DR517" s="848" t="s">
        <v>854</v>
      </c>
      <c r="DS517" s="843" t="s">
        <v>921</v>
      </c>
      <c r="DT517" s="967"/>
      <c r="DU517" s="969"/>
      <c r="DV517" s="961"/>
      <c r="DW517" s="195"/>
      <c r="DX517" s="961"/>
    </row>
    <row r="518" spans="1:128" s="18" customFormat="1" ht="18.600000000000001" customHeight="1">
      <c r="A518" s="18" t="s">
        <v>584</v>
      </c>
      <c r="B518" s="921"/>
      <c r="C518" s="957"/>
      <c r="D518" s="868"/>
      <c r="E518" s="94" t="s">
        <v>52</v>
      </c>
      <c r="F518" s="56"/>
      <c r="G518" s="95">
        <v>120850</v>
      </c>
      <c r="H518" s="96">
        <v>188520</v>
      </c>
      <c r="I518" s="95">
        <v>98230</v>
      </c>
      <c r="J518" s="96">
        <v>165900</v>
      </c>
      <c r="K518" s="33" t="s">
        <v>912</v>
      </c>
      <c r="L518" s="97">
        <v>1180</v>
      </c>
      <c r="M518" s="98">
        <v>1750</v>
      </c>
      <c r="N518" s="99" t="s">
        <v>913</v>
      </c>
      <c r="O518" s="100" t="s">
        <v>914</v>
      </c>
      <c r="P518" s="100" t="s">
        <v>852</v>
      </c>
      <c r="Q518" s="100" t="s">
        <v>915</v>
      </c>
      <c r="R518" s="100" t="s">
        <v>912</v>
      </c>
      <c r="S518" s="101">
        <v>2.9</v>
      </c>
      <c r="T518" s="102">
        <v>2.9</v>
      </c>
      <c r="U518" s="97">
        <v>950</v>
      </c>
      <c r="V518" s="98">
        <v>1530</v>
      </c>
      <c r="W518" s="103" t="s">
        <v>913</v>
      </c>
      <c r="X518" s="100" t="s">
        <v>914</v>
      </c>
      <c r="Y518" s="103" t="s">
        <v>852</v>
      </c>
      <c r="Z518" s="100" t="s">
        <v>915</v>
      </c>
      <c r="AA518" s="103" t="s">
        <v>912</v>
      </c>
      <c r="AB518" s="101">
        <v>2.8</v>
      </c>
      <c r="AC518" s="104">
        <v>2.8</v>
      </c>
      <c r="AD518" s="33" t="s">
        <v>912</v>
      </c>
      <c r="AE518" s="105">
        <v>8360</v>
      </c>
      <c r="AF518" s="33" t="s">
        <v>912</v>
      </c>
      <c r="AG518" s="106">
        <v>80</v>
      </c>
      <c r="AH518" s="107" t="s">
        <v>913</v>
      </c>
      <c r="AI518" s="49" t="s">
        <v>914</v>
      </c>
      <c r="AJ518" s="50" t="s">
        <v>912</v>
      </c>
      <c r="AK518" s="108" t="s">
        <v>915</v>
      </c>
      <c r="AL518" s="109" t="s">
        <v>912</v>
      </c>
      <c r="AM518" s="110">
        <v>2.8</v>
      </c>
      <c r="AN518" s="111"/>
      <c r="AO518" s="7"/>
      <c r="AP518" s="112"/>
      <c r="AQ518" s="7"/>
      <c r="AR518" s="113"/>
      <c r="AS518" s="114"/>
      <c r="AT518" s="112"/>
      <c r="AU518" s="114"/>
      <c r="AV518" s="112"/>
      <c r="AW518" s="114"/>
      <c r="AX518" s="112"/>
      <c r="AY518" s="7"/>
      <c r="BB518" s="81"/>
      <c r="BC518" s="22"/>
      <c r="BE518" s="22"/>
      <c r="BG518" s="22"/>
      <c r="BI518" s="870"/>
      <c r="BJ518" s="7"/>
      <c r="BK518" s="115"/>
      <c r="BL518" s="869"/>
      <c r="BM518" s="93"/>
      <c r="BN518" s="86"/>
      <c r="BO518" s="86"/>
      <c r="BP518" s="86"/>
      <c r="BQ518" s="86"/>
      <c r="BR518" s="86"/>
      <c r="BS518" s="116"/>
      <c r="BT518" s="86"/>
      <c r="BU518" s="958"/>
      <c r="BV518" s="117"/>
      <c r="BW518" s="859"/>
      <c r="BX518" s="887"/>
      <c r="BY518" s="118">
        <v>27220</v>
      </c>
      <c r="BZ518" s="859"/>
      <c r="CA518" s="861"/>
      <c r="CB518" s="884"/>
      <c r="CC518" s="835"/>
      <c r="CD518" s="884"/>
      <c r="CE518" s="838"/>
      <c r="CF518" s="884"/>
      <c r="CG518" s="841"/>
      <c r="CH518" s="877"/>
      <c r="CI518" s="872"/>
      <c r="CJ518" s="875"/>
      <c r="CK518" s="877"/>
      <c r="CL518" s="15" t="s">
        <v>923</v>
      </c>
      <c r="CM518" s="119">
        <v>7100</v>
      </c>
      <c r="CN518" s="120">
        <v>7900</v>
      </c>
      <c r="CO518" s="859"/>
      <c r="CP518" s="879"/>
      <c r="CQ518" s="859"/>
      <c r="CR518" s="861"/>
      <c r="CS518" s="884"/>
      <c r="CT518" s="835"/>
      <c r="CU518" s="835"/>
      <c r="CV518" s="838"/>
      <c r="CW518" s="884"/>
      <c r="CX518" s="851"/>
      <c r="CY518" s="881"/>
      <c r="CZ518" s="877"/>
      <c r="DA518" s="854"/>
      <c r="DB518" s="855"/>
      <c r="DC518" s="121"/>
      <c r="DD518" s="855"/>
      <c r="DE518" s="857"/>
      <c r="DF518" s="859"/>
      <c r="DG518" s="861"/>
      <c r="DH518" s="835"/>
      <c r="DI518" s="835"/>
      <c r="DJ518" s="835"/>
      <c r="DK518" s="838"/>
      <c r="DL518" s="835"/>
      <c r="DM518" s="841"/>
      <c r="DN518" s="843"/>
      <c r="DO518" s="845"/>
      <c r="DP518" s="847"/>
      <c r="DQ518" s="847"/>
      <c r="DR518" s="849"/>
      <c r="DS518" s="843"/>
      <c r="DT518" s="967"/>
      <c r="DU518" s="969"/>
      <c r="DV518" s="961"/>
      <c r="DW518" s="195"/>
      <c r="DX518" s="961"/>
    </row>
    <row r="519" spans="1:128" s="18" customFormat="1" ht="18.600000000000001" customHeight="1">
      <c r="A519" s="18" t="s">
        <v>585</v>
      </c>
      <c r="B519" s="921"/>
      <c r="C519" s="957"/>
      <c r="D519" s="863" t="s">
        <v>924</v>
      </c>
      <c r="E519" s="94" t="s">
        <v>53</v>
      </c>
      <c r="F519" s="56"/>
      <c r="G519" s="95">
        <v>188520</v>
      </c>
      <c r="H519" s="96">
        <v>272140</v>
      </c>
      <c r="I519" s="95">
        <v>165900</v>
      </c>
      <c r="J519" s="96">
        <v>249520</v>
      </c>
      <c r="K519" s="33" t="s">
        <v>912</v>
      </c>
      <c r="L519" s="97">
        <v>1750</v>
      </c>
      <c r="M519" s="98">
        <v>2590</v>
      </c>
      <c r="N519" s="99" t="s">
        <v>913</v>
      </c>
      <c r="O519" s="100" t="s">
        <v>914</v>
      </c>
      <c r="P519" s="100" t="s">
        <v>852</v>
      </c>
      <c r="Q519" s="100" t="s">
        <v>915</v>
      </c>
      <c r="R519" s="100" t="s">
        <v>912</v>
      </c>
      <c r="S519" s="101">
        <v>2.9</v>
      </c>
      <c r="T519" s="102">
        <v>2.9</v>
      </c>
      <c r="U519" s="97">
        <v>1530</v>
      </c>
      <c r="V519" s="98">
        <v>2370</v>
      </c>
      <c r="W519" s="103" t="s">
        <v>913</v>
      </c>
      <c r="X519" s="100" t="s">
        <v>914</v>
      </c>
      <c r="Y519" s="103" t="s">
        <v>852</v>
      </c>
      <c r="Z519" s="100" t="s">
        <v>915</v>
      </c>
      <c r="AA519" s="103" t="s">
        <v>912</v>
      </c>
      <c r="AB519" s="101">
        <v>2.8</v>
      </c>
      <c r="AC519" s="104">
        <v>2.9</v>
      </c>
      <c r="AD519" s="122"/>
      <c r="AE519" s="123"/>
      <c r="AF519" s="124"/>
      <c r="AG519" s="125"/>
      <c r="AH519" s="126"/>
      <c r="AI519" s="86"/>
      <c r="AJ519" s="126"/>
      <c r="AK519" s="86"/>
      <c r="AL519" s="126"/>
      <c r="AM519" s="86"/>
      <c r="AN519" s="86"/>
      <c r="AO519" s="122"/>
      <c r="AP519" s="123"/>
      <c r="AQ519" s="124"/>
      <c r="AR519" s="125"/>
      <c r="AS519" s="126"/>
      <c r="AT519" s="86"/>
      <c r="AU519" s="126"/>
      <c r="AV519" s="86"/>
      <c r="AW519" s="126"/>
      <c r="AX519" s="86"/>
      <c r="AY519" s="33" t="s">
        <v>912</v>
      </c>
      <c r="AZ519" s="127">
        <v>16720</v>
      </c>
      <c r="BA519" s="33" t="s">
        <v>912</v>
      </c>
      <c r="BB519" s="75">
        <v>160</v>
      </c>
      <c r="BC519" s="76" t="s">
        <v>913</v>
      </c>
      <c r="BD519" s="77" t="s">
        <v>914</v>
      </c>
      <c r="BE519" s="78" t="s">
        <v>912</v>
      </c>
      <c r="BF519" s="79" t="s">
        <v>915</v>
      </c>
      <c r="BG519" s="76" t="s">
        <v>912</v>
      </c>
      <c r="BH519" s="80">
        <v>2.8</v>
      </c>
      <c r="BI519" s="870"/>
      <c r="BJ519" s="7"/>
      <c r="BK519" s="115"/>
      <c r="BL519" s="869"/>
      <c r="BM519" s="93"/>
      <c r="BN519" s="86"/>
      <c r="BO519" s="86"/>
      <c r="BP519" s="86"/>
      <c r="BQ519" s="86"/>
      <c r="BR519" s="86"/>
      <c r="BS519" s="116"/>
      <c r="BT519" s="86"/>
      <c r="BU519" s="958"/>
      <c r="BV519" s="117"/>
      <c r="BW519" s="859" t="s">
        <v>912</v>
      </c>
      <c r="BX519" s="963">
        <v>27220</v>
      </c>
      <c r="BY519" s="128"/>
      <c r="BZ519" s="859"/>
      <c r="CA519" s="861"/>
      <c r="CB519" s="884"/>
      <c r="CC519" s="835"/>
      <c r="CD519" s="884"/>
      <c r="CE519" s="838"/>
      <c r="CF519" s="884"/>
      <c r="CG519" s="841"/>
      <c r="CH519" s="877"/>
      <c r="CI519" s="872"/>
      <c r="CJ519" s="875"/>
      <c r="CK519" s="877"/>
      <c r="CL519" s="15" t="s">
        <v>925</v>
      </c>
      <c r="CM519" s="119">
        <v>6200</v>
      </c>
      <c r="CN519" s="120">
        <v>6900</v>
      </c>
      <c r="CO519" s="859"/>
      <c r="CP519" s="879"/>
      <c r="CQ519" s="859"/>
      <c r="CR519" s="861"/>
      <c r="CS519" s="884"/>
      <c r="CT519" s="835"/>
      <c r="CU519" s="835"/>
      <c r="CV519" s="838"/>
      <c r="CW519" s="884"/>
      <c r="CX519" s="851"/>
      <c r="CY519" s="881"/>
      <c r="CZ519" s="93"/>
      <c r="DA519" s="19"/>
      <c r="DB519" s="855"/>
      <c r="DC519" s="121"/>
      <c r="DD519" s="855"/>
      <c r="DE519" s="857"/>
      <c r="DF519" s="859"/>
      <c r="DG519" s="861"/>
      <c r="DH519" s="835"/>
      <c r="DI519" s="835"/>
      <c r="DJ519" s="835"/>
      <c r="DK519" s="838"/>
      <c r="DL519" s="835"/>
      <c r="DM519" s="841"/>
      <c r="DN519" s="843"/>
      <c r="DO519" s="888">
        <v>0.01</v>
      </c>
      <c r="DP519" s="890">
        <v>0.03</v>
      </c>
      <c r="DQ519" s="890">
        <v>0.04</v>
      </c>
      <c r="DR519" s="892">
        <v>0.05</v>
      </c>
      <c r="DS519" s="843"/>
      <c r="DT519" s="967"/>
      <c r="DU519" s="969"/>
      <c r="DV519" s="961"/>
      <c r="DW519" s="195"/>
      <c r="DX519" s="961"/>
    </row>
    <row r="520" spans="1:128" s="18" customFormat="1" ht="18.600000000000001" customHeight="1">
      <c r="A520" s="18" t="s">
        <v>586</v>
      </c>
      <c r="B520" s="921"/>
      <c r="C520" s="957"/>
      <c r="D520" s="864"/>
      <c r="E520" s="129" t="s">
        <v>54</v>
      </c>
      <c r="F520" s="56"/>
      <c r="G520" s="130">
        <v>272140</v>
      </c>
      <c r="H520" s="131"/>
      <c r="I520" s="130">
        <v>249520</v>
      </c>
      <c r="J520" s="131"/>
      <c r="K520" s="33" t="s">
        <v>912</v>
      </c>
      <c r="L520" s="132">
        <v>2590</v>
      </c>
      <c r="M520" s="133"/>
      <c r="N520" s="134" t="s">
        <v>913</v>
      </c>
      <c r="O520" s="135" t="s">
        <v>914</v>
      </c>
      <c r="P520" s="135" t="s">
        <v>852</v>
      </c>
      <c r="Q520" s="135" t="s">
        <v>915</v>
      </c>
      <c r="R520" s="135" t="s">
        <v>912</v>
      </c>
      <c r="S520" s="136">
        <v>2.9</v>
      </c>
      <c r="T520" s="137"/>
      <c r="U520" s="132">
        <v>2370</v>
      </c>
      <c r="V520" s="133"/>
      <c r="W520" s="138" t="s">
        <v>913</v>
      </c>
      <c r="X520" s="135" t="s">
        <v>914</v>
      </c>
      <c r="Y520" s="139" t="s">
        <v>852</v>
      </c>
      <c r="Z520" s="135" t="s">
        <v>915</v>
      </c>
      <c r="AA520" s="139" t="s">
        <v>912</v>
      </c>
      <c r="AB520" s="136">
        <v>2.9</v>
      </c>
      <c r="AC520" s="140"/>
      <c r="AD520" s="122"/>
      <c r="AE520" s="123"/>
      <c r="AF520" s="124"/>
      <c r="AG520" s="141"/>
      <c r="AH520" s="126"/>
      <c r="AI520" s="86"/>
      <c r="AJ520" s="126"/>
      <c r="AK520" s="86"/>
      <c r="AL520" s="126"/>
      <c r="AM520" s="86"/>
      <c r="AN520" s="86"/>
      <c r="AO520" s="122"/>
      <c r="AP520" s="123"/>
      <c r="AQ520" s="124"/>
      <c r="AR520" s="141"/>
      <c r="AS520" s="126"/>
      <c r="AT520" s="86"/>
      <c r="AU520" s="126"/>
      <c r="AV520" s="86"/>
      <c r="AW520" s="126"/>
      <c r="AX520" s="86"/>
      <c r="AY520" s="122"/>
      <c r="AZ520" s="123"/>
      <c r="BA520" s="123"/>
      <c r="BB520" s="125"/>
      <c r="BC520" s="126"/>
      <c r="BD520" s="86"/>
      <c r="BE520" s="126"/>
      <c r="BF520" s="86"/>
      <c r="BG520" s="126"/>
      <c r="BH520" s="86"/>
      <c r="BI520" s="870"/>
      <c r="BJ520" s="7"/>
      <c r="BK520" s="115"/>
      <c r="BL520" s="869"/>
      <c r="BM520" s="93"/>
      <c r="BN520" s="86"/>
      <c r="BO520" s="86"/>
      <c r="BP520" s="86"/>
      <c r="BQ520" s="86"/>
      <c r="BR520" s="86"/>
      <c r="BS520" s="116"/>
      <c r="BT520" s="86"/>
      <c r="BU520" s="958"/>
      <c r="BV520" s="117"/>
      <c r="BW520" s="859"/>
      <c r="BX520" s="964"/>
      <c r="BY520" s="142"/>
      <c r="BZ520" s="859"/>
      <c r="CA520" s="862"/>
      <c r="CB520" s="885"/>
      <c r="CC520" s="836"/>
      <c r="CD520" s="885"/>
      <c r="CE520" s="839"/>
      <c r="CF520" s="885"/>
      <c r="CG520" s="842"/>
      <c r="CH520" s="877"/>
      <c r="CI520" s="873"/>
      <c r="CJ520" s="876"/>
      <c r="CK520" s="877"/>
      <c r="CL520" s="143" t="s">
        <v>926</v>
      </c>
      <c r="CM520" s="144">
        <v>5500</v>
      </c>
      <c r="CN520" s="145">
        <v>6200</v>
      </c>
      <c r="CO520" s="859"/>
      <c r="CP520" s="880"/>
      <c r="CQ520" s="859"/>
      <c r="CR520" s="862"/>
      <c r="CS520" s="885"/>
      <c r="CT520" s="836"/>
      <c r="CU520" s="836"/>
      <c r="CV520" s="839"/>
      <c r="CW520" s="885"/>
      <c r="CX520" s="852"/>
      <c r="CY520" s="882"/>
      <c r="CZ520" s="93"/>
      <c r="DA520" s="19"/>
      <c r="DB520" s="855"/>
      <c r="DC520" s="121"/>
      <c r="DD520" s="855"/>
      <c r="DE520" s="858"/>
      <c r="DF520" s="859"/>
      <c r="DG520" s="862"/>
      <c r="DH520" s="836"/>
      <c r="DI520" s="836"/>
      <c r="DJ520" s="836"/>
      <c r="DK520" s="839"/>
      <c r="DL520" s="836"/>
      <c r="DM520" s="842"/>
      <c r="DN520" s="843"/>
      <c r="DO520" s="889"/>
      <c r="DP520" s="891"/>
      <c r="DQ520" s="891"/>
      <c r="DR520" s="893"/>
      <c r="DS520" s="843"/>
      <c r="DT520" s="967"/>
      <c r="DU520" s="969"/>
      <c r="DV520" s="961"/>
      <c r="DW520" s="195"/>
      <c r="DX520" s="961"/>
    </row>
    <row r="521" spans="1:128" s="18" customFormat="1" ht="18.600000000000001" customHeight="1">
      <c r="A521" s="18" t="s">
        <v>587</v>
      </c>
      <c r="B521" s="921"/>
      <c r="C521" s="959" t="s">
        <v>928</v>
      </c>
      <c r="D521" s="867" t="s">
        <v>911</v>
      </c>
      <c r="E521" s="55" t="s">
        <v>51</v>
      </c>
      <c r="F521" s="56"/>
      <c r="G521" s="57">
        <v>97390</v>
      </c>
      <c r="H521" s="58">
        <v>105750</v>
      </c>
      <c r="I521" s="57">
        <v>78540</v>
      </c>
      <c r="J521" s="58">
        <v>86900</v>
      </c>
      <c r="K521" s="33" t="s">
        <v>912</v>
      </c>
      <c r="L521" s="59">
        <v>950</v>
      </c>
      <c r="M521" s="60">
        <v>1030</v>
      </c>
      <c r="N521" s="61" t="s">
        <v>913</v>
      </c>
      <c r="O521" s="62" t="s">
        <v>914</v>
      </c>
      <c r="P521" s="63" t="s">
        <v>912</v>
      </c>
      <c r="Q521" s="64" t="s">
        <v>915</v>
      </c>
      <c r="R521" s="63" t="s">
        <v>912</v>
      </c>
      <c r="S521" s="65">
        <v>2.9</v>
      </c>
      <c r="T521" s="66">
        <v>2.9</v>
      </c>
      <c r="U521" s="59">
        <v>760</v>
      </c>
      <c r="V521" s="60">
        <v>840</v>
      </c>
      <c r="W521" s="67" t="s">
        <v>913</v>
      </c>
      <c r="X521" s="62" t="s">
        <v>914</v>
      </c>
      <c r="Y521" s="67" t="s">
        <v>912</v>
      </c>
      <c r="Z521" s="64" t="s">
        <v>915</v>
      </c>
      <c r="AA521" s="67" t="s">
        <v>912</v>
      </c>
      <c r="AB521" s="65">
        <v>2.8</v>
      </c>
      <c r="AC521" s="68">
        <v>2.8</v>
      </c>
      <c r="AD521" s="33" t="s">
        <v>912</v>
      </c>
      <c r="AE521" s="69">
        <v>8360</v>
      </c>
      <c r="AF521" s="33" t="s">
        <v>912</v>
      </c>
      <c r="AG521" s="70">
        <v>80</v>
      </c>
      <c r="AH521" s="71" t="s">
        <v>913</v>
      </c>
      <c r="AI521" s="62" t="s">
        <v>914</v>
      </c>
      <c r="AJ521" s="67" t="s">
        <v>912</v>
      </c>
      <c r="AK521" s="64" t="s">
        <v>915</v>
      </c>
      <c r="AL521" s="67" t="s">
        <v>912</v>
      </c>
      <c r="AM521" s="72">
        <v>2.8</v>
      </c>
      <c r="AN521" s="73" t="s">
        <v>916</v>
      </c>
      <c r="AO521" s="33" t="s">
        <v>912</v>
      </c>
      <c r="AP521" s="74">
        <v>3340</v>
      </c>
      <c r="AQ521" s="33" t="s">
        <v>912</v>
      </c>
      <c r="AR521" s="75">
        <v>30</v>
      </c>
      <c r="AS521" s="76" t="s">
        <v>913</v>
      </c>
      <c r="AT521" s="77" t="s">
        <v>914</v>
      </c>
      <c r="AU521" s="78" t="s">
        <v>912</v>
      </c>
      <c r="AV521" s="79" t="s">
        <v>915</v>
      </c>
      <c r="AW521" s="78" t="s">
        <v>912</v>
      </c>
      <c r="AX521" s="80">
        <v>3.7</v>
      </c>
      <c r="AY521" s="7"/>
      <c r="BB521" s="81"/>
      <c r="BC521" s="22"/>
      <c r="BE521" s="22"/>
      <c r="BG521" s="22"/>
      <c r="BI521" s="870"/>
      <c r="BJ521" s="7"/>
      <c r="BK521" s="115"/>
      <c r="BL521" s="869"/>
      <c r="BM521" s="93"/>
      <c r="BN521" s="86"/>
      <c r="BO521" s="86"/>
      <c r="BP521" s="86"/>
      <c r="BQ521" s="86"/>
      <c r="BR521" s="86"/>
      <c r="BS521" s="116"/>
      <c r="BT521" s="86"/>
      <c r="BU521" s="958"/>
      <c r="BV521" s="117"/>
      <c r="BW521" s="859" t="s">
        <v>912</v>
      </c>
      <c r="BX521" s="886">
        <v>25590</v>
      </c>
      <c r="BY521" s="88"/>
      <c r="BZ521" s="859" t="s">
        <v>912</v>
      </c>
      <c r="CA521" s="860">
        <v>170</v>
      </c>
      <c r="CB521" s="883" t="s">
        <v>913</v>
      </c>
      <c r="CC521" s="834" t="s">
        <v>914</v>
      </c>
      <c r="CD521" s="883" t="s">
        <v>912</v>
      </c>
      <c r="CE521" s="837" t="s">
        <v>918</v>
      </c>
      <c r="CF521" s="883" t="s">
        <v>912</v>
      </c>
      <c r="CG521" s="840">
        <v>5.8</v>
      </c>
      <c r="CH521" s="877" t="s">
        <v>912</v>
      </c>
      <c r="CI521" s="871">
        <v>6700</v>
      </c>
      <c r="CJ521" s="874">
        <v>7400</v>
      </c>
      <c r="CK521" s="877" t="s">
        <v>912</v>
      </c>
      <c r="CL521" s="89" t="s">
        <v>919</v>
      </c>
      <c r="CM521" s="90">
        <v>10900</v>
      </c>
      <c r="CN521" s="91">
        <v>12200</v>
      </c>
      <c r="CO521" s="859" t="s">
        <v>912</v>
      </c>
      <c r="CP521" s="878">
        <v>16720</v>
      </c>
      <c r="CQ521" s="859" t="s">
        <v>912</v>
      </c>
      <c r="CR521" s="860">
        <v>160</v>
      </c>
      <c r="CS521" s="883" t="s">
        <v>913</v>
      </c>
      <c r="CT521" s="834" t="s">
        <v>914</v>
      </c>
      <c r="CU521" s="834" t="s">
        <v>912</v>
      </c>
      <c r="CV521" s="837" t="s">
        <v>918</v>
      </c>
      <c r="CW521" s="883" t="s">
        <v>912</v>
      </c>
      <c r="CX521" s="850">
        <v>3</v>
      </c>
      <c r="CY521" s="881" t="s">
        <v>920</v>
      </c>
      <c r="CZ521" s="877" t="s">
        <v>912</v>
      </c>
      <c r="DA521" s="853">
        <v>5100</v>
      </c>
      <c r="DB521" s="855"/>
      <c r="DC521" s="121"/>
      <c r="DD521" s="855" t="s">
        <v>921</v>
      </c>
      <c r="DE521" s="856">
        <v>17940</v>
      </c>
      <c r="DF521" s="859" t="s">
        <v>912</v>
      </c>
      <c r="DG521" s="860">
        <v>170</v>
      </c>
      <c r="DH521" s="834" t="s">
        <v>913</v>
      </c>
      <c r="DI521" s="834" t="s">
        <v>914</v>
      </c>
      <c r="DJ521" s="834" t="s">
        <v>912</v>
      </c>
      <c r="DK521" s="837" t="s">
        <v>918</v>
      </c>
      <c r="DL521" s="834" t="s">
        <v>912</v>
      </c>
      <c r="DM521" s="840">
        <v>2.2000000000000002</v>
      </c>
      <c r="DN521" s="843" t="s">
        <v>921</v>
      </c>
      <c r="DO521" s="844" t="s">
        <v>854</v>
      </c>
      <c r="DP521" s="846" t="s">
        <v>854</v>
      </c>
      <c r="DQ521" s="846" t="s">
        <v>854</v>
      </c>
      <c r="DR521" s="848" t="s">
        <v>854</v>
      </c>
      <c r="DS521" s="843" t="s">
        <v>921</v>
      </c>
      <c r="DT521" s="967"/>
      <c r="DU521" s="969"/>
      <c r="DV521" s="961"/>
      <c r="DW521" s="195"/>
      <c r="DX521" s="961"/>
    </row>
    <row r="522" spans="1:128" s="18" customFormat="1" ht="18.600000000000001" customHeight="1">
      <c r="A522" s="18" t="s">
        <v>588</v>
      </c>
      <c r="B522" s="921"/>
      <c r="C522" s="957"/>
      <c r="D522" s="868"/>
      <c r="E522" s="94" t="s">
        <v>52</v>
      </c>
      <c r="F522" s="56"/>
      <c r="G522" s="95">
        <v>105750</v>
      </c>
      <c r="H522" s="96">
        <v>173420</v>
      </c>
      <c r="I522" s="95">
        <v>86900</v>
      </c>
      <c r="J522" s="96">
        <v>154570</v>
      </c>
      <c r="K522" s="33" t="s">
        <v>912</v>
      </c>
      <c r="L522" s="97">
        <v>1030</v>
      </c>
      <c r="M522" s="98">
        <v>1600</v>
      </c>
      <c r="N522" s="99" t="s">
        <v>913</v>
      </c>
      <c r="O522" s="100" t="s">
        <v>914</v>
      </c>
      <c r="P522" s="100" t="s">
        <v>852</v>
      </c>
      <c r="Q522" s="100" t="s">
        <v>915</v>
      </c>
      <c r="R522" s="100" t="s">
        <v>912</v>
      </c>
      <c r="S522" s="101">
        <v>2.9</v>
      </c>
      <c r="T522" s="102">
        <v>2.9</v>
      </c>
      <c r="U522" s="97">
        <v>840</v>
      </c>
      <c r="V522" s="98">
        <v>1410</v>
      </c>
      <c r="W522" s="103" t="s">
        <v>913</v>
      </c>
      <c r="X522" s="100" t="s">
        <v>914</v>
      </c>
      <c r="Y522" s="103" t="s">
        <v>852</v>
      </c>
      <c r="Z522" s="100" t="s">
        <v>915</v>
      </c>
      <c r="AA522" s="103" t="s">
        <v>912</v>
      </c>
      <c r="AB522" s="101">
        <v>2.8</v>
      </c>
      <c r="AC522" s="104">
        <v>2.8</v>
      </c>
      <c r="AD522" s="33" t="s">
        <v>912</v>
      </c>
      <c r="AE522" s="105">
        <v>8360</v>
      </c>
      <c r="AF522" s="33" t="s">
        <v>912</v>
      </c>
      <c r="AG522" s="106">
        <v>80</v>
      </c>
      <c r="AH522" s="107" t="s">
        <v>913</v>
      </c>
      <c r="AI522" s="49" t="s">
        <v>914</v>
      </c>
      <c r="AJ522" s="50" t="s">
        <v>912</v>
      </c>
      <c r="AK522" s="108" t="s">
        <v>915</v>
      </c>
      <c r="AL522" s="109" t="s">
        <v>912</v>
      </c>
      <c r="AM522" s="110">
        <v>2.8</v>
      </c>
      <c r="AN522" s="111"/>
      <c r="AO522" s="7"/>
      <c r="AP522" s="112"/>
      <c r="AQ522" s="7"/>
      <c r="AR522" s="113"/>
      <c r="AS522" s="114"/>
      <c r="AT522" s="112"/>
      <c r="AU522" s="114"/>
      <c r="AV522" s="112"/>
      <c r="AW522" s="114"/>
      <c r="AX522" s="112"/>
      <c r="AY522" s="7"/>
      <c r="BB522" s="81"/>
      <c r="BC522" s="22"/>
      <c r="BE522" s="22"/>
      <c r="BG522" s="22"/>
      <c r="BI522" s="870"/>
      <c r="BJ522" s="7"/>
      <c r="BK522" s="115"/>
      <c r="BL522" s="869"/>
      <c r="BM522" s="93"/>
      <c r="BN522" s="86"/>
      <c r="BO522" s="86"/>
      <c r="BP522" s="86"/>
      <c r="BQ522" s="86"/>
      <c r="BR522" s="86"/>
      <c r="BS522" s="116"/>
      <c r="BT522" s="86"/>
      <c r="BU522" s="958"/>
      <c r="BV522" s="117"/>
      <c r="BW522" s="859"/>
      <c r="BX522" s="887"/>
      <c r="BY522" s="118">
        <v>23650</v>
      </c>
      <c r="BZ522" s="859"/>
      <c r="CA522" s="861"/>
      <c r="CB522" s="884"/>
      <c r="CC522" s="835"/>
      <c r="CD522" s="884"/>
      <c r="CE522" s="838"/>
      <c r="CF522" s="884"/>
      <c r="CG522" s="841"/>
      <c r="CH522" s="877"/>
      <c r="CI522" s="872"/>
      <c r="CJ522" s="875"/>
      <c r="CK522" s="877"/>
      <c r="CL522" s="15" t="s">
        <v>923</v>
      </c>
      <c r="CM522" s="119">
        <v>6000</v>
      </c>
      <c r="CN522" s="120">
        <v>6700</v>
      </c>
      <c r="CO522" s="859"/>
      <c r="CP522" s="879"/>
      <c r="CQ522" s="859"/>
      <c r="CR522" s="861"/>
      <c r="CS522" s="884"/>
      <c r="CT522" s="835"/>
      <c r="CU522" s="835"/>
      <c r="CV522" s="838"/>
      <c r="CW522" s="884"/>
      <c r="CX522" s="851"/>
      <c r="CY522" s="881"/>
      <c r="CZ522" s="877"/>
      <c r="DA522" s="854"/>
      <c r="DB522" s="855"/>
      <c r="DC522" s="121"/>
      <c r="DD522" s="855"/>
      <c r="DE522" s="857"/>
      <c r="DF522" s="859"/>
      <c r="DG522" s="861"/>
      <c r="DH522" s="835"/>
      <c r="DI522" s="835"/>
      <c r="DJ522" s="835"/>
      <c r="DK522" s="838"/>
      <c r="DL522" s="835"/>
      <c r="DM522" s="841"/>
      <c r="DN522" s="843"/>
      <c r="DO522" s="845"/>
      <c r="DP522" s="847"/>
      <c r="DQ522" s="847"/>
      <c r="DR522" s="849"/>
      <c r="DS522" s="843"/>
      <c r="DT522" s="967"/>
      <c r="DU522" s="969"/>
      <c r="DV522" s="961"/>
      <c r="DW522" s="195"/>
      <c r="DX522" s="961"/>
    </row>
    <row r="523" spans="1:128" s="18" customFormat="1" ht="18.600000000000001" customHeight="1">
      <c r="A523" s="18" t="s">
        <v>589</v>
      </c>
      <c r="B523" s="921"/>
      <c r="C523" s="957"/>
      <c r="D523" s="863" t="s">
        <v>924</v>
      </c>
      <c r="E523" s="94" t="s">
        <v>53</v>
      </c>
      <c r="F523" s="56"/>
      <c r="G523" s="95">
        <v>173420</v>
      </c>
      <c r="H523" s="96">
        <v>257040</v>
      </c>
      <c r="I523" s="95">
        <v>154570</v>
      </c>
      <c r="J523" s="96">
        <v>238190</v>
      </c>
      <c r="K523" s="33" t="s">
        <v>912</v>
      </c>
      <c r="L523" s="97">
        <v>1600</v>
      </c>
      <c r="M523" s="98">
        <v>2440</v>
      </c>
      <c r="N523" s="99" t="s">
        <v>913</v>
      </c>
      <c r="O523" s="100" t="s">
        <v>914</v>
      </c>
      <c r="P523" s="100" t="s">
        <v>852</v>
      </c>
      <c r="Q523" s="100" t="s">
        <v>915</v>
      </c>
      <c r="R523" s="100" t="s">
        <v>912</v>
      </c>
      <c r="S523" s="101">
        <v>2.9</v>
      </c>
      <c r="T523" s="102">
        <v>2.9</v>
      </c>
      <c r="U523" s="97">
        <v>1410</v>
      </c>
      <c r="V523" s="98">
        <v>2250</v>
      </c>
      <c r="W523" s="103" t="s">
        <v>913</v>
      </c>
      <c r="X523" s="100" t="s">
        <v>914</v>
      </c>
      <c r="Y523" s="103" t="s">
        <v>852</v>
      </c>
      <c r="Z523" s="100" t="s">
        <v>915</v>
      </c>
      <c r="AA523" s="103" t="s">
        <v>912</v>
      </c>
      <c r="AB523" s="101">
        <v>2.8</v>
      </c>
      <c r="AC523" s="104">
        <v>2.9</v>
      </c>
      <c r="AD523" s="122"/>
      <c r="AE523" s="123"/>
      <c r="AF523" s="124"/>
      <c r="AG523" s="125"/>
      <c r="AH523" s="126"/>
      <c r="AI523" s="86"/>
      <c r="AJ523" s="126"/>
      <c r="AK523" s="86"/>
      <c r="AL523" s="126"/>
      <c r="AM523" s="86"/>
      <c r="AN523" s="86"/>
      <c r="AO523" s="122"/>
      <c r="AP523" s="123"/>
      <c r="AQ523" s="124"/>
      <c r="AR523" s="125"/>
      <c r="AS523" s="126"/>
      <c r="AT523" s="86"/>
      <c r="AU523" s="126"/>
      <c r="AV523" s="86"/>
      <c r="AW523" s="126"/>
      <c r="AX523" s="86"/>
      <c r="AY523" s="33" t="s">
        <v>912</v>
      </c>
      <c r="AZ523" s="127">
        <v>16720</v>
      </c>
      <c r="BA523" s="33" t="s">
        <v>912</v>
      </c>
      <c r="BB523" s="75">
        <v>160</v>
      </c>
      <c r="BC523" s="76" t="s">
        <v>913</v>
      </c>
      <c r="BD523" s="77" t="s">
        <v>914</v>
      </c>
      <c r="BE523" s="78" t="s">
        <v>912</v>
      </c>
      <c r="BF523" s="79" t="s">
        <v>915</v>
      </c>
      <c r="BG523" s="76" t="s">
        <v>912</v>
      </c>
      <c r="BH523" s="80">
        <v>2.8</v>
      </c>
      <c r="BI523" s="870"/>
      <c r="BJ523" s="7"/>
      <c r="BK523" s="146"/>
      <c r="BL523" s="869"/>
      <c r="BM523" s="93"/>
      <c r="BN523" s="86"/>
      <c r="BO523" s="86"/>
      <c r="BP523" s="86"/>
      <c r="BQ523" s="86"/>
      <c r="BR523" s="86"/>
      <c r="BS523" s="116"/>
      <c r="BT523" s="86"/>
      <c r="BU523" s="958"/>
      <c r="BV523" s="117"/>
      <c r="BW523" s="859" t="s">
        <v>912</v>
      </c>
      <c r="BX523" s="963">
        <v>23650</v>
      </c>
      <c r="BY523" s="128"/>
      <c r="BZ523" s="859"/>
      <c r="CA523" s="861">
        <v>0</v>
      </c>
      <c r="CB523" s="884"/>
      <c r="CC523" s="835"/>
      <c r="CD523" s="884"/>
      <c r="CE523" s="838"/>
      <c r="CF523" s="884"/>
      <c r="CG523" s="841"/>
      <c r="CH523" s="877"/>
      <c r="CI523" s="872"/>
      <c r="CJ523" s="875"/>
      <c r="CK523" s="877"/>
      <c r="CL523" s="15" t="s">
        <v>925</v>
      </c>
      <c r="CM523" s="119">
        <v>5200</v>
      </c>
      <c r="CN523" s="120">
        <v>5800</v>
      </c>
      <c r="CO523" s="859"/>
      <c r="CP523" s="879"/>
      <c r="CQ523" s="859"/>
      <c r="CR523" s="861"/>
      <c r="CS523" s="884"/>
      <c r="CT523" s="835"/>
      <c r="CU523" s="835"/>
      <c r="CV523" s="838"/>
      <c r="CW523" s="884"/>
      <c r="CX523" s="851"/>
      <c r="CY523" s="881"/>
      <c r="CZ523" s="93"/>
      <c r="DA523" s="19"/>
      <c r="DB523" s="855"/>
      <c r="DC523" s="121"/>
      <c r="DD523" s="855"/>
      <c r="DE523" s="857"/>
      <c r="DF523" s="859"/>
      <c r="DG523" s="861"/>
      <c r="DH523" s="835"/>
      <c r="DI523" s="835"/>
      <c r="DJ523" s="835"/>
      <c r="DK523" s="838"/>
      <c r="DL523" s="835"/>
      <c r="DM523" s="841"/>
      <c r="DN523" s="843"/>
      <c r="DO523" s="888">
        <v>0.01</v>
      </c>
      <c r="DP523" s="890">
        <v>0.03</v>
      </c>
      <c r="DQ523" s="890">
        <v>0.04</v>
      </c>
      <c r="DR523" s="892">
        <v>0.05</v>
      </c>
      <c r="DS523" s="843"/>
      <c r="DT523" s="967"/>
      <c r="DU523" s="969"/>
      <c r="DV523" s="961"/>
      <c r="DW523" s="195"/>
      <c r="DX523" s="961"/>
    </row>
    <row r="524" spans="1:128" s="18" customFormat="1" ht="18.600000000000001" customHeight="1">
      <c r="A524" s="18" t="s">
        <v>590</v>
      </c>
      <c r="B524" s="921"/>
      <c r="C524" s="957"/>
      <c r="D524" s="864"/>
      <c r="E524" s="129" t="s">
        <v>54</v>
      </c>
      <c r="F524" s="56"/>
      <c r="G524" s="130">
        <v>257040</v>
      </c>
      <c r="H524" s="131"/>
      <c r="I524" s="130">
        <v>238190</v>
      </c>
      <c r="J524" s="131"/>
      <c r="K524" s="33" t="s">
        <v>912</v>
      </c>
      <c r="L524" s="132">
        <v>2440</v>
      </c>
      <c r="M524" s="133"/>
      <c r="N524" s="134" t="s">
        <v>913</v>
      </c>
      <c r="O524" s="135" t="s">
        <v>914</v>
      </c>
      <c r="P524" s="135" t="s">
        <v>852</v>
      </c>
      <c r="Q524" s="135" t="s">
        <v>915</v>
      </c>
      <c r="R524" s="135" t="s">
        <v>912</v>
      </c>
      <c r="S524" s="136">
        <v>2.9</v>
      </c>
      <c r="T524" s="137"/>
      <c r="U524" s="132">
        <v>2250</v>
      </c>
      <c r="V524" s="133"/>
      <c r="W524" s="138" t="s">
        <v>913</v>
      </c>
      <c r="X524" s="135" t="s">
        <v>914</v>
      </c>
      <c r="Y524" s="139" t="s">
        <v>852</v>
      </c>
      <c r="Z524" s="135" t="s">
        <v>915</v>
      </c>
      <c r="AA524" s="139" t="s">
        <v>912</v>
      </c>
      <c r="AB524" s="136">
        <v>2.9</v>
      </c>
      <c r="AC524" s="140"/>
      <c r="AD524" s="122"/>
      <c r="AE524" s="123"/>
      <c r="AF524" s="124"/>
      <c r="AG524" s="141"/>
      <c r="AH524" s="126"/>
      <c r="AI524" s="86"/>
      <c r="AJ524" s="126"/>
      <c r="AK524" s="86"/>
      <c r="AL524" s="126"/>
      <c r="AM524" s="86"/>
      <c r="AN524" s="86"/>
      <c r="AO524" s="122"/>
      <c r="AP524" s="123"/>
      <c r="AQ524" s="124"/>
      <c r="AR524" s="141"/>
      <c r="AS524" s="126"/>
      <c r="AT524" s="86"/>
      <c r="AU524" s="126"/>
      <c r="AV524" s="86"/>
      <c r="AW524" s="126"/>
      <c r="AX524" s="86"/>
      <c r="AY524" s="122"/>
      <c r="AZ524" s="123"/>
      <c r="BA524" s="123"/>
      <c r="BB524" s="125"/>
      <c r="BC524" s="126"/>
      <c r="BD524" s="86"/>
      <c r="BE524" s="126"/>
      <c r="BF524" s="86"/>
      <c r="BG524" s="126"/>
      <c r="BH524" s="86"/>
      <c r="BI524" s="870"/>
      <c r="BJ524" s="7"/>
      <c r="BK524" s="146"/>
      <c r="BL524" s="869"/>
      <c r="BM524" s="93"/>
      <c r="BN524" s="86"/>
      <c r="BO524" s="86"/>
      <c r="BP524" s="86"/>
      <c r="BQ524" s="86"/>
      <c r="BR524" s="86"/>
      <c r="BS524" s="116"/>
      <c r="BT524" s="86"/>
      <c r="BU524" s="958"/>
      <c r="BV524" s="117"/>
      <c r="BW524" s="859"/>
      <c r="BX524" s="964"/>
      <c r="BY524" s="142"/>
      <c r="BZ524" s="859"/>
      <c r="CA524" s="862"/>
      <c r="CB524" s="885"/>
      <c r="CC524" s="836"/>
      <c r="CD524" s="885"/>
      <c r="CE524" s="839"/>
      <c r="CF524" s="885"/>
      <c r="CG524" s="842"/>
      <c r="CH524" s="877"/>
      <c r="CI524" s="873"/>
      <c r="CJ524" s="876"/>
      <c r="CK524" s="877"/>
      <c r="CL524" s="143" t="s">
        <v>926</v>
      </c>
      <c r="CM524" s="144">
        <v>4700</v>
      </c>
      <c r="CN524" s="145">
        <v>5200</v>
      </c>
      <c r="CO524" s="859"/>
      <c r="CP524" s="880"/>
      <c r="CQ524" s="859"/>
      <c r="CR524" s="862"/>
      <c r="CS524" s="885"/>
      <c r="CT524" s="836"/>
      <c r="CU524" s="836"/>
      <c r="CV524" s="839"/>
      <c r="CW524" s="885"/>
      <c r="CX524" s="852"/>
      <c r="CY524" s="882"/>
      <c r="CZ524" s="93"/>
      <c r="DA524" s="19"/>
      <c r="DB524" s="855"/>
      <c r="DC524" s="121"/>
      <c r="DD524" s="855"/>
      <c r="DE524" s="858"/>
      <c r="DF524" s="859"/>
      <c r="DG524" s="862"/>
      <c r="DH524" s="836"/>
      <c r="DI524" s="836"/>
      <c r="DJ524" s="836"/>
      <c r="DK524" s="839"/>
      <c r="DL524" s="836"/>
      <c r="DM524" s="842"/>
      <c r="DN524" s="843"/>
      <c r="DO524" s="889"/>
      <c r="DP524" s="891"/>
      <c r="DQ524" s="891"/>
      <c r="DR524" s="893"/>
      <c r="DS524" s="843"/>
      <c r="DT524" s="967"/>
      <c r="DU524" s="969"/>
      <c r="DV524" s="961"/>
      <c r="DW524" s="195"/>
      <c r="DX524" s="961"/>
    </row>
    <row r="525" spans="1:128" s="18" customFormat="1" ht="18.600000000000001" customHeight="1">
      <c r="A525" s="18" t="s">
        <v>591</v>
      </c>
      <c r="B525" s="921"/>
      <c r="C525" s="959" t="s">
        <v>929</v>
      </c>
      <c r="D525" s="867" t="s">
        <v>911</v>
      </c>
      <c r="E525" s="55" t="s">
        <v>51</v>
      </c>
      <c r="F525" s="56"/>
      <c r="G525" s="57">
        <v>85950</v>
      </c>
      <c r="H525" s="58">
        <v>94310</v>
      </c>
      <c r="I525" s="57">
        <v>69790</v>
      </c>
      <c r="J525" s="58">
        <v>78150</v>
      </c>
      <c r="K525" s="33" t="s">
        <v>912</v>
      </c>
      <c r="L525" s="59">
        <v>830</v>
      </c>
      <c r="M525" s="60">
        <v>910</v>
      </c>
      <c r="N525" s="61" t="s">
        <v>913</v>
      </c>
      <c r="O525" s="62" t="s">
        <v>914</v>
      </c>
      <c r="P525" s="63" t="s">
        <v>912</v>
      </c>
      <c r="Q525" s="64" t="s">
        <v>915</v>
      </c>
      <c r="R525" s="63" t="s">
        <v>912</v>
      </c>
      <c r="S525" s="65">
        <v>2.9</v>
      </c>
      <c r="T525" s="66">
        <v>2.9</v>
      </c>
      <c r="U525" s="59">
        <v>670</v>
      </c>
      <c r="V525" s="60">
        <v>750</v>
      </c>
      <c r="W525" s="67" t="s">
        <v>913</v>
      </c>
      <c r="X525" s="62" t="s">
        <v>914</v>
      </c>
      <c r="Y525" s="67" t="s">
        <v>912</v>
      </c>
      <c r="Z525" s="64" t="s">
        <v>915</v>
      </c>
      <c r="AA525" s="67" t="s">
        <v>912</v>
      </c>
      <c r="AB525" s="65">
        <v>2.7</v>
      </c>
      <c r="AC525" s="68">
        <v>2.8</v>
      </c>
      <c r="AD525" s="33" t="s">
        <v>912</v>
      </c>
      <c r="AE525" s="69">
        <v>8360</v>
      </c>
      <c r="AF525" s="33" t="s">
        <v>912</v>
      </c>
      <c r="AG525" s="70">
        <v>80</v>
      </c>
      <c r="AH525" s="71" t="s">
        <v>913</v>
      </c>
      <c r="AI525" s="62" t="s">
        <v>914</v>
      </c>
      <c r="AJ525" s="67" t="s">
        <v>912</v>
      </c>
      <c r="AK525" s="64" t="s">
        <v>915</v>
      </c>
      <c r="AL525" s="67" t="s">
        <v>912</v>
      </c>
      <c r="AM525" s="72">
        <v>2.8</v>
      </c>
      <c r="AN525" s="73" t="s">
        <v>916</v>
      </c>
      <c r="AO525" s="33" t="s">
        <v>912</v>
      </c>
      <c r="AP525" s="74">
        <v>3340</v>
      </c>
      <c r="AQ525" s="33" t="s">
        <v>912</v>
      </c>
      <c r="AR525" s="75">
        <v>30</v>
      </c>
      <c r="AS525" s="76" t="s">
        <v>913</v>
      </c>
      <c r="AT525" s="77" t="s">
        <v>914</v>
      </c>
      <c r="AU525" s="78" t="s">
        <v>912</v>
      </c>
      <c r="AV525" s="79" t="s">
        <v>915</v>
      </c>
      <c r="AW525" s="78" t="s">
        <v>912</v>
      </c>
      <c r="AX525" s="80">
        <v>3.7</v>
      </c>
      <c r="AY525" s="7"/>
      <c r="BB525" s="81"/>
      <c r="BC525" s="22"/>
      <c r="BE525" s="22"/>
      <c r="BG525" s="22"/>
      <c r="BI525" s="870"/>
      <c r="BJ525" s="7"/>
      <c r="BK525" s="146"/>
      <c r="BL525" s="869"/>
      <c r="BM525" s="93"/>
      <c r="BN525" s="86"/>
      <c r="BO525" s="86"/>
      <c r="BP525" s="86"/>
      <c r="BQ525" s="86"/>
      <c r="BR525" s="86"/>
      <c r="BS525" s="116"/>
      <c r="BT525" s="86"/>
      <c r="BU525" s="958"/>
      <c r="BV525" s="117"/>
      <c r="BW525" s="859" t="s">
        <v>912</v>
      </c>
      <c r="BX525" s="886">
        <v>23040</v>
      </c>
      <c r="BY525" s="88"/>
      <c r="BZ525" s="859" t="s">
        <v>912</v>
      </c>
      <c r="CA525" s="860">
        <v>150</v>
      </c>
      <c r="CB525" s="883" t="s">
        <v>913</v>
      </c>
      <c r="CC525" s="834" t="s">
        <v>914</v>
      </c>
      <c r="CD525" s="883" t="s">
        <v>912</v>
      </c>
      <c r="CE525" s="837" t="s">
        <v>918</v>
      </c>
      <c r="CF525" s="883" t="s">
        <v>912</v>
      </c>
      <c r="CG525" s="840">
        <v>5.7</v>
      </c>
      <c r="CH525" s="877" t="s">
        <v>912</v>
      </c>
      <c r="CI525" s="871">
        <v>6700</v>
      </c>
      <c r="CJ525" s="874">
        <v>7300</v>
      </c>
      <c r="CK525" s="877" t="s">
        <v>912</v>
      </c>
      <c r="CL525" s="89" t="s">
        <v>919</v>
      </c>
      <c r="CM525" s="90">
        <v>10200</v>
      </c>
      <c r="CN525" s="91">
        <v>11400</v>
      </c>
      <c r="CO525" s="859" t="s">
        <v>912</v>
      </c>
      <c r="CP525" s="878">
        <v>14330</v>
      </c>
      <c r="CQ525" s="859" t="s">
        <v>912</v>
      </c>
      <c r="CR525" s="860">
        <v>140</v>
      </c>
      <c r="CS525" s="883" t="s">
        <v>913</v>
      </c>
      <c r="CT525" s="834" t="s">
        <v>914</v>
      </c>
      <c r="CU525" s="834" t="s">
        <v>912</v>
      </c>
      <c r="CV525" s="837" t="s">
        <v>918</v>
      </c>
      <c r="CW525" s="883" t="s">
        <v>912</v>
      </c>
      <c r="CX525" s="850">
        <v>2.9</v>
      </c>
      <c r="CY525" s="881" t="s">
        <v>920</v>
      </c>
      <c r="CZ525" s="877" t="s">
        <v>912</v>
      </c>
      <c r="DA525" s="853">
        <v>5100</v>
      </c>
      <c r="DB525" s="855"/>
      <c r="DC525" s="121"/>
      <c r="DD525" s="855" t="s">
        <v>921</v>
      </c>
      <c r="DE525" s="856">
        <v>15370</v>
      </c>
      <c r="DF525" s="859" t="s">
        <v>912</v>
      </c>
      <c r="DG525" s="860">
        <v>150</v>
      </c>
      <c r="DH525" s="834" t="s">
        <v>913</v>
      </c>
      <c r="DI525" s="834" t="s">
        <v>914</v>
      </c>
      <c r="DJ525" s="834" t="s">
        <v>912</v>
      </c>
      <c r="DK525" s="837" t="s">
        <v>918</v>
      </c>
      <c r="DL525" s="834" t="s">
        <v>912</v>
      </c>
      <c r="DM525" s="840">
        <v>2.1</v>
      </c>
      <c r="DN525" s="843" t="s">
        <v>921</v>
      </c>
      <c r="DO525" s="844" t="s">
        <v>854</v>
      </c>
      <c r="DP525" s="846" t="s">
        <v>854</v>
      </c>
      <c r="DQ525" s="846" t="s">
        <v>854</v>
      </c>
      <c r="DR525" s="848" t="s">
        <v>854</v>
      </c>
      <c r="DS525" s="843" t="s">
        <v>921</v>
      </c>
      <c r="DT525" s="967"/>
      <c r="DU525" s="969"/>
      <c r="DV525" s="961"/>
      <c r="DW525" s="195"/>
      <c r="DX525" s="961"/>
    </row>
    <row r="526" spans="1:128" s="18" customFormat="1" ht="18.600000000000001" customHeight="1">
      <c r="A526" s="18" t="s">
        <v>592</v>
      </c>
      <c r="B526" s="921"/>
      <c r="C526" s="957"/>
      <c r="D526" s="868"/>
      <c r="E526" s="94" t="s">
        <v>52</v>
      </c>
      <c r="F526" s="56"/>
      <c r="G526" s="95">
        <v>94310</v>
      </c>
      <c r="H526" s="96">
        <v>161980</v>
      </c>
      <c r="I526" s="95">
        <v>78150</v>
      </c>
      <c r="J526" s="96">
        <v>145820</v>
      </c>
      <c r="K526" s="33" t="s">
        <v>912</v>
      </c>
      <c r="L526" s="97">
        <v>910</v>
      </c>
      <c r="M526" s="98">
        <v>1490</v>
      </c>
      <c r="N526" s="99" t="s">
        <v>913</v>
      </c>
      <c r="O526" s="100" t="s">
        <v>914</v>
      </c>
      <c r="P526" s="100" t="s">
        <v>852</v>
      </c>
      <c r="Q526" s="100" t="s">
        <v>915</v>
      </c>
      <c r="R526" s="100" t="s">
        <v>912</v>
      </c>
      <c r="S526" s="101">
        <v>2.9</v>
      </c>
      <c r="T526" s="102">
        <v>2.9</v>
      </c>
      <c r="U526" s="97">
        <v>750</v>
      </c>
      <c r="V526" s="98">
        <v>1330</v>
      </c>
      <c r="W526" s="103" t="s">
        <v>913</v>
      </c>
      <c r="X526" s="100" t="s">
        <v>914</v>
      </c>
      <c r="Y526" s="103" t="s">
        <v>852</v>
      </c>
      <c r="Z526" s="100" t="s">
        <v>915</v>
      </c>
      <c r="AA526" s="103" t="s">
        <v>912</v>
      </c>
      <c r="AB526" s="101">
        <v>2.8</v>
      </c>
      <c r="AC526" s="104">
        <v>2.8</v>
      </c>
      <c r="AD526" s="33" t="s">
        <v>912</v>
      </c>
      <c r="AE526" s="105">
        <v>8360</v>
      </c>
      <c r="AF526" s="33" t="s">
        <v>912</v>
      </c>
      <c r="AG526" s="106">
        <v>80</v>
      </c>
      <c r="AH526" s="107" t="s">
        <v>913</v>
      </c>
      <c r="AI526" s="49" t="s">
        <v>914</v>
      </c>
      <c r="AJ526" s="50" t="s">
        <v>912</v>
      </c>
      <c r="AK526" s="108" t="s">
        <v>915</v>
      </c>
      <c r="AL526" s="109" t="s">
        <v>912</v>
      </c>
      <c r="AM526" s="110">
        <v>2.8</v>
      </c>
      <c r="AN526" s="111"/>
      <c r="AO526" s="7"/>
      <c r="AP526" s="112"/>
      <c r="AQ526" s="7"/>
      <c r="AR526" s="113"/>
      <c r="AS526" s="114"/>
      <c r="AT526" s="112"/>
      <c r="AU526" s="114"/>
      <c r="AV526" s="112"/>
      <c r="AW526" s="114"/>
      <c r="AX526" s="112"/>
      <c r="AY526" s="7"/>
      <c r="BB526" s="81"/>
      <c r="BC526" s="22"/>
      <c r="BE526" s="22"/>
      <c r="BG526" s="22"/>
      <c r="BI526" s="870"/>
      <c r="BJ526" s="7"/>
      <c r="BK526" s="146"/>
      <c r="BL526" s="869"/>
      <c r="BM526" s="93"/>
      <c r="BN526" s="86"/>
      <c r="BO526" s="86"/>
      <c r="BP526" s="86"/>
      <c r="BQ526" s="86"/>
      <c r="BR526" s="86"/>
      <c r="BS526" s="116"/>
      <c r="BT526" s="86"/>
      <c r="BU526" s="958"/>
      <c r="BV526" s="117"/>
      <c r="BW526" s="859"/>
      <c r="BX526" s="887"/>
      <c r="BY526" s="118">
        <v>21100</v>
      </c>
      <c r="BZ526" s="859"/>
      <c r="CA526" s="861"/>
      <c r="CB526" s="884"/>
      <c r="CC526" s="835"/>
      <c r="CD526" s="884"/>
      <c r="CE526" s="838"/>
      <c r="CF526" s="884"/>
      <c r="CG526" s="841"/>
      <c r="CH526" s="877"/>
      <c r="CI526" s="872"/>
      <c r="CJ526" s="875"/>
      <c r="CK526" s="877"/>
      <c r="CL526" s="15" t="s">
        <v>923</v>
      </c>
      <c r="CM526" s="119">
        <v>5600</v>
      </c>
      <c r="CN526" s="120">
        <v>6200</v>
      </c>
      <c r="CO526" s="859"/>
      <c r="CP526" s="879"/>
      <c r="CQ526" s="859"/>
      <c r="CR526" s="861"/>
      <c r="CS526" s="884"/>
      <c r="CT526" s="835"/>
      <c r="CU526" s="835"/>
      <c r="CV526" s="838"/>
      <c r="CW526" s="884"/>
      <c r="CX526" s="851"/>
      <c r="CY526" s="881"/>
      <c r="CZ526" s="877"/>
      <c r="DA526" s="854"/>
      <c r="DB526" s="855"/>
      <c r="DC526" s="121"/>
      <c r="DD526" s="855"/>
      <c r="DE526" s="857"/>
      <c r="DF526" s="859"/>
      <c r="DG526" s="861"/>
      <c r="DH526" s="835"/>
      <c r="DI526" s="835"/>
      <c r="DJ526" s="835"/>
      <c r="DK526" s="838"/>
      <c r="DL526" s="835"/>
      <c r="DM526" s="841"/>
      <c r="DN526" s="843"/>
      <c r="DO526" s="845"/>
      <c r="DP526" s="847"/>
      <c r="DQ526" s="847"/>
      <c r="DR526" s="849"/>
      <c r="DS526" s="843"/>
      <c r="DT526" s="967"/>
      <c r="DU526" s="969"/>
      <c r="DV526" s="961"/>
      <c r="DW526" s="195"/>
      <c r="DX526" s="961"/>
    </row>
    <row r="527" spans="1:128" s="18" customFormat="1" ht="18.600000000000001" customHeight="1">
      <c r="A527" s="18" t="s">
        <v>593</v>
      </c>
      <c r="B527" s="921"/>
      <c r="C527" s="957"/>
      <c r="D527" s="863" t="s">
        <v>924</v>
      </c>
      <c r="E527" s="94" t="s">
        <v>53</v>
      </c>
      <c r="F527" s="56"/>
      <c r="G527" s="95">
        <v>161980</v>
      </c>
      <c r="H527" s="96">
        <v>245600</v>
      </c>
      <c r="I527" s="95">
        <v>145820</v>
      </c>
      <c r="J527" s="96">
        <v>229440</v>
      </c>
      <c r="K527" s="33" t="s">
        <v>912</v>
      </c>
      <c r="L527" s="97">
        <v>1490</v>
      </c>
      <c r="M527" s="98">
        <v>2330</v>
      </c>
      <c r="N527" s="99" t="s">
        <v>913</v>
      </c>
      <c r="O527" s="100" t="s">
        <v>914</v>
      </c>
      <c r="P527" s="100" t="s">
        <v>852</v>
      </c>
      <c r="Q527" s="100" t="s">
        <v>915</v>
      </c>
      <c r="R527" s="100" t="s">
        <v>912</v>
      </c>
      <c r="S527" s="101">
        <v>2.9</v>
      </c>
      <c r="T527" s="102">
        <v>2.9</v>
      </c>
      <c r="U527" s="97">
        <v>1330</v>
      </c>
      <c r="V527" s="98">
        <v>2170</v>
      </c>
      <c r="W527" s="103" t="s">
        <v>913</v>
      </c>
      <c r="X527" s="100" t="s">
        <v>914</v>
      </c>
      <c r="Y527" s="103" t="s">
        <v>852</v>
      </c>
      <c r="Z527" s="100" t="s">
        <v>915</v>
      </c>
      <c r="AA527" s="103" t="s">
        <v>912</v>
      </c>
      <c r="AB527" s="101">
        <v>2.8</v>
      </c>
      <c r="AC527" s="104">
        <v>2.8</v>
      </c>
      <c r="AD527" s="122"/>
      <c r="AE527" s="123"/>
      <c r="AF527" s="124"/>
      <c r="AG527" s="125"/>
      <c r="AH527" s="126"/>
      <c r="AI527" s="86"/>
      <c r="AJ527" s="126"/>
      <c r="AK527" s="86"/>
      <c r="AL527" s="126"/>
      <c r="AM527" s="86"/>
      <c r="AN527" s="86"/>
      <c r="AO527" s="122"/>
      <c r="AP527" s="123"/>
      <c r="AQ527" s="124"/>
      <c r="AR527" s="125"/>
      <c r="AS527" s="126"/>
      <c r="AT527" s="86"/>
      <c r="AU527" s="126"/>
      <c r="AV527" s="86"/>
      <c r="AW527" s="126"/>
      <c r="AX527" s="86"/>
      <c r="AY527" s="33" t="s">
        <v>912</v>
      </c>
      <c r="AZ527" s="127">
        <v>16720</v>
      </c>
      <c r="BA527" s="33" t="s">
        <v>912</v>
      </c>
      <c r="BB527" s="75">
        <v>160</v>
      </c>
      <c r="BC527" s="76" t="s">
        <v>913</v>
      </c>
      <c r="BD527" s="77" t="s">
        <v>914</v>
      </c>
      <c r="BE527" s="78" t="s">
        <v>912</v>
      </c>
      <c r="BF527" s="79" t="s">
        <v>915</v>
      </c>
      <c r="BG527" s="76" t="s">
        <v>912</v>
      </c>
      <c r="BH527" s="80">
        <v>2.8</v>
      </c>
      <c r="BI527" s="870"/>
      <c r="BJ527" s="7"/>
      <c r="BK527" s="146"/>
      <c r="BL527" s="869"/>
      <c r="BM527" s="93"/>
      <c r="BN527" s="86"/>
      <c r="BO527" s="86"/>
      <c r="BP527" s="86"/>
      <c r="BQ527" s="86"/>
      <c r="BR527" s="86"/>
      <c r="BS527" s="116"/>
      <c r="BT527" s="86"/>
      <c r="BU527" s="958"/>
      <c r="BV527" s="117"/>
      <c r="BW527" s="859" t="s">
        <v>912</v>
      </c>
      <c r="BX527" s="963">
        <v>21100</v>
      </c>
      <c r="BY527" s="128"/>
      <c r="BZ527" s="859"/>
      <c r="CA527" s="861"/>
      <c r="CB527" s="884"/>
      <c r="CC527" s="835"/>
      <c r="CD527" s="884"/>
      <c r="CE527" s="838"/>
      <c r="CF527" s="884"/>
      <c r="CG527" s="841"/>
      <c r="CH527" s="877"/>
      <c r="CI527" s="872"/>
      <c r="CJ527" s="875"/>
      <c r="CK527" s="877"/>
      <c r="CL527" s="15" t="s">
        <v>925</v>
      </c>
      <c r="CM527" s="119">
        <v>4900</v>
      </c>
      <c r="CN527" s="120">
        <v>5400</v>
      </c>
      <c r="CO527" s="859"/>
      <c r="CP527" s="879"/>
      <c r="CQ527" s="859"/>
      <c r="CR527" s="861"/>
      <c r="CS527" s="884"/>
      <c r="CT527" s="835"/>
      <c r="CU527" s="835"/>
      <c r="CV527" s="838"/>
      <c r="CW527" s="884"/>
      <c r="CX527" s="851"/>
      <c r="CY527" s="881"/>
      <c r="CZ527" s="93"/>
      <c r="DA527" s="19"/>
      <c r="DB527" s="855"/>
      <c r="DC527" s="121"/>
      <c r="DD527" s="855"/>
      <c r="DE527" s="857"/>
      <c r="DF527" s="859"/>
      <c r="DG527" s="861"/>
      <c r="DH527" s="835"/>
      <c r="DI527" s="835"/>
      <c r="DJ527" s="835"/>
      <c r="DK527" s="838"/>
      <c r="DL527" s="835"/>
      <c r="DM527" s="841"/>
      <c r="DN527" s="843"/>
      <c r="DO527" s="888">
        <v>0.01</v>
      </c>
      <c r="DP527" s="890">
        <v>0.03</v>
      </c>
      <c r="DQ527" s="890">
        <v>0.04</v>
      </c>
      <c r="DR527" s="892">
        <v>0.05</v>
      </c>
      <c r="DS527" s="843"/>
      <c r="DT527" s="967"/>
      <c r="DU527" s="969"/>
      <c r="DV527" s="961"/>
      <c r="DW527" s="195"/>
      <c r="DX527" s="961"/>
    </row>
    <row r="528" spans="1:128" s="18" customFormat="1" ht="18.600000000000001" customHeight="1">
      <c r="A528" s="18" t="s">
        <v>594</v>
      </c>
      <c r="B528" s="921"/>
      <c r="C528" s="957"/>
      <c r="D528" s="864"/>
      <c r="E528" s="129" t="s">
        <v>54</v>
      </c>
      <c r="F528" s="56"/>
      <c r="G528" s="130">
        <v>245600</v>
      </c>
      <c r="H528" s="131"/>
      <c r="I528" s="130">
        <v>229440</v>
      </c>
      <c r="J528" s="131"/>
      <c r="K528" s="33" t="s">
        <v>912</v>
      </c>
      <c r="L528" s="132">
        <v>2330</v>
      </c>
      <c r="M528" s="133"/>
      <c r="N528" s="134" t="s">
        <v>913</v>
      </c>
      <c r="O528" s="135" t="s">
        <v>914</v>
      </c>
      <c r="P528" s="135" t="s">
        <v>852</v>
      </c>
      <c r="Q528" s="135" t="s">
        <v>915</v>
      </c>
      <c r="R528" s="135" t="s">
        <v>912</v>
      </c>
      <c r="S528" s="136">
        <v>2.9</v>
      </c>
      <c r="T528" s="137"/>
      <c r="U528" s="132">
        <v>2170</v>
      </c>
      <c r="V528" s="133"/>
      <c r="W528" s="138" t="s">
        <v>913</v>
      </c>
      <c r="X528" s="135" t="s">
        <v>914</v>
      </c>
      <c r="Y528" s="139" t="s">
        <v>852</v>
      </c>
      <c r="Z528" s="135" t="s">
        <v>915</v>
      </c>
      <c r="AA528" s="139" t="s">
        <v>912</v>
      </c>
      <c r="AB528" s="136">
        <v>2.8</v>
      </c>
      <c r="AC528" s="140"/>
      <c r="AD528" s="122"/>
      <c r="AE528" s="123"/>
      <c r="AF528" s="124"/>
      <c r="AG528" s="141"/>
      <c r="AH528" s="126"/>
      <c r="AI528" s="86"/>
      <c r="AJ528" s="126"/>
      <c r="AK528" s="86"/>
      <c r="AL528" s="126"/>
      <c r="AM528" s="86"/>
      <c r="AN528" s="86"/>
      <c r="AO528" s="122"/>
      <c r="AP528" s="123"/>
      <c r="AQ528" s="124"/>
      <c r="AR528" s="141"/>
      <c r="AS528" s="126"/>
      <c r="AT528" s="86"/>
      <c r="AU528" s="126"/>
      <c r="AV528" s="86"/>
      <c r="AW528" s="126"/>
      <c r="AX528" s="86"/>
      <c r="AY528" s="122"/>
      <c r="AZ528" s="123"/>
      <c r="BA528" s="123"/>
      <c r="BB528" s="125"/>
      <c r="BC528" s="126"/>
      <c r="BD528" s="86"/>
      <c r="BE528" s="126"/>
      <c r="BF528" s="86"/>
      <c r="BG528" s="126"/>
      <c r="BH528" s="86"/>
      <c r="BI528" s="870"/>
      <c r="BJ528" s="7"/>
      <c r="BK528" s="146"/>
      <c r="BL528" s="869"/>
      <c r="BM528" s="93"/>
      <c r="BN528" s="86"/>
      <c r="BO528" s="86"/>
      <c r="BP528" s="86"/>
      <c r="BQ528" s="86"/>
      <c r="BR528" s="86"/>
      <c r="BS528" s="116"/>
      <c r="BT528" s="86"/>
      <c r="BU528" s="958"/>
      <c r="BV528" s="117"/>
      <c r="BW528" s="859"/>
      <c r="BX528" s="964"/>
      <c r="BY528" s="142"/>
      <c r="BZ528" s="859"/>
      <c r="CA528" s="862"/>
      <c r="CB528" s="885"/>
      <c r="CC528" s="836"/>
      <c r="CD528" s="885"/>
      <c r="CE528" s="839"/>
      <c r="CF528" s="885"/>
      <c r="CG528" s="842"/>
      <c r="CH528" s="877"/>
      <c r="CI528" s="873"/>
      <c r="CJ528" s="876"/>
      <c r="CK528" s="877"/>
      <c r="CL528" s="143" t="s">
        <v>926</v>
      </c>
      <c r="CM528" s="144">
        <v>4400</v>
      </c>
      <c r="CN528" s="145">
        <v>4900</v>
      </c>
      <c r="CO528" s="859"/>
      <c r="CP528" s="880"/>
      <c r="CQ528" s="859"/>
      <c r="CR528" s="862"/>
      <c r="CS528" s="885"/>
      <c r="CT528" s="836"/>
      <c r="CU528" s="836"/>
      <c r="CV528" s="839"/>
      <c r="CW528" s="885"/>
      <c r="CX528" s="852"/>
      <c r="CY528" s="882"/>
      <c r="CZ528" s="93"/>
      <c r="DA528" s="19"/>
      <c r="DB528" s="855"/>
      <c r="DC528" s="121"/>
      <c r="DD528" s="855"/>
      <c r="DE528" s="858"/>
      <c r="DF528" s="859"/>
      <c r="DG528" s="862"/>
      <c r="DH528" s="836"/>
      <c r="DI528" s="836"/>
      <c r="DJ528" s="836"/>
      <c r="DK528" s="839"/>
      <c r="DL528" s="836"/>
      <c r="DM528" s="842"/>
      <c r="DN528" s="843"/>
      <c r="DO528" s="889"/>
      <c r="DP528" s="891"/>
      <c r="DQ528" s="891"/>
      <c r="DR528" s="893"/>
      <c r="DS528" s="843"/>
      <c r="DT528" s="967"/>
      <c r="DU528" s="969"/>
      <c r="DV528" s="961"/>
      <c r="DW528" s="195"/>
      <c r="DX528" s="961"/>
    </row>
    <row r="529" spans="1:128" ht="18.600000000000001" customHeight="1">
      <c r="A529" s="302" t="s">
        <v>595</v>
      </c>
      <c r="B529" s="921"/>
      <c r="C529" s="959" t="s">
        <v>930</v>
      </c>
      <c r="D529" s="867" t="s">
        <v>911</v>
      </c>
      <c r="E529" s="55" t="s">
        <v>51</v>
      </c>
      <c r="F529" s="56"/>
      <c r="G529" s="57">
        <v>78760</v>
      </c>
      <c r="H529" s="58">
        <v>87120</v>
      </c>
      <c r="I529" s="57">
        <v>64620</v>
      </c>
      <c r="J529" s="58">
        <v>72980</v>
      </c>
      <c r="K529" s="33" t="s">
        <v>912</v>
      </c>
      <c r="L529" s="59">
        <v>760</v>
      </c>
      <c r="M529" s="60">
        <v>840</v>
      </c>
      <c r="N529" s="61" t="s">
        <v>913</v>
      </c>
      <c r="O529" s="62" t="s">
        <v>914</v>
      </c>
      <c r="P529" s="63" t="s">
        <v>912</v>
      </c>
      <c r="Q529" s="64" t="s">
        <v>915</v>
      </c>
      <c r="R529" s="63" t="s">
        <v>912</v>
      </c>
      <c r="S529" s="65">
        <v>2.9</v>
      </c>
      <c r="T529" s="66">
        <v>2.8</v>
      </c>
      <c r="U529" s="59">
        <v>620</v>
      </c>
      <c r="V529" s="60">
        <v>700</v>
      </c>
      <c r="W529" s="67" t="s">
        <v>913</v>
      </c>
      <c r="X529" s="62" t="s">
        <v>914</v>
      </c>
      <c r="Y529" s="67" t="s">
        <v>912</v>
      </c>
      <c r="Z529" s="64" t="s">
        <v>915</v>
      </c>
      <c r="AA529" s="67" t="s">
        <v>912</v>
      </c>
      <c r="AB529" s="65">
        <v>2.7</v>
      </c>
      <c r="AC529" s="68">
        <v>2.7</v>
      </c>
      <c r="AD529" s="33" t="s">
        <v>912</v>
      </c>
      <c r="AE529" s="69">
        <v>8360</v>
      </c>
      <c r="AF529" s="33" t="s">
        <v>912</v>
      </c>
      <c r="AG529" s="70">
        <v>80</v>
      </c>
      <c r="AH529" s="71" t="s">
        <v>913</v>
      </c>
      <c r="AI529" s="62" t="s">
        <v>914</v>
      </c>
      <c r="AJ529" s="67" t="s">
        <v>912</v>
      </c>
      <c r="AK529" s="64" t="s">
        <v>915</v>
      </c>
      <c r="AL529" s="67" t="s">
        <v>912</v>
      </c>
      <c r="AM529" s="72">
        <v>2.8</v>
      </c>
      <c r="AN529" s="73" t="s">
        <v>916</v>
      </c>
      <c r="AO529" s="33" t="s">
        <v>912</v>
      </c>
      <c r="AP529" s="74">
        <v>3340</v>
      </c>
      <c r="AQ529" s="33" t="s">
        <v>912</v>
      </c>
      <c r="AR529" s="75">
        <v>30</v>
      </c>
      <c r="AS529" s="76" t="s">
        <v>913</v>
      </c>
      <c r="AT529" s="77" t="s">
        <v>914</v>
      </c>
      <c r="AU529" s="78" t="s">
        <v>912</v>
      </c>
      <c r="AV529" s="79" t="s">
        <v>915</v>
      </c>
      <c r="AW529" s="78" t="s">
        <v>912</v>
      </c>
      <c r="AX529" s="80">
        <v>3.7</v>
      </c>
      <c r="AZ529" s="18"/>
      <c r="BA529" s="18"/>
      <c r="BB529" s="81"/>
      <c r="BC529" s="22"/>
      <c r="BD529" s="18"/>
      <c r="BE529" s="22"/>
      <c r="BF529" s="18"/>
      <c r="BG529" s="22"/>
      <c r="BH529" s="18"/>
      <c r="BI529" s="870"/>
      <c r="BK529" s="146"/>
      <c r="BL529" s="869"/>
      <c r="BM529" s="93"/>
      <c r="BS529" s="116"/>
      <c r="BU529" s="958"/>
      <c r="BV529" s="117"/>
      <c r="BW529" s="859" t="s">
        <v>912</v>
      </c>
      <c r="BX529" s="886">
        <v>21130</v>
      </c>
      <c r="BY529" s="88"/>
      <c r="BZ529" s="859" t="s">
        <v>912</v>
      </c>
      <c r="CA529" s="860">
        <v>130</v>
      </c>
      <c r="CB529" s="883" t="s">
        <v>913</v>
      </c>
      <c r="CC529" s="834" t="s">
        <v>914</v>
      </c>
      <c r="CD529" s="883" t="s">
        <v>912</v>
      </c>
      <c r="CE529" s="837" t="s">
        <v>918</v>
      </c>
      <c r="CF529" s="883" t="s">
        <v>912</v>
      </c>
      <c r="CG529" s="840">
        <v>5.7</v>
      </c>
      <c r="CH529" s="877" t="s">
        <v>912</v>
      </c>
      <c r="CI529" s="871">
        <v>5800</v>
      </c>
      <c r="CJ529" s="874">
        <v>6400</v>
      </c>
      <c r="CK529" s="877" t="s">
        <v>912</v>
      </c>
      <c r="CL529" s="89" t="s">
        <v>919</v>
      </c>
      <c r="CM529" s="90">
        <v>9800</v>
      </c>
      <c r="CN529" s="91">
        <v>10900</v>
      </c>
      <c r="CO529" s="859" t="s">
        <v>912</v>
      </c>
      <c r="CP529" s="878">
        <v>12540</v>
      </c>
      <c r="CQ529" s="859" t="s">
        <v>912</v>
      </c>
      <c r="CR529" s="860">
        <v>120</v>
      </c>
      <c r="CS529" s="883" t="s">
        <v>913</v>
      </c>
      <c r="CT529" s="834" t="s">
        <v>914</v>
      </c>
      <c r="CU529" s="834" t="s">
        <v>912</v>
      </c>
      <c r="CV529" s="837" t="s">
        <v>918</v>
      </c>
      <c r="CW529" s="883" t="s">
        <v>912</v>
      </c>
      <c r="CX529" s="850">
        <v>3</v>
      </c>
      <c r="CY529" s="881" t="s">
        <v>920</v>
      </c>
      <c r="CZ529" s="877" t="s">
        <v>912</v>
      </c>
      <c r="DA529" s="853">
        <v>5100</v>
      </c>
      <c r="DB529" s="855"/>
      <c r="DC529" s="121"/>
      <c r="DD529" s="855" t="s">
        <v>921</v>
      </c>
      <c r="DE529" s="856">
        <v>13450</v>
      </c>
      <c r="DF529" s="859" t="s">
        <v>912</v>
      </c>
      <c r="DG529" s="860">
        <v>130</v>
      </c>
      <c r="DH529" s="834" t="s">
        <v>913</v>
      </c>
      <c r="DI529" s="834" t="s">
        <v>914</v>
      </c>
      <c r="DJ529" s="834" t="s">
        <v>912</v>
      </c>
      <c r="DK529" s="837" t="s">
        <v>918</v>
      </c>
      <c r="DL529" s="834" t="s">
        <v>912</v>
      </c>
      <c r="DM529" s="840">
        <v>2.1</v>
      </c>
      <c r="DN529" s="843" t="s">
        <v>921</v>
      </c>
      <c r="DO529" s="844" t="s">
        <v>854</v>
      </c>
      <c r="DP529" s="846" t="s">
        <v>854</v>
      </c>
      <c r="DQ529" s="846" t="s">
        <v>854</v>
      </c>
      <c r="DR529" s="848" t="s">
        <v>854</v>
      </c>
      <c r="DS529" s="843" t="s">
        <v>921</v>
      </c>
      <c r="DT529" s="967"/>
      <c r="DU529" s="969"/>
      <c r="DV529" s="961"/>
      <c r="DW529" s="195"/>
      <c r="DX529" s="961"/>
    </row>
    <row r="530" spans="1:128" ht="18.600000000000001" customHeight="1">
      <c r="A530" s="302" t="s">
        <v>596</v>
      </c>
      <c r="B530" s="921"/>
      <c r="C530" s="957"/>
      <c r="D530" s="868"/>
      <c r="E530" s="94" t="s">
        <v>52</v>
      </c>
      <c r="F530" s="56"/>
      <c r="G530" s="95">
        <v>87120</v>
      </c>
      <c r="H530" s="96">
        <v>154790</v>
      </c>
      <c r="I530" s="95">
        <v>72980</v>
      </c>
      <c r="J530" s="96">
        <v>140650</v>
      </c>
      <c r="K530" s="33" t="s">
        <v>912</v>
      </c>
      <c r="L530" s="97">
        <v>840</v>
      </c>
      <c r="M530" s="98">
        <v>1420</v>
      </c>
      <c r="N530" s="99" t="s">
        <v>913</v>
      </c>
      <c r="O530" s="100" t="s">
        <v>914</v>
      </c>
      <c r="P530" s="100" t="s">
        <v>852</v>
      </c>
      <c r="Q530" s="100" t="s">
        <v>915</v>
      </c>
      <c r="R530" s="100" t="s">
        <v>912</v>
      </c>
      <c r="S530" s="101">
        <v>2.8</v>
      </c>
      <c r="T530" s="102">
        <v>2.8</v>
      </c>
      <c r="U530" s="97">
        <v>700</v>
      </c>
      <c r="V530" s="98">
        <v>1270</v>
      </c>
      <c r="W530" s="103" t="s">
        <v>913</v>
      </c>
      <c r="X530" s="100" t="s">
        <v>914</v>
      </c>
      <c r="Y530" s="103" t="s">
        <v>852</v>
      </c>
      <c r="Z530" s="100" t="s">
        <v>915</v>
      </c>
      <c r="AA530" s="103" t="s">
        <v>912</v>
      </c>
      <c r="AB530" s="101">
        <v>2.7</v>
      </c>
      <c r="AC530" s="104">
        <v>2.8</v>
      </c>
      <c r="AD530" s="33" t="s">
        <v>912</v>
      </c>
      <c r="AE530" s="105">
        <v>8360</v>
      </c>
      <c r="AF530" s="33" t="s">
        <v>912</v>
      </c>
      <c r="AG530" s="106">
        <v>80</v>
      </c>
      <c r="AH530" s="107" t="s">
        <v>913</v>
      </c>
      <c r="AI530" s="49" t="s">
        <v>914</v>
      </c>
      <c r="AJ530" s="50" t="s">
        <v>912</v>
      </c>
      <c r="AK530" s="108" t="s">
        <v>915</v>
      </c>
      <c r="AL530" s="109" t="s">
        <v>912</v>
      </c>
      <c r="AM530" s="110">
        <v>2.8</v>
      </c>
      <c r="AN530" s="111"/>
      <c r="AP530" s="112"/>
      <c r="AQ530" s="7"/>
      <c r="AR530" s="113"/>
      <c r="AS530" s="114"/>
      <c r="AT530" s="112"/>
      <c r="AU530" s="114"/>
      <c r="AV530" s="112"/>
      <c r="AW530" s="114"/>
      <c r="AX530" s="112"/>
      <c r="AZ530" s="18"/>
      <c r="BA530" s="18"/>
      <c r="BB530" s="81"/>
      <c r="BC530" s="22"/>
      <c r="BD530" s="18"/>
      <c r="BE530" s="22"/>
      <c r="BF530" s="18"/>
      <c r="BG530" s="22"/>
      <c r="BH530" s="18"/>
      <c r="BI530" s="870"/>
      <c r="BK530" s="146"/>
      <c r="BL530" s="869"/>
      <c r="BM530" s="93"/>
      <c r="BS530" s="116"/>
      <c r="BU530" s="958"/>
      <c r="BV530" s="117"/>
      <c r="BW530" s="859"/>
      <c r="BX530" s="887"/>
      <c r="BY530" s="118">
        <v>19190</v>
      </c>
      <c r="BZ530" s="859"/>
      <c r="CA530" s="861"/>
      <c r="CB530" s="884"/>
      <c r="CC530" s="835"/>
      <c r="CD530" s="884"/>
      <c r="CE530" s="838"/>
      <c r="CF530" s="884"/>
      <c r="CG530" s="841"/>
      <c r="CH530" s="877"/>
      <c r="CI530" s="872"/>
      <c r="CJ530" s="875"/>
      <c r="CK530" s="877"/>
      <c r="CL530" s="15" t="s">
        <v>923</v>
      </c>
      <c r="CM530" s="119">
        <v>5400</v>
      </c>
      <c r="CN530" s="120">
        <v>6000</v>
      </c>
      <c r="CO530" s="859"/>
      <c r="CP530" s="879"/>
      <c r="CQ530" s="859"/>
      <c r="CR530" s="861"/>
      <c r="CS530" s="884"/>
      <c r="CT530" s="835"/>
      <c r="CU530" s="835"/>
      <c r="CV530" s="838"/>
      <c r="CW530" s="884"/>
      <c r="CX530" s="851"/>
      <c r="CY530" s="881"/>
      <c r="CZ530" s="877"/>
      <c r="DA530" s="854"/>
      <c r="DB530" s="855"/>
      <c r="DC530" s="121"/>
      <c r="DD530" s="855"/>
      <c r="DE530" s="857"/>
      <c r="DF530" s="859"/>
      <c r="DG530" s="861"/>
      <c r="DH530" s="835"/>
      <c r="DI530" s="835"/>
      <c r="DJ530" s="835"/>
      <c r="DK530" s="838"/>
      <c r="DL530" s="835"/>
      <c r="DM530" s="841"/>
      <c r="DN530" s="843"/>
      <c r="DO530" s="845"/>
      <c r="DP530" s="847"/>
      <c r="DQ530" s="847"/>
      <c r="DR530" s="849"/>
      <c r="DS530" s="843"/>
      <c r="DT530" s="967"/>
      <c r="DU530" s="969"/>
      <c r="DV530" s="961"/>
      <c r="DW530" s="195"/>
      <c r="DX530" s="961"/>
    </row>
    <row r="531" spans="1:128" ht="18.600000000000001" customHeight="1">
      <c r="A531" s="302" t="s">
        <v>597</v>
      </c>
      <c r="B531" s="921"/>
      <c r="C531" s="957"/>
      <c r="D531" s="863" t="s">
        <v>924</v>
      </c>
      <c r="E531" s="94" t="s">
        <v>53</v>
      </c>
      <c r="F531" s="56"/>
      <c r="G531" s="95">
        <v>154790</v>
      </c>
      <c r="H531" s="96">
        <v>238410</v>
      </c>
      <c r="I531" s="95">
        <v>140650</v>
      </c>
      <c r="J531" s="96">
        <v>224270</v>
      </c>
      <c r="K531" s="33" t="s">
        <v>912</v>
      </c>
      <c r="L531" s="97">
        <v>1420</v>
      </c>
      <c r="M531" s="98">
        <v>2260</v>
      </c>
      <c r="N531" s="99" t="s">
        <v>913</v>
      </c>
      <c r="O531" s="100" t="s">
        <v>914</v>
      </c>
      <c r="P531" s="100" t="s">
        <v>852</v>
      </c>
      <c r="Q531" s="100" t="s">
        <v>915</v>
      </c>
      <c r="R531" s="100" t="s">
        <v>912</v>
      </c>
      <c r="S531" s="101">
        <v>2.8</v>
      </c>
      <c r="T531" s="102">
        <v>2.9</v>
      </c>
      <c r="U531" s="97">
        <v>1270</v>
      </c>
      <c r="V531" s="98">
        <v>2110</v>
      </c>
      <c r="W531" s="103" t="s">
        <v>913</v>
      </c>
      <c r="X531" s="100" t="s">
        <v>914</v>
      </c>
      <c r="Y531" s="103" t="s">
        <v>852</v>
      </c>
      <c r="Z531" s="100" t="s">
        <v>915</v>
      </c>
      <c r="AA531" s="103" t="s">
        <v>912</v>
      </c>
      <c r="AB531" s="101">
        <v>2.8</v>
      </c>
      <c r="AC531" s="104">
        <v>2.8</v>
      </c>
      <c r="AD531" s="122"/>
      <c r="AF531" s="124"/>
      <c r="AO531" s="122"/>
      <c r="AQ531" s="124"/>
      <c r="AY531" s="33" t="s">
        <v>912</v>
      </c>
      <c r="AZ531" s="127">
        <v>16720</v>
      </c>
      <c r="BA531" s="33" t="s">
        <v>912</v>
      </c>
      <c r="BB531" s="75">
        <v>160</v>
      </c>
      <c r="BC531" s="76" t="s">
        <v>913</v>
      </c>
      <c r="BD531" s="77" t="s">
        <v>914</v>
      </c>
      <c r="BE531" s="78" t="s">
        <v>912</v>
      </c>
      <c r="BF531" s="79" t="s">
        <v>915</v>
      </c>
      <c r="BG531" s="76" t="s">
        <v>912</v>
      </c>
      <c r="BH531" s="80">
        <v>2.8</v>
      </c>
      <c r="BI531" s="870"/>
      <c r="BK531" s="970" t="s">
        <v>931</v>
      </c>
      <c r="BL531" s="869"/>
      <c r="BM531" s="971" t="s">
        <v>931</v>
      </c>
      <c r="BN531" s="972"/>
      <c r="BO531" s="972"/>
      <c r="BP531" s="972"/>
      <c r="BQ531" s="972"/>
      <c r="BR531" s="972"/>
      <c r="BS531" s="919"/>
      <c r="BU531" s="958"/>
      <c r="BV531" s="117"/>
      <c r="BW531" s="859" t="s">
        <v>912</v>
      </c>
      <c r="BX531" s="963">
        <v>19190</v>
      </c>
      <c r="BY531" s="128"/>
      <c r="BZ531" s="859"/>
      <c r="CA531" s="861">
        <v>0</v>
      </c>
      <c r="CB531" s="884"/>
      <c r="CC531" s="835"/>
      <c r="CD531" s="884"/>
      <c r="CE531" s="838"/>
      <c r="CF531" s="884"/>
      <c r="CG531" s="841"/>
      <c r="CH531" s="877"/>
      <c r="CI531" s="872"/>
      <c r="CJ531" s="875"/>
      <c r="CK531" s="877"/>
      <c r="CL531" s="15" t="s">
        <v>925</v>
      </c>
      <c r="CM531" s="119">
        <v>4700</v>
      </c>
      <c r="CN531" s="120">
        <v>5200</v>
      </c>
      <c r="CO531" s="859"/>
      <c r="CP531" s="879"/>
      <c r="CQ531" s="859"/>
      <c r="CR531" s="861"/>
      <c r="CS531" s="884"/>
      <c r="CT531" s="835"/>
      <c r="CU531" s="835"/>
      <c r="CV531" s="838"/>
      <c r="CW531" s="884"/>
      <c r="CX531" s="851"/>
      <c r="CY531" s="881"/>
      <c r="CZ531" s="93"/>
      <c r="DA531" s="19"/>
      <c r="DB531" s="855"/>
      <c r="DC531" s="121"/>
      <c r="DD531" s="855"/>
      <c r="DE531" s="857"/>
      <c r="DF531" s="859"/>
      <c r="DG531" s="861"/>
      <c r="DH531" s="835"/>
      <c r="DI531" s="835"/>
      <c r="DJ531" s="835"/>
      <c r="DK531" s="838"/>
      <c r="DL531" s="835"/>
      <c r="DM531" s="841"/>
      <c r="DN531" s="843"/>
      <c r="DO531" s="888">
        <v>0.01</v>
      </c>
      <c r="DP531" s="890">
        <v>0.03</v>
      </c>
      <c r="DQ531" s="890">
        <v>0.04</v>
      </c>
      <c r="DR531" s="892">
        <v>0.05</v>
      </c>
      <c r="DS531" s="843"/>
      <c r="DT531" s="967"/>
      <c r="DU531" s="969"/>
      <c r="DV531" s="961"/>
      <c r="DW531" s="195"/>
      <c r="DX531" s="961"/>
    </row>
    <row r="532" spans="1:128" ht="18.600000000000001" customHeight="1">
      <c r="A532" s="302" t="s">
        <v>598</v>
      </c>
      <c r="B532" s="921"/>
      <c r="C532" s="957"/>
      <c r="D532" s="864"/>
      <c r="E532" s="129" t="s">
        <v>54</v>
      </c>
      <c r="F532" s="56"/>
      <c r="G532" s="130">
        <v>238410</v>
      </c>
      <c r="H532" s="131"/>
      <c r="I532" s="130">
        <v>224270</v>
      </c>
      <c r="J532" s="131"/>
      <c r="K532" s="33" t="s">
        <v>912</v>
      </c>
      <c r="L532" s="132">
        <v>2260</v>
      </c>
      <c r="M532" s="133"/>
      <c r="N532" s="134" t="s">
        <v>913</v>
      </c>
      <c r="O532" s="135" t="s">
        <v>914</v>
      </c>
      <c r="P532" s="135" t="s">
        <v>852</v>
      </c>
      <c r="Q532" s="135" t="s">
        <v>915</v>
      </c>
      <c r="R532" s="135" t="s">
        <v>912</v>
      </c>
      <c r="S532" s="136">
        <v>2.9</v>
      </c>
      <c r="T532" s="137"/>
      <c r="U532" s="132">
        <v>2110</v>
      </c>
      <c r="V532" s="133"/>
      <c r="W532" s="138" t="s">
        <v>913</v>
      </c>
      <c r="X532" s="135" t="s">
        <v>914</v>
      </c>
      <c r="Y532" s="139" t="s">
        <v>852</v>
      </c>
      <c r="Z532" s="135" t="s">
        <v>915</v>
      </c>
      <c r="AA532" s="139" t="s">
        <v>912</v>
      </c>
      <c r="AB532" s="136">
        <v>2.8</v>
      </c>
      <c r="AC532" s="140"/>
      <c r="AD532" s="122"/>
      <c r="AF532" s="124"/>
      <c r="AG532" s="141"/>
      <c r="AO532" s="122"/>
      <c r="AQ532" s="124"/>
      <c r="AR532" s="141"/>
      <c r="AY532" s="122"/>
      <c r="BI532" s="870"/>
      <c r="BK532" s="970"/>
      <c r="BL532" s="869"/>
      <c r="BM532" s="971"/>
      <c r="BN532" s="972"/>
      <c r="BO532" s="972"/>
      <c r="BP532" s="972"/>
      <c r="BQ532" s="972"/>
      <c r="BR532" s="972"/>
      <c r="BS532" s="919"/>
      <c r="BU532" s="958"/>
      <c r="BV532" s="117"/>
      <c r="BW532" s="859"/>
      <c r="BX532" s="964"/>
      <c r="BY532" s="142"/>
      <c r="BZ532" s="859"/>
      <c r="CA532" s="862"/>
      <c r="CB532" s="885"/>
      <c r="CC532" s="836"/>
      <c r="CD532" s="885"/>
      <c r="CE532" s="839"/>
      <c r="CF532" s="885"/>
      <c r="CG532" s="842"/>
      <c r="CH532" s="877"/>
      <c r="CI532" s="873"/>
      <c r="CJ532" s="876"/>
      <c r="CK532" s="877"/>
      <c r="CL532" s="143" t="s">
        <v>926</v>
      </c>
      <c r="CM532" s="144">
        <v>4200</v>
      </c>
      <c r="CN532" s="145">
        <v>4600</v>
      </c>
      <c r="CO532" s="859"/>
      <c r="CP532" s="880"/>
      <c r="CQ532" s="859"/>
      <c r="CR532" s="862"/>
      <c r="CS532" s="885"/>
      <c r="CT532" s="836"/>
      <c r="CU532" s="836"/>
      <c r="CV532" s="839"/>
      <c r="CW532" s="885"/>
      <c r="CX532" s="852"/>
      <c r="CY532" s="882"/>
      <c r="CZ532" s="93"/>
      <c r="DA532" s="19"/>
      <c r="DB532" s="855"/>
      <c r="DC532" s="121"/>
      <c r="DD532" s="855"/>
      <c r="DE532" s="858"/>
      <c r="DF532" s="859"/>
      <c r="DG532" s="862"/>
      <c r="DH532" s="836"/>
      <c r="DI532" s="836"/>
      <c r="DJ532" s="836"/>
      <c r="DK532" s="839"/>
      <c r="DL532" s="836"/>
      <c r="DM532" s="842"/>
      <c r="DN532" s="843"/>
      <c r="DO532" s="889"/>
      <c r="DP532" s="891"/>
      <c r="DQ532" s="891"/>
      <c r="DR532" s="893"/>
      <c r="DS532" s="843"/>
      <c r="DT532" s="967"/>
      <c r="DU532" s="969"/>
      <c r="DV532" s="961"/>
      <c r="DW532" s="195"/>
      <c r="DX532" s="961"/>
    </row>
    <row r="533" spans="1:128" ht="18.600000000000001" customHeight="1">
      <c r="A533" s="302" t="s">
        <v>599</v>
      </c>
      <c r="B533" s="921"/>
      <c r="C533" s="959" t="s">
        <v>932</v>
      </c>
      <c r="D533" s="867" t="s">
        <v>911</v>
      </c>
      <c r="E533" s="55" t="s">
        <v>51</v>
      </c>
      <c r="F533" s="56"/>
      <c r="G533" s="57">
        <v>79750</v>
      </c>
      <c r="H533" s="58">
        <v>88110</v>
      </c>
      <c r="I533" s="57">
        <v>67180</v>
      </c>
      <c r="J533" s="58">
        <v>75540</v>
      </c>
      <c r="K533" s="33" t="s">
        <v>912</v>
      </c>
      <c r="L533" s="59">
        <v>770</v>
      </c>
      <c r="M533" s="60">
        <v>850</v>
      </c>
      <c r="N533" s="61" t="s">
        <v>913</v>
      </c>
      <c r="O533" s="62" t="s">
        <v>914</v>
      </c>
      <c r="P533" s="63" t="s">
        <v>912</v>
      </c>
      <c r="Q533" s="64" t="s">
        <v>915</v>
      </c>
      <c r="R533" s="63" t="s">
        <v>912</v>
      </c>
      <c r="S533" s="65">
        <v>2.9</v>
      </c>
      <c r="T533" s="66">
        <v>2.9</v>
      </c>
      <c r="U533" s="59">
        <v>650</v>
      </c>
      <c r="V533" s="60">
        <v>730</v>
      </c>
      <c r="W533" s="67" t="s">
        <v>913</v>
      </c>
      <c r="X533" s="62" t="s">
        <v>914</v>
      </c>
      <c r="Y533" s="67" t="s">
        <v>912</v>
      </c>
      <c r="Z533" s="64" t="s">
        <v>915</v>
      </c>
      <c r="AA533" s="67" t="s">
        <v>912</v>
      </c>
      <c r="AB533" s="65">
        <v>2.8</v>
      </c>
      <c r="AC533" s="68">
        <v>2.8</v>
      </c>
      <c r="AD533" s="33" t="s">
        <v>912</v>
      </c>
      <c r="AE533" s="69">
        <v>8360</v>
      </c>
      <c r="AF533" s="33" t="s">
        <v>912</v>
      </c>
      <c r="AG533" s="70">
        <v>80</v>
      </c>
      <c r="AH533" s="71" t="s">
        <v>913</v>
      </c>
      <c r="AI533" s="62" t="s">
        <v>914</v>
      </c>
      <c r="AJ533" s="67" t="s">
        <v>912</v>
      </c>
      <c r="AK533" s="64" t="s">
        <v>915</v>
      </c>
      <c r="AL533" s="67" t="s">
        <v>912</v>
      </c>
      <c r="AM533" s="72">
        <v>2.8</v>
      </c>
      <c r="AN533" s="73" t="s">
        <v>916</v>
      </c>
      <c r="AO533" s="33" t="s">
        <v>912</v>
      </c>
      <c r="AP533" s="74">
        <v>3340</v>
      </c>
      <c r="AQ533" s="33" t="s">
        <v>912</v>
      </c>
      <c r="AR533" s="75">
        <v>30</v>
      </c>
      <c r="AS533" s="76" t="s">
        <v>913</v>
      </c>
      <c r="AT533" s="77" t="s">
        <v>914</v>
      </c>
      <c r="AU533" s="78" t="s">
        <v>912</v>
      </c>
      <c r="AV533" s="79" t="s">
        <v>915</v>
      </c>
      <c r="AW533" s="78" t="s">
        <v>912</v>
      </c>
      <c r="AX533" s="80">
        <v>3.7</v>
      </c>
      <c r="AZ533" s="18"/>
      <c r="BA533" s="18"/>
      <c r="BB533" s="81"/>
      <c r="BC533" s="22"/>
      <c r="BD533" s="18"/>
      <c r="BE533" s="22"/>
      <c r="BF533" s="18"/>
      <c r="BG533" s="22"/>
      <c r="BH533" s="18"/>
      <c r="BI533" s="870"/>
      <c r="BK533" s="970"/>
      <c r="BL533" s="869"/>
      <c r="BM533" s="971"/>
      <c r="BN533" s="972"/>
      <c r="BO533" s="972"/>
      <c r="BP533" s="972"/>
      <c r="BQ533" s="972"/>
      <c r="BR533" s="972"/>
      <c r="BS533" s="919"/>
      <c r="BU533" s="958"/>
      <c r="BV533" s="117"/>
      <c r="BW533" s="859" t="s">
        <v>912</v>
      </c>
      <c r="BX533" s="886">
        <v>19640</v>
      </c>
      <c r="BY533" s="88"/>
      <c r="BZ533" s="859" t="s">
        <v>912</v>
      </c>
      <c r="CA533" s="860">
        <v>110</v>
      </c>
      <c r="CB533" s="883" t="s">
        <v>913</v>
      </c>
      <c r="CC533" s="834" t="s">
        <v>914</v>
      </c>
      <c r="CD533" s="883" t="s">
        <v>912</v>
      </c>
      <c r="CE533" s="837" t="s">
        <v>918</v>
      </c>
      <c r="CF533" s="883" t="s">
        <v>912</v>
      </c>
      <c r="CG533" s="840">
        <v>6</v>
      </c>
      <c r="CH533" s="877" t="s">
        <v>912</v>
      </c>
      <c r="CI533" s="871">
        <v>5900</v>
      </c>
      <c r="CJ533" s="874">
        <v>6500</v>
      </c>
      <c r="CK533" s="877" t="s">
        <v>912</v>
      </c>
      <c r="CL533" s="89" t="s">
        <v>919</v>
      </c>
      <c r="CM533" s="90">
        <v>9200</v>
      </c>
      <c r="CN533" s="91">
        <v>10300</v>
      </c>
      <c r="CO533" s="859" t="s">
        <v>912</v>
      </c>
      <c r="CP533" s="878">
        <v>11140</v>
      </c>
      <c r="CQ533" s="859" t="s">
        <v>912</v>
      </c>
      <c r="CR533" s="860">
        <v>110</v>
      </c>
      <c r="CS533" s="883" t="s">
        <v>913</v>
      </c>
      <c r="CT533" s="834" t="s">
        <v>914</v>
      </c>
      <c r="CU533" s="834" t="s">
        <v>912</v>
      </c>
      <c r="CV533" s="837" t="s">
        <v>918</v>
      </c>
      <c r="CW533" s="883" t="s">
        <v>912</v>
      </c>
      <c r="CX533" s="850">
        <v>2.9</v>
      </c>
      <c r="CY533" s="881" t="s">
        <v>920</v>
      </c>
      <c r="CZ533" s="877" t="s">
        <v>912</v>
      </c>
      <c r="DA533" s="853">
        <v>5100</v>
      </c>
      <c r="DB533" s="855"/>
      <c r="DC533" s="121"/>
      <c r="DD533" s="855" t="s">
        <v>921</v>
      </c>
      <c r="DE533" s="856">
        <v>11960</v>
      </c>
      <c r="DF533" s="859" t="s">
        <v>912</v>
      </c>
      <c r="DG533" s="860">
        <v>110</v>
      </c>
      <c r="DH533" s="834" t="s">
        <v>913</v>
      </c>
      <c r="DI533" s="834" t="s">
        <v>914</v>
      </c>
      <c r="DJ533" s="834" t="s">
        <v>912</v>
      </c>
      <c r="DK533" s="837" t="s">
        <v>918</v>
      </c>
      <c r="DL533" s="834" t="s">
        <v>912</v>
      </c>
      <c r="DM533" s="840">
        <v>2.2000000000000002</v>
      </c>
      <c r="DN533" s="843" t="s">
        <v>921</v>
      </c>
      <c r="DO533" s="844" t="s">
        <v>854</v>
      </c>
      <c r="DP533" s="846" t="s">
        <v>854</v>
      </c>
      <c r="DQ533" s="846" t="s">
        <v>854</v>
      </c>
      <c r="DR533" s="848" t="s">
        <v>854</v>
      </c>
      <c r="DS533" s="843" t="s">
        <v>921</v>
      </c>
      <c r="DT533" s="967"/>
      <c r="DU533" s="969"/>
      <c r="DV533" s="961"/>
      <c r="DW533" s="195"/>
      <c r="DX533" s="961"/>
    </row>
    <row r="534" spans="1:128" ht="18.600000000000001" customHeight="1">
      <c r="A534" s="302" t="s">
        <v>600</v>
      </c>
      <c r="B534" s="921"/>
      <c r="C534" s="957"/>
      <c r="D534" s="868"/>
      <c r="E534" s="94" t="s">
        <v>52</v>
      </c>
      <c r="F534" s="56"/>
      <c r="G534" s="95">
        <v>88110</v>
      </c>
      <c r="H534" s="96">
        <v>155780</v>
      </c>
      <c r="I534" s="95">
        <v>75540</v>
      </c>
      <c r="J534" s="96">
        <v>143210</v>
      </c>
      <c r="K534" s="33" t="s">
        <v>912</v>
      </c>
      <c r="L534" s="97">
        <v>850</v>
      </c>
      <c r="M534" s="98">
        <v>1430</v>
      </c>
      <c r="N534" s="99" t="s">
        <v>913</v>
      </c>
      <c r="O534" s="100" t="s">
        <v>914</v>
      </c>
      <c r="P534" s="100" t="s">
        <v>852</v>
      </c>
      <c r="Q534" s="100" t="s">
        <v>915</v>
      </c>
      <c r="R534" s="100" t="s">
        <v>912</v>
      </c>
      <c r="S534" s="101">
        <v>2.9</v>
      </c>
      <c r="T534" s="102">
        <v>2.9</v>
      </c>
      <c r="U534" s="97">
        <v>730</v>
      </c>
      <c r="V534" s="98">
        <v>1300</v>
      </c>
      <c r="W534" s="103" t="s">
        <v>913</v>
      </c>
      <c r="X534" s="100" t="s">
        <v>914</v>
      </c>
      <c r="Y534" s="103" t="s">
        <v>852</v>
      </c>
      <c r="Z534" s="100" t="s">
        <v>915</v>
      </c>
      <c r="AA534" s="103" t="s">
        <v>912</v>
      </c>
      <c r="AB534" s="101">
        <v>2.8</v>
      </c>
      <c r="AC534" s="104">
        <v>2.9</v>
      </c>
      <c r="AD534" s="33" t="s">
        <v>912</v>
      </c>
      <c r="AE534" s="105">
        <v>8360</v>
      </c>
      <c r="AF534" s="33" t="s">
        <v>912</v>
      </c>
      <c r="AG534" s="106">
        <v>80</v>
      </c>
      <c r="AH534" s="107" t="s">
        <v>913</v>
      </c>
      <c r="AI534" s="49" t="s">
        <v>914</v>
      </c>
      <c r="AJ534" s="50" t="s">
        <v>912</v>
      </c>
      <c r="AK534" s="108" t="s">
        <v>915</v>
      </c>
      <c r="AL534" s="109" t="s">
        <v>912</v>
      </c>
      <c r="AM534" s="110">
        <v>2.8</v>
      </c>
      <c r="AN534" s="111"/>
      <c r="AP534" s="112"/>
      <c r="AQ534" s="7"/>
      <c r="AR534" s="113"/>
      <c r="AS534" s="114"/>
      <c r="AT534" s="112"/>
      <c r="AU534" s="114"/>
      <c r="AV534" s="112"/>
      <c r="AW534" s="114"/>
      <c r="AX534" s="112"/>
      <c r="AZ534" s="18"/>
      <c r="BA534" s="18"/>
      <c r="BB534" s="81"/>
      <c r="BC534" s="22"/>
      <c r="BD534" s="18"/>
      <c r="BE534" s="22"/>
      <c r="BF534" s="18"/>
      <c r="BG534" s="22"/>
      <c r="BH534" s="18"/>
      <c r="BI534" s="870"/>
      <c r="BK534" s="115" t="s">
        <v>933</v>
      </c>
      <c r="BL534" s="869"/>
      <c r="BM534" s="93" t="s">
        <v>933</v>
      </c>
      <c r="BS534" s="116"/>
      <c r="BU534" s="958"/>
      <c r="BV534" s="117"/>
      <c r="BW534" s="859"/>
      <c r="BX534" s="887"/>
      <c r="BY534" s="118">
        <v>17700</v>
      </c>
      <c r="BZ534" s="859"/>
      <c r="CA534" s="861"/>
      <c r="CB534" s="884"/>
      <c r="CC534" s="835"/>
      <c r="CD534" s="884"/>
      <c r="CE534" s="838"/>
      <c r="CF534" s="884"/>
      <c r="CG534" s="841"/>
      <c r="CH534" s="877"/>
      <c r="CI534" s="872"/>
      <c r="CJ534" s="875"/>
      <c r="CK534" s="877"/>
      <c r="CL534" s="15" t="s">
        <v>923</v>
      </c>
      <c r="CM534" s="119">
        <v>5100</v>
      </c>
      <c r="CN534" s="120">
        <v>5600</v>
      </c>
      <c r="CO534" s="859"/>
      <c r="CP534" s="879"/>
      <c r="CQ534" s="859"/>
      <c r="CR534" s="861"/>
      <c r="CS534" s="884"/>
      <c r="CT534" s="835"/>
      <c r="CU534" s="835"/>
      <c r="CV534" s="838"/>
      <c r="CW534" s="884"/>
      <c r="CX534" s="851"/>
      <c r="CY534" s="881"/>
      <c r="CZ534" s="877"/>
      <c r="DA534" s="854"/>
      <c r="DB534" s="855"/>
      <c r="DC534" s="121"/>
      <c r="DD534" s="855"/>
      <c r="DE534" s="857"/>
      <c r="DF534" s="859"/>
      <c r="DG534" s="861"/>
      <c r="DH534" s="835"/>
      <c r="DI534" s="835"/>
      <c r="DJ534" s="835"/>
      <c r="DK534" s="838"/>
      <c r="DL534" s="835"/>
      <c r="DM534" s="841"/>
      <c r="DN534" s="843"/>
      <c r="DO534" s="845"/>
      <c r="DP534" s="847"/>
      <c r="DQ534" s="847"/>
      <c r="DR534" s="849"/>
      <c r="DS534" s="843"/>
      <c r="DT534" s="967"/>
      <c r="DU534" s="969"/>
      <c r="DV534" s="961"/>
      <c r="DW534" s="195"/>
      <c r="DX534" s="961"/>
    </row>
    <row r="535" spans="1:128" ht="18.600000000000001" customHeight="1">
      <c r="A535" s="302" t="s">
        <v>601</v>
      </c>
      <c r="B535" s="921"/>
      <c r="C535" s="957"/>
      <c r="D535" s="863" t="s">
        <v>924</v>
      </c>
      <c r="E535" s="94" t="s">
        <v>53</v>
      </c>
      <c r="F535" s="56"/>
      <c r="G535" s="95">
        <v>155780</v>
      </c>
      <c r="H535" s="96">
        <v>239400</v>
      </c>
      <c r="I535" s="95">
        <v>143210</v>
      </c>
      <c r="J535" s="96">
        <v>226830</v>
      </c>
      <c r="K535" s="33" t="s">
        <v>912</v>
      </c>
      <c r="L535" s="97">
        <v>1430</v>
      </c>
      <c r="M535" s="98">
        <v>2270</v>
      </c>
      <c r="N535" s="99" t="s">
        <v>913</v>
      </c>
      <c r="O535" s="100" t="s">
        <v>914</v>
      </c>
      <c r="P535" s="100" t="s">
        <v>852</v>
      </c>
      <c r="Q535" s="100" t="s">
        <v>915</v>
      </c>
      <c r="R535" s="100" t="s">
        <v>912</v>
      </c>
      <c r="S535" s="101">
        <v>2.9</v>
      </c>
      <c r="T535" s="102">
        <v>2.9</v>
      </c>
      <c r="U535" s="97">
        <v>1300</v>
      </c>
      <c r="V535" s="98">
        <v>2140</v>
      </c>
      <c r="W535" s="103" t="s">
        <v>913</v>
      </c>
      <c r="X535" s="100" t="s">
        <v>914</v>
      </c>
      <c r="Y535" s="103" t="s">
        <v>852</v>
      </c>
      <c r="Z535" s="100" t="s">
        <v>915</v>
      </c>
      <c r="AA535" s="103" t="s">
        <v>912</v>
      </c>
      <c r="AB535" s="101">
        <v>2.9</v>
      </c>
      <c r="AC535" s="104">
        <v>2.9</v>
      </c>
      <c r="AD535" s="122"/>
      <c r="AF535" s="124"/>
      <c r="AO535" s="122"/>
      <c r="AQ535" s="124"/>
      <c r="AY535" s="33" t="s">
        <v>912</v>
      </c>
      <c r="AZ535" s="127">
        <v>16720</v>
      </c>
      <c r="BA535" s="33" t="s">
        <v>912</v>
      </c>
      <c r="BB535" s="75">
        <v>160</v>
      </c>
      <c r="BC535" s="76" t="s">
        <v>913</v>
      </c>
      <c r="BD535" s="77" t="s">
        <v>914</v>
      </c>
      <c r="BE535" s="78" t="s">
        <v>912</v>
      </c>
      <c r="BF535" s="79" t="s">
        <v>915</v>
      </c>
      <c r="BG535" s="76" t="s">
        <v>912</v>
      </c>
      <c r="BH535" s="80">
        <v>2.8</v>
      </c>
      <c r="BI535" s="870"/>
      <c r="BK535" s="115">
        <v>280900</v>
      </c>
      <c r="BL535" s="869"/>
      <c r="BM535" s="147">
        <v>2800</v>
      </c>
      <c r="BN535" s="86" t="s">
        <v>853</v>
      </c>
      <c r="BO535" s="14" t="s">
        <v>914</v>
      </c>
      <c r="BP535" s="21" t="s">
        <v>912</v>
      </c>
      <c r="BQ535" s="148" t="s">
        <v>915</v>
      </c>
      <c r="BR535" s="35" t="s">
        <v>912</v>
      </c>
      <c r="BS535" s="149">
        <v>2</v>
      </c>
      <c r="BU535" s="958"/>
      <c r="BV535" s="117"/>
      <c r="BW535" s="859" t="s">
        <v>912</v>
      </c>
      <c r="BX535" s="963">
        <v>17700</v>
      </c>
      <c r="BY535" s="128"/>
      <c r="BZ535" s="859"/>
      <c r="CA535" s="861"/>
      <c r="CB535" s="884"/>
      <c r="CC535" s="835"/>
      <c r="CD535" s="884"/>
      <c r="CE535" s="838"/>
      <c r="CF535" s="884"/>
      <c r="CG535" s="841"/>
      <c r="CH535" s="877"/>
      <c r="CI535" s="872"/>
      <c r="CJ535" s="875"/>
      <c r="CK535" s="877"/>
      <c r="CL535" s="15" t="s">
        <v>925</v>
      </c>
      <c r="CM535" s="119">
        <v>4400</v>
      </c>
      <c r="CN535" s="120">
        <v>4900</v>
      </c>
      <c r="CO535" s="859"/>
      <c r="CP535" s="879"/>
      <c r="CQ535" s="859"/>
      <c r="CR535" s="861"/>
      <c r="CS535" s="884"/>
      <c r="CT535" s="835"/>
      <c r="CU535" s="835"/>
      <c r="CV535" s="838"/>
      <c r="CW535" s="884"/>
      <c r="CX535" s="851"/>
      <c r="CY535" s="881"/>
      <c r="CZ535" s="93"/>
      <c r="DA535" s="19"/>
      <c r="DB535" s="855"/>
      <c r="DC535" s="121"/>
      <c r="DD535" s="855"/>
      <c r="DE535" s="857"/>
      <c r="DF535" s="859"/>
      <c r="DG535" s="861"/>
      <c r="DH535" s="835"/>
      <c r="DI535" s="835"/>
      <c r="DJ535" s="835"/>
      <c r="DK535" s="838"/>
      <c r="DL535" s="835"/>
      <c r="DM535" s="841"/>
      <c r="DN535" s="843"/>
      <c r="DO535" s="888">
        <v>0.01</v>
      </c>
      <c r="DP535" s="890">
        <v>0.03</v>
      </c>
      <c r="DQ535" s="890">
        <v>0.04</v>
      </c>
      <c r="DR535" s="892">
        <v>0.06</v>
      </c>
      <c r="DS535" s="843"/>
      <c r="DT535" s="967"/>
      <c r="DU535" s="969"/>
      <c r="DV535" s="961"/>
      <c r="DW535" s="195"/>
      <c r="DX535" s="961"/>
    </row>
    <row r="536" spans="1:128" ht="18.600000000000001" customHeight="1">
      <c r="A536" s="302" t="s">
        <v>602</v>
      </c>
      <c r="B536" s="921"/>
      <c r="C536" s="957"/>
      <c r="D536" s="864"/>
      <c r="E536" s="129" t="s">
        <v>54</v>
      </c>
      <c r="F536" s="56"/>
      <c r="G536" s="130">
        <v>239400</v>
      </c>
      <c r="H536" s="131"/>
      <c r="I536" s="130">
        <v>226830</v>
      </c>
      <c r="J536" s="131"/>
      <c r="K536" s="33" t="s">
        <v>912</v>
      </c>
      <c r="L536" s="132">
        <v>2270</v>
      </c>
      <c r="M536" s="133"/>
      <c r="N536" s="134" t="s">
        <v>913</v>
      </c>
      <c r="O536" s="135" t="s">
        <v>914</v>
      </c>
      <c r="P536" s="135" t="s">
        <v>852</v>
      </c>
      <c r="Q536" s="135" t="s">
        <v>915</v>
      </c>
      <c r="R536" s="135" t="s">
        <v>912</v>
      </c>
      <c r="S536" s="136">
        <v>2.9</v>
      </c>
      <c r="T536" s="137"/>
      <c r="U536" s="132">
        <v>2140</v>
      </c>
      <c r="V536" s="133"/>
      <c r="W536" s="138" t="s">
        <v>913</v>
      </c>
      <c r="X536" s="135" t="s">
        <v>914</v>
      </c>
      <c r="Y536" s="139" t="s">
        <v>852</v>
      </c>
      <c r="Z536" s="135" t="s">
        <v>915</v>
      </c>
      <c r="AA536" s="139" t="s">
        <v>912</v>
      </c>
      <c r="AB536" s="136">
        <v>2.9</v>
      </c>
      <c r="AC536" s="140"/>
      <c r="AD536" s="122"/>
      <c r="AF536" s="124"/>
      <c r="AG536" s="141"/>
      <c r="AO536" s="122"/>
      <c r="AQ536" s="124"/>
      <c r="AR536" s="141"/>
      <c r="AY536" s="122"/>
      <c r="BI536" s="870"/>
      <c r="BK536" s="150"/>
      <c r="BL536" s="869"/>
      <c r="BM536" s="151"/>
      <c r="BN536" s="54"/>
      <c r="BO536" s="54"/>
      <c r="BP536" s="54"/>
      <c r="BQ536" s="54"/>
      <c r="BR536" s="54"/>
      <c r="BS536" s="152"/>
      <c r="BU536" s="958"/>
      <c r="BV536" s="117"/>
      <c r="BW536" s="859"/>
      <c r="BX536" s="964"/>
      <c r="BY536" s="142"/>
      <c r="BZ536" s="859"/>
      <c r="CA536" s="862"/>
      <c r="CB536" s="885"/>
      <c r="CC536" s="836"/>
      <c r="CD536" s="885"/>
      <c r="CE536" s="839"/>
      <c r="CF536" s="885"/>
      <c r="CG536" s="842"/>
      <c r="CH536" s="877"/>
      <c r="CI536" s="873"/>
      <c r="CJ536" s="876"/>
      <c r="CK536" s="877"/>
      <c r="CL536" s="143" t="s">
        <v>926</v>
      </c>
      <c r="CM536" s="144">
        <v>3900</v>
      </c>
      <c r="CN536" s="145">
        <v>4400</v>
      </c>
      <c r="CO536" s="859"/>
      <c r="CP536" s="880"/>
      <c r="CQ536" s="859"/>
      <c r="CR536" s="862"/>
      <c r="CS536" s="885"/>
      <c r="CT536" s="836"/>
      <c r="CU536" s="836"/>
      <c r="CV536" s="839"/>
      <c r="CW536" s="885"/>
      <c r="CX536" s="852"/>
      <c r="CY536" s="882"/>
      <c r="CZ536" s="93"/>
      <c r="DA536" s="19"/>
      <c r="DB536" s="855"/>
      <c r="DC536" s="121"/>
      <c r="DD536" s="855"/>
      <c r="DE536" s="858"/>
      <c r="DF536" s="859"/>
      <c r="DG536" s="862"/>
      <c r="DH536" s="836"/>
      <c r="DI536" s="836"/>
      <c r="DJ536" s="836"/>
      <c r="DK536" s="839"/>
      <c r="DL536" s="836"/>
      <c r="DM536" s="842"/>
      <c r="DN536" s="843"/>
      <c r="DO536" s="889"/>
      <c r="DP536" s="891"/>
      <c r="DQ536" s="891"/>
      <c r="DR536" s="893"/>
      <c r="DS536" s="843"/>
      <c r="DT536" s="967"/>
      <c r="DU536" s="969"/>
      <c r="DV536" s="961"/>
      <c r="DW536" s="195"/>
      <c r="DX536" s="961"/>
    </row>
    <row r="537" spans="1:128" ht="18.600000000000001" customHeight="1">
      <c r="A537" s="302" t="s">
        <v>603</v>
      </c>
      <c r="B537" s="921"/>
      <c r="C537" s="959" t="s">
        <v>934</v>
      </c>
      <c r="D537" s="867" t="s">
        <v>911</v>
      </c>
      <c r="E537" s="55" t="s">
        <v>51</v>
      </c>
      <c r="F537" s="56"/>
      <c r="G537" s="57">
        <v>72860</v>
      </c>
      <c r="H537" s="58">
        <v>81220</v>
      </c>
      <c r="I537" s="57">
        <v>61550</v>
      </c>
      <c r="J537" s="58">
        <v>69910</v>
      </c>
      <c r="K537" s="33" t="s">
        <v>912</v>
      </c>
      <c r="L537" s="59">
        <v>700</v>
      </c>
      <c r="M537" s="60">
        <v>780</v>
      </c>
      <c r="N537" s="61" t="s">
        <v>913</v>
      </c>
      <c r="O537" s="62" t="s">
        <v>914</v>
      </c>
      <c r="P537" s="63" t="s">
        <v>912</v>
      </c>
      <c r="Q537" s="64" t="s">
        <v>915</v>
      </c>
      <c r="R537" s="63" t="s">
        <v>912</v>
      </c>
      <c r="S537" s="65">
        <v>2.9</v>
      </c>
      <c r="T537" s="66">
        <v>2.9</v>
      </c>
      <c r="U537" s="59">
        <v>590</v>
      </c>
      <c r="V537" s="60">
        <v>670</v>
      </c>
      <c r="W537" s="67" t="s">
        <v>913</v>
      </c>
      <c r="X537" s="62" t="s">
        <v>914</v>
      </c>
      <c r="Y537" s="67" t="s">
        <v>912</v>
      </c>
      <c r="Z537" s="64" t="s">
        <v>915</v>
      </c>
      <c r="AA537" s="67" t="s">
        <v>912</v>
      </c>
      <c r="AB537" s="65">
        <v>2.8</v>
      </c>
      <c r="AC537" s="68">
        <v>2.8</v>
      </c>
      <c r="AD537" s="33" t="s">
        <v>912</v>
      </c>
      <c r="AE537" s="69">
        <v>8360</v>
      </c>
      <c r="AF537" s="33" t="s">
        <v>912</v>
      </c>
      <c r="AG537" s="70">
        <v>80</v>
      </c>
      <c r="AH537" s="71" t="s">
        <v>913</v>
      </c>
      <c r="AI537" s="62" t="s">
        <v>914</v>
      </c>
      <c r="AJ537" s="67" t="s">
        <v>912</v>
      </c>
      <c r="AK537" s="64" t="s">
        <v>915</v>
      </c>
      <c r="AL537" s="67" t="s">
        <v>912</v>
      </c>
      <c r="AM537" s="72">
        <v>2.8</v>
      </c>
      <c r="AN537" s="73" t="s">
        <v>916</v>
      </c>
      <c r="AO537" s="33" t="s">
        <v>912</v>
      </c>
      <c r="AP537" s="74">
        <v>3340</v>
      </c>
      <c r="AQ537" s="33" t="s">
        <v>912</v>
      </c>
      <c r="AR537" s="75">
        <v>30</v>
      </c>
      <c r="AS537" s="76" t="s">
        <v>913</v>
      </c>
      <c r="AT537" s="77" t="s">
        <v>914</v>
      </c>
      <c r="AU537" s="78" t="s">
        <v>912</v>
      </c>
      <c r="AV537" s="79" t="s">
        <v>915</v>
      </c>
      <c r="AW537" s="78" t="s">
        <v>912</v>
      </c>
      <c r="AX537" s="80">
        <v>3.7</v>
      </c>
      <c r="AZ537" s="18"/>
      <c r="BA537" s="18"/>
      <c r="BB537" s="81"/>
      <c r="BC537" s="22"/>
      <c r="BD537" s="18"/>
      <c r="BE537" s="22"/>
      <c r="BF537" s="18"/>
      <c r="BG537" s="22"/>
      <c r="BH537" s="18"/>
      <c r="BI537" s="870"/>
      <c r="BK537" s="115" t="s">
        <v>935</v>
      </c>
      <c r="BL537" s="869"/>
      <c r="BM537" s="93" t="s">
        <v>935</v>
      </c>
      <c r="BS537" s="116"/>
      <c r="BT537" s="19"/>
      <c r="BU537" s="958"/>
      <c r="BV537" s="153"/>
      <c r="BW537" s="859" t="s">
        <v>912</v>
      </c>
      <c r="BX537" s="886">
        <v>18460</v>
      </c>
      <c r="BY537" s="88"/>
      <c r="BZ537" s="859" t="s">
        <v>912</v>
      </c>
      <c r="CA537" s="860">
        <v>100</v>
      </c>
      <c r="CB537" s="883" t="s">
        <v>913</v>
      </c>
      <c r="CC537" s="834" t="s">
        <v>914</v>
      </c>
      <c r="CD537" s="883" t="s">
        <v>912</v>
      </c>
      <c r="CE537" s="837" t="s">
        <v>918</v>
      </c>
      <c r="CF537" s="883" t="s">
        <v>912</v>
      </c>
      <c r="CG537" s="840">
        <v>6</v>
      </c>
      <c r="CH537" s="877" t="s">
        <v>912</v>
      </c>
      <c r="CI537" s="871">
        <v>5300</v>
      </c>
      <c r="CJ537" s="874">
        <v>5900</v>
      </c>
      <c r="CK537" s="877" t="s">
        <v>912</v>
      </c>
      <c r="CL537" s="89" t="s">
        <v>919</v>
      </c>
      <c r="CM537" s="90">
        <v>8800</v>
      </c>
      <c r="CN537" s="91">
        <v>9800</v>
      </c>
      <c r="CO537" s="859" t="s">
        <v>912</v>
      </c>
      <c r="CP537" s="878">
        <v>10030</v>
      </c>
      <c r="CQ537" s="859" t="s">
        <v>912</v>
      </c>
      <c r="CR537" s="860">
        <v>100</v>
      </c>
      <c r="CS537" s="883" t="s">
        <v>913</v>
      </c>
      <c r="CT537" s="834" t="s">
        <v>914</v>
      </c>
      <c r="CU537" s="834" t="s">
        <v>912</v>
      </c>
      <c r="CV537" s="837" t="s">
        <v>918</v>
      </c>
      <c r="CW537" s="883" t="s">
        <v>912</v>
      </c>
      <c r="CX537" s="850">
        <v>2.9</v>
      </c>
      <c r="CY537" s="881" t="s">
        <v>920</v>
      </c>
      <c r="CZ537" s="877" t="s">
        <v>912</v>
      </c>
      <c r="DA537" s="853">
        <v>5100</v>
      </c>
      <c r="DB537" s="855"/>
      <c r="DC537" s="121"/>
      <c r="DD537" s="855" t="s">
        <v>921</v>
      </c>
      <c r="DE537" s="856">
        <v>10760</v>
      </c>
      <c r="DF537" s="859" t="s">
        <v>912</v>
      </c>
      <c r="DG537" s="860">
        <v>100</v>
      </c>
      <c r="DH537" s="834" t="s">
        <v>913</v>
      </c>
      <c r="DI537" s="834" t="s">
        <v>914</v>
      </c>
      <c r="DJ537" s="834" t="s">
        <v>912</v>
      </c>
      <c r="DK537" s="837" t="s">
        <v>918</v>
      </c>
      <c r="DL537" s="834" t="s">
        <v>912</v>
      </c>
      <c r="DM537" s="840">
        <v>2.2000000000000002</v>
      </c>
      <c r="DN537" s="843" t="s">
        <v>921</v>
      </c>
      <c r="DO537" s="844" t="s">
        <v>854</v>
      </c>
      <c r="DP537" s="846" t="s">
        <v>854</v>
      </c>
      <c r="DQ537" s="846" t="s">
        <v>854</v>
      </c>
      <c r="DR537" s="848" t="s">
        <v>854</v>
      </c>
      <c r="DS537" s="843" t="s">
        <v>921</v>
      </c>
      <c r="DT537" s="967"/>
      <c r="DU537" s="969"/>
      <c r="DV537" s="961"/>
      <c r="DW537" s="195"/>
      <c r="DX537" s="961"/>
    </row>
    <row r="538" spans="1:128" ht="18.600000000000001" customHeight="1">
      <c r="A538" s="302" t="s">
        <v>604</v>
      </c>
      <c r="B538" s="921"/>
      <c r="C538" s="957"/>
      <c r="D538" s="868"/>
      <c r="E538" s="94" t="s">
        <v>52</v>
      </c>
      <c r="F538" s="56"/>
      <c r="G538" s="95">
        <v>81220</v>
      </c>
      <c r="H538" s="96">
        <v>148890</v>
      </c>
      <c r="I538" s="95">
        <v>69910</v>
      </c>
      <c r="J538" s="96">
        <v>137580</v>
      </c>
      <c r="K538" s="33" t="s">
        <v>912</v>
      </c>
      <c r="L538" s="97">
        <v>780</v>
      </c>
      <c r="M538" s="98">
        <v>1360</v>
      </c>
      <c r="N538" s="99" t="s">
        <v>913</v>
      </c>
      <c r="O538" s="100" t="s">
        <v>914</v>
      </c>
      <c r="P538" s="100" t="s">
        <v>852</v>
      </c>
      <c r="Q538" s="100" t="s">
        <v>915</v>
      </c>
      <c r="R538" s="100" t="s">
        <v>912</v>
      </c>
      <c r="S538" s="101">
        <v>2.9</v>
      </c>
      <c r="T538" s="102">
        <v>2.9</v>
      </c>
      <c r="U538" s="97">
        <v>670</v>
      </c>
      <c r="V538" s="98">
        <v>1240</v>
      </c>
      <c r="W538" s="103" t="s">
        <v>913</v>
      </c>
      <c r="X538" s="100" t="s">
        <v>914</v>
      </c>
      <c r="Y538" s="103" t="s">
        <v>852</v>
      </c>
      <c r="Z538" s="100" t="s">
        <v>915</v>
      </c>
      <c r="AA538" s="103" t="s">
        <v>912</v>
      </c>
      <c r="AB538" s="101">
        <v>2.8</v>
      </c>
      <c r="AC538" s="104">
        <v>2.9</v>
      </c>
      <c r="AD538" s="33" t="s">
        <v>912</v>
      </c>
      <c r="AE538" s="105">
        <v>8360</v>
      </c>
      <c r="AF538" s="33" t="s">
        <v>912</v>
      </c>
      <c r="AG538" s="106">
        <v>80</v>
      </c>
      <c r="AH538" s="107" t="s">
        <v>913</v>
      </c>
      <c r="AI538" s="49" t="s">
        <v>914</v>
      </c>
      <c r="AJ538" s="50" t="s">
        <v>912</v>
      </c>
      <c r="AK538" s="108" t="s">
        <v>915</v>
      </c>
      <c r="AL538" s="109" t="s">
        <v>912</v>
      </c>
      <c r="AM538" s="110">
        <v>2.8</v>
      </c>
      <c r="AN538" s="111"/>
      <c r="AP538" s="112"/>
      <c r="AQ538" s="7"/>
      <c r="AR538" s="113"/>
      <c r="AS538" s="114"/>
      <c r="AT538" s="112"/>
      <c r="AU538" s="114"/>
      <c r="AV538" s="112"/>
      <c r="AW538" s="114"/>
      <c r="AX538" s="112"/>
      <c r="AZ538" s="18"/>
      <c r="BA538" s="18"/>
      <c r="BB538" s="81"/>
      <c r="BC538" s="22"/>
      <c r="BD538" s="18"/>
      <c r="BE538" s="22"/>
      <c r="BF538" s="18"/>
      <c r="BG538" s="22"/>
      <c r="BH538" s="18"/>
      <c r="BI538" s="870"/>
      <c r="BK538" s="115">
        <v>301000</v>
      </c>
      <c r="BL538" s="869"/>
      <c r="BM538" s="147">
        <v>3010</v>
      </c>
      <c r="BN538" s="86" t="s">
        <v>853</v>
      </c>
      <c r="BO538" s="14" t="s">
        <v>914</v>
      </c>
      <c r="BP538" s="21" t="s">
        <v>912</v>
      </c>
      <c r="BQ538" s="148" t="s">
        <v>915</v>
      </c>
      <c r="BR538" s="35" t="s">
        <v>912</v>
      </c>
      <c r="BS538" s="149">
        <v>1.8</v>
      </c>
      <c r="BT538" s="19"/>
      <c r="BU538" s="958"/>
      <c r="BV538" s="153"/>
      <c r="BW538" s="859"/>
      <c r="BX538" s="887"/>
      <c r="BY538" s="118">
        <v>16520</v>
      </c>
      <c r="BZ538" s="859"/>
      <c r="CA538" s="861"/>
      <c r="CB538" s="884"/>
      <c r="CC538" s="835"/>
      <c r="CD538" s="884"/>
      <c r="CE538" s="838"/>
      <c r="CF538" s="884"/>
      <c r="CG538" s="841"/>
      <c r="CH538" s="877"/>
      <c r="CI538" s="872"/>
      <c r="CJ538" s="875"/>
      <c r="CK538" s="877"/>
      <c r="CL538" s="15" t="s">
        <v>923</v>
      </c>
      <c r="CM538" s="119">
        <v>4800</v>
      </c>
      <c r="CN538" s="120">
        <v>5400</v>
      </c>
      <c r="CO538" s="859"/>
      <c r="CP538" s="879"/>
      <c r="CQ538" s="859"/>
      <c r="CR538" s="861"/>
      <c r="CS538" s="884"/>
      <c r="CT538" s="835"/>
      <c r="CU538" s="835"/>
      <c r="CV538" s="838"/>
      <c r="CW538" s="884"/>
      <c r="CX538" s="851"/>
      <c r="CY538" s="881"/>
      <c r="CZ538" s="877"/>
      <c r="DA538" s="854"/>
      <c r="DB538" s="855"/>
      <c r="DC538" s="121"/>
      <c r="DD538" s="855"/>
      <c r="DE538" s="857"/>
      <c r="DF538" s="859"/>
      <c r="DG538" s="861"/>
      <c r="DH538" s="835"/>
      <c r="DI538" s="835"/>
      <c r="DJ538" s="835"/>
      <c r="DK538" s="838"/>
      <c r="DL538" s="835"/>
      <c r="DM538" s="841"/>
      <c r="DN538" s="843"/>
      <c r="DO538" s="845"/>
      <c r="DP538" s="847"/>
      <c r="DQ538" s="847"/>
      <c r="DR538" s="849"/>
      <c r="DS538" s="843"/>
      <c r="DT538" s="967"/>
      <c r="DU538" s="969"/>
      <c r="DV538" s="961"/>
      <c r="DW538" s="195"/>
      <c r="DX538" s="961"/>
    </row>
    <row r="539" spans="1:128" ht="18.600000000000001" customHeight="1">
      <c r="A539" s="302" t="s">
        <v>605</v>
      </c>
      <c r="B539" s="921"/>
      <c r="C539" s="957"/>
      <c r="D539" s="863" t="s">
        <v>924</v>
      </c>
      <c r="E539" s="94" t="s">
        <v>53</v>
      </c>
      <c r="F539" s="56"/>
      <c r="G539" s="95">
        <v>148890</v>
      </c>
      <c r="H539" s="96">
        <v>232510</v>
      </c>
      <c r="I539" s="95">
        <v>137580</v>
      </c>
      <c r="J539" s="96">
        <v>221200</v>
      </c>
      <c r="K539" s="33" t="s">
        <v>912</v>
      </c>
      <c r="L539" s="97">
        <v>1360</v>
      </c>
      <c r="M539" s="98">
        <v>2200</v>
      </c>
      <c r="N539" s="99" t="s">
        <v>913</v>
      </c>
      <c r="O539" s="100" t="s">
        <v>914</v>
      </c>
      <c r="P539" s="100" t="s">
        <v>852</v>
      </c>
      <c r="Q539" s="100" t="s">
        <v>915</v>
      </c>
      <c r="R539" s="100" t="s">
        <v>912</v>
      </c>
      <c r="S539" s="101">
        <v>2.9</v>
      </c>
      <c r="T539" s="102">
        <v>2.9</v>
      </c>
      <c r="U539" s="97">
        <v>1240</v>
      </c>
      <c r="V539" s="98">
        <v>2080</v>
      </c>
      <c r="W539" s="103" t="s">
        <v>913</v>
      </c>
      <c r="X539" s="100" t="s">
        <v>914</v>
      </c>
      <c r="Y539" s="103" t="s">
        <v>852</v>
      </c>
      <c r="Z539" s="100" t="s">
        <v>915</v>
      </c>
      <c r="AA539" s="103" t="s">
        <v>912</v>
      </c>
      <c r="AB539" s="101">
        <v>2.9</v>
      </c>
      <c r="AC539" s="104">
        <v>2.9</v>
      </c>
      <c r="AD539" s="122"/>
      <c r="AF539" s="124"/>
      <c r="AO539" s="122"/>
      <c r="AQ539" s="124"/>
      <c r="AY539" s="33" t="s">
        <v>912</v>
      </c>
      <c r="AZ539" s="127">
        <v>16720</v>
      </c>
      <c r="BA539" s="33" t="s">
        <v>912</v>
      </c>
      <c r="BB539" s="75">
        <v>160</v>
      </c>
      <c r="BC539" s="76" t="s">
        <v>913</v>
      </c>
      <c r="BD539" s="77" t="s">
        <v>914</v>
      </c>
      <c r="BE539" s="78" t="s">
        <v>912</v>
      </c>
      <c r="BF539" s="79" t="s">
        <v>915</v>
      </c>
      <c r="BG539" s="76" t="s">
        <v>912</v>
      </c>
      <c r="BH539" s="80">
        <v>2.8</v>
      </c>
      <c r="BI539" s="870"/>
      <c r="BK539" s="150"/>
      <c r="BL539" s="869"/>
      <c r="BM539" s="151"/>
      <c r="BN539" s="54"/>
      <c r="BO539" s="54"/>
      <c r="BP539" s="54"/>
      <c r="BQ539" s="54"/>
      <c r="BR539" s="54"/>
      <c r="BS539" s="152"/>
      <c r="BT539" s="19"/>
      <c r="BU539" s="958"/>
      <c r="BV539" s="153"/>
      <c r="BW539" s="859" t="s">
        <v>912</v>
      </c>
      <c r="BX539" s="963">
        <v>16520</v>
      </c>
      <c r="BY539" s="128"/>
      <c r="BZ539" s="859"/>
      <c r="CA539" s="861">
        <v>0</v>
      </c>
      <c r="CB539" s="884"/>
      <c r="CC539" s="835"/>
      <c r="CD539" s="884"/>
      <c r="CE539" s="838"/>
      <c r="CF539" s="884"/>
      <c r="CG539" s="841"/>
      <c r="CH539" s="877"/>
      <c r="CI539" s="872"/>
      <c r="CJ539" s="875"/>
      <c r="CK539" s="877"/>
      <c r="CL539" s="15" t="s">
        <v>925</v>
      </c>
      <c r="CM539" s="119">
        <v>4200</v>
      </c>
      <c r="CN539" s="120">
        <v>4700</v>
      </c>
      <c r="CO539" s="859"/>
      <c r="CP539" s="879"/>
      <c r="CQ539" s="859"/>
      <c r="CR539" s="861"/>
      <c r="CS539" s="884"/>
      <c r="CT539" s="835"/>
      <c r="CU539" s="835"/>
      <c r="CV539" s="838"/>
      <c r="CW539" s="884"/>
      <c r="CX539" s="851"/>
      <c r="CY539" s="881"/>
      <c r="CZ539" s="93"/>
      <c r="DA539" s="19"/>
      <c r="DB539" s="855"/>
      <c r="DC539" s="121"/>
      <c r="DD539" s="855"/>
      <c r="DE539" s="857"/>
      <c r="DF539" s="859"/>
      <c r="DG539" s="861"/>
      <c r="DH539" s="835"/>
      <c r="DI539" s="835"/>
      <c r="DJ539" s="835"/>
      <c r="DK539" s="838"/>
      <c r="DL539" s="835"/>
      <c r="DM539" s="841"/>
      <c r="DN539" s="843"/>
      <c r="DO539" s="888">
        <v>0.01</v>
      </c>
      <c r="DP539" s="890">
        <v>0.03</v>
      </c>
      <c r="DQ539" s="890">
        <v>0.04</v>
      </c>
      <c r="DR539" s="892">
        <v>0.06</v>
      </c>
      <c r="DS539" s="843"/>
      <c r="DT539" s="967"/>
      <c r="DU539" s="969"/>
      <c r="DV539" s="961"/>
      <c r="DW539" s="195"/>
      <c r="DX539" s="961"/>
    </row>
    <row r="540" spans="1:128" ht="18.600000000000001" customHeight="1">
      <c r="A540" s="302" t="s">
        <v>606</v>
      </c>
      <c r="B540" s="921"/>
      <c r="C540" s="957"/>
      <c r="D540" s="864"/>
      <c r="E540" s="129" t="s">
        <v>54</v>
      </c>
      <c r="F540" s="56"/>
      <c r="G540" s="130">
        <v>232510</v>
      </c>
      <c r="H540" s="131"/>
      <c r="I540" s="130">
        <v>221200</v>
      </c>
      <c r="J540" s="131"/>
      <c r="K540" s="33" t="s">
        <v>912</v>
      </c>
      <c r="L540" s="132">
        <v>2200</v>
      </c>
      <c r="M540" s="133"/>
      <c r="N540" s="134" t="s">
        <v>913</v>
      </c>
      <c r="O540" s="135" t="s">
        <v>914</v>
      </c>
      <c r="P540" s="135" t="s">
        <v>852</v>
      </c>
      <c r="Q540" s="135" t="s">
        <v>915</v>
      </c>
      <c r="R540" s="135" t="s">
        <v>912</v>
      </c>
      <c r="S540" s="136">
        <v>2.9</v>
      </c>
      <c r="T540" s="137"/>
      <c r="U540" s="132">
        <v>2080</v>
      </c>
      <c r="V540" s="133"/>
      <c r="W540" s="138" t="s">
        <v>913</v>
      </c>
      <c r="X540" s="135" t="s">
        <v>914</v>
      </c>
      <c r="Y540" s="139" t="s">
        <v>852</v>
      </c>
      <c r="Z540" s="135" t="s">
        <v>915</v>
      </c>
      <c r="AA540" s="139" t="s">
        <v>912</v>
      </c>
      <c r="AB540" s="136">
        <v>2.9</v>
      </c>
      <c r="AC540" s="140"/>
      <c r="AD540" s="122"/>
      <c r="AF540" s="124"/>
      <c r="AG540" s="141"/>
      <c r="AO540" s="122"/>
      <c r="AQ540" s="124"/>
      <c r="AR540" s="141"/>
      <c r="AY540" s="122"/>
      <c r="BI540" s="870"/>
      <c r="BK540" s="115" t="s">
        <v>936</v>
      </c>
      <c r="BL540" s="869"/>
      <c r="BM540" s="93" t="s">
        <v>936</v>
      </c>
      <c r="BS540" s="116"/>
      <c r="BT540" s="123"/>
      <c r="BU540" s="958"/>
      <c r="BV540" s="115"/>
      <c r="BW540" s="859"/>
      <c r="BX540" s="964"/>
      <c r="BY540" s="142"/>
      <c r="BZ540" s="859"/>
      <c r="CA540" s="862"/>
      <c r="CB540" s="885"/>
      <c r="CC540" s="836"/>
      <c r="CD540" s="885"/>
      <c r="CE540" s="839"/>
      <c r="CF540" s="885"/>
      <c r="CG540" s="842"/>
      <c r="CH540" s="877"/>
      <c r="CI540" s="873"/>
      <c r="CJ540" s="876"/>
      <c r="CK540" s="877"/>
      <c r="CL540" s="143" t="s">
        <v>926</v>
      </c>
      <c r="CM540" s="144">
        <v>3800</v>
      </c>
      <c r="CN540" s="145">
        <v>4200</v>
      </c>
      <c r="CO540" s="859"/>
      <c r="CP540" s="880"/>
      <c r="CQ540" s="859"/>
      <c r="CR540" s="862"/>
      <c r="CS540" s="885"/>
      <c r="CT540" s="836"/>
      <c r="CU540" s="836"/>
      <c r="CV540" s="839"/>
      <c r="CW540" s="885"/>
      <c r="CX540" s="852"/>
      <c r="CY540" s="882"/>
      <c r="CZ540" s="93"/>
      <c r="DA540" s="19"/>
      <c r="DB540" s="855"/>
      <c r="DC540" s="121"/>
      <c r="DD540" s="855"/>
      <c r="DE540" s="858"/>
      <c r="DF540" s="859"/>
      <c r="DG540" s="862"/>
      <c r="DH540" s="836"/>
      <c r="DI540" s="836"/>
      <c r="DJ540" s="836"/>
      <c r="DK540" s="839"/>
      <c r="DL540" s="836"/>
      <c r="DM540" s="842"/>
      <c r="DN540" s="843"/>
      <c r="DO540" s="889"/>
      <c r="DP540" s="891"/>
      <c r="DQ540" s="891"/>
      <c r="DR540" s="893"/>
      <c r="DS540" s="843"/>
      <c r="DT540" s="967"/>
      <c r="DU540" s="969"/>
      <c r="DV540" s="961"/>
      <c r="DW540" s="195"/>
      <c r="DX540" s="961"/>
    </row>
    <row r="541" spans="1:128" ht="18.600000000000001" customHeight="1">
      <c r="A541" s="302" t="s">
        <v>607</v>
      </c>
      <c r="B541" s="921"/>
      <c r="C541" s="959" t="s">
        <v>937</v>
      </c>
      <c r="D541" s="867" t="s">
        <v>911</v>
      </c>
      <c r="E541" s="55" t="s">
        <v>51</v>
      </c>
      <c r="F541" s="56"/>
      <c r="G541" s="57">
        <v>67860</v>
      </c>
      <c r="H541" s="58">
        <v>76220</v>
      </c>
      <c r="I541" s="57">
        <v>57580</v>
      </c>
      <c r="J541" s="58">
        <v>65940</v>
      </c>
      <c r="K541" s="33" t="s">
        <v>912</v>
      </c>
      <c r="L541" s="59">
        <v>650</v>
      </c>
      <c r="M541" s="60">
        <v>730</v>
      </c>
      <c r="N541" s="61" t="s">
        <v>913</v>
      </c>
      <c r="O541" s="62" t="s">
        <v>914</v>
      </c>
      <c r="P541" s="63" t="s">
        <v>912</v>
      </c>
      <c r="Q541" s="64" t="s">
        <v>915</v>
      </c>
      <c r="R541" s="63" t="s">
        <v>912</v>
      </c>
      <c r="S541" s="65">
        <v>2.9</v>
      </c>
      <c r="T541" s="66">
        <v>2.9</v>
      </c>
      <c r="U541" s="59">
        <v>550</v>
      </c>
      <c r="V541" s="60">
        <v>630</v>
      </c>
      <c r="W541" s="67" t="s">
        <v>913</v>
      </c>
      <c r="X541" s="62" t="s">
        <v>914</v>
      </c>
      <c r="Y541" s="67" t="s">
        <v>912</v>
      </c>
      <c r="Z541" s="64" t="s">
        <v>915</v>
      </c>
      <c r="AA541" s="67" t="s">
        <v>912</v>
      </c>
      <c r="AB541" s="65">
        <v>2.8</v>
      </c>
      <c r="AC541" s="68">
        <v>2.8</v>
      </c>
      <c r="AD541" s="33" t="s">
        <v>912</v>
      </c>
      <c r="AE541" s="69">
        <v>8360</v>
      </c>
      <c r="AF541" s="33" t="s">
        <v>912</v>
      </c>
      <c r="AG541" s="70">
        <v>80</v>
      </c>
      <c r="AH541" s="71" t="s">
        <v>913</v>
      </c>
      <c r="AI541" s="62" t="s">
        <v>914</v>
      </c>
      <c r="AJ541" s="67" t="s">
        <v>912</v>
      </c>
      <c r="AK541" s="64" t="s">
        <v>915</v>
      </c>
      <c r="AL541" s="67" t="s">
        <v>912</v>
      </c>
      <c r="AM541" s="72">
        <v>2.8</v>
      </c>
      <c r="AN541" s="73" t="s">
        <v>916</v>
      </c>
      <c r="AO541" s="33" t="s">
        <v>912</v>
      </c>
      <c r="AP541" s="74">
        <v>3340</v>
      </c>
      <c r="AQ541" s="33" t="s">
        <v>912</v>
      </c>
      <c r="AR541" s="75">
        <v>30</v>
      </c>
      <c r="AS541" s="76" t="s">
        <v>913</v>
      </c>
      <c r="AT541" s="77" t="s">
        <v>914</v>
      </c>
      <c r="AU541" s="78" t="s">
        <v>912</v>
      </c>
      <c r="AV541" s="79" t="s">
        <v>915</v>
      </c>
      <c r="AW541" s="78" t="s">
        <v>912</v>
      </c>
      <c r="AX541" s="80">
        <v>3.7</v>
      </c>
      <c r="AZ541" s="18"/>
      <c r="BA541" s="18"/>
      <c r="BB541" s="81"/>
      <c r="BC541" s="22"/>
      <c r="BD541" s="18"/>
      <c r="BE541" s="22"/>
      <c r="BF541" s="18"/>
      <c r="BG541" s="22"/>
      <c r="BH541" s="18"/>
      <c r="BI541" s="870"/>
      <c r="BK541" s="115">
        <v>341200</v>
      </c>
      <c r="BL541" s="869"/>
      <c r="BM541" s="147">
        <v>3410</v>
      </c>
      <c r="BN541" s="86" t="s">
        <v>853</v>
      </c>
      <c r="BO541" s="14" t="s">
        <v>914</v>
      </c>
      <c r="BP541" s="21" t="s">
        <v>912</v>
      </c>
      <c r="BQ541" s="148" t="s">
        <v>915</v>
      </c>
      <c r="BR541" s="35" t="s">
        <v>912</v>
      </c>
      <c r="BS541" s="149">
        <v>1.9</v>
      </c>
      <c r="BT541" s="123"/>
      <c r="BU541" s="958"/>
      <c r="BV541" s="115"/>
      <c r="BW541" s="859" t="s">
        <v>912</v>
      </c>
      <c r="BX541" s="886">
        <v>17480</v>
      </c>
      <c r="BY541" s="88"/>
      <c r="BZ541" s="859" t="s">
        <v>912</v>
      </c>
      <c r="CA541" s="860">
        <v>90</v>
      </c>
      <c r="CB541" s="883" t="s">
        <v>913</v>
      </c>
      <c r="CC541" s="834" t="s">
        <v>914</v>
      </c>
      <c r="CD541" s="883" t="s">
        <v>912</v>
      </c>
      <c r="CE541" s="837" t="s">
        <v>918</v>
      </c>
      <c r="CF541" s="883" t="s">
        <v>912</v>
      </c>
      <c r="CG541" s="840">
        <v>6</v>
      </c>
      <c r="CH541" s="877" t="s">
        <v>912</v>
      </c>
      <c r="CI541" s="871">
        <v>4800</v>
      </c>
      <c r="CJ541" s="874">
        <v>5300</v>
      </c>
      <c r="CK541" s="877" t="s">
        <v>912</v>
      </c>
      <c r="CL541" s="89" t="s">
        <v>919</v>
      </c>
      <c r="CM541" s="90">
        <v>8000</v>
      </c>
      <c r="CN541" s="91">
        <v>8900</v>
      </c>
      <c r="CO541" s="859" t="s">
        <v>912</v>
      </c>
      <c r="CP541" s="878">
        <v>9120</v>
      </c>
      <c r="CQ541" s="859" t="s">
        <v>912</v>
      </c>
      <c r="CR541" s="860">
        <v>90</v>
      </c>
      <c r="CS541" s="883" t="s">
        <v>913</v>
      </c>
      <c r="CT541" s="834" t="s">
        <v>914</v>
      </c>
      <c r="CU541" s="834" t="s">
        <v>912</v>
      </c>
      <c r="CV541" s="837" t="s">
        <v>918</v>
      </c>
      <c r="CW541" s="883" t="s">
        <v>912</v>
      </c>
      <c r="CX541" s="850">
        <v>2.9</v>
      </c>
      <c r="CY541" s="881" t="s">
        <v>920</v>
      </c>
      <c r="CZ541" s="877" t="s">
        <v>912</v>
      </c>
      <c r="DA541" s="853">
        <v>5100</v>
      </c>
      <c r="DB541" s="855"/>
      <c r="DC541" s="121"/>
      <c r="DD541" s="855" t="s">
        <v>921</v>
      </c>
      <c r="DE541" s="856">
        <v>9780</v>
      </c>
      <c r="DF541" s="859" t="s">
        <v>912</v>
      </c>
      <c r="DG541" s="860">
        <v>90</v>
      </c>
      <c r="DH541" s="834" t="s">
        <v>913</v>
      </c>
      <c r="DI541" s="834" t="s">
        <v>914</v>
      </c>
      <c r="DJ541" s="834" t="s">
        <v>912</v>
      </c>
      <c r="DK541" s="837" t="s">
        <v>918</v>
      </c>
      <c r="DL541" s="834" t="s">
        <v>912</v>
      </c>
      <c r="DM541" s="840">
        <v>2.2000000000000002</v>
      </c>
      <c r="DN541" s="843" t="s">
        <v>921</v>
      </c>
      <c r="DO541" s="844" t="s">
        <v>854</v>
      </c>
      <c r="DP541" s="846" t="s">
        <v>854</v>
      </c>
      <c r="DQ541" s="846" t="s">
        <v>854</v>
      </c>
      <c r="DR541" s="848" t="s">
        <v>854</v>
      </c>
      <c r="DS541" s="843" t="s">
        <v>921</v>
      </c>
      <c r="DT541" s="967"/>
      <c r="DU541" s="969"/>
      <c r="DV541" s="961"/>
      <c r="DW541" s="195"/>
      <c r="DX541" s="961"/>
    </row>
    <row r="542" spans="1:128" ht="18.600000000000001" customHeight="1">
      <c r="A542" s="302" t="s">
        <v>608</v>
      </c>
      <c r="B542" s="921"/>
      <c r="C542" s="957"/>
      <c r="D542" s="868"/>
      <c r="E542" s="94" t="s">
        <v>52</v>
      </c>
      <c r="F542" s="56"/>
      <c r="G542" s="95">
        <v>76220</v>
      </c>
      <c r="H542" s="96">
        <v>143890</v>
      </c>
      <c r="I542" s="95">
        <v>65940</v>
      </c>
      <c r="J542" s="96">
        <v>133610</v>
      </c>
      <c r="K542" s="33" t="s">
        <v>912</v>
      </c>
      <c r="L542" s="97">
        <v>730</v>
      </c>
      <c r="M542" s="98">
        <v>1310</v>
      </c>
      <c r="N542" s="99" t="s">
        <v>913</v>
      </c>
      <c r="O542" s="100" t="s">
        <v>914</v>
      </c>
      <c r="P542" s="100" t="s">
        <v>852</v>
      </c>
      <c r="Q542" s="100" t="s">
        <v>915</v>
      </c>
      <c r="R542" s="100" t="s">
        <v>912</v>
      </c>
      <c r="S542" s="101">
        <v>2.9</v>
      </c>
      <c r="T542" s="102">
        <v>2.9</v>
      </c>
      <c r="U542" s="97">
        <v>630</v>
      </c>
      <c r="V542" s="98">
        <v>1200</v>
      </c>
      <c r="W542" s="103" t="s">
        <v>913</v>
      </c>
      <c r="X542" s="100" t="s">
        <v>914</v>
      </c>
      <c r="Y542" s="103" t="s">
        <v>852</v>
      </c>
      <c r="Z542" s="100" t="s">
        <v>915</v>
      </c>
      <c r="AA542" s="103" t="s">
        <v>912</v>
      </c>
      <c r="AB542" s="101">
        <v>2.8</v>
      </c>
      <c r="AC542" s="104">
        <v>2.9</v>
      </c>
      <c r="AD542" s="33" t="s">
        <v>912</v>
      </c>
      <c r="AE542" s="105">
        <v>8360</v>
      </c>
      <c r="AF542" s="33" t="s">
        <v>912</v>
      </c>
      <c r="AG542" s="106">
        <v>80</v>
      </c>
      <c r="AH542" s="107" t="s">
        <v>913</v>
      </c>
      <c r="AI542" s="49" t="s">
        <v>914</v>
      </c>
      <c r="AJ542" s="50" t="s">
        <v>912</v>
      </c>
      <c r="AK542" s="108" t="s">
        <v>915</v>
      </c>
      <c r="AL542" s="109" t="s">
        <v>912</v>
      </c>
      <c r="AM542" s="110">
        <v>2.8</v>
      </c>
      <c r="AN542" s="111"/>
      <c r="AP542" s="112"/>
      <c r="AQ542" s="7"/>
      <c r="AR542" s="113"/>
      <c r="AS542" s="114"/>
      <c r="AT542" s="112"/>
      <c r="AU542" s="114"/>
      <c r="AV542" s="112"/>
      <c r="AW542" s="114"/>
      <c r="AX542" s="112"/>
      <c r="AZ542" s="18"/>
      <c r="BA542" s="18"/>
      <c r="BB542" s="81"/>
      <c r="BC542" s="22"/>
      <c r="BD542" s="18"/>
      <c r="BE542" s="22"/>
      <c r="BF542" s="18"/>
      <c r="BG542" s="22"/>
      <c r="BH542" s="18"/>
      <c r="BI542" s="870"/>
      <c r="BK542" s="150"/>
      <c r="BL542" s="869"/>
      <c r="BM542" s="151"/>
      <c r="BN542" s="54"/>
      <c r="BO542" s="54"/>
      <c r="BP542" s="54"/>
      <c r="BQ542" s="54"/>
      <c r="BR542" s="54"/>
      <c r="BS542" s="152"/>
      <c r="BT542" s="123"/>
      <c r="BU542" s="958"/>
      <c r="BV542" s="115"/>
      <c r="BW542" s="859"/>
      <c r="BX542" s="887"/>
      <c r="BY542" s="118">
        <v>15540</v>
      </c>
      <c r="BZ542" s="859"/>
      <c r="CA542" s="861"/>
      <c r="CB542" s="884"/>
      <c r="CC542" s="835"/>
      <c r="CD542" s="884"/>
      <c r="CE542" s="838"/>
      <c r="CF542" s="884"/>
      <c r="CG542" s="841"/>
      <c r="CH542" s="877"/>
      <c r="CI542" s="872"/>
      <c r="CJ542" s="875"/>
      <c r="CK542" s="877"/>
      <c r="CL542" s="15" t="s">
        <v>923</v>
      </c>
      <c r="CM542" s="119">
        <v>4400</v>
      </c>
      <c r="CN542" s="120">
        <v>4900</v>
      </c>
      <c r="CO542" s="859"/>
      <c r="CP542" s="879"/>
      <c r="CQ542" s="859"/>
      <c r="CR542" s="861"/>
      <c r="CS542" s="884"/>
      <c r="CT542" s="835"/>
      <c r="CU542" s="835"/>
      <c r="CV542" s="838"/>
      <c r="CW542" s="884"/>
      <c r="CX542" s="851"/>
      <c r="CY542" s="881"/>
      <c r="CZ542" s="877"/>
      <c r="DA542" s="854"/>
      <c r="DB542" s="855"/>
      <c r="DC542" s="121"/>
      <c r="DD542" s="855"/>
      <c r="DE542" s="857"/>
      <c r="DF542" s="859"/>
      <c r="DG542" s="861"/>
      <c r="DH542" s="835"/>
      <c r="DI542" s="835"/>
      <c r="DJ542" s="835"/>
      <c r="DK542" s="838"/>
      <c r="DL542" s="835"/>
      <c r="DM542" s="841"/>
      <c r="DN542" s="843"/>
      <c r="DO542" s="845"/>
      <c r="DP542" s="847"/>
      <c r="DQ542" s="847"/>
      <c r="DR542" s="849"/>
      <c r="DS542" s="843"/>
      <c r="DT542" s="967"/>
      <c r="DU542" s="969"/>
      <c r="DV542" s="961"/>
      <c r="DW542" s="195"/>
      <c r="DX542" s="961"/>
    </row>
    <row r="543" spans="1:128" ht="18.600000000000001" customHeight="1">
      <c r="A543" s="302" t="s">
        <v>609</v>
      </c>
      <c r="B543" s="921"/>
      <c r="C543" s="957"/>
      <c r="D543" s="863" t="s">
        <v>924</v>
      </c>
      <c r="E543" s="94" t="s">
        <v>53</v>
      </c>
      <c r="F543" s="56"/>
      <c r="G543" s="95">
        <v>143890</v>
      </c>
      <c r="H543" s="96">
        <v>227510</v>
      </c>
      <c r="I543" s="95">
        <v>133610</v>
      </c>
      <c r="J543" s="96">
        <v>217230</v>
      </c>
      <c r="K543" s="33" t="s">
        <v>912</v>
      </c>
      <c r="L543" s="97">
        <v>1310</v>
      </c>
      <c r="M543" s="98">
        <v>2150</v>
      </c>
      <c r="N543" s="99" t="s">
        <v>913</v>
      </c>
      <c r="O543" s="100" t="s">
        <v>914</v>
      </c>
      <c r="P543" s="100" t="s">
        <v>852</v>
      </c>
      <c r="Q543" s="100" t="s">
        <v>915</v>
      </c>
      <c r="R543" s="100" t="s">
        <v>912</v>
      </c>
      <c r="S543" s="101">
        <v>2.9</v>
      </c>
      <c r="T543" s="102">
        <v>2.9</v>
      </c>
      <c r="U543" s="97">
        <v>1200</v>
      </c>
      <c r="V543" s="98">
        <v>2040</v>
      </c>
      <c r="W543" s="103" t="s">
        <v>913</v>
      </c>
      <c r="X543" s="100" t="s">
        <v>914</v>
      </c>
      <c r="Y543" s="103" t="s">
        <v>852</v>
      </c>
      <c r="Z543" s="100" t="s">
        <v>915</v>
      </c>
      <c r="AA543" s="103" t="s">
        <v>912</v>
      </c>
      <c r="AB543" s="101">
        <v>2.9</v>
      </c>
      <c r="AC543" s="104">
        <v>2.9</v>
      </c>
      <c r="AD543" s="122"/>
      <c r="AF543" s="124"/>
      <c r="AO543" s="122"/>
      <c r="AQ543" s="124"/>
      <c r="AY543" s="33" t="s">
        <v>912</v>
      </c>
      <c r="AZ543" s="127">
        <v>16720</v>
      </c>
      <c r="BA543" s="33" t="s">
        <v>912</v>
      </c>
      <c r="BB543" s="75">
        <v>160</v>
      </c>
      <c r="BC543" s="76" t="s">
        <v>913</v>
      </c>
      <c r="BD543" s="77" t="s">
        <v>914</v>
      </c>
      <c r="BE543" s="78" t="s">
        <v>912</v>
      </c>
      <c r="BF543" s="79" t="s">
        <v>915</v>
      </c>
      <c r="BG543" s="76" t="s">
        <v>912</v>
      </c>
      <c r="BH543" s="80">
        <v>2.8</v>
      </c>
      <c r="BI543" s="870"/>
      <c r="BK543" s="115" t="s">
        <v>938</v>
      </c>
      <c r="BL543" s="869"/>
      <c r="BM543" s="93" t="s">
        <v>938</v>
      </c>
      <c r="BS543" s="116"/>
      <c r="BT543" s="123"/>
      <c r="BU543" s="958"/>
      <c r="BV543" s="115"/>
      <c r="BW543" s="859" t="s">
        <v>912</v>
      </c>
      <c r="BX543" s="963">
        <v>15540</v>
      </c>
      <c r="BY543" s="128"/>
      <c r="BZ543" s="859"/>
      <c r="CA543" s="861"/>
      <c r="CB543" s="884"/>
      <c r="CC543" s="835"/>
      <c r="CD543" s="884"/>
      <c r="CE543" s="838"/>
      <c r="CF543" s="884"/>
      <c r="CG543" s="841"/>
      <c r="CH543" s="877"/>
      <c r="CI543" s="872"/>
      <c r="CJ543" s="875"/>
      <c r="CK543" s="877"/>
      <c r="CL543" s="15" t="s">
        <v>925</v>
      </c>
      <c r="CM543" s="119">
        <v>3800</v>
      </c>
      <c r="CN543" s="120">
        <v>4200</v>
      </c>
      <c r="CO543" s="859"/>
      <c r="CP543" s="879"/>
      <c r="CQ543" s="859"/>
      <c r="CR543" s="861"/>
      <c r="CS543" s="884"/>
      <c r="CT543" s="835"/>
      <c r="CU543" s="835"/>
      <c r="CV543" s="838"/>
      <c r="CW543" s="884"/>
      <c r="CX543" s="851"/>
      <c r="CY543" s="881"/>
      <c r="CZ543" s="93"/>
      <c r="DA543" s="19"/>
      <c r="DB543" s="855"/>
      <c r="DC543" s="121"/>
      <c r="DD543" s="855"/>
      <c r="DE543" s="857"/>
      <c r="DF543" s="859"/>
      <c r="DG543" s="861"/>
      <c r="DH543" s="835"/>
      <c r="DI543" s="835"/>
      <c r="DJ543" s="835"/>
      <c r="DK543" s="838"/>
      <c r="DL543" s="835"/>
      <c r="DM543" s="841"/>
      <c r="DN543" s="843"/>
      <c r="DO543" s="888">
        <v>0.01</v>
      </c>
      <c r="DP543" s="890">
        <v>0.03</v>
      </c>
      <c r="DQ543" s="890">
        <v>0.04</v>
      </c>
      <c r="DR543" s="892">
        <v>0.06</v>
      </c>
      <c r="DS543" s="843"/>
      <c r="DT543" s="967"/>
      <c r="DU543" s="969"/>
      <c r="DV543" s="961"/>
      <c r="DW543" s="195"/>
      <c r="DX543" s="961"/>
    </row>
    <row r="544" spans="1:128" ht="18.600000000000001" customHeight="1">
      <c r="A544" s="302" t="s">
        <v>610</v>
      </c>
      <c r="B544" s="921"/>
      <c r="C544" s="957"/>
      <c r="D544" s="864"/>
      <c r="E544" s="129" t="s">
        <v>54</v>
      </c>
      <c r="F544" s="56"/>
      <c r="G544" s="130">
        <v>227510</v>
      </c>
      <c r="H544" s="131"/>
      <c r="I544" s="130">
        <v>217230</v>
      </c>
      <c r="J544" s="131"/>
      <c r="K544" s="33" t="s">
        <v>912</v>
      </c>
      <c r="L544" s="132">
        <v>2150</v>
      </c>
      <c r="M544" s="133"/>
      <c r="N544" s="134" t="s">
        <v>913</v>
      </c>
      <c r="O544" s="135" t="s">
        <v>914</v>
      </c>
      <c r="P544" s="135" t="s">
        <v>852</v>
      </c>
      <c r="Q544" s="135" t="s">
        <v>915</v>
      </c>
      <c r="R544" s="135" t="s">
        <v>912</v>
      </c>
      <c r="S544" s="136">
        <v>2.9</v>
      </c>
      <c r="T544" s="137"/>
      <c r="U544" s="132">
        <v>2040</v>
      </c>
      <c r="V544" s="133"/>
      <c r="W544" s="138" t="s">
        <v>913</v>
      </c>
      <c r="X544" s="135" t="s">
        <v>914</v>
      </c>
      <c r="Y544" s="139" t="s">
        <v>852</v>
      </c>
      <c r="Z544" s="135" t="s">
        <v>915</v>
      </c>
      <c r="AA544" s="139" t="s">
        <v>912</v>
      </c>
      <c r="AB544" s="136">
        <v>2.9</v>
      </c>
      <c r="AC544" s="140"/>
      <c r="AD544" s="122"/>
      <c r="AF544" s="124"/>
      <c r="AG544" s="141"/>
      <c r="AO544" s="122"/>
      <c r="AQ544" s="124"/>
      <c r="AR544" s="141"/>
      <c r="AY544" s="122"/>
      <c r="BI544" s="870"/>
      <c r="BK544" s="115">
        <v>381500</v>
      </c>
      <c r="BL544" s="869"/>
      <c r="BM544" s="147">
        <v>3810</v>
      </c>
      <c r="BN544" s="86" t="s">
        <v>853</v>
      </c>
      <c r="BO544" s="14" t="s">
        <v>914</v>
      </c>
      <c r="BP544" s="21" t="s">
        <v>912</v>
      </c>
      <c r="BQ544" s="148" t="s">
        <v>915</v>
      </c>
      <c r="BR544" s="35" t="s">
        <v>912</v>
      </c>
      <c r="BS544" s="149">
        <v>2</v>
      </c>
      <c r="BT544" s="123"/>
      <c r="BU544" s="958"/>
      <c r="BV544" s="115"/>
      <c r="BW544" s="859"/>
      <c r="BX544" s="964"/>
      <c r="BY544" s="142"/>
      <c r="BZ544" s="859"/>
      <c r="CA544" s="862"/>
      <c r="CB544" s="885"/>
      <c r="CC544" s="836"/>
      <c r="CD544" s="885"/>
      <c r="CE544" s="839"/>
      <c r="CF544" s="885"/>
      <c r="CG544" s="842"/>
      <c r="CH544" s="877"/>
      <c r="CI544" s="873"/>
      <c r="CJ544" s="876"/>
      <c r="CK544" s="877"/>
      <c r="CL544" s="143" t="s">
        <v>926</v>
      </c>
      <c r="CM544" s="144">
        <v>3400</v>
      </c>
      <c r="CN544" s="145">
        <v>3800</v>
      </c>
      <c r="CO544" s="859"/>
      <c r="CP544" s="880"/>
      <c r="CQ544" s="859"/>
      <c r="CR544" s="862"/>
      <c r="CS544" s="885"/>
      <c r="CT544" s="836"/>
      <c r="CU544" s="836"/>
      <c r="CV544" s="839"/>
      <c r="CW544" s="885"/>
      <c r="CX544" s="852"/>
      <c r="CY544" s="882"/>
      <c r="CZ544" s="93"/>
      <c r="DA544" s="19"/>
      <c r="DB544" s="855"/>
      <c r="DC544" s="121"/>
      <c r="DD544" s="855"/>
      <c r="DE544" s="858"/>
      <c r="DF544" s="859"/>
      <c r="DG544" s="862"/>
      <c r="DH544" s="836"/>
      <c r="DI544" s="836"/>
      <c r="DJ544" s="836"/>
      <c r="DK544" s="839"/>
      <c r="DL544" s="836"/>
      <c r="DM544" s="842"/>
      <c r="DN544" s="843"/>
      <c r="DO544" s="889"/>
      <c r="DP544" s="891"/>
      <c r="DQ544" s="891"/>
      <c r="DR544" s="893"/>
      <c r="DS544" s="843"/>
      <c r="DT544" s="967"/>
      <c r="DU544" s="969"/>
      <c r="DV544" s="961"/>
      <c r="DW544" s="195"/>
      <c r="DX544" s="961"/>
    </row>
    <row r="545" spans="1:128" ht="18.600000000000001" customHeight="1">
      <c r="A545" s="302" t="s">
        <v>611</v>
      </c>
      <c r="B545" s="921"/>
      <c r="C545" s="865" t="s">
        <v>939</v>
      </c>
      <c r="D545" s="867" t="s">
        <v>911</v>
      </c>
      <c r="E545" s="55" t="s">
        <v>51</v>
      </c>
      <c r="F545" s="56"/>
      <c r="G545" s="57">
        <v>63870</v>
      </c>
      <c r="H545" s="58">
        <v>72230</v>
      </c>
      <c r="I545" s="57">
        <v>54450</v>
      </c>
      <c r="J545" s="58">
        <v>62810</v>
      </c>
      <c r="K545" s="33" t="s">
        <v>912</v>
      </c>
      <c r="L545" s="59">
        <v>610</v>
      </c>
      <c r="M545" s="60">
        <v>690</v>
      </c>
      <c r="N545" s="61" t="s">
        <v>913</v>
      </c>
      <c r="O545" s="62" t="s">
        <v>914</v>
      </c>
      <c r="P545" s="63" t="s">
        <v>912</v>
      </c>
      <c r="Q545" s="64" t="s">
        <v>915</v>
      </c>
      <c r="R545" s="63" t="s">
        <v>912</v>
      </c>
      <c r="S545" s="65">
        <v>2.9</v>
      </c>
      <c r="T545" s="66">
        <v>2.9</v>
      </c>
      <c r="U545" s="59">
        <v>520</v>
      </c>
      <c r="V545" s="60">
        <v>600</v>
      </c>
      <c r="W545" s="67" t="s">
        <v>913</v>
      </c>
      <c r="X545" s="62" t="s">
        <v>914</v>
      </c>
      <c r="Y545" s="67" t="s">
        <v>912</v>
      </c>
      <c r="Z545" s="64" t="s">
        <v>915</v>
      </c>
      <c r="AA545" s="67" t="s">
        <v>912</v>
      </c>
      <c r="AB545" s="65">
        <v>2.8</v>
      </c>
      <c r="AC545" s="68">
        <v>2.8</v>
      </c>
      <c r="AD545" s="33" t="s">
        <v>912</v>
      </c>
      <c r="AE545" s="69">
        <v>8360</v>
      </c>
      <c r="AF545" s="33" t="s">
        <v>912</v>
      </c>
      <c r="AG545" s="70">
        <v>80</v>
      </c>
      <c r="AH545" s="71" t="s">
        <v>913</v>
      </c>
      <c r="AI545" s="62" t="s">
        <v>914</v>
      </c>
      <c r="AJ545" s="67" t="s">
        <v>912</v>
      </c>
      <c r="AK545" s="64" t="s">
        <v>915</v>
      </c>
      <c r="AL545" s="67" t="s">
        <v>912</v>
      </c>
      <c r="AM545" s="72">
        <v>2.8</v>
      </c>
      <c r="AN545" s="73" t="s">
        <v>916</v>
      </c>
      <c r="AO545" s="33" t="s">
        <v>912</v>
      </c>
      <c r="AP545" s="74">
        <v>3340</v>
      </c>
      <c r="AQ545" s="33" t="s">
        <v>912</v>
      </c>
      <c r="AR545" s="75">
        <v>30</v>
      </c>
      <c r="AS545" s="76" t="s">
        <v>913</v>
      </c>
      <c r="AT545" s="77" t="s">
        <v>914</v>
      </c>
      <c r="AU545" s="78" t="s">
        <v>912</v>
      </c>
      <c r="AV545" s="79" t="s">
        <v>915</v>
      </c>
      <c r="AW545" s="78" t="s">
        <v>912</v>
      </c>
      <c r="AX545" s="80">
        <v>3.7</v>
      </c>
      <c r="AZ545" s="18"/>
      <c r="BA545" s="18"/>
      <c r="BB545" s="81"/>
      <c r="BC545" s="22"/>
      <c r="BD545" s="18"/>
      <c r="BE545" s="22"/>
      <c r="BF545" s="18"/>
      <c r="BG545" s="22"/>
      <c r="BH545" s="18"/>
      <c r="BI545" s="870"/>
      <c r="BK545" s="150"/>
      <c r="BL545" s="869"/>
      <c r="BM545" s="151"/>
      <c r="BN545" s="54"/>
      <c r="BO545" s="54"/>
      <c r="BP545" s="54"/>
      <c r="BQ545" s="54"/>
      <c r="BR545" s="54"/>
      <c r="BS545" s="152"/>
      <c r="BU545" s="958"/>
      <c r="BV545" s="117"/>
      <c r="BW545" s="859" t="s">
        <v>912</v>
      </c>
      <c r="BX545" s="886">
        <v>16670</v>
      </c>
      <c r="BY545" s="88"/>
      <c r="BZ545" s="859" t="s">
        <v>912</v>
      </c>
      <c r="CA545" s="860">
        <v>80</v>
      </c>
      <c r="CB545" s="883" t="s">
        <v>913</v>
      </c>
      <c r="CC545" s="834" t="s">
        <v>914</v>
      </c>
      <c r="CD545" s="883" t="s">
        <v>912</v>
      </c>
      <c r="CE545" s="837" t="s">
        <v>918</v>
      </c>
      <c r="CF545" s="883" t="s">
        <v>912</v>
      </c>
      <c r="CG545" s="840">
        <v>6.2</v>
      </c>
      <c r="CH545" s="877" t="s">
        <v>912</v>
      </c>
      <c r="CI545" s="871">
        <v>4400</v>
      </c>
      <c r="CJ545" s="874">
        <v>4900</v>
      </c>
      <c r="CK545" s="877" t="s">
        <v>912</v>
      </c>
      <c r="CL545" s="89" t="s">
        <v>919</v>
      </c>
      <c r="CM545" s="90">
        <v>7200</v>
      </c>
      <c r="CN545" s="91">
        <v>8100</v>
      </c>
      <c r="CO545" s="859" t="s">
        <v>912</v>
      </c>
      <c r="CP545" s="878">
        <v>8360</v>
      </c>
      <c r="CQ545" s="859" t="s">
        <v>912</v>
      </c>
      <c r="CR545" s="860">
        <v>80</v>
      </c>
      <c r="CS545" s="883" t="s">
        <v>913</v>
      </c>
      <c r="CT545" s="834" t="s">
        <v>914</v>
      </c>
      <c r="CU545" s="834" t="s">
        <v>912</v>
      </c>
      <c r="CV545" s="837" t="s">
        <v>918</v>
      </c>
      <c r="CW545" s="883" t="s">
        <v>912</v>
      </c>
      <c r="CX545" s="850">
        <v>3</v>
      </c>
      <c r="CY545" s="881" t="s">
        <v>920</v>
      </c>
      <c r="CZ545" s="877" t="s">
        <v>912</v>
      </c>
      <c r="DA545" s="853">
        <v>5100</v>
      </c>
      <c r="DB545" s="855"/>
      <c r="DC545" s="121"/>
      <c r="DD545" s="855" t="s">
        <v>921</v>
      </c>
      <c r="DE545" s="856">
        <v>8970</v>
      </c>
      <c r="DF545" s="859" t="s">
        <v>912</v>
      </c>
      <c r="DG545" s="860">
        <v>80</v>
      </c>
      <c r="DH545" s="834" t="s">
        <v>913</v>
      </c>
      <c r="DI545" s="834" t="s">
        <v>914</v>
      </c>
      <c r="DJ545" s="834" t="s">
        <v>912</v>
      </c>
      <c r="DK545" s="837" t="s">
        <v>918</v>
      </c>
      <c r="DL545" s="834" t="s">
        <v>912</v>
      </c>
      <c r="DM545" s="840">
        <v>2.2999999999999998</v>
      </c>
      <c r="DN545" s="843" t="s">
        <v>921</v>
      </c>
      <c r="DO545" s="844" t="s">
        <v>854</v>
      </c>
      <c r="DP545" s="846" t="s">
        <v>854</v>
      </c>
      <c r="DQ545" s="846" t="s">
        <v>854</v>
      </c>
      <c r="DR545" s="848" t="s">
        <v>854</v>
      </c>
      <c r="DS545" s="843" t="s">
        <v>921</v>
      </c>
      <c r="DT545" s="967"/>
      <c r="DU545" s="969"/>
      <c r="DV545" s="961"/>
      <c r="DW545" s="195"/>
      <c r="DX545" s="961"/>
    </row>
    <row r="546" spans="1:128" ht="18.600000000000001" customHeight="1">
      <c r="A546" s="302" t="s">
        <v>612</v>
      </c>
      <c r="B546" s="921"/>
      <c r="C546" s="973"/>
      <c r="D546" s="868"/>
      <c r="E546" s="94" t="s">
        <v>52</v>
      </c>
      <c r="F546" s="56"/>
      <c r="G546" s="95">
        <v>72230</v>
      </c>
      <c r="H546" s="96">
        <v>139900</v>
      </c>
      <c r="I546" s="95">
        <v>62810</v>
      </c>
      <c r="J546" s="96">
        <v>130480</v>
      </c>
      <c r="K546" s="33" t="s">
        <v>912</v>
      </c>
      <c r="L546" s="97">
        <v>690</v>
      </c>
      <c r="M546" s="98">
        <v>1270</v>
      </c>
      <c r="N546" s="99" t="s">
        <v>913</v>
      </c>
      <c r="O546" s="100" t="s">
        <v>914</v>
      </c>
      <c r="P546" s="100" t="s">
        <v>852</v>
      </c>
      <c r="Q546" s="100" t="s">
        <v>915</v>
      </c>
      <c r="R546" s="100" t="s">
        <v>912</v>
      </c>
      <c r="S546" s="101">
        <v>2.9</v>
      </c>
      <c r="T546" s="102">
        <v>2.9</v>
      </c>
      <c r="U546" s="97">
        <v>600</v>
      </c>
      <c r="V546" s="98">
        <v>1170</v>
      </c>
      <c r="W546" s="103" t="s">
        <v>913</v>
      </c>
      <c r="X546" s="100" t="s">
        <v>914</v>
      </c>
      <c r="Y546" s="103" t="s">
        <v>852</v>
      </c>
      <c r="Z546" s="100" t="s">
        <v>915</v>
      </c>
      <c r="AA546" s="103" t="s">
        <v>912</v>
      </c>
      <c r="AB546" s="101">
        <v>2.8</v>
      </c>
      <c r="AC546" s="104">
        <v>2.9</v>
      </c>
      <c r="AD546" s="33" t="s">
        <v>912</v>
      </c>
      <c r="AE546" s="105">
        <v>8360</v>
      </c>
      <c r="AF546" s="33" t="s">
        <v>912</v>
      </c>
      <c r="AG546" s="106">
        <v>80</v>
      </c>
      <c r="AH546" s="107" t="s">
        <v>913</v>
      </c>
      <c r="AI546" s="49" t="s">
        <v>914</v>
      </c>
      <c r="AJ546" s="50" t="s">
        <v>912</v>
      </c>
      <c r="AK546" s="108" t="s">
        <v>915</v>
      </c>
      <c r="AL546" s="109" t="s">
        <v>912</v>
      </c>
      <c r="AM546" s="110">
        <v>2.8</v>
      </c>
      <c r="AN546" s="111"/>
      <c r="AP546" s="112"/>
      <c r="AQ546" s="7"/>
      <c r="AR546" s="113"/>
      <c r="AS546" s="114"/>
      <c r="AT546" s="112"/>
      <c r="AU546" s="114"/>
      <c r="AV546" s="112"/>
      <c r="AW546" s="114"/>
      <c r="AX546" s="112"/>
      <c r="AZ546" s="18"/>
      <c r="BA546" s="18"/>
      <c r="BB546" s="81"/>
      <c r="BC546" s="22"/>
      <c r="BD546" s="18"/>
      <c r="BE546" s="22"/>
      <c r="BF546" s="18"/>
      <c r="BG546" s="22"/>
      <c r="BH546" s="18"/>
      <c r="BI546" s="870"/>
      <c r="BK546" s="115" t="s">
        <v>940</v>
      </c>
      <c r="BL546" s="869"/>
      <c r="BM546" s="93" t="s">
        <v>940</v>
      </c>
      <c r="BS546" s="116"/>
      <c r="BT546" s="154"/>
      <c r="BU546" s="958"/>
      <c r="BV546" s="150"/>
      <c r="BW546" s="859"/>
      <c r="BX546" s="887"/>
      <c r="BY546" s="118">
        <v>14730</v>
      </c>
      <c r="BZ546" s="859"/>
      <c r="CA546" s="861"/>
      <c r="CB546" s="884"/>
      <c r="CC546" s="835"/>
      <c r="CD546" s="884"/>
      <c r="CE546" s="838"/>
      <c r="CF546" s="884"/>
      <c r="CG546" s="841"/>
      <c r="CH546" s="877"/>
      <c r="CI546" s="872" t="e">
        <v>#REF!</v>
      </c>
      <c r="CJ546" s="875" t="e">
        <v>#REF!</v>
      </c>
      <c r="CK546" s="877"/>
      <c r="CL546" s="15" t="s">
        <v>923</v>
      </c>
      <c r="CM546" s="119">
        <v>4000</v>
      </c>
      <c r="CN546" s="120">
        <v>4400</v>
      </c>
      <c r="CO546" s="859"/>
      <c r="CP546" s="879"/>
      <c r="CQ546" s="859"/>
      <c r="CR546" s="861"/>
      <c r="CS546" s="884"/>
      <c r="CT546" s="835"/>
      <c r="CU546" s="835"/>
      <c r="CV546" s="838"/>
      <c r="CW546" s="884"/>
      <c r="CX546" s="851"/>
      <c r="CY546" s="881"/>
      <c r="CZ546" s="877"/>
      <c r="DA546" s="854"/>
      <c r="DB546" s="855"/>
      <c r="DC546" s="121"/>
      <c r="DD546" s="855"/>
      <c r="DE546" s="857"/>
      <c r="DF546" s="859"/>
      <c r="DG546" s="861"/>
      <c r="DH546" s="835"/>
      <c r="DI546" s="835"/>
      <c r="DJ546" s="835"/>
      <c r="DK546" s="838"/>
      <c r="DL546" s="835"/>
      <c r="DM546" s="841"/>
      <c r="DN546" s="843"/>
      <c r="DO546" s="845"/>
      <c r="DP546" s="847"/>
      <c r="DQ546" s="847"/>
      <c r="DR546" s="849"/>
      <c r="DS546" s="843"/>
      <c r="DT546" s="967"/>
      <c r="DU546" s="969"/>
      <c r="DV546" s="961"/>
      <c r="DW546" s="195"/>
      <c r="DX546" s="961"/>
    </row>
    <row r="547" spans="1:128" ht="18.600000000000001" customHeight="1">
      <c r="A547" s="302" t="s">
        <v>613</v>
      </c>
      <c r="B547" s="921"/>
      <c r="C547" s="973"/>
      <c r="D547" s="863" t="s">
        <v>924</v>
      </c>
      <c r="E547" s="94" t="s">
        <v>53</v>
      </c>
      <c r="F547" s="56"/>
      <c r="G547" s="95">
        <v>139900</v>
      </c>
      <c r="H547" s="96">
        <v>223520</v>
      </c>
      <c r="I547" s="95">
        <v>130480</v>
      </c>
      <c r="J547" s="96">
        <v>214100</v>
      </c>
      <c r="K547" s="33" t="s">
        <v>912</v>
      </c>
      <c r="L547" s="97">
        <v>1270</v>
      </c>
      <c r="M547" s="98">
        <v>2110</v>
      </c>
      <c r="N547" s="99" t="s">
        <v>913</v>
      </c>
      <c r="O547" s="100" t="s">
        <v>914</v>
      </c>
      <c r="P547" s="100" t="s">
        <v>852</v>
      </c>
      <c r="Q547" s="100" t="s">
        <v>915</v>
      </c>
      <c r="R547" s="100" t="s">
        <v>912</v>
      </c>
      <c r="S547" s="101">
        <v>2.9</v>
      </c>
      <c r="T547" s="102">
        <v>2.9</v>
      </c>
      <c r="U547" s="97">
        <v>1170</v>
      </c>
      <c r="V547" s="98">
        <v>2010</v>
      </c>
      <c r="W547" s="103" t="s">
        <v>913</v>
      </c>
      <c r="X547" s="100" t="s">
        <v>914</v>
      </c>
      <c r="Y547" s="103" t="s">
        <v>852</v>
      </c>
      <c r="Z547" s="100" t="s">
        <v>915</v>
      </c>
      <c r="AA547" s="103" t="s">
        <v>912</v>
      </c>
      <c r="AB547" s="101">
        <v>2.9</v>
      </c>
      <c r="AC547" s="104">
        <v>2.9</v>
      </c>
      <c r="AD547" s="122"/>
      <c r="AF547" s="124"/>
      <c r="AO547" s="122"/>
      <c r="AQ547" s="124"/>
      <c r="AY547" s="33" t="s">
        <v>912</v>
      </c>
      <c r="AZ547" s="127">
        <v>16720</v>
      </c>
      <c r="BA547" s="33" t="s">
        <v>912</v>
      </c>
      <c r="BB547" s="75">
        <v>160</v>
      </c>
      <c r="BC547" s="76" t="s">
        <v>913</v>
      </c>
      <c r="BD547" s="77" t="s">
        <v>914</v>
      </c>
      <c r="BE547" s="78" t="s">
        <v>912</v>
      </c>
      <c r="BF547" s="79" t="s">
        <v>915</v>
      </c>
      <c r="BG547" s="76" t="s">
        <v>912</v>
      </c>
      <c r="BH547" s="80">
        <v>2.8</v>
      </c>
      <c r="BI547" s="870"/>
      <c r="BK547" s="115">
        <v>421700</v>
      </c>
      <c r="BL547" s="869"/>
      <c r="BM547" s="147">
        <v>4210</v>
      </c>
      <c r="BN547" s="86" t="s">
        <v>853</v>
      </c>
      <c r="BO547" s="14" t="s">
        <v>914</v>
      </c>
      <c r="BP547" s="21" t="s">
        <v>912</v>
      </c>
      <c r="BQ547" s="148" t="s">
        <v>915</v>
      </c>
      <c r="BR547" s="35" t="s">
        <v>912</v>
      </c>
      <c r="BS547" s="149">
        <v>2.1</v>
      </c>
      <c r="BT547" s="123"/>
      <c r="BU547" s="958"/>
      <c r="BV547" s="115"/>
      <c r="BW547" s="859" t="s">
        <v>912</v>
      </c>
      <c r="BX547" s="963">
        <v>14730</v>
      </c>
      <c r="BY547" s="128"/>
      <c r="BZ547" s="859"/>
      <c r="CA547" s="861">
        <v>0</v>
      </c>
      <c r="CB547" s="884"/>
      <c r="CC547" s="835"/>
      <c r="CD547" s="884"/>
      <c r="CE547" s="838"/>
      <c r="CF547" s="884"/>
      <c r="CG547" s="841"/>
      <c r="CH547" s="877"/>
      <c r="CI547" s="872" t="e">
        <v>#REF!</v>
      </c>
      <c r="CJ547" s="875" t="e">
        <v>#REF!</v>
      </c>
      <c r="CK547" s="877"/>
      <c r="CL547" s="15" t="s">
        <v>925</v>
      </c>
      <c r="CM547" s="119">
        <v>3500</v>
      </c>
      <c r="CN547" s="120">
        <v>3800</v>
      </c>
      <c r="CO547" s="859"/>
      <c r="CP547" s="879"/>
      <c r="CQ547" s="859"/>
      <c r="CR547" s="861"/>
      <c r="CS547" s="884"/>
      <c r="CT547" s="835"/>
      <c r="CU547" s="835"/>
      <c r="CV547" s="838"/>
      <c r="CW547" s="884"/>
      <c r="CX547" s="851"/>
      <c r="CY547" s="881"/>
      <c r="CZ547" s="93"/>
      <c r="DA547" s="19"/>
      <c r="DB547" s="855"/>
      <c r="DC547" s="121"/>
      <c r="DD547" s="855"/>
      <c r="DE547" s="857"/>
      <c r="DF547" s="859"/>
      <c r="DG547" s="861"/>
      <c r="DH547" s="835"/>
      <c r="DI547" s="835"/>
      <c r="DJ547" s="835"/>
      <c r="DK547" s="838"/>
      <c r="DL547" s="835"/>
      <c r="DM547" s="841"/>
      <c r="DN547" s="843"/>
      <c r="DO547" s="888">
        <v>0.01</v>
      </c>
      <c r="DP547" s="890">
        <v>0.03</v>
      </c>
      <c r="DQ547" s="890">
        <v>0.04</v>
      </c>
      <c r="DR547" s="892">
        <v>0.06</v>
      </c>
      <c r="DS547" s="843"/>
      <c r="DT547" s="967"/>
      <c r="DU547" s="969"/>
      <c r="DV547" s="961"/>
      <c r="DW547" s="195"/>
      <c r="DX547" s="961"/>
    </row>
    <row r="548" spans="1:128" ht="18.600000000000001" customHeight="1">
      <c r="A548" s="302" t="s">
        <v>614</v>
      </c>
      <c r="B548" s="921"/>
      <c r="C548" s="973"/>
      <c r="D548" s="864"/>
      <c r="E548" s="129" t="s">
        <v>54</v>
      </c>
      <c r="F548" s="56"/>
      <c r="G548" s="130">
        <v>223520</v>
      </c>
      <c r="H548" s="131"/>
      <c r="I548" s="130">
        <v>214100</v>
      </c>
      <c r="J548" s="131"/>
      <c r="K548" s="33" t="s">
        <v>912</v>
      </c>
      <c r="L548" s="132">
        <v>2110</v>
      </c>
      <c r="M548" s="133"/>
      <c r="N548" s="134" t="s">
        <v>913</v>
      </c>
      <c r="O548" s="135" t="s">
        <v>914</v>
      </c>
      <c r="P548" s="135" t="s">
        <v>852</v>
      </c>
      <c r="Q548" s="135" t="s">
        <v>915</v>
      </c>
      <c r="R548" s="135" t="s">
        <v>912</v>
      </c>
      <c r="S548" s="136">
        <v>2.9</v>
      </c>
      <c r="T548" s="137"/>
      <c r="U548" s="132">
        <v>2010</v>
      </c>
      <c r="V548" s="133"/>
      <c r="W548" s="138" t="s">
        <v>913</v>
      </c>
      <c r="X548" s="135" t="s">
        <v>914</v>
      </c>
      <c r="Y548" s="139" t="s">
        <v>852</v>
      </c>
      <c r="Z548" s="135" t="s">
        <v>915</v>
      </c>
      <c r="AA548" s="139" t="s">
        <v>912</v>
      </c>
      <c r="AB548" s="136">
        <v>2.9</v>
      </c>
      <c r="AC548" s="140"/>
      <c r="AD548" s="122"/>
      <c r="AF548" s="124"/>
      <c r="AG548" s="141"/>
      <c r="AO548" s="122"/>
      <c r="AQ548" s="124"/>
      <c r="AR548" s="141"/>
      <c r="AY548" s="122"/>
      <c r="BI548" s="870"/>
      <c r="BK548" s="150"/>
      <c r="BL548" s="869"/>
      <c r="BM548" s="151"/>
      <c r="BN548" s="54"/>
      <c r="BO548" s="54"/>
      <c r="BP548" s="54"/>
      <c r="BQ548" s="54"/>
      <c r="BR548" s="54"/>
      <c r="BS548" s="152"/>
      <c r="BU548" s="958"/>
      <c r="BV548" s="117"/>
      <c r="BW548" s="859"/>
      <c r="BX548" s="964"/>
      <c r="BY548" s="142"/>
      <c r="BZ548" s="859"/>
      <c r="CA548" s="862"/>
      <c r="CB548" s="885"/>
      <c r="CC548" s="836"/>
      <c r="CD548" s="885"/>
      <c r="CE548" s="839"/>
      <c r="CF548" s="885"/>
      <c r="CG548" s="842"/>
      <c r="CH548" s="877"/>
      <c r="CI548" s="873" t="e">
        <v>#REF!</v>
      </c>
      <c r="CJ548" s="876" t="e">
        <v>#REF!</v>
      </c>
      <c r="CK548" s="877"/>
      <c r="CL548" s="143" t="s">
        <v>926</v>
      </c>
      <c r="CM548" s="144">
        <v>3100</v>
      </c>
      <c r="CN548" s="145">
        <v>3400</v>
      </c>
      <c r="CO548" s="859"/>
      <c r="CP548" s="880"/>
      <c r="CQ548" s="859"/>
      <c r="CR548" s="862"/>
      <c r="CS548" s="885"/>
      <c r="CT548" s="836"/>
      <c r="CU548" s="836"/>
      <c r="CV548" s="839"/>
      <c r="CW548" s="885"/>
      <c r="CX548" s="852"/>
      <c r="CY548" s="882"/>
      <c r="CZ548" s="93"/>
      <c r="DA548" s="19"/>
      <c r="DB548" s="855"/>
      <c r="DC548" s="121"/>
      <c r="DD548" s="855"/>
      <c r="DE548" s="858"/>
      <c r="DF548" s="859"/>
      <c r="DG548" s="862"/>
      <c r="DH548" s="836"/>
      <c r="DI548" s="836"/>
      <c r="DJ548" s="836"/>
      <c r="DK548" s="839"/>
      <c r="DL548" s="836"/>
      <c r="DM548" s="842"/>
      <c r="DN548" s="843"/>
      <c r="DO548" s="889"/>
      <c r="DP548" s="891"/>
      <c r="DQ548" s="891"/>
      <c r="DR548" s="893"/>
      <c r="DS548" s="843"/>
      <c r="DT548" s="967"/>
      <c r="DU548" s="969"/>
      <c r="DV548" s="961"/>
      <c r="DW548" s="195"/>
      <c r="DX548" s="961"/>
    </row>
    <row r="549" spans="1:128" ht="18.600000000000001" customHeight="1">
      <c r="A549" s="302" t="s">
        <v>615</v>
      </c>
      <c r="B549" s="921"/>
      <c r="C549" s="956" t="s">
        <v>941</v>
      </c>
      <c r="D549" s="867" t="s">
        <v>911</v>
      </c>
      <c r="E549" s="55" t="s">
        <v>51</v>
      </c>
      <c r="F549" s="56"/>
      <c r="G549" s="57">
        <v>57530</v>
      </c>
      <c r="H549" s="58">
        <v>65890</v>
      </c>
      <c r="I549" s="57">
        <v>49450</v>
      </c>
      <c r="J549" s="58">
        <v>57810</v>
      </c>
      <c r="K549" s="33" t="s">
        <v>912</v>
      </c>
      <c r="L549" s="59">
        <v>550</v>
      </c>
      <c r="M549" s="60">
        <v>630</v>
      </c>
      <c r="N549" s="61" t="s">
        <v>913</v>
      </c>
      <c r="O549" s="62" t="s">
        <v>914</v>
      </c>
      <c r="P549" s="63" t="s">
        <v>912</v>
      </c>
      <c r="Q549" s="64" t="s">
        <v>915</v>
      </c>
      <c r="R549" s="63" t="s">
        <v>912</v>
      </c>
      <c r="S549" s="65">
        <v>2.9</v>
      </c>
      <c r="T549" s="66">
        <v>2.9</v>
      </c>
      <c r="U549" s="59">
        <v>470</v>
      </c>
      <c r="V549" s="60">
        <v>550</v>
      </c>
      <c r="W549" s="67" t="s">
        <v>913</v>
      </c>
      <c r="X549" s="62" t="s">
        <v>914</v>
      </c>
      <c r="Y549" s="67" t="s">
        <v>912</v>
      </c>
      <c r="Z549" s="64" t="s">
        <v>915</v>
      </c>
      <c r="AA549" s="67" t="s">
        <v>912</v>
      </c>
      <c r="AB549" s="65">
        <v>2.8</v>
      </c>
      <c r="AC549" s="68">
        <v>2.8</v>
      </c>
      <c r="AD549" s="33" t="s">
        <v>912</v>
      </c>
      <c r="AE549" s="69">
        <v>8360</v>
      </c>
      <c r="AF549" s="33" t="s">
        <v>912</v>
      </c>
      <c r="AG549" s="70">
        <v>80</v>
      </c>
      <c r="AH549" s="71" t="s">
        <v>913</v>
      </c>
      <c r="AI549" s="62" t="s">
        <v>914</v>
      </c>
      <c r="AJ549" s="67" t="s">
        <v>912</v>
      </c>
      <c r="AK549" s="64" t="s">
        <v>915</v>
      </c>
      <c r="AL549" s="67" t="s">
        <v>912</v>
      </c>
      <c r="AM549" s="72">
        <v>2.8</v>
      </c>
      <c r="AN549" s="73" t="s">
        <v>916</v>
      </c>
      <c r="AO549" s="33" t="s">
        <v>912</v>
      </c>
      <c r="AP549" s="74">
        <v>3340</v>
      </c>
      <c r="AQ549" s="33" t="s">
        <v>912</v>
      </c>
      <c r="AR549" s="75">
        <v>30</v>
      </c>
      <c r="AS549" s="76" t="s">
        <v>913</v>
      </c>
      <c r="AT549" s="77" t="s">
        <v>914</v>
      </c>
      <c r="AU549" s="78" t="s">
        <v>912</v>
      </c>
      <c r="AV549" s="79" t="s">
        <v>915</v>
      </c>
      <c r="AW549" s="78" t="s">
        <v>912</v>
      </c>
      <c r="AX549" s="80">
        <v>3.7</v>
      </c>
      <c r="AZ549" s="18"/>
      <c r="BA549" s="18"/>
      <c r="BB549" s="81"/>
      <c r="BC549" s="22"/>
      <c r="BD549" s="18"/>
      <c r="BE549" s="22"/>
      <c r="BF549" s="18"/>
      <c r="BG549" s="22"/>
      <c r="BH549" s="18"/>
      <c r="BI549" s="870"/>
      <c r="BK549" s="115" t="s">
        <v>942</v>
      </c>
      <c r="BL549" s="869"/>
      <c r="BM549" s="93" t="s">
        <v>942</v>
      </c>
      <c r="BS549" s="116"/>
      <c r="BT549" s="154"/>
      <c r="BU549" s="958"/>
      <c r="BV549" s="150"/>
      <c r="BW549" s="859" t="s">
        <v>912</v>
      </c>
      <c r="BX549" s="886">
        <v>15400</v>
      </c>
      <c r="BY549" s="88"/>
      <c r="BZ549" s="859" t="s">
        <v>912</v>
      </c>
      <c r="CA549" s="860">
        <v>70</v>
      </c>
      <c r="CB549" s="883" t="s">
        <v>913</v>
      </c>
      <c r="CC549" s="834" t="s">
        <v>914</v>
      </c>
      <c r="CD549" s="883" t="s">
        <v>912</v>
      </c>
      <c r="CE549" s="837" t="s">
        <v>918</v>
      </c>
      <c r="CF549" s="883" t="s">
        <v>912</v>
      </c>
      <c r="CG549" s="840">
        <v>6.1</v>
      </c>
      <c r="CH549" s="877" t="s">
        <v>912</v>
      </c>
      <c r="CI549" s="871">
        <v>3800</v>
      </c>
      <c r="CJ549" s="874">
        <v>4200</v>
      </c>
      <c r="CK549" s="877" t="s">
        <v>912</v>
      </c>
      <c r="CL549" s="89" t="s">
        <v>919</v>
      </c>
      <c r="CM549" s="90">
        <v>6300</v>
      </c>
      <c r="CN549" s="91">
        <v>7100</v>
      </c>
      <c r="CO549" s="859" t="s">
        <v>912</v>
      </c>
      <c r="CP549" s="878">
        <v>7160</v>
      </c>
      <c r="CQ549" s="859" t="s">
        <v>912</v>
      </c>
      <c r="CR549" s="860">
        <v>70</v>
      </c>
      <c r="CS549" s="883" t="s">
        <v>913</v>
      </c>
      <c r="CT549" s="834" t="s">
        <v>914</v>
      </c>
      <c r="CU549" s="834" t="s">
        <v>912</v>
      </c>
      <c r="CV549" s="837" t="s">
        <v>918</v>
      </c>
      <c r="CW549" s="883" t="s">
        <v>912</v>
      </c>
      <c r="CX549" s="850">
        <v>2.9</v>
      </c>
      <c r="CY549" s="881" t="s">
        <v>920</v>
      </c>
      <c r="CZ549" s="877" t="s">
        <v>912</v>
      </c>
      <c r="DA549" s="853">
        <v>5100</v>
      </c>
      <c r="DB549" s="855"/>
      <c r="DC549" s="121"/>
      <c r="DD549" s="855" t="s">
        <v>921</v>
      </c>
      <c r="DE549" s="856">
        <v>7680</v>
      </c>
      <c r="DF549" s="859" t="s">
        <v>912</v>
      </c>
      <c r="DG549" s="860">
        <v>70</v>
      </c>
      <c r="DH549" s="834" t="s">
        <v>913</v>
      </c>
      <c r="DI549" s="834" t="s">
        <v>914</v>
      </c>
      <c r="DJ549" s="834" t="s">
        <v>912</v>
      </c>
      <c r="DK549" s="837" t="s">
        <v>918</v>
      </c>
      <c r="DL549" s="834" t="s">
        <v>912</v>
      </c>
      <c r="DM549" s="840">
        <v>2.2999999999999998</v>
      </c>
      <c r="DN549" s="843" t="s">
        <v>921</v>
      </c>
      <c r="DO549" s="844" t="s">
        <v>854</v>
      </c>
      <c r="DP549" s="846" t="s">
        <v>854</v>
      </c>
      <c r="DQ549" s="846" t="s">
        <v>854</v>
      </c>
      <c r="DR549" s="848" t="s">
        <v>854</v>
      </c>
      <c r="DS549" s="843" t="s">
        <v>921</v>
      </c>
      <c r="DT549" s="967"/>
      <c r="DU549" s="969"/>
      <c r="DV549" s="961"/>
      <c r="DW549" s="195"/>
      <c r="DX549" s="961"/>
    </row>
    <row r="550" spans="1:128" ht="18.600000000000001" customHeight="1">
      <c r="A550" s="302" t="s">
        <v>616</v>
      </c>
      <c r="B550" s="921"/>
      <c r="C550" s="957"/>
      <c r="D550" s="868"/>
      <c r="E550" s="94" t="s">
        <v>52</v>
      </c>
      <c r="F550" s="56"/>
      <c r="G550" s="95">
        <v>65890</v>
      </c>
      <c r="H550" s="96">
        <v>133560</v>
      </c>
      <c r="I550" s="95">
        <v>57810</v>
      </c>
      <c r="J550" s="96">
        <v>125480</v>
      </c>
      <c r="K550" s="33" t="s">
        <v>912</v>
      </c>
      <c r="L550" s="97">
        <v>630</v>
      </c>
      <c r="M550" s="98">
        <v>1200</v>
      </c>
      <c r="N550" s="99" t="s">
        <v>913</v>
      </c>
      <c r="O550" s="100" t="s">
        <v>914</v>
      </c>
      <c r="P550" s="100" t="s">
        <v>852</v>
      </c>
      <c r="Q550" s="100" t="s">
        <v>915</v>
      </c>
      <c r="R550" s="100" t="s">
        <v>912</v>
      </c>
      <c r="S550" s="101">
        <v>2.9</v>
      </c>
      <c r="T550" s="102">
        <v>2.9</v>
      </c>
      <c r="U550" s="97">
        <v>550</v>
      </c>
      <c r="V550" s="98">
        <v>1120</v>
      </c>
      <c r="W550" s="103" t="s">
        <v>913</v>
      </c>
      <c r="X550" s="100" t="s">
        <v>914</v>
      </c>
      <c r="Y550" s="103" t="s">
        <v>852</v>
      </c>
      <c r="Z550" s="100" t="s">
        <v>915</v>
      </c>
      <c r="AA550" s="103" t="s">
        <v>912</v>
      </c>
      <c r="AB550" s="101">
        <v>2.8</v>
      </c>
      <c r="AC550" s="104">
        <v>2.9</v>
      </c>
      <c r="AD550" s="33" t="s">
        <v>912</v>
      </c>
      <c r="AE550" s="105">
        <v>8360</v>
      </c>
      <c r="AF550" s="33" t="s">
        <v>912</v>
      </c>
      <c r="AG550" s="106">
        <v>80</v>
      </c>
      <c r="AH550" s="107" t="s">
        <v>913</v>
      </c>
      <c r="AI550" s="49" t="s">
        <v>914</v>
      </c>
      <c r="AJ550" s="50" t="s">
        <v>912</v>
      </c>
      <c r="AK550" s="108" t="s">
        <v>915</v>
      </c>
      <c r="AL550" s="109" t="s">
        <v>912</v>
      </c>
      <c r="AM550" s="110">
        <v>2.8</v>
      </c>
      <c r="AN550" s="111"/>
      <c r="AP550" s="112"/>
      <c r="AQ550" s="7"/>
      <c r="AR550" s="113"/>
      <c r="AS550" s="114"/>
      <c r="AT550" s="112"/>
      <c r="AU550" s="114"/>
      <c r="AV550" s="112"/>
      <c r="AW550" s="114"/>
      <c r="AX550" s="112"/>
      <c r="AZ550" s="18"/>
      <c r="BA550" s="18"/>
      <c r="BB550" s="81"/>
      <c r="BC550" s="22"/>
      <c r="BD550" s="18"/>
      <c r="BE550" s="22"/>
      <c r="BF550" s="18"/>
      <c r="BG550" s="22"/>
      <c r="BH550" s="18"/>
      <c r="BI550" s="870"/>
      <c r="BK550" s="115">
        <v>462000</v>
      </c>
      <c r="BL550" s="869"/>
      <c r="BM550" s="147">
        <v>4620</v>
      </c>
      <c r="BN550" s="86" t="s">
        <v>853</v>
      </c>
      <c r="BO550" s="14" t="s">
        <v>914</v>
      </c>
      <c r="BP550" s="21" t="s">
        <v>912</v>
      </c>
      <c r="BQ550" s="148" t="s">
        <v>915</v>
      </c>
      <c r="BR550" s="35" t="s">
        <v>912</v>
      </c>
      <c r="BS550" s="149">
        <v>1.9</v>
      </c>
      <c r="BT550" s="123"/>
      <c r="BU550" s="958"/>
      <c r="BV550" s="115"/>
      <c r="BW550" s="859"/>
      <c r="BX550" s="887"/>
      <c r="BY550" s="118">
        <v>13460</v>
      </c>
      <c r="BZ550" s="859"/>
      <c r="CA550" s="861"/>
      <c r="CB550" s="884"/>
      <c r="CC550" s="835"/>
      <c r="CD550" s="884"/>
      <c r="CE550" s="838"/>
      <c r="CF550" s="884"/>
      <c r="CG550" s="841"/>
      <c r="CH550" s="877"/>
      <c r="CI550" s="872" t="e">
        <v>#REF!</v>
      </c>
      <c r="CJ550" s="875" t="e">
        <v>#REF!</v>
      </c>
      <c r="CK550" s="877"/>
      <c r="CL550" s="15" t="s">
        <v>923</v>
      </c>
      <c r="CM550" s="119">
        <v>3500</v>
      </c>
      <c r="CN550" s="120">
        <v>3900</v>
      </c>
      <c r="CO550" s="859"/>
      <c r="CP550" s="879"/>
      <c r="CQ550" s="859"/>
      <c r="CR550" s="861"/>
      <c r="CS550" s="884"/>
      <c r="CT550" s="835"/>
      <c r="CU550" s="835"/>
      <c r="CV550" s="838"/>
      <c r="CW550" s="884"/>
      <c r="CX550" s="851"/>
      <c r="CY550" s="881"/>
      <c r="CZ550" s="877"/>
      <c r="DA550" s="854"/>
      <c r="DB550" s="855"/>
      <c r="DC550" s="121"/>
      <c r="DD550" s="855"/>
      <c r="DE550" s="857"/>
      <c r="DF550" s="859"/>
      <c r="DG550" s="861"/>
      <c r="DH550" s="835"/>
      <c r="DI550" s="835"/>
      <c r="DJ550" s="835"/>
      <c r="DK550" s="838"/>
      <c r="DL550" s="835"/>
      <c r="DM550" s="841"/>
      <c r="DN550" s="843"/>
      <c r="DO550" s="845"/>
      <c r="DP550" s="847"/>
      <c r="DQ550" s="847"/>
      <c r="DR550" s="849"/>
      <c r="DS550" s="843"/>
      <c r="DT550" s="967"/>
      <c r="DU550" s="969"/>
      <c r="DV550" s="961"/>
      <c r="DW550" s="195"/>
      <c r="DX550" s="961"/>
    </row>
    <row r="551" spans="1:128" ht="18.600000000000001" customHeight="1">
      <c r="A551" s="302" t="s">
        <v>617</v>
      </c>
      <c r="B551" s="921"/>
      <c r="C551" s="957"/>
      <c r="D551" s="863" t="s">
        <v>924</v>
      </c>
      <c r="E551" s="94" t="s">
        <v>53</v>
      </c>
      <c r="F551" s="56"/>
      <c r="G551" s="95">
        <v>133560</v>
      </c>
      <c r="H551" s="96">
        <v>217180</v>
      </c>
      <c r="I551" s="95">
        <v>125480</v>
      </c>
      <c r="J551" s="96">
        <v>209100</v>
      </c>
      <c r="K551" s="33" t="s">
        <v>912</v>
      </c>
      <c r="L551" s="97">
        <v>1200</v>
      </c>
      <c r="M551" s="98">
        <v>2040</v>
      </c>
      <c r="N551" s="99" t="s">
        <v>913</v>
      </c>
      <c r="O551" s="100" t="s">
        <v>914</v>
      </c>
      <c r="P551" s="100" t="s">
        <v>852</v>
      </c>
      <c r="Q551" s="100" t="s">
        <v>915</v>
      </c>
      <c r="R551" s="100" t="s">
        <v>912</v>
      </c>
      <c r="S551" s="101">
        <v>2.9</v>
      </c>
      <c r="T551" s="102">
        <v>2.9</v>
      </c>
      <c r="U551" s="97">
        <v>1120</v>
      </c>
      <c r="V551" s="98">
        <v>1960</v>
      </c>
      <c r="W551" s="103" t="s">
        <v>913</v>
      </c>
      <c r="X551" s="100" t="s">
        <v>914</v>
      </c>
      <c r="Y551" s="103" t="s">
        <v>852</v>
      </c>
      <c r="Z551" s="100" t="s">
        <v>915</v>
      </c>
      <c r="AA551" s="103" t="s">
        <v>912</v>
      </c>
      <c r="AB551" s="101">
        <v>2.9</v>
      </c>
      <c r="AC551" s="104">
        <v>2.9</v>
      </c>
      <c r="AD551" s="122"/>
      <c r="AF551" s="124"/>
      <c r="AO551" s="122"/>
      <c r="AQ551" s="124"/>
      <c r="AY551" s="33" t="s">
        <v>912</v>
      </c>
      <c r="AZ551" s="127">
        <v>16720</v>
      </c>
      <c r="BA551" s="33" t="s">
        <v>912</v>
      </c>
      <c r="BB551" s="75">
        <v>160</v>
      </c>
      <c r="BC551" s="76" t="s">
        <v>913</v>
      </c>
      <c r="BD551" s="77" t="s">
        <v>914</v>
      </c>
      <c r="BE551" s="78" t="s">
        <v>912</v>
      </c>
      <c r="BF551" s="79" t="s">
        <v>915</v>
      </c>
      <c r="BG551" s="76" t="s">
        <v>912</v>
      </c>
      <c r="BH551" s="80">
        <v>2.8</v>
      </c>
      <c r="BI551" s="870"/>
      <c r="BK551" s="150"/>
      <c r="BL551" s="869"/>
      <c r="BM551" s="151"/>
      <c r="BN551" s="54"/>
      <c r="BO551" s="54"/>
      <c r="BP551" s="54"/>
      <c r="BQ551" s="54"/>
      <c r="BR551" s="54"/>
      <c r="BS551" s="152"/>
      <c r="BU551" s="958"/>
      <c r="BV551" s="117"/>
      <c r="BW551" s="859" t="s">
        <v>912</v>
      </c>
      <c r="BX551" s="963">
        <v>13460</v>
      </c>
      <c r="BY551" s="128"/>
      <c r="BZ551" s="859"/>
      <c r="CA551" s="861">
        <v>0</v>
      </c>
      <c r="CB551" s="884"/>
      <c r="CC551" s="835"/>
      <c r="CD551" s="884"/>
      <c r="CE551" s="838"/>
      <c r="CF551" s="884"/>
      <c r="CG551" s="841"/>
      <c r="CH551" s="877"/>
      <c r="CI551" s="872" t="e">
        <v>#REF!</v>
      </c>
      <c r="CJ551" s="875" t="e">
        <v>#REF!</v>
      </c>
      <c r="CK551" s="877"/>
      <c r="CL551" s="15" t="s">
        <v>925</v>
      </c>
      <c r="CM551" s="119">
        <v>3000</v>
      </c>
      <c r="CN551" s="120">
        <v>3400</v>
      </c>
      <c r="CO551" s="859"/>
      <c r="CP551" s="879"/>
      <c r="CQ551" s="859"/>
      <c r="CR551" s="861"/>
      <c r="CS551" s="884"/>
      <c r="CT551" s="835"/>
      <c r="CU551" s="835"/>
      <c r="CV551" s="838"/>
      <c r="CW551" s="884"/>
      <c r="CX551" s="851"/>
      <c r="CY551" s="881"/>
      <c r="CZ551" s="93"/>
      <c r="DA551" s="19"/>
      <c r="DB551" s="855"/>
      <c r="DC551" s="121"/>
      <c r="DD551" s="855"/>
      <c r="DE551" s="857"/>
      <c r="DF551" s="859"/>
      <c r="DG551" s="861"/>
      <c r="DH551" s="835"/>
      <c r="DI551" s="835"/>
      <c r="DJ551" s="835"/>
      <c r="DK551" s="838"/>
      <c r="DL551" s="835"/>
      <c r="DM551" s="841"/>
      <c r="DN551" s="843"/>
      <c r="DO551" s="888">
        <v>0.02</v>
      </c>
      <c r="DP551" s="890">
        <v>0.03</v>
      </c>
      <c r="DQ551" s="890">
        <v>0.05</v>
      </c>
      <c r="DR551" s="892">
        <v>0.06</v>
      </c>
      <c r="DS551" s="843"/>
      <c r="DT551" s="967"/>
      <c r="DU551" s="969"/>
      <c r="DV551" s="961"/>
      <c r="DW551" s="195"/>
      <c r="DX551" s="961"/>
    </row>
    <row r="552" spans="1:128" ht="18.600000000000001" customHeight="1">
      <c r="A552" s="302" t="s">
        <v>618</v>
      </c>
      <c r="B552" s="921"/>
      <c r="C552" s="957"/>
      <c r="D552" s="864"/>
      <c r="E552" s="129" t="s">
        <v>54</v>
      </c>
      <c r="F552" s="56"/>
      <c r="G552" s="130">
        <v>217180</v>
      </c>
      <c r="H552" s="131"/>
      <c r="I552" s="130">
        <v>209100</v>
      </c>
      <c r="J552" s="131"/>
      <c r="K552" s="33" t="s">
        <v>912</v>
      </c>
      <c r="L552" s="132">
        <v>2040</v>
      </c>
      <c r="M552" s="133"/>
      <c r="N552" s="134" t="s">
        <v>913</v>
      </c>
      <c r="O552" s="135" t="s">
        <v>914</v>
      </c>
      <c r="P552" s="135" t="s">
        <v>852</v>
      </c>
      <c r="Q552" s="135" t="s">
        <v>915</v>
      </c>
      <c r="R552" s="135" t="s">
        <v>912</v>
      </c>
      <c r="S552" s="136">
        <v>2.9</v>
      </c>
      <c r="T552" s="137"/>
      <c r="U552" s="132">
        <v>1960</v>
      </c>
      <c r="V552" s="133"/>
      <c r="W552" s="138" t="s">
        <v>913</v>
      </c>
      <c r="X552" s="135" t="s">
        <v>914</v>
      </c>
      <c r="Y552" s="139" t="s">
        <v>852</v>
      </c>
      <c r="Z552" s="135" t="s">
        <v>915</v>
      </c>
      <c r="AA552" s="139" t="s">
        <v>912</v>
      </c>
      <c r="AB552" s="136">
        <v>2.9</v>
      </c>
      <c r="AC552" s="140"/>
      <c r="AD552" s="122"/>
      <c r="AF552" s="124"/>
      <c r="AG552" s="141"/>
      <c r="AO552" s="122"/>
      <c r="AQ552" s="124"/>
      <c r="AR552" s="141"/>
      <c r="AY552" s="122"/>
      <c r="BI552" s="870"/>
      <c r="BK552" s="115" t="s">
        <v>943</v>
      </c>
      <c r="BL552" s="869"/>
      <c r="BM552" s="93" t="s">
        <v>943</v>
      </c>
      <c r="BS552" s="116"/>
      <c r="BT552" s="154"/>
      <c r="BU552" s="958"/>
      <c r="BV552" s="150"/>
      <c r="BW552" s="859"/>
      <c r="BX552" s="964"/>
      <c r="BY552" s="142"/>
      <c r="BZ552" s="859"/>
      <c r="CA552" s="862"/>
      <c r="CB552" s="885"/>
      <c r="CC552" s="836"/>
      <c r="CD552" s="885"/>
      <c r="CE552" s="839"/>
      <c r="CF552" s="885"/>
      <c r="CG552" s="842"/>
      <c r="CH552" s="877"/>
      <c r="CI552" s="873" t="e">
        <v>#REF!</v>
      </c>
      <c r="CJ552" s="876" t="e">
        <v>#REF!</v>
      </c>
      <c r="CK552" s="877"/>
      <c r="CL552" s="143" t="s">
        <v>926</v>
      </c>
      <c r="CM552" s="144">
        <v>2700</v>
      </c>
      <c r="CN552" s="145">
        <v>3000</v>
      </c>
      <c r="CO552" s="859"/>
      <c r="CP552" s="880"/>
      <c r="CQ552" s="859"/>
      <c r="CR552" s="862"/>
      <c r="CS552" s="885"/>
      <c r="CT552" s="836"/>
      <c r="CU552" s="836"/>
      <c r="CV552" s="839"/>
      <c r="CW552" s="885"/>
      <c r="CX552" s="852"/>
      <c r="CY552" s="882"/>
      <c r="CZ552" s="93"/>
      <c r="DA552" s="19"/>
      <c r="DB552" s="855"/>
      <c r="DC552" s="121"/>
      <c r="DD552" s="855"/>
      <c r="DE552" s="858"/>
      <c r="DF552" s="859"/>
      <c r="DG552" s="862"/>
      <c r="DH552" s="836"/>
      <c r="DI552" s="836"/>
      <c r="DJ552" s="836"/>
      <c r="DK552" s="839"/>
      <c r="DL552" s="836"/>
      <c r="DM552" s="842"/>
      <c r="DN552" s="843"/>
      <c r="DO552" s="889"/>
      <c r="DP552" s="891"/>
      <c r="DQ552" s="891"/>
      <c r="DR552" s="893"/>
      <c r="DS552" s="843"/>
      <c r="DT552" s="967"/>
      <c r="DU552" s="969"/>
      <c r="DV552" s="961"/>
      <c r="DW552" s="195"/>
      <c r="DX552" s="961"/>
    </row>
    <row r="553" spans="1:128" ht="18.600000000000001" customHeight="1">
      <c r="A553" s="302" t="s">
        <v>619</v>
      </c>
      <c r="B553" s="921"/>
      <c r="C553" s="865" t="s">
        <v>944</v>
      </c>
      <c r="D553" s="867" t="s">
        <v>911</v>
      </c>
      <c r="E553" s="55" t="s">
        <v>51</v>
      </c>
      <c r="F553" s="56"/>
      <c r="G553" s="57">
        <v>52830</v>
      </c>
      <c r="H553" s="58">
        <v>61190</v>
      </c>
      <c r="I553" s="57">
        <v>45760</v>
      </c>
      <c r="J553" s="58">
        <v>54120</v>
      </c>
      <c r="K553" s="33" t="s">
        <v>912</v>
      </c>
      <c r="L553" s="59">
        <v>500</v>
      </c>
      <c r="M553" s="60">
        <v>580</v>
      </c>
      <c r="N553" s="61" t="s">
        <v>913</v>
      </c>
      <c r="O553" s="62" t="s">
        <v>914</v>
      </c>
      <c r="P553" s="63" t="s">
        <v>912</v>
      </c>
      <c r="Q553" s="64" t="s">
        <v>915</v>
      </c>
      <c r="R553" s="63" t="s">
        <v>912</v>
      </c>
      <c r="S553" s="65">
        <v>2.9</v>
      </c>
      <c r="T553" s="66">
        <v>2.9</v>
      </c>
      <c r="U553" s="59">
        <v>430</v>
      </c>
      <c r="V553" s="60">
        <v>510</v>
      </c>
      <c r="W553" s="67" t="s">
        <v>913</v>
      </c>
      <c r="X553" s="62" t="s">
        <v>914</v>
      </c>
      <c r="Y553" s="67" t="s">
        <v>912</v>
      </c>
      <c r="Z553" s="64" t="s">
        <v>915</v>
      </c>
      <c r="AA553" s="67" t="s">
        <v>912</v>
      </c>
      <c r="AB553" s="65">
        <v>2.8</v>
      </c>
      <c r="AC553" s="68">
        <v>2.8</v>
      </c>
      <c r="AD553" s="33" t="s">
        <v>912</v>
      </c>
      <c r="AE553" s="69">
        <v>8360</v>
      </c>
      <c r="AF553" s="33" t="s">
        <v>912</v>
      </c>
      <c r="AG553" s="70">
        <v>80</v>
      </c>
      <c r="AH553" s="71" t="s">
        <v>913</v>
      </c>
      <c r="AI553" s="62" t="s">
        <v>914</v>
      </c>
      <c r="AJ553" s="67" t="s">
        <v>912</v>
      </c>
      <c r="AK553" s="64" t="s">
        <v>915</v>
      </c>
      <c r="AL553" s="67" t="s">
        <v>912</v>
      </c>
      <c r="AM553" s="72">
        <v>2.8</v>
      </c>
      <c r="AN553" s="73" t="s">
        <v>916</v>
      </c>
      <c r="AO553" s="33" t="s">
        <v>912</v>
      </c>
      <c r="AP553" s="74">
        <v>3340</v>
      </c>
      <c r="AQ553" s="33" t="s">
        <v>912</v>
      </c>
      <c r="AR553" s="75">
        <v>30</v>
      </c>
      <c r="AS553" s="76" t="s">
        <v>913</v>
      </c>
      <c r="AT553" s="77" t="s">
        <v>914</v>
      </c>
      <c r="AU553" s="78" t="s">
        <v>912</v>
      </c>
      <c r="AV553" s="79" t="s">
        <v>915</v>
      </c>
      <c r="AW553" s="78" t="s">
        <v>912</v>
      </c>
      <c r="AX553" s="80">
        <v>3.7</v>
      </c>
      <c r="AZ553" s="18"/>
      <c r="BA553" s="18"/>
      <c r="BB553" s="81"/>
      <c r="BC553" s="22"/>
      <c r="BD553" s="18"/>
      <c r="BE553" s="22"/>
      <c r="BF553" s="18"/>
      <c r="BG553" s="22"/>
      <c r="BH553" s="18"/>
      <c r="BI553" s="870"/>
      <c r="BK553" s="115">
        <v>502200</v>
      </c>
      <c r="BL553" s="869"/>
      <c r="BM553" s="147">
        <v>5020</v>
      </c>
      <c r="BN553" s="86" t="s">
        <v>853</v>
      </c>
      <c r="BO553" s="14" t="s">
        <v>914</v>
      </c>
      <c r="BP553" s="21" t="s">
        <v>912</v>
      </c>
      <c r="BQ553" s="148" t="s">
        <v>915</v>
      </c>
      <c r="BR553" s="35" t="s">
        <v>912</v>
      </c>
      <c r="BS553" s="149">
        <v>2</v>
      </c>
      <c r="BT553" s="123"/>
      <c r="BU553" s="958"/>
      <c r="BV553" s="115"/>
      <c r="BW553" s="859" t="s">
        <v>912</v>
      </c>
      <c r="BX553" s="886">
        <v>14440</v>
      </c>
      <c r="BY553" s="88"/>
      <c r="BZ553" s="859" t="s">
        <v>912</v>
      </c>
      <c r="CA553" s="860">
        <v>60</v>
      </c>
      <c r="CB553" s="883" t="s">
        <v>913</v>
      </c>
      <c r="CC553" s="834" t="s">
        <v>914</v>
      </c>
      <c r="CD553" s="883" t="s">
        <v>912</v>
      </c>
      <c r="CE553" s="837" t="s">
        <v>918</v>
      </c>
      <c r="CF553" s="883" t="s">
        <v>912</v>
      </c>
      <c r="CG553" s="840">
        <v>6.2</v>
      </c>
      <c r="CH553" s="877" t="s">
        <v>912</v>
      </c>
      <c r="CI553" s="871">
        <v>4300</v>
      </c>
      <c r="CJ553" s="874">
        <v>4700</v>
      </c>
      <c r="CK553" s="877" t="s">
        <v>912</v>
      </c>
      <c r="CL553" s="89" t="s">
        <v>919</v>
      </c>
      <c r="CM553" s="90">
        <v>7100</v>
      </c>
      <c r="CN553" s="91">
        <v>7900</v>
      </c>
      <c r="CO553" s="859" t="s">
        <v>912</v>
      </c>
      <c r="CP553" s="878">
        <v>6270</v>
      </c>
      <c r="CQ553" s="859" t="s">
        <v>912</v>
      </c>
      <c r="CR553" s="860">
        <v>60</v>
      </c>
      <c r="CS553" s="883" t="s">
        <v>913</v>
      </c>
      <c r="CT553" s="834" t="s">
        <v>914</v>
      </c>
      <c r="CU553" s="834" t="s">
        <v>912</v>
      </c>
      <c r="CV553" s="837" t="s">
        <v>918</v>
      </c>
      <c r="CW553" s="883" t="s">
        <v>912</v>
      </c>
      <c r="CX553" s="850">
        <v>3</v>
      </c>
      <c r="CY553" s="881" t="s">
        <v>920</v>
      </c>
      <c r="CZ553" s="877" t="s">
        <v>912</v>
      </c>
      <c r="DA553" s="853">
        <v>5100</v>
      </c>
      <c r="DB553" s="855"/>
      <c r="DC553" s="974" t="s">
        <v>855</v>
      </c>
      <c r="DD553" s="855" t="s">
        <v>921</v>
      </c>
      <c r="DE553" s="856">
        <v>6720</v>
      </c>
      <c r="DF553" s="859" t="s">
        <v>912</v>
      </c>
      <c r="DG553" s="860">
        <v>60</v>
      </c>
      <c r="DH553" s="834" t="s">
        <v>913</v>
      </c>
      <c r="DI553" s="834" t="s">
        <v>914</v>
      </c>
      <c r="DJ553" s="834" t="s">
        <v>912</v>
      </c>
      <c r="DK553" s="837" t="s">
        <v>918</v>
      </c>
      <c r="DL553" s="834" t="s">
        <v>912</v>
      </c>
      <c r="DM553" s="840">
        <v>2.2999999999999998</v>
      </c>
      <c r="DN553" s="843" t="s">
        <v>921</v>
      </c>
      <c r="DO553" s="844" t="s">
        <v>854</v>
      </c>
      <c r="DP553" s="846" t="s">
        <v>854</v>
      </c>
      <c r="DQ553" s="846" t="s">
        <v>854</v>
      </c>
      <c r="DR553" s="848" t="s">
        <v>854</v>
      </c>
      <c r="DS553" s="843" t="s">
        <v>921</v>
      </c>
      <c r="DT553" s="967"/>
      <c r="DU553" s="969"/>
      <c r="DV553" s="961"/>
      <c r="DW553" s="195"/>
      <c r="DX553" s="961"/>
    </row>
    <row r="554" spans="1:128" ht="18.600000000000001" customHeight="1">
      <c r="A554" s="302" t="s">
        <v>620</v>
      </c>
      <c r="B554" s="921"/>
      <c r="C554" s="866"/>
      <c r="D554" s="868"/>
      <c r="E554" s="94" t="s">
        <v>52</v>
      </c>
      <c r="F554" s="56"/>
      <c r="G554" s="95">
        <v>61190</v>
      </c>
      <c r="H554" s="96">
        <v>128860</v>
      </c>
      <c r="I554" s="95">
        <v>54120</v>
      </c>
      <c r="J554" s="96">
        <v>121790</v>
      </c>
      <c r="K554" s="33" t="s">
        <v>912</v>
      </c>
      <c r="L554" s="97">
        <v>580</v>
      </c>
      <c r="M554" s="98">
        <v>1160</v>
      </c>
      <c r="N554" s="99" t="s">
        <v>913</v>
      </c>
      <c r="O554" s="100" t="s">
        <v>914</v>
      </c>
      <c r="P554" s="100" t="s">
        <v>852</v>
      </c>
      <c r="Q554" s="100" t="s">
        <v>915</v>
      </c>
      <c r="R554" s="100" t="s">
        <v>912</v>
      </c>
      <c r="S554" s="101">
        <v>2.9</v>
      </c>
      <c r="T554" s="102">
        <v>2.9</v>
      </c>
      <c r="U554" s="97">
        <v>510</v>
      </c>
      <c r="V554" s="98">
        <v>1090</v>
      </c>
      <c r="W554" s="103" t="s">
        <v>913</v>
      </c>
      <c r="X554" s="100" t="s">
        <v>914</v>
      </c>
      <c r="Y554" s="103" t="s">
        <v>852</v>
      </c>
      <c r="Z554" s="100" t="s">
        <v>915</v>
      </c>
      <c r="AA554" s="103" t="s">
        <v>912</v>
      </c>
      <c r="AB554" s="101">
        <v>2.8</v>
      </c>
      <c r="AC554" s="104">
        <v>2.8</v>
      </c>
      <c r="AD554" s="33" t="s">
        <v>912</v>
      </c>
      <c r="AE554" s="105">
        <v>8360</v>
      </c>
      <c r="AF554" s="33" t="s">
        <v>912</v>
      </c>
      <c r="AG554" s="106">
        <v>80</v>
      </c>
      <c r="AH554" s="107" t="s">
        <v>913</v>
      </c>
      <c r="AI554" s="49" t="s">
        <v>914</v>
      </c>
      <c r="AJ554" s="50" t="s">
        <v>912</v>
      </c>
      <c r="AK554" s="108" t="s">
        <v>915</v>
      </c>
      <c r="AL554" s="109" t="s">
        <v>912</v>
      </c>
      <c r="AM554" s="110">
        <v>2.8</v>
      </c>
      <c r="AN554" s="111"/>
      <c r="AP554" s="112"/>
      <c r="AQ554" s="7"/>
      <c r="AR554" s="113"/>
      <c r="AS554" s="114"/>
      <c r="AT554" s="112"/>
      <c r="AU554" s="114"/>
      <c r="AV554" s="112"/>
      <c r="AW554" s="114"/>
      <c r="AX554" s="112"/>
      <c r="AZ554" s="18"/>
      <c r="BA554" s="18"/>
      <c r="BB554" s="81"/>
      <c r="BC554" s="22"/>
      <c r="BD554" s="18"/>
      <c r="BE554" s="22"/>
      <c r="BF554" s="18"/>
      <c r="BG554" s="22"/>
      <c r="BH554" s="18"/>
      <c r="BI554" s="870"/>
      <c r="BK554" s="150"/>
      <c r="BL554" s="869"/>
      <c r="BM554" s="151"/>
      <c r="BN554" s="54"/>
      <c r="BO554" s="54"/>
      <c r="BP554" s="54"/>
      <c r="BQ554" s="54"/>
      <c r="BR554" s="54"/>
      <c r="BS554" s="152"/>
      <c r="BU554" s="958"/>
      <c r="BV554" s="115" t="s">
        <v>946</v>
      </c>
      <c r="BW554" s="859"/>
      <c r="BX554" s="887"/>
      <c r="BY554" s="118">
        <v>12500</v>
      </c>
      <c r="BZ554" s="859"/>
      <c r="CA554" s="861"/>
      <c r="CB554" s="884"/>
      <c r="CC554" s="835"/>
      <c r="CD554" s="884"/>
      <c r="CE554" s="838"/>
      <c r="CF554" s="884"/>
      <c r="CG554" s="841"/>
      <c r="CH554" s="877"/>
      <c r="CI554" s="872" t="e">
        <v>#REF!</v>
      </c>
      <c r="CJ554" s="875" t="e">
        <v>#REF!</v>
      </c>
      <c r="CK554" s="877"/>
      <c r="CL554" s="15" t="s">
        <v>923</v>
      </c>
      <c r="CM554" s="119">
        <v>3900</v>
      </c>
      <c r="CN554" s="120">
        <v>4300</v>
      </c>
      <c r="CO554" s="859"/>
      <c r="CP554" s="879"/>
      <c r="CQ554" s="859"/>
      <c r="CR554" s="861"/>
      <c r="CS554" s="884"/>
      <c r="CT554" s="835"/>
      <c r="CU554" s="835"/>
      <c r="CV554" s="838"/>
      <c r="CW554" s="884"/>
      <c r="CX554" s="851"/>
      <c r="CY554" s="881"/>
      <c r="CZ554" s="877"/>
      <c r="DA554" s="854"/>
      <c r="DB554" s="855"/>
      <c r="DC554" s="974"/>
      <c r="DD554" s="855"/>
      <c r="DE554" s="857"/>
      <c r="DF554" s="859"/>
      <c r="DG554" s="861"/>
      <c r="DH554" s="835"/>
      <c r="DI554" s="835"/>
      <c r="DJ554" s="835"/>
      <c r="DK554" s="838"/>
      <c r="DL554" s="835"/>
      <c r="DM554" s="841"/>
      <c r="DN554" s="843"/>
      <c r="DO554" s="845"/>
      <c r="DP554" s="847"/>
      <c r="DQ554" s="847"/>
      <c r="DR554" s="849"/>
      <c r="DS554" s="843"/>
      <c r="DT554" s="967"/>
      <c r="DU554" s="969"/>
      <c r="DV554" s="961"/>
      <c r="DW554" s="195"/>
      <c r="DX554" s="961"/>
    </row>
    <row r="555" spans="1:128" ht="18.600000000000001" customHeight="1">
      <c r="A555" s="302" t="s">
        <v>621</v>
      </c>
      <c r="B555" s="921"/>
      <c r="C555" s="866"/>
      <c r="D555" s="863" t="s">
        <v>924</v>
      </c>
      <c r="E555" s="94" t="s">
        <v>53</v>
      </c>
      <c r="F555" s="56"/>
      <c r="G555" s="95">
        <v>128860</v>
      </c>
      <c r="H555" s="96">
        <v>212480</v>
      </c>
      <c r="I555" s="95">
        <v>121790</v>
      </c>
      <c r="J555" s="96">
        <v>205410</v>
      </c>
      <c r="K555" s="33" t="s">
        <v>912</v>
      </c>
      <c r="L555" s="97">
        <v>1160</v>
      </c>
      <c r="M555" s="98">
        <v>2000</v>
      </c>
      <c r="N555" s="99" t="s">
        <v>913</v>
      </c>
      <c r="O555" s="100" t="s">
        <v>914</v>
      </c>
      <c r="P555" s="100" t="s">
        <v>852</v>
      </c>
      <c r="Q555" s="100" t="s">
        <v>915</v>
      </c>
      <c r="R555" s="100" t="s">
        <v>912</v>
      </c>
      <c r="S555" s="101">
        <v>2.9</v>
      </c>
      <c r="T555" s="102">
        <v>2.9</v>
      </c>
      <c r="U555" s="97">
        <v>1090</v>
      </c>
      <c r="V555" s="98">
        <v>1930</v>
      </c>
      <c r="W555" s="103" t="s">
        <v>913</v>
      </c>
      <c r="X555" s="100" t="s">
        <v>914</v>
      </c>
      <c r="Y555" s="103" t="s">
        <v>852</v>
      </c>
      <c r="Z555" s="100" t="s">
        <v>915</v>
      </c>
      <c r="AA555" s="103" t="s">
        <v>912</v>
      </c>
      <c r="AB555" s="101">
        <v>2.8</v>
      </c>
      <c r="AC555" s="104">
        <v>2.9</v>
      </c>
      <c r="AD555" s="122"/>
      <c r="AF555" s="124"/>
      <c r="AO555" s="122"/>
      <c r="AQ555" s="124"/>
      <c r="AY555" s="33" t="s">
        <v>912</v>
      </c>
      <c r="AZ555" s="127">
        <v>16720</v>
      </c>
      <c r="BA555" s="33" t="s">
        <v>912</v>
      </c>
      <c r="BB555" s="75">
        <v>160</v>
      </c>
      <c r="BC555" s="76" t="s">
        <v>913</v>
      </c>
      <c r="BD555" s="77" t="s">
        <v>914</v>
      </c>
      <c r="BE555" s="78" t="s">
        <v>912</v>
      </c>
      <c r="BF555" s="79" t="s">
        <v>915</v>
      </c>
      <c r="BG555" s="76" t="s">
        <v>912</v>
      </c>
      <c r="BH555" s="80">
        <v>2.8</v>
      </c>
      <c r="BI555" s="870"/>
      <c r="BK555" s="115" t="s">
        <v>947</v>
      </c>
      <c r="BL555" s="869"/>
      <c r="BM555" s="93" t="s">
        <v>947</v>
      </c>
      <c r="BS555" s="116"/>
      <c r="BT555" s="154"/>
      <c r="BU555" s="958"/>
      <c r="BV555" s="155" t="s">
        <v>948</v>
      </c>
      <c r="BW555" s="859" t="s">
        <v>912</v>
      </c>
      <c r="BX555" s="963">
        <v>12500</v>
      </c>
      <c r="BY555" s="128"/>
      <c r="BZ555" s="859"/>
      <c r="CA555" s="861">
        <v>0</v>
      </c>
      <c r="CB555" s="884"/>
      <c r="CC555" s="835"/>
      <c r="CD555" s="884"/>
      <c r="CE555" s="838"/>
      <c r="CF555" s="884"/>
      <c r="CG555" s="841"/>
      <c r="CH555" s="877"/>
      <c r="CI555" s="872" t="e">
        <v>#REF!</v>
      </c>
      <c r="CJ555" s="875" t="e">
        <v>#REF!</v>
      </c>
      <c r="CK555" s="877"/>
      <c r="CL555" s="15" t="s">
        <v>925</v>
      </c>
      <c r="CM555" s="119">
        <v>3400</v>
      </c>
      <c r="CN555" s="120">
        <v>3800</v>
      </c>
      <c r="CO555" s="859"/>
      <c r="CP555" s="879"/>
      <c r="CQ555" s="859"/>
      <c r="CR555" s="861"/>
      <c r="CS555" s="884"/>
      <c r="CT555" s="835"/>
      <c r="CU555" s="835"/>
      <c r="CV555" s="838"/>
      <c r="CW555" s="884"/>
      <c r="CX555" s="851"/>
      <c r="CY555" s="881"/>
      <c r="CZ555" s="93"/>
      <c r="DA555" s="19"/>
      <c r="DB555" s="855"/>
      <c r="DC555" s="975">
        <v>0.1</v>
      </c>
      <c r="DD555" s="855"/>
      <c r="DE555" s="857"/>
      <c r="DF555" s="859"/>
      <c r="DG555" s="861"/>
      <c r="DH555" s="835"/>
      <c r="DI555" s="835"/>
      <c r="DJ555" s="835"/>
      <c r="DK555" s="838"/>
      <c r="DL555" s="835"/>
      <c r="DM555" s="841"/>
      <c r="DN555" s="843"/>
      <c r="DO555" s="888">
        <v>0.02</v>
      </c>
      <c r="DP555" s="890">
        <v>0.03</v>
      </c>
      <c r="DQ555" s="890">
        <v>0.05</v>
      </c>
      <c r="DR555" s="892">
        <v>0.06</v>
      </c>
      <c r="DS555" s="843"/>
      <c r="DT555" s="967"/>
      <c r="DU555" s="969"/>
      <c r="DV555" s="961"/>
      <c r="DW555" s="195"/>
      <c r="DX555" s="961"/>
    </row>
    <row r="556" spans="1:128" ht="18.600000000000001" customHeight="1">
      <c r="A556" s="302" t="s">
        <v>622</v>
      </c>
      <c r="B556" s="921"/>
      <c r="C556" s="866"/>
      <c r="D556" s="864"/>
      <c r="E556" s="129" t="s">
        <v>54</v>
      </c>
      <c r="F556" s="56"/>
      <c r="G556" s="130">
        <v>212480</v>
      </c>
      <c r="H556" s="131"/>
      <c r="I556" s="130">
        <v>205410</v>
      </c>
      <c r="J556" s="131"/>
      <c r="K556" s="33" t="s">
        <v>912</v>
      </c>
      <c r="L556" s="132">
        <v>2000</v>
      </c>
      <c r="M556" s="133"/>
      <c r="N556" s="134" t="s">
        <v>913</v>
      </c>
      <c r="O556" s="135" t="s">
        <v>914</v>
      </c>
      <c r="P556" s="135" t="s">
        <v>852</v>
      </c>
      <c r="Q556" s="135" t="s">
        <v>915</v>
      </c>
      <c r="R556" s="135" t="s">
        <v>912</v>
      </c>
      <c r="S556" s="136">
        <v>2.9</v>
      </c>
      <c r="T556" s="137"/>
      <c r="U556" s="132">
        <v>1930</v>
      </c>
      <c r="V556" s="133"/>
      <c r="W556" s="138" t="s">
        <v>913</v>
      </c>
      <c r="X556" s="135" t="s">
        <v>914</v>
      </c>
      <c r="Y556" s="139" t="s">
        <v>852</v>
      </c>
      <c r="Z556" s="135" t="s">
        <v>915</v>
      </c>
      <c r="AA556" s="139" t="s">
        <v>912</v>
      </c>
      <c r="AB556" s="136">
        <v>2.9</v>
      </c>
      <c r="AC556" s="140"/>
      <c r="AD556" s="122"/>
      <c r="AF556" s="124"/>
      <c r="AG556" s="141"/>
      <c r="AO556" s="122"/>
      <c r="AQ556" s="124"/>
      <c r="AR556" s="141"/>
      <c r="AY556" s="122"/>
      <c r="BI556" s="870"/>
      <c r="BK556" s="115">
        <v>542500</v>
      </c>
      <c r="BL556" s="869"/>
      <c r="BM556" s="147">
        <v>5420</v>
      </c>
      <c r="BN556" s="86" t="s">
        <v>853</v>
      </c>
      <c r="BO556" s="14" t="s">
        <v>914</v>
      </c>
      <c r="BP556" s="21" t="s">
        <v>912</v>
      </c>
      <c r="BQ556" s="148" t="s">
        <v>915</v>
      </c>
      <c r="BR556" s="35" t="s">
        <v>912</v>
      </c>
      <c r="BS556" s="149">
        <v>2</v>
      </c>
      <c r="BT556" s="123"/>
      <c r="BU556" s="958"/>
      <c r="BV556" s="115"/>
      <c r="BW556" s="859"/>
      <c r="BX556" s="964"/>
      <c r="BY556" s="142"/>
      <c r="BZ556" s="859"/>
      <c r="CA556" s="862"/>
      <c r="CB556" s="885"/>
      <c r="CC556" s="836"/>
      <c r="CD556" s="885"/>
      <c r="CE556" s="839"/>
      <c r="CF556" s="885"/>
      <c r="CG556" s="842"/>
      <c r="CH556" s="877"/>
      <c r="CI556" s="873" t="e">
        <v>#REF!</v>
      </c>
      <c r="CJ556" s="876" t="e">
        <v>#REF!</v>
      </c>
      <c r="CK556" s="877"/>
      <c r="CL556" s="143" t="s">
        <v>926</v>
      </c>
      <c r="CM556" s="144">
        <v>3000</v>
      </c>
      <c r="CN556" s="145">
        <v>3400</v>
      </c>
      <c r="CO556" s="859"/>
      <c r="CP556" s="880"/>
      <c r="CQ556" s="859"/>
      <c r="CR556" s="862"/>
      <c r="CS556" s="885"/>
      <c r="CT556" s="836"/>
      <c r="CU556" s="836"/>
      <c r="CV556" s="839"/>
      <c r="CW556" s="885"/>
      <c r="CX556" s="852"/>
      <c r="CY556" s="882"/>
      <c r="CZ556" s="93"/>
      <c r="DA556" s="19"/>
      <c r="DB556" s="855"/>
      <c r="DC556" s="975"/>
      <c r="DD556" s="855"/>
      <c r="DE556" s="858"/>
      <c r="DF556" s="859"/>
      <c r="DG556" s="862"/>
      <c r="DH556" s="836"/>
      <c r="DI556" s="836"/>
      <c r="DJ556" s="836"/>
      <c r="DK556" s="839"/>
      <c r="DL556" s="836"/>
      <c r="DM556" s="842"/>
      <c r="DN556" s="843"/>
      <c r="DO556" s="889"/>
      <c r="DP556" s="891"/>
      <c r="DQ556" s="891"/>
      <c r="DR556" s="893"/>
      <c r="DS556" s="843"/>
      <c r="DT556" s="967"/>
      <c r="DU556" s="969"/>
      <c r="DV556" s="961"/>
      <c r="DW556" s="195"/>
      <c r="DX556" s="961"/>
    </row>
    <row r="557" spans="1:128" ht="18.600000000000001" customHeight="1">
      <c r="A557" s="302" t="s">
        <v>623</v>
      </c>
      <c r="B557" s="921"/>
      <c r="C557" s="865" t="s">
        <v>949</v>
      </c>
      <c r="D557" s="867" t="s">
        <v>911</v>
      </c>
      <c r="E557" s="55" t="s">
        <v>51</v>
      </c>
      <c r="F557" s="56"/>
      <c r="G557" s="57">
        <v>49120</v>
      </c>
      <c r="H557" s="58">
        <v>57480</v>
      </c>
      <c r="I557" s="57">
        <v>42840</v>
      </c>
      <c r="J557" s="58">
        <v>51200</v>
      </c>
      <c r="K557" s="33" t="s">
        <v>912</v>
      </c>
      <c r="L557" s="59">
        <v>470</v>
      </c>
      <c r="M557" s="60">
        <v>550</v>
      </c>
      <c r="N557" s="61" t="s">
        <v>913</v>
      </c>
      <c r="O557" s="62" t="s">
        <v>914</v>
      </c>
      <c r="P557" s="63" t="s">
        <v>912</v>
      </c>
      <c r="Q557" s="64" t="s">
        <v>915</v>
      </c>
      <c r="R557" s="63" t="s">
        <v>912</v>
      </c>
      <c r="S557" s="65">
        <v>2.9</v>
      </c>
      <c r="T557" s="66">
        <v>2.9</v>
      </c>
      <c r="U557" s="59">
        <v>400</v>
      </c>
      <c r="V557" s="60">
        <v>480</v>
      </c>
      <c r="W557" s="67" t="s">
        <v>913</v>
      </c>
      <c r="X557" s="62" t="s">
        <v>914</v>
      </c>
      <c r="Y557" s="67" t="s">
        <v>912</v>
      </c>
      <c r="Z557" s="64" t="s">
        <v>915</v>
      </c>
      <c r="AA557" s="67" t="s">
        <v>912</v>
      </c>
      <c r="AB557" s="65">
        <v>2.9</v>
      </c>
      <c r="AC557" s="68">
        <v>2.8</v>
      </c>
      <c r="AD557" s="33" t="s">
        <v>912</v>
      </c>
      <c r="AE557" s="69">
        <v>8360</v>
      </c>
      <c r="AF557" s="33" t="s">
        <v>912</v>
      </c>
      <c r="AG557" s="70">
        <v>80</v>
      </c>
      <c r="AH557" s="71" t="s">
        <v>913</v>
      </c>
      <c r="AI557" s="62" t="s">
        <v>914</v>
      </c>
      <c r="AJ557" s="67" t="s">
        <v>912</v>
      </c>
      <c r="AK557" s="64" t="s">
        <v>915</v>
      </c>
      <c r="AL557" s="67" t="s">
        <v>912</v>
      </c>
      <c r="AM557" s="72">
        <v>2.8</v>
      </c>
      <c r="AN557" s="73" t="s">
        <v>916</v>
      </c>
      <c r="AO557" s="33" t="s">
        <v>912</v>
      </c>
      <c r="AP557" s="74">
        <v>3340</v>
      </c>
      <c r="AQ557" s="33" t="s">
        <v>912</v>
      </c>
      <c r="AR557" s="75">
        <v>30</v>
      </c>
      <c r="AS557" s="76" t="s">
        <v>913</v>
      </c>
      <c r="AT557" s="77" t="s">
        <v>914</v>
      </c>
      <c r="AU557" s="78" t="s">
        <v>912</v>
      </c>
      <c r="AV557" s="79" t="s">
        <v>915</v>
      </c>
      <c r="AW557" s="78" t="s">
        <v>912</v>
      </c>
      <c r="AX557" s="80">
        <v>3.7</v>
      </c>
      <c r="AZ557" s="18"/>
      <c r="BA557" s="18"/>
      <c r="BB557" s="81"/>
      <c r="BC557" s="22"/>
      <c r="BD557" s="18"/>
      <c r="BE557" s="22"/>
      <c r="BF557" s="18"/>
      <c r="BG557" s="22"/>
      <c r="BH557" s="18"/>
      <c r="BI557" s="870"/>
      <c r="BK557" s="150"/>
      <c r="BL557" s="869"/>
      <c r="BM557" s="151"/>
      <c r="BN557" s="54"/>
      <c r="BO557" s="54"/>
      <c r="BP557" s="54"/>
      <c r="BQ557" s="54"/>
      <c r="BR557" s="54"/>
      <c r="BS557" s="152"/>
      <c r="BU557" s="958"/>
      <c r="BV557" s="117"/>
      <c r="BW557" s="859" t="s">
        <v>912</v>
      </c>
      <c r="BX557" s="886">
        <v>13700</v>
      </c>
      <c r="BY557" s="88"/>
      <c r="BZ557" s="859" t="s">
        <v>912</v>
      </c>
      <c r="CA557" s="860">
        <v>50</v>
      </c>
      <c r="CB557" s="883" t="s">
        <v>913</v>
      </c>
      <c r="CC557" s="834" t="s">
        <v>914</v>
      </c>
      <c r="CD557" s="883" t="s">
        <v>912</v>
      </c>
      <c r="CE557" s="837" t="s">
        <v>918</v>
      </c>
      <c r="CF557" s="883" t="s">
        <v>912</v>
      </c>
      <c r="CG557" s="840">
        <v>6.6</v>
      </c>
      <c r="CH557" s="877" t="s">
        <v>912</v>
      </c>
      <c r="CI557" s="871">
        <v>3800</v>
      </c>
      <c r="CJ557" s="874">
        <v>4200</v>
      </c>
      <c r="CK557" s="877" t="s">
        <v>912</v>
      </c>
      <c r="CL557" s="89" t="s">
        <v>919</v>
      </c>
      <c r="CM557" s="90">
        <v>6300</v>
      </c>
      <c r="CN557" s="91">
        <v>7100</v>
      </c>
      <c r="CO557" s="859" t="s">
        <v>912</v>
      </c>
      <c r="CP557" s="878">
        <v>5570</v>
      </c>
      <c r="CQ557" s="859" t="s">
        <v>912</v>
      </c>
      <c r="CR557" s="860">
        <v>50</v>
      </c>
      <c r="CS557" s="883" t="s">
        <v>913</v>
      </c>
      <c r="CT557" s="834" t="s">
        <v>914</v>
      </c>
      <c r="CU557" s="834" t="s">
        <v>912</v>
      </c>
      <c r="CV557" s="837" t="s">
        <v>918</v>
      </c>
      <c r="CW557" s="883" t="s">
        <v>912</v>
      </c>
      <c r="CX557" s="850">
        <v>3.2</v>
      </c>
      <c r="CY557" s="881" t="s">
        <v>920</v>
      </c>
      <c r="CZ557" s="877" t="s">
        <v>912</v>
      </c>
      <c r="DA557" s="853">
        <v>5100</v>
      </c>
      <c r="DB557" s="855"/>
      <c r="DC557" s="156"/>
      <c r="DD557" s="855" t="s">
        <v>921</v>
      </c>
      <c r="DE557" s="856">
        <v>5980</v>
      </c>
      <c r="DF557" s="859" t="s">
        <v>912</v>
      </c>
      <c r="DG557" s="860">
        <v>50</v>
      </c>
      <c r="DH557" s="834" t="s">
        <v>913</v>
      </c>
      <c r="DI557" s="834" t="s">
        <v>914</v>
      </c>
      <c r="DJ557" s="834" t="s">
        <v>912</v>
      </c>
      <c r="DK557" s="837" t="s">
        <v>918</v>
      </c>
      <c r="DL557" s="834" t="s">
        <v>912</v>
      </c>
      <c r="DM557" s="840">
        <v>2.5</v>
      </c>
      <c r="DN557" s="843" t="s">
        <v>921</v>
      </c>
      <c r="DO557" s="844" t="s">
        <v>854</v>
      </c>
      <c r="DP557" s="846" t="s">
        <v>854</v>
      </c>
      <c r="DQ557" s="846" t="s">
        <v>854</v>
      </c>
      <c r="DR557" s="848" t="s">
        <v>854</v>
      </c>
      <c r="DS557" s="843" t="s">
        <v>921</v>
      </c>
      <c r="DT557" s="967"/>
      <c r="DU557" s="969"/>
      <c r="DV557" s="961"/>
      <c r="DW557" s="195"/>
      <c r="DX557" s="961"/>
    </row>
    <row r="558" spans="1:128" ht="18.600000000000001" customHeight="1">
      <c r="A558" s="302" t="s">
        <v>624</v>
      </c>
      <c r="B558" s="921"/>
      <c r="C558" s="866"/>
      <c r="D558" s="868"/>
      <c r="E558" s="94" t="s">
        <v>52</v>
      </c>
      <c r="F558" s="56"/>
      <c r="G558" s="95">
        <v>57480</v>
      </c>
      <c r="H558" s="96">
        <v>125150</v>
      </c>
      <c r="I558" s="95">
        <v>51200</v>
      </c>
      <c r="J558" s="96">
        <v>118870</v>
      </c>
      <c r="K558" s="33" t="s">
        <v>912</v>
      </c>
      <c r="L558" s="97">
        <v>550</v>
      </c>
      <c r="M558" s="98">
        <v>1120</v>
      </c>
      <c r="N558" s="99" t="s">
        <v>913</v>
      </c>
      <c r="O558" s="100" t="s">
        <v>914</v>
      </c>
      <c r="P558" s="100" t="s">
        <v>852</v>
      </c>
      <c r="Q558" s="100" t="s">
        <v>915</v>
      </c>
      <c r="R558" s="100" t="s">
        <v>912</v>
      </c>
      <c r="S558" s="101">
        <v>2.9</v>
      </c>
      <c r="T558" s="102">
        <v>2.9</v>
      </c>
      <c r="U558" s="97">
        <v>480</v>
      </c>
      <c r="V558" s="98">
        <v>1060</v>
      </c>
      <c r="W558" s="103" t="s">
        <v>913</v>
      </c>
      <c r="X558" s="100" t="s">
        <v>914</v>
      </c>
      <c r="Y558" s="103" t="s">
        <v>852</v>
      </c>
      <c r="Z558" s="100" t="s">
        <v>915</v>
      </c>
      <c r="AA558" s="103" t="s">
        <v>912</v>
      </c>
      <c r="AB558" s="101">
        <v>2.8</v>
      </c>
      <c r="AC558" s="104">
        <v>2.8</v>
      </c>
      <c r="AD558" s="33" t="s">
        <v>912</v>
      </c>
      <c r="AE558" s="105">
        <v>8360</v>
      </c>
      <c r="AF558" s="33" t="s">
        <v>912</v>
      </c>
      <c r="AG558" s="106">
        <v>80</v>
      </c>
      <c r="AH558" s="107" t="s">
        <v>913</v>
      </c>
      <c r="AI558" s="49" t="s">
        <v>914</v>
      </c>
      <c r="AJ558" s="50" t="s">
        <v>912</v>
      </c>
      <c r="AK558" s="108" t="s">
        <v>915</v>
      </c>
      <c r="AL558" s="109" t="s">
        <v>912</v>
      </c>
      <c r="AM558" s="110">
        <v>2.8</v>
      </c>
      <c r="AN558" s="111"/>
      <c r="AP558" s="112"/>
      <c r="AQ558" s="7"/>
      <c r="AR558" s="113"/>
      <c r="AS558" s="114"/>
      <c r="AT558" s="112"/>
      <c r="AU558" s="114"/>
      <c r="AV558" s="112"/>
      <c r="AW558" s="114"/>
      <c r="AX558" s="112"/>
      <c r="AZ558" s="18"/>
      <c r="BA558" s="18"/>
      <c r="BB558" s="81"/>
      <c r="BC558" s="22"/>
      <c r="BD558" s="18"/>
      <c r="BE558" s="22"/>
      <c r="BF558" s="18"/>
      <c r="BG558" s="22"/>
      <c r="BH558" s="18"/>
      <c r="BI558" s="870"/>
      <c r="BK558" s="115" t="s">
        <v>950</v>
      </c>
      <c r="BL558" s="869"/>
      <c r="BM558" s="93" t="s">
        <v>950</v>
      </c>
      <c r="BS558" s="116"/>
      <c r="BT558" s="154"/>
      <c r="BU558" s="958"/>
      <c r="BV558" s="150"/>
      <c r="BW558" s="859"/>
      <c r="BX558" s="887"/>
      <c r="BY558" s="118">
        <v>11760</v>
      </c>
      <c r="BZ558" s="859"/>
      <c r="CA558" s="861"/>
      <c r="CB558" s="884"/>
      <c r="CC558" s="835"/>
      <c r="CD558" s="884"/>
      <c r="CE558" s="838"/>
      <c r="CF558" s="884"/>
      <c r="CG558" s="841"/>
      <c r="CH558" s="877"/>
      <c r="CI558" s="872" t="e">
        <v>#REF!</v>
      </c>
      <c r="CJ558" s="875" t="e">
        <v>#REF!</v>
      </c>
      <c r="CK558" s="877"/>
      <c r="CL558" s="15" t="s">
        <v>923</v>
      </c>
      <c r="CM558" s="119">
        <v>3500</v>
      </c>
      <c r="CN558" s="120">
        <v>3900</v>
      </c>
      <c r="CO558" s="859"/>
      <c r="CP558" s="879"/>
      <c r="CQ558" s="859"/>
      <c r="CR558" s="861"/>
      <c r="CS558" s="884"/>
      <c r="CT558" s="835"/>
      <c r="CU558" s="835"/>
      <c r="CV558" s="838"/>
      <c r="CW558" s="884"/>
      <c r="CX558" s="851"/>
      <c r="CY558" s="881"/>
      <c r="CZ558" s="877"/>
      <c r="DA558" s="854"/>
      <c r="DB558" s="855"/>
      <c r="DC558" s="156"/>
      <c r="DD558" s="855"/>
      <c r="DE558" s="857"/>
      <c r="DF558" s="859"/>
      <c r="DG558" s="861"/>
      <c r="DH558" s="835"/>
      <c r="DI558" s="835"/>
      <c r="DJ558" s="835"/>
      <c r="DK558" s="838"/>
      <c r="DL558" s="835"/>
      <c r="DM558" s="841"/>
      <c r="DN558" s="843"/>
      <c r="DO558" s="845"/>
      <c r="DP558" s="847"/>
      <c r="DQ558" s="847"/>
      <c r="DR558" s="849"/>
      <c r="DS558" s="843"/>
      <c r="DT558" s="967"/>
      <c r="DU558" s="969"/>
      <c r="DV558" s="961"/>
      <c r="DW558" s="195"/>
      <c r="DX558" s="961"/>
    </row>
    <row r="559" spans="1:128" ht="18.600000000000001" customHeight="1">
      <c r="A559" s="302" t="s">
        <v>625</v>
      </c>
      <c r="B559" s="921"/>
      <c r="C559" s="866"/>
      <c r="D559" s="863" t="s">
        <v>924</v>
      </c>
      <c r="E559" s="94" t="s">
        <v>53</v>
      </c>
      <c r="F559" s="56"/>
      <c r="G559" s="95">
        <v>125150</v>
      </c>
      <c r="H559" s="96">
        <v>208770</v>
      </c>
      <c r="I559" s="95">
        <v>118870</v>
      </c>
      <c r="J559" s="96">
        <v>202490</v>
      </c>
      <c r="K559" s="33" t="s">
        <v>912</v>
      </c>
      <c r="L559" s="97">
        <v>1120</v>
      </c>
      <c r="M559" s="98">
        <v>1960</v>
      </c>
      <c r="N559" s="99" t="s">
        <v>913</v>
      </c>
      <c r="O559" s="100" t="s">
        <v>914</v>
      </c>
      <c r="P559" s="100" t="s">
        <v>852</v>
      </c>
      <c r="Q559" s="100" t="s">
        <v>915</v>
      </c>
      <c r="R559" s="100" t="s">
        <v>912</v>
      </c>
      <c r="S559" s="101">
        <v>2.9</v>
      </c>
      <c r="T559" s="102">
        <v>2.9</v>
      </c>
      <c r="U559" s="97">
        <v>1060</v>
      </c>
      <c r="V559" s="98">
        <v>1900</v>
      </c>
      <c r="W559" s="103" t="s">
        <v>913</v>
      </c>
      <c r="X559" s="100" t="s">
        <v>914</v>
      </c>
      <c r="Y559" s="103" t="s">
        <v>852</v>
      </c>
      <c r="Z559" s="100" t="s">
        <v>915</v>
      </c>
      <c r="AA559" s="103" t="s">
        <v>912</v>
      </c>
      <c r="AB559" s="101">
        <v>2.8</v>
      </c>
      <c r="AC559" s="104">
        <v>2.9</v>
      </c>
      <c r="AD559" s="122"/>
      <c r="AF559" s="124"/>
      <c r="AO559" s="122"/>
      <c r="AQ559" s="124"/>
      <c r="AY559" s="33" t="s">
        <v>912</v>
      </c>
      <c r="AZ559" s="127">
        <v>16720</v>
      </c>
      <c r="BA559" s="33" t="s">
        <v>912</v>
      </c>
      <c r="BB559" s="75">
        <v>160</v>
      </c>
      <c r="BC559" s="76" t="s">
        <v>913</v>
      </c>
      <c r="BD559" s="77" t="s">
        <v>914</v>
      </c>
      <c r="BE559" s="78" t="s">
        <v>912</v>
      </c>
      <c r="BF559" s="79" t="s">
        <v>915</v>
      </c>
      <c r="BG559" s="76" t="s">
        <v>912</v>
      </c>
      <c r="BH559" s="80">
        <v>2.8</v>
      </c>
      <c r="BI559" s="870"/>
      <c r="BK559" s="115">
        <v>582700</v>
      </c>
      <c r="BL559" s="869"/>
      <c r="BM559" s="147">
        <v>5820</v>
      </c>
      <c r="BN559" s="86" t="s">
        <v>853</v>
      </c>
      <c r="BO559" s="14" t="s">
        <v>914</v>
      </c>
      <c r="BP559" s="21" t="s">
        <v>912</v>
      </c>
      <c r="BQ559" s="148" t="s">
        <v>915</v>
      </c>
      <c r="BR559" s="35" t="s">
        <v>912</v>
      </c>
      <c r="BS559" s="149">
        <v>2.1</v>
      </c>
      <c r="BT559" s="123"/>
      <c r="BU559" s="958"/>
      <c r="BV559" s="115"/>
      <c r="BW559" s="859" t="s">
        <v>912</v>
      </c>
      <c r="BX559" s="963">
        <v>11760</v>
      </c>
      <c r="BY559" s="128"/>
      <c r="BZ559" s="859"/>
      <c r="CA559" s="861">
        <v>0</v>
      </c>
      <c r="CB559" s="884"/>
      <c r="CC559" s="835"/>
      <c r="CD559" s="884"/>
      <c r="CE559" s="838"/>
      <c r="CF559" s="884"/>
      <c r="CG559" s="841"/>
      <c r="CH559" s="877"/>
      <c r="CI559" s="872" t="e">
        <v>#REF!</v>
      </c>
      <c r="CJ559" s="875" t="e">
        <v>#REF!</v>
      </c>
      <c r="CK559" s="877"/>
      <c r="CL559" s="15" t="s">
        <v>925</v>
      </c>
      <c r="CM559" s="119">
        <v>3000</v>
      </c>
      <c r="CN559" s="120">
        <v>3400</v>
      </c>
      <c r="CO559" s="859"/>
      <c r="CP559" s="879"/>
      <c r="CQ559" s="859"/>
      <c r="CR559" s="861"/>
      <c r="CS559" s="884"/>
      <c r="CT559" s="835"/>
      <c r="CU559" s="835"/>
      <c r="CV559" s="838"/>
      <c r="CW559" s="884"/>
      <c r="CX559" s="851"/>
      <c r="CY559" s="881"/>
      <c r="CZ559" s="93"/>
      <c r="DA559" s="19"/>
      <c r="DB559" s="855"/>
      <c r="DC559" s="157"/>
      <c r="DD559" s="855"/>
      <c r="DE559" s="857"/>
      <c r="DF559" s="859"/>
      <c r="DG559" s="861"/>
      <c r="DH559" s="835"/>
      <c r="DI559" s="835"/>
      <c r="DJ559" s="835"/>
      <c r="DK559" s="838"/>
      <c r="DL559" s="835"/>
      <c r="DM559" s="841"/>
      <c r="DN559" s="843"/>
      <c r="DO559" s="888">
        <v>0.02</v>
      </c>
      <c r="DP559" s="890">
        <v>0.03</v>
      </c>
      <c r="DQ559" s="890">
        <v>0.05</v>
      </c>
      <c r="DR559" s="892">
        <v>0.06</v>
      </c>
      <c r="DS559" s="843"/>
      <c r="DT559" s="967"/>
      <c r="DU559" s="969"/>
      <c r="DV559" s="961"/>
      <c r="DW559" s="195"/>
      <c r="DX559" s="961"/>
    </row>
    <row r="560" spans="1:128" ht="18.600000000000001" customHeight="1">
      <c r="A560" s="302" t="s">
        <v>626</v>
      </c>
      <c r="B560" s="921"/>
      <c r="C560" s="866"/>
      <c r="D560" s="864"/>
      <c r="E560" s="129" t="s">
        <v>54</v>
      </c>
      <c r="F560" s="56"/>
      <c r="G560" s="130">
        <v>208770</v>
      </c>
      <c r="H560" s="131"/>
      <c r="I560" s="130">
        <v>202490</v>
      </c>
      <c r="J560" s="131"/>
      <c r="K560" s="33" t="s">
        <v>912</v>
      </c>
      <c r="L560" s="132">
        <v>1960</v>
      </c>
      <c r="M560" s="133"/>
      <c r="N560" s="134" t="s">
        <v>913</v>
      </c>
      <c r="O560" s="135" t="s">
        <v>914</v>
      </c>
      <c r="P560" s="135" t="s">
        <v>852</v>
      </c>
      <c r="Q560" s="135" t="s">
        <v>915</v>
      </c>
      <c r="R560" s="135" t="s">
        <v>912</v>
      </c>
      <c r="S560" s="136">
        <v>2.9</v>
      </c>
      <c r="T560" s="137"/>
      <c r="U560" s="132">
        <v>1900</v>
      </c>
      <c r="V560" s="133"/>
      <c r="W560" s="138" t="s">
        <v>913</v>
      </c>
      <c r="X560" s="135" t="s">
        <v>914</v>
      </c>
      <c r="Y560" s="139" t="s">
        <v>852</v>
      </c>
      <c r="Z560" s="135" t="s">
        <v>915</v>
      </c>
      <c r="AA560" s="139" t="s">
        <v>912</v>
      </c>
      <c r="AB560" s="136">
        <v>2.9</v>
      </c>
      <c r="AC560" s="140"/>
      <c r="AD560" s="122"/>
      <c r="AF560" s="124"/>
      <c r="AG560" s="141"/>
      <c r="AO560" s="122"/>
      <c r="AQ560" s="124"/>
      <c r="AR560" s="141"/>
      <c r="AY560" s="122"/>
      <c r="BI560" s="870"/>
      <c r="BK560" s="150"/>
      <c r="BL560" s="869"/>
      <c r="BM560" s="151"/>
      <c r="BN560" s="54"/>
      <c r="BO560" s="54"/>
      <c r="BP560" s="54"/>
      <c r="BQ560" s="54"/>
      <c r="BR560" s="54"/>
      <c r="BS560" s="152"/>
      <c r="BU560" s="958"/>
      <c r="BV560" s="117"/>
      <c r="BW560" s="859"/>
      <c r="BX560" s="964"/>
      <c r="BY560" s="142"/>
      <c r="BZ560" s="859"/>
      <c r="CA560" s="862"/>
      <c r="CB560" s="885"/>
      <c r="CC560" s="836"/>
      <c r="CD560" s="885"/>
      <c r="CE560" s="839"/>
      <c r="CF560" s="885"/>
      <c r="CG560" s="842"/>
      <c r="CH560" s="877"/>
      <c r="CI560" s="873" t="e">
        <v>#REF!</v>
      </c>
      <c r="CJ560" s="876" t="e">
        <v>#REF!</v>
      </c>
      <c r="CK560" s="877"/>
      <c r="CL560" s="143" t="s">
        <v>926</v>
      </c>
      <c r="CM560" s="144">
        <v>2700</v>
      </c>
      <c r="CN560" s="145">
        <v>3000</v>
      </c>
      <c r="CO560" s="859"/>
      <c r="CP560" s="880"/>
      <c r="CQ560" s="859"/>
      <c r="CR560" s="862"/>
      <c r="CS560" s="885"/>
      <c r="CT560" s="836"/>
      <c r="CU560" s="836"/>
      <c r="CV560" s="839"/>
      <c r="CW560" s="885"/>
      <c r="CX560" s="852"/>
      <c r="CY560" s="882"/>
      <c r="CZ560" s="93"/>
      <c r="DA560" s="19"/>
      <c r="DB560" s="855"/>
      <c r="DC560" s="157"/>
      <c r="DD560" s="855"/>
      <c r="DE560" s="858"/>
      <c r="DF560" s="859"/>
      <c r="DG560" s="862"/>
      <c r="DH560" s="836"/>
      <c r="DI560" s="836"/>
      <c r="DJ560" s="836"/>
      <c r="DK560" s="839"/>
      <c r="DL560" s="836"/>
      <c r="DM560" s="842"/>
      <c r="DN560" s="843"/>
      <c r="DO560" s="889"/>
      <c r="DP560" s="891"/>
      <c r="DQ560" s="891"/>
      <c r="DR560" s="893"/>
      <c r="DS560" s="843"/>
      <c r="DT560" s="967"/>
      <c r="DU560" s="969"/>
      <c r="DV560" s="961"/>
      <c r="DW560" s="195"/>
      <c r="DX560" s="961"/>
    </row>
    <row r="561" spans="1:128" ht="18.600000000000001" customHeight="1">
      <c r="A561" s="302" t="s">
        <v>627</v>
      </c>
      <c r="B561" s="921"/>
      <c r="C561" s="865" t="s">
        <v>951</v>
      </c>
      <c r="D561" s="867" t="s">
        <v>911</v>
      </c>
      <c r="E561" s="55" t="s">
        <v>51</v>
      </c>
      <c r="F561" s="56"/>
      <c r="G561" s="57">
        <v>42490</v>
      </c>
      <c r="H561" s="58">
        <v>50850</v>
      </c>
      <c r="I561" s="57">
        <v>36840</v>
      </c>
      <c r="J561" s="58">
        <v>45200</v>
      </c>
      <c r="K561" s="33" t="s">
        <v>912</v>
      </c>
      <c r="L561" s="59">
        <v>400</v>
      </c>
      <c r="M561" s="60">
        <v>480</v>
      </c>
      <c r="N561" s="61" t="s">
        <v>913</v>
      </c>
      <c r="O561" s="62" t="s">
        <v>914</v>
      </c>
      <c r="P561" s="63" t="s">
        <v>912</v>
      </c>
      <c r="Q561" s="64" t="s">
        <v>915</v>
      </c>
      <c r="R561" s="63" t="s">
        <v>912</v>
      </c>
      <c r="S561" s="65">
        <v>3.1</v>
      </c>
      <c r="T561" s="66">
        <v>3</v>
      </c>
      <c r="U561" s="59">
        <v>340</v>
      </c>
      <c r="V561" s="60">
        <v>420</v>
      </c>
      <c r="W561" s="67" t="s">
        <v>913</v>
      </c>
      <c r="X561" s="62" t="s">
        <v>914</v>
      </c>
      <c r="Y561" s="67" t="s">
        <v>912</v>
      </c>
      <c r="Z561" s="64" t="s">
        <v>915</v>
      </c>
      <c r="AA561" s="67" t="s">
        <v>912</v>
      </c>
      <c r="AB561" s="65">
        <v>3.1</v>
      </c>
      <c r="AC561" s="68">
        <v>3</v>
      </c>
      <c r="AD561" s="33" t="s">
        <v>912</v>
      </c>
      <c r="AE561" s="69">
        <v>8360</v>
      </c>
      <c r="AF561" s="33" t="s">
        <v>912</v>
      </c>
      <c r="AG561" s="70">
        <v>80</v>
      </c>
      <c r="AH561" s="71" t="s">
        <v>913</v>
      </c>
      <c r="AI561" s="62" t="s">
        <v>914</v>
      </c>
      <c r="AJ561" s="67" t="s">
        <v>912</v>
      </c>
      <c r="AK561" s="64" t="s">
        <v>915</v>
      </c>
      <c r="AL561" s="67" t="s">
        <v>912</v>
      </c>
      <c r="AM561" s="72">
        <v>2.8</v>
      </c>
      <c r="AN561" s="73" t="s">
        <v>916</v>
      </c>
      <c r="AO561" s="33" t="s">
        <v>912</v>
      </c>
      <c r="AP561" s="74">
        <v>3340</v>
      </c>
      <c r="AQ561" s="33" t="s">
        <v>912</v>
      </c>
      <c r="AR561" s="75">
        <v>30</v>
      </c>
      <c r="AS561" s="76" t="s">
        <v>913</v>
      </c>
      <c r="AT561" s="77" t="s">
        <v>914</v>
      </c>
      <c r="AU561" s="78" t="s">
        <v>912</v>
      </c>
      <c r="AV561" s="79" t="s">
        <v>915</v>
      </c>
      <c r="AW561" s="78" t="s">
        <v>912</v>
      </c>
      <c r="AX561" s="80">
        <v>3.7</v>
      </c>
      <c r="AZ561" s="18"/>
      <c r="BA561" s="18"/>
      <c r="BB561" s="81"/>
      <c r="BC561" s="22"/>
      <c r="BD561" s="18"/>
      <c r="BE561" s="22"/>
      <c r="BF561" s="18"/>
      <c r="BG561" s="22"/>
      <c r="BH561" s="18"/>
      <c r="BI561" s="870"/>
      <c r="BK561" s="115" t="s">
        <v>952</v>
      </c>
      <c r="BL561" s="869"/>
      <c r="BM561" s="93" t="s">
        <v>952</v>
      </c>
      <c r="BS561" s="116"/>
      <c r="BT561" s="154"/>
      <c r="BU561" s="958"/>
      <c r="BV561" s="150"/>
      <c r="BW561" s="869"/>
      <c r="BX561" s="123"/>
      <c r="BY561" s="123"/>
      <c r="BZ561" s="870"/>
      <c r="CA561" s="158"/>
      <c r="CB561" s="159"/>
      <c r="CC561" s="160"/>
      <c r="CD561" s="159"/>
      <c r="CE561" s="160"/>
      <c r="CF561" s="159"/>
      <c r="CG561" s="160"/>
      <c r="CH561" s="855" t="s">
        <v>912</v>
      </c>
      <c r="CI561" s="871">
        <v>3400</v>
      </c>
      <c r="CJ561" s="874">
        <v>3800</v>
      </c>
      <c r="CK561" s="877" t="s">
        <v>912</v>
      </c>
      <c r="CL561" s="89" t="s">
        <v>919</v>
      </c>
      <c r="CM561" s="90">
        <v>5500</v>
      </c>
      <c r="CN561" s="91">
        <v>6200</v>
      </c>
      <c r="CO561" s="859" t="s">
        <v>912</v>
      </c>
      <c r="CP561" s="878">
        <v>5010</v>
      </c>
      <c r="CQ561" s="859" t="s">
        <v>912</v>
      </c>
      <c r="CR561" s="860">
        <v>50</v>
      </c>
      <c r="CS561" s="883" t="s">
        <v>913</v>
      </c>
      <c r="CT561" s="834" t="s">
        <v>914</v>
      </c>
      <c r="CU561" s="834" t="s">
        <v>912</v>
      </c>
      <c r="CV561" s="837" t="s">
        <v>918</v>
      </c>
      <c r="CW561" s="883" t="s">
        <v>912</v>
      </c>
      <c r="CX561" s="850">
        <v>2.9</v>
      </c>
      <c r="CY561" s="881" t="s">
        <v>920</v>
      </c>
      <c r="CZ561" s="877" t="s">
        <v>912</v>
      </c>
      <c r="DA561" s="853">
        <v>5100</v>
      </c>
      <c r="DB561" s="855"/>
      <c r="DC561" s="161"/>
      <c r="DD561" s="855" t="s">
        <v>921</v>
      </c>
      <c r="DE561" s="856">
        <v>5380</v>
      </c>
      <c r="DF561" s="859" t="s">
        <v>912</v>
      </c>
      <c r="DG561" s="860">
        <v>50</v>
      </c>
      <c r="DH561" s="834" t="s">
        <v>913</v>
      </c>
      <c r="DI561" s="834" t="s">
        <v>914</v>
      </c>
      <c r="DJ561" s="834" t="s">
        <v>912</v>
      </c>
      <c r="DK561" s="837" t="s">
        <v>918</v>
      </c>
      <c r="DL561" s="834" t="s">
        <v>912</v>
      </c>
      <c r="DM561" s="840">
        <v>2.2000000000000002</v>
      </c>
      <c r="DN561" s="843" t="s">
        <v>921</v>
      </c>
      <c r="DO561" s="844" t="s">
        <v>854</v>
      </c>
      <c r="DP561" s="846" t="s">
        <v>854</v>
      </c>
      <c r="DQ561" s="846" t="s">
        <v>854</v>
      </c>
      <c r="DR561" s="848" t="s">
        <v>854</v>
      </c>
      <c r="DS561" s="843" t="s">
        <v>921</v>
      </c>
      <c r="DT561" s="967"/>
      <c r="DU561" s="969"/>
      <c r="DV561" s="961"/>
      <c r="DW561" s="195"/>
      <c r="DX561" s="961"/>
    </row>
    <row r="562" spans="1:128" ht="18.600000000000001" customHeight="1">
      <c r="A562" s="302" t="s">
        <v>628</v>
      </c>
      <c r="B562" s="921"/>
      <c r="C562" s="866"/>
      <c r="D562" s="868"/>
      <c r="E562" s="94" t="s">
        <v>52</v>
      </c>
      <c r="F562" s="56"/>
      <c r="G562" s="95">
        <v>50850</v>
      </c>
      <c r="H562" s="96">
        <v>118520</v>
      </c>
      <c r="I562" s="95">
        <v>45200</v>
      </c>
      <c r="J562" s="96">
        <v>112870</v>
      </c>
      <c r="K562" s="33" t="s">
        <v>912</v>
      </c>
      <c r="L562" s="97">
        <v>480</v>
      </c>
      <c r="M562" s="98">
        <v>1050</v>
      </c>
      <c r="N562" s="99" t="s">
        <v>913</v>
      </c>
      <c r="O562" s="100" t="s">
        <v>914</v>
      </c>
      <c r="P562" s="100" t="s">
        <v>852</v>
      </c>
      <c r="Q562" s="100" t="s">
        <v>915</v>
      </c>
      <c r="R562" s="100" t="s">
        <v>912</v>
      </c>
      <c r="S562" s="101">
        <v>3</v>
      </c>
      <c r="T562" s="102">
        <v>3</v>
      </c>
      <c r="U562" s="97">
        <v>420</v>
      </c>
      <c r="V562" s="98">
        <v>1000</v>
      </c>
      <c r="W562" s="103" t="s">
        <v>913</v>
      </c>
      <c r="X562" s="100" t="s">
        <v>914</v>
      </c>
      <c r="Y562" s="103" t="s">
        <v>852</v>
      </c>
      <c r="Z562" s="100" t="s">
        <v>915</v>
      </c>
      <c r="AA562" s="103" t="s">
        <v>912</v>
      </c>
      <c r="AB562" s="101">
        <v>3</v>
      </c>
      <c r="AC562" s="104">
        <v>2.9</v>
      </c>
      <c r="AD562" s="33" t="s">
        <v>912</v>
      </c>
      <c r="AE562" s="105">
        <v>8360</v>
      </c>
      <c r="AF562" s="33" t="s">
        <v>912</v>
      </c>
      <c r="AG562" s="106">
        <v>80</v>
      </c>
      <c r="AH562" s="107" t="s">
        <v>913</v>
      </c>
      <c r="AI562" s="49" t="s">
        <v>914</v>
      </c>
      <c r="AJ562" s="50" t="s">
        <v>912</v>
      </c>
      <c r="AK562" s="108" t="s">
        <v>915</v>
      </c>
      <c r="AL562" s="109" t="s">
        <v>912</v>
      </c>
      <c r="AM562" s="110">
        <v>2.8</v>
      </c>
      <c r="AN562" s="111"/>
      <c r="AP562" s="112"/>
      <c r="AQ562" s="7"/>
      <c r="AR562" s="113"/>
      <c r="AS562" s="114"/>
      <c r="AT562" s="112"/>
      <c r="AU562" s="114"/>
      <c r="AV562" s="112"/>
      <c r="AW562" s="114"/>
      <c r="AX562" s="112"/>
      <c r="AZ562" s="18"/>
      <c r="BA562" s="18"/>
      <c r="BB562" s="81"/>
      <c r="BC562" s="22"/>
      <c r="BD562" s="18"/>
      <c r="BE562" s="22"/>
      <c r="BF562" s="18"/>
      <c r="BG562" s="22"/>
      <c r="BH562" s="18"/>
      <c r="BI562" s="870"/>
      <c r="BK562" s="115">
        <v>623000</v>
      </c>
      <c r="BL562" s="869"/>
      <c r="BM562" s="147">
        <v>6230</v>
      </c>
      <c r="BN562" s="86" t="s">
        <v>853</v>
      </c>
      <c r="BO562" s="14" t="s">
        <v>914</v>
      </c>
      <c r="BP562" s="21" t="s">
        <v>912</v>
      </c>
      <c r="BQ562" s="148" t="s">
        <v>915</v>
      </c>
      <c r="BR562" s="35" t="s">
        <v>912</v>
      </c>
      <c r="BS562" s="149">
        <v>1.9</v>
      </c>
      <c r="BT562" s="123"/>
      <c r="BU562" s="958"/>
      <c r="BW562" s="869"/>
      <c r="BX562" s="123"/>
      <c r="BY562" s="123"/>
      <c r="BZ562" s="870"/>
      <c r="CA562" s="162"/>
      <c r="CB562" s="159"/>
      <c r="CC562" s="160"/>
      <c r="CD562" s="159"/>
      <c r="CE562" s="160"/>
      <c r="CF562" s="159"/>
      <c r="CG562" s="160"/>
      <c r="CH562" s="855"/>
      <c r="CI562" s="872" t="e">
        <v>#REF!</v>
      </c>
      <c r="CJ562" s="875" t="e">
        <v>#REF!</v>
      </c>
      <c r="CK562" s="877"/>
      <c r="CL562" s="15" t="s">
        <v>923</v>
      </c>
      <c r="CM562" s="119">
        <v>3000</v>
      </c>
      <c r="CN562" s="120">
        <v>3400</v>
      </c>
      <c r="CO562" s="859"/>
      <c r="CP562" s="879"/>
      <c r="CQ562" s="859"/>
      <c r="CR562" s="861"/>
      <c r="CS562" s="884"/>
      <c r="CT562" s="835"/>
      <c r="CU562" s="835"/>
      <c r="CV562" s="838"/>
      <c r="CW562" s="884"/>
      <c r="CX562" s="851"/>
      <c r="CY562" s="881"/>
      <c r="CZ562" s="877"/>
      <c r="DA562" s="854"/>
      <c r="DB562" s="855"/>
      <c r="DC562" s="161"/>
      <c r="DD562" s="855"/>
      <c r="DE562" s="857"/>
      <c r="DF562" s="859"/>
      <c r="DG562" s="861"/>
      <c r="DH562" s="835"/>
      <c r="DI562" s="835"/>
      <c r="DJ562" s="835"/>
      <c r="DK562" s="838"/>
      <c r="DL562" s="835"/>
      <c r="DM562" s="841"/>
      <c r="DN562" s="843"/>
      <c r="DO562" s="845"/>
      <c r="DP562" s="847"/>
      <c r="DQ562" s="847"/>
      <c r="DR562" s="849"/>
      <c r="DS562" s="843"/>
      <c r="DT562" s="967"/>
      <c r="DU562" s="969"/>
      <c r="DV562" s="961"/>
      <c r="DW562" s="195"/>
      <c r="DX562" s="961"/>
    </row>
    <row r="563" spans="1:128" ht="18.600000000000001" customHeight="1">
      <c r="A563" s="302" t="s">
        <v>629</v>
      </c>
      <c r="B563" s="921"/>
      <c r="C563" s="866"/>
      <c r="D563" s="863" t="s">
        <v>924</v>
      </c>
      <c r="E563" s="94" t="s">
        <v>53</v>
      </c>
      <c r="F563" s="56"/>
      <c r="G563" s="95">
        <v>118520</v>
      </c>
      <c r="H563" s="96">
        <v>202140</v>
      </c>
      <c r="I563" s="95">
        <v>112870</v>
      </c>
      <c r="J563" s="96">
        <v>196490</v>
      </c>
      <c r="K563" s="33" t="s">
        <v>912</v>
      </c>
      <c r="L563" s="97">
        <v>1050</v>
      </c>
      <c r="M563" s="98">
        <v>1890</v>
      </c>
      <c r="N563" s="99" t="s">
        <v>913</v>
      </c>
      <c r="O563" s="100" t="s">
        <v>914</v>
      </c>
      <c r="P563" s="100" t="s">
        <v>852</v>
      </c>
      <c r="Q563" s="100" t="s">
        <v>915</v>
      </c>
      <c r="R563" s="100" t="s">
        <v>912</v>
      </c>
      <c r="S563" s="101">
        <v>3</v>
      </c>
      <c r="T563" s="102">
        <v>2.9</v>
      </c>
      <c r="U563" s="97">
        <v>1000</v>
      </c>
      <c r="V563" s="98">
        <v>1840</v>
      </c>
      <c r="W563" s="103" t="s">
        <v>913</v>
      </c>
      <c r="X563" s="100" t="s">
        <v>914</v>
      </c>
      <c r="Y563" s="103" t="s">
        <v>852</v>
      </c>
      <c r="Z563" s="100" t="s">
        <v>915</v>
      </c>
      <c r="AA563" s="103" t="s">
        <v>912</v>
      </c>
      <c r="AB563" s="101">
        <v>2.9</v>
      </c>
      <c r="AC563" s="104">
        <v>2.9</v>
      </c>
      <c r="AD563" s="122"/>
      <c r="AF563" s="124"/>
      <c r="AO563" s="122"/>
      <c r="AQ563" s="124"/>
      <c r="AY563" s="33" t="s">
        <v>912</v>
      </c>
      <c r="AZ563" s="127">
        <v>16720</v>
      </c>
      <c r="BA563" s="33" t="s">
        <v>912</v>
      </c>
      <c r="BB563" s="75">
        <v>160</v>
      </c>
      <c r="BC563" s="76" t="s">
        <v>913</v>
      </c>
      <c r="BD563" s="77" t="s">
        <v>914</v>
      </c>
      <c r="BE563" s="78" t="s">
        <v>912</v>
      </c>
      <c r="BF563" s="79" t="s">
        <v>915</v>
      </c>
      <c r="BG563" s="76" t="s">
        <v>912</v>
      </c>
      <c r="BH563" s="80">
        <v>2.8</v>
      </c>
      <c r="BI563" s="870"/>
      <c r="BK563" s="150"/>
      <c r="BL563" s="869"/>
      <c r="BM563" s="151"/>
      <c r="BN563" s="54"/>
      <c r="BO563" s="54"/>
      <c r="BP563" s="54"/>
      <c r="BQ563" s="54"/>
      <c r="BR563" s="54"/>
      <c r="BS563" s="152"/>
      <c r="BU563" s="958"/>
      <c r="BW563" s="869"/>
      <c r="BX563" s="123"/>
      <c r="BY563" s="123"/>
      <c r="BZ563" s="870"/>
      <c r="CA563" s="162"/>
      <c r="CB563" s="159"/>
      <c r="CC563" s="160"/>
      <c r="CD563" s="159"/>
      <c r="CE563" s="160"/>
      <c r="CF563" s="159"/>
      <c r="CG563" s="160"/>
      <c r="CH563" s="855"/>
      <c r="CI563" s="872" t="e">
        <v>#REF!</v>
      </c>
      <c r="CJ563" s="875" t="e">
        <v>#REF!</v>
      </c>
      <c r="CK563" s="877"/>
      <c r="CL563" s="15" t="s">
        <v>925</v>
      </c>
      <c r="CM563" s="119">
        <v>2600</v>
      </c>
      <c r="CN563" s="120">
        <v>2900</v>
      </c>
      <c r="CO563" s="859"/>
      <c r="CP563" s="879"/>
      <c r="CQ563" s="859"/>
      <c r="CR563" s="861"/>
      <c r="CS563" s="884"/>
      <c r="CT563" s="835"/>
      <c r="CU563" s="835"/>
      <c r="CV563" s="838"/>
      <c r="CW563" s="884"/>
      <c r="CX563" s="851"/>
      <c r="CY563" s="881"/>
      <c r="CZ563" s="93"/>
      <c r="DA563" s="19"/>
      <c r="DB563" s="855"/>
      <c r="DC563" s="161"/>
      <c r="DD563" s="855"/>
      <c r="DE563" s="857"/>
      <c r="DF563" s="859"/>
      <c r="DG563" s="861"/>
      <c r="DH563" s="835"/>
      <c r="DI563" s="835"/>
      <c r="DJ563" s="835"/>
      <c r="DK563" s="838"/>
      <c r="DL563" s="835"/>
      <c r="DM563" s="841"/>
      <c r="DN563" s="843"/>
      <c r="DO563" s="888">
        <v>0.02</v>
      </c>
      <c r="DP563" s="890">
        <v>0.03</v>
      </c>
      <c r="DQ563" s="890">
        <v>0.05</v>
      </c>
      <c r="DR563" s="892">
        <v>0.06</v>
      </c>
      <c r="DS563" s="843"/>
      <c r="DT563" s="967"/>
      <c r="DU563" s="969"/>
      <c r="DV563" s="961"/>
      <c r="DW563" s="195"/>
      <c r="DX563" s="961"/>
    </row>
    <row r="564" spans="1:128" ht="18.600000000000001" customHeight="1">
      <c r="A564" s="302" t="s">
        <v>630</v>
      </c>
      <c r="B564" s="921"/>
      <c r="C564" s="866"/>
      <c r="D564" s="864"/>
      <c r="E564" s="129" t="s">
        <v>54</v>
      </c>
      <c r="F564" s="56"/>
      <c r="G564" s="130">
        <v>202140</v>
      </c>
      <c r="H564" s="131"/>
      <c r="I564" s="130">
        <v>196490</v>
      </c>
      <c r="J564" s="131"/>
      <c r="K564" s="33" t="s">
        <v>912</v>
      </c>
      <c r="L564" s="132">
        <v>1890</v>
      </c>
      <c r="M564" s="133"/>
      <c r="N564" s="134" t="s">
        <v>913</v>
      </c>
      <c r="O564" s="135" t="s">
        <v>914</v>
      </c>
      <c r="P564" s="135" t="s">
        <v>852</v>
      </c>
      <c r="Q564" s="135" t="s">
        <v>915</v>
      </c>
      <c r="R564" s="135" t="s">
        <v>912</v>
      </c>
      <c r="S564" s="136">
        <v>2.9</v>
      </c>
      <c r="T564" s="137"/>
      <c r="U564" s="132">
        <v>1840</v>
      </c>
      <c r="V564" s="133"/>
      <c r="W564" s="138" t="s">
        <v>913</v>
      </c>
      <c r="X564" s="135" t="s">
        <v>914</v>
      </c>
      <c r="Y564" s="139" t="s">
        <v>852</v>
      </c>
      <c r="Z564" s="135" t="s">
        <v>915</v>
      </c>
      <c r="AA564" s="139" t="s">
        <v>912</v>
      </c>
      <c r="AB564" s="136">
        <v>2.9</v>
      </c>
      <c r="AC564" s="140"/>
      <c r="AD564" s="122"/>
      <c r="AF564" s="124"/>
      <c r="AG564" s="141"/>
      <c r="AO564" s="122"/>
      <c r="AQ564" s="124"/>
      <c r="AR564" s="141"/>
      <c r="AY564" s="122"/>
      <c r="BI564" s="870"/>
      <c r="BK564" s="115" t="s">
        <v>953</v>
      </c>
      <c r="BL564" s="869"/>
      <c r="BM564" s="93" t="s">
        <v>953</v>
      </c>
      <c r="BS564" s="116"/>
      <c r="BT564" s="154"/>
      <c r="BU564" s="958"/>
      <c r="BV564" s="150"/>
      <c r="BW564" s="869"/>
      <c r="BX564" s="123"/>
      <c r="BY564" s="123"/>
      <c r="BZ564" s="870"/>
      <c r="CA564" s="162"/>
      <c r="CB564" s="159"/>
      <c r="CC564" s="160"/>
      <c r="CD564" s="159"/>
      <c r="CE564" s="160"/>
      <c r="CF564" s="159"/>
      <c r="CG564" s="160"/>
      <c r="CH564" s="855"/>
      <c r="CI564" s="873" t="e">
        <v>#REF!</v>
      </c>
      <c r="CJ564" s="876" t="e">
        <v>#REF!</v>
      </c>
      <c r="CK564" s="877"/>
      <c r="CL564" s="143" t="s">
        <v>926</v>
      </c>
      <c r="CM564" s="144">
        <v>2400</v>
      </c>
      <c r="CN564" s="145">
        <v>2600</v>
      </c>
      <c r="CO564" s="859"/>
      <c r="CP564" s="880"/>
      <c r="CQ564" s="859"/>
      <c r="CR564" s="862"/>
      <c r="CS564" s="885"/>
      <c r="CT564" s="836"/>
      <c r="CU564" s="836"/>
      <c r="CV564" s="839"/>
      <c r="CW564" s="885"/>
      <c r="CX564" s="852"/>
      <c r="CY564" s="882"/>
      <c r="CZ564" s="93"/>
      <c r="DA564" s="19"/>
      <c r="DB564" s="855"/>
      <c r="DC564" s="161"/>
      <c r="DD564" s="855"/>
      <c r="DE564" s="858"/>
      <c r="DF564" s="859"/>
      <c r="DG564" s="862"/>
      <c r="DH564" s="836"/>
      <c r="DI564" s="836"/>
      <c r="DJ564" s="836"/>
      <c r="DK564" s="839"/>
      <c r="DL564" s="836"/>
      <c r="DM564" s="842"/>
      <c r="DN564" s="843"/>
      <c r="DO564" s="889"/>
      <c r="DP564" s="891"/>
      <c r="DQ564" s="891"/>
      <c r="DR564" s="893"/>
      <c r="DS564" s="843"/>
      <c r="DT564" s="967"/>
      <c r="DU564" s="969"/>
      <c r="DV564" s="961"/>
      <c r="DW564" s="195"/>
      <c r="DX564" s="961"/>
    </row>
    <row r="565" spans="1:128" ht="18.600000000000001" customHeight="1">
      <c r="A565" s="302" t="s">
        <v>631</v>
      </c>
      <c r="B565" s="921"/>
      <c r="C565" s="865" t="s">
        <v>954</v>
      </c>
      <c r="D565" s="867" t="s">
        <v>911</v>
      </c>
      <c r="E565" s="55" t="s">
        <v>51</v>
      </c>
      <c r="F565" s="56"/>
      <c r="G565" s="57">
        <v>40440</v>
      </c>
      <c r="H565" s="58">
        <v>48800</v>
      </c>
      <c r="I565" s="57">
        <v>35300</v>
      </c>
      <c r="J565" s="58">
        <v>43660</v>
      </c>
      <c r="K565" s="33" t="s">
        <v>912</v>
      </c>
      <c r="L565" s="59">
        <v>380</v>
      </c>
      <c r="M565" s="60">
        <v>460</v>
      </c>
      <c r="N565" s="61" t="s">
        <v>913</v>
      </c>
      <c r="O565" s="62" t="s">
        <v>914</v>
      </c>
      <c r="P565" s="63" t="s">
        <v>912</v>
      </c>
      <c r="Q565" s="64" t="s">
        <v>915</v>
      </c>
      <c r="R565" s="63" t="s">
        <v>912</v>
      </c>
      <c r="S565" s="65">
        <v>3.1</v>
      </c>
      <c r="T565" s="66">
        <v>3</v>
      </c>
      <c r="U565" s="59">
        <v>330</v>
      </c>
      <c r="V565" s="60">
        <v>410</v>
      </c>
      <c r="W565" s="67" t="s">
        <v>913</v>
      </c>
      <c r="X565" s="62" t="s">
        <v>914</v>
      </c>
      <c r="Y565" s="67" t="s">
        <v>912</v>
      </c>
      <c r="Z565" s="64" t="s">
        <v>915</v>
      </c>
      <c r="AA565" s="67" t="s">
        <v>912</v>
      </c>
      <c r="AB565" s="65">
        <v>3</v>
      </c>
      <c r="AC565" s="68">
        <v>3</v>
      </c>
      <c r="AD565" s="33" t="s">
        <v>912</v>
      </c>
      <c r="AE565" s="69">
        <v>8360</v>
      </c>
      <c r="AF565" s="33" t="s">
        <v>912</v>
      </c>
      <c r="AG565" s="70">
        <v>80</v>
      </c>
      <c r="AH565" s="71" t="s">
        <v>913</v>
      </c>
      <c r="AI565" s="62" t="s">
        <v>914</v>
      </c>
      <c r="AJ565" s="67" t="s">
        <v>912</v>
      </c>
      <c r="AK565" s="64" t="s">
        <v>915</v>
      </c>
      <c r="AL565" s="67" t="s">
        <v>912</v>
      </c>
      <c r="AM565" s="72">
        <v>2.8</v>
      </c>
      <c r="AN565" s="73" t="s">
        <v>916</v>
      </c>
      <c r="AO565" s="33" t="s">
        <v>912</v>
      </c>
      <c r="AP565" s="74">
        <v>3340</v>
      </c>
      <c r="AQ565" s="33" t="s">
        <v>912</v>
      </c>
      <c r="AR565" s="75">
        <v>30</v>
      </c>
      <c r="AS565" s="76" t="s">
        <v>913</v>
      </c>
      <c r="AT565" s="77" t="s">
        <v>914</v>
      </c>
      <c r="AU565" s="78" t="s">
        <v>912</v>
      </c>
      <c r="AV565" s="79" t="s">
        <v>915</v>
      </c>
      <c r="AW565" s="78" t="s">
        <v>912</v>
      </c>
      <c r="AX565" s="80">
        <v>3.7</v>
      </c>
      <c r="AZ565" s="18"/>
      <c r="BA565" s="18"/>
      <c r="BB565" s="81"/>
      <c r="BC565" s="22"/>
      <c r="BD565" s="18"/>
      <c r="BE565" s="22"/>
      <c r="BF565" s="18"/>
      <c r="BG565" s="22"/>
      <c r="BH565" s="18"/>
      <c r="BI565" s="870"/>
      <c r="BK565" s="115">
        <v>663200</v>
      </c>
      <c r="BL565" s="869"/>
      <c r="BM565" s="147">
        <v>6630</v>
      </c>
      <c r="BN565" s="86" t="s">
        <v>853</v>
      </c>
      <c r="BO565" s="14" t="s">
        <v>914</v>
      </c>
      <c r="BP565" s="21" t="s">
        <v>912</v>
      </c>
      <c r="BQ565" s="148" t="s">
        <v>915</v>
      </c>
      <c r="BR565" s="35" t="s">
        <v>912</v>
      </c>
      <c r="BS565" s="149">
        <v>2</v>
      </c>
      <c r="BT565" s="123"/>
      <c r="BU565" s="958"/>
      <c r="BV565" s="115"/>
      <c r="BW565" s="869"/>
      <c r="BX565" s="123"/>
      <c r="BY565" s="123"/>
      <c r="BZ565" s="870"/>
      <c r="CA565" s="162"/>
      <c r="CB565" s="159"/>
      <c r="CC565" s="160"/>
      <c r="CD565" s="159"/>
      <c r="CE565" s="160"/>
      <c r="CF565" s="159"/>
      <c r="CG565" s="160"/>
      <c r="CH565" s="855" t="s">
        <v>912</v>
      </c>
      <c r="CI565" s="871">
        <v>3800</v>
      </c>
      <c r="CJ565" s="874">
        <v>4100</v>
      </c>
      <c r="CK565" s="877" t="s">
        <v>912</v>
      </c>
      <c r="CL565" s="89" t="s">
        <v>919</v>
      </c>
      <c r="CM565" s="90">
        <v>6100</v>
      </c>
      <c r="CN565" s="91">
        <v>6800</v>
      </c>
      <c r="CO565" s="859" t="s">
        <v>912</v>
      </c>
      <c r="CP565" s="878">
        <v>4560</v>
      </c>
      <c r="CQ565" s="859" t="s">
        <v>912</v>
      </c>
      <c r="CR565" s="860">
        <v>40</v>
      </c>
      <c r="CS565" s="883" t="s">
        <v>913</v>
      </c>
      <c r="CT565" s="834" t="s">
        <v>914</v>
      </c>
      <c r="CU565" s="834" t="s">
        <v>912</v>
      </c>
      <c r="CV565" s="837" t="s">
        <v>918</v>
      </c>
      <c r="CW565" s="883" t="s">
        <v>912</v>
      </c>
      <c r="CX565" s="850">
        <v>3.3</v>
      </c>
      <c r="CY565" s="881" t="s">
        <v>920</v>
      </c>
      <c r="CZ565" s="877" t="s">
        <v>912</v>
      </c>
      <c r="DA565" s="853">
        <v>5100</v>
      </c>
      <c r="DB565" s="855"/>
      <c r="DC565" s="157"/>
      <c r="DD565" s="855" t="s">
        <v>921</v>
      </c>
      <c r="DE565" s="856">
        <v>4890</v>
      </c>
      <c r="DF565" s="859" t="s">
        <v>912</v>
      </c>
      <c r="DG565" s="860">
        <v>40</v>
      </c>
      <c r="DH565" s="834" t="s">
        <v>913</v>
      </c>
      <c r="DI565" s="834" t="s">
        <v>914</v>
      </c>
      <c r="DJ565" s="834" t="s">
        <v>912</v>
      </c>
      <c r="DK565" s="837" t="s">
        <v>918</v>
      </c>
      <c r="DL565" s="834" t="s">
        <v>912</v>
      </c>
      <c r="DM565" s="840">
        <v>2.5</v>
      </c>
      <c r="DN565" s="843" t="s">
        <v>921</v>
      </c>
      <c r="DO565" s="844" t="s">
        <v>854</v>
      </c>
      <c r="DP565" s="846" t="s">
        <v>854</v>
      </c>
      <c r="DQ565" s="846" t="s">
        <v>854</v>
      </c>
      <c r="DR565" s="848" t="s">
        <v>854</v>
      </c>
      <c r="DS565" s="843" t="s">
        <v>921</v>
      </c>
      <c r="DT565" s="967"/>
      <c r="DU565" s="969"/>
      <c r="DV565" s="961"/>
      <c r="DW565" s="195"/>
      <c r="DX565" s="961"/>
    </row>
    <row r="566" spans="1:128" ht="18.600000000000001" customHeight="1">
      <c r="A566" s="302" t="s">
        <v>632</v>
      </c>
      <c r="B566" s="921"/>
      <c r="C566" s="866"/>
      <c r="D566" s="868"/>
      <c r="E566" s="94" t="s">
        <v>52</v>
      </c>
      <c r="F566" s="56"/>
      <c r="G566" s="95">
        <v>48800</v>
      </c>
      <c r="H566" s="96">
        <v>116470</v>
      </c>
      <c r="I566" s="95">
        <v>43660</v>
      </c>
      <c r="J566" s="96">
        <v>111330</v>
      </c>
      <c r="K566" s="33" t="s">
        <v>912</v>
      </c>
      <c r="L566" s="97">
        <v>460</v>
      </c>
      <c r="M566" s="98">
        <v>1030</v>
      </c>
      <c r="N566" s="99" t="s">
        <v>913</v>
      </c>
      <c r="O566" s="100" t="s">
        <v>914</v>
      </c>
      <c r="P566" s="100" t="s">
        <v>852</v>
      </c>
      <c r="Q566" s="100" t="s">
        <v>915</v>
      </c>
      <c r="R566" s="100" t="s">
        <v>912</v>
      </c>
      <c r="S566" s="101">
        <v>3</v>
      </c>
      <c r="T566" s="102">
        <v>2.9</v>
      </c>
      <c r="U566" s="97">
        <v>410</v>
      </c>
      <c r="V566" s="98">
        <v>980</v>
      </c>
      <c r="W566" s="103" t="s">
        <v>913</v>
      </c>
      <c r="X566" s="100" t="s">
        <v>914</v>
      </c>
      <c r="Y566" s="103" t="s">
        <v>852</v>
      </c>
      <c r="Z566" s="100" t="s">
        <v>915</v>
      </c>
      <c r="AA566" s="103" t="s">
        <v>912</v>
      </c>
      <c r="AB566" s="101">
        <v>3</v>
      </c>
      <c r="AC566" s="104">
        <v>2.9</v>
      </c>
      <c r="AD566" s="33" t="s">
        <v>912</v>
      </c>
      <c r="AE566" s="105">
        <v>8360</v>
      </c>
      <c r="AF566" s="33" t="s">
        <v>912</v>
      </c>
      <c r="AG566" s="106">
        <v>80</v>
      </c>
      <c r="AH566" s="107" t="s">
        <v>913</v>
      </c>
      <c r="AI566" s="49" t="s">
        <v>914</v>
      </c>
      <c r="AJ566" s="50" t="s">
        <v>912</v>
      </c>
      <c r="AK566" s="108" t="s">
        <v>915</v>
      </c>
      <c r="AL566" s="109" t="s">
        <v>912</v>
      </c>
      <c r="AM566" s="110">
        <v>2.8</v>
      </c>
      <c r="AN566" s="111"/>
      <c r="AP566" s="112"/>
      <c r="AQ566" s="7"/>
      <c r="AR566" s="113"/>
      <c r="AS566" s="114"/>
      <c r="AT566" s="112"/>
      <c r="AU566" s="114"/>
      <c r="AV566" s="112"/>
      <c r="AW566" s="114"/>
      <c r="AX566" s="112"/>
      <c r="AZ566" s="18"/>
      <c r="BA566" s="18"/>
      <c r="BB566" s="81"/>
      <c r="BC566" s="22"/>
      <c r="BD566" s="18"/>
      <c r="BE566" s="22"/>
      <c r="BF566" s="18"/>
      <c r="BG566" s="22"/>
      <c r="BH566" s="18"/>
      <c r="BI566" s="870"/>
      <c r="BK566" s="150"/>
      <c r="BL566" s="869"/>
      <c r="BM566" s="151"/>
      <c r="BN566" s="54"/>
      <c r="BO566" s="54"/>
      <c r="BP566" s="54"/>
      <c r="BQ566" s="54"/>
      <c r="BR566" s="54"/>
      <c r="BS566" s="152"/>
      <c r="BU566" s="958"/>
      <c r="BV566" s="117"/>
      <c r="BW566" s="869"/>
      <c r="BX566" s="123"/>
      <c r="BY566" s="123"/>
      <c r="BZ566" s="870"/>
      <c r="CA566" s="162"/>
      <c r="CB566" s="159"/>
      <c r="CC566" s="160"/>
      <c r="CD566" s="159"/>
      <c r="CE566" s="160"/>
      <c r="CF566" s="159"/>
      <c r="CG566" s="160"/>
      <c r="CH566" s="855"/>
      <c r="CI566" s="872" t="e">
        <v>#REF!</v>
      </c>
      <c r="CJ566" s="875" t="e">
        <v>#REF!</v>
      </c>
      <c r="CK566" s="877"/>
      <c r="CL566" s="15" t="s">
        <v>923</v>
      </c>
      <c r="CM566" s="119">
        <v>3300</v>
      </c>
      <c r="CN566" s="120">
        <v>3700</v>
      </c>
      <c r="CO566" s="859"/>
      <c r="CP566" s="879"/>
      <c r="CQ566" s="859"/>
      <c r="CR566" s="861"/>
      <c r="CS566" s="884"/>
      <c r="CT566" s="835"/>
      <c r="CU566" s="835"/>
      <c r="CV566" s="838"/>
      <c r="CW566" s="884"/>
      <c r="CX566" s="851"/>
      <c r="CY566" s="881"/>
      <c r="CZ566" s="877"/>
      <c r="DA566" s="854"/>
      <c r="DB566" s="855"/>
      <c r="DC566" s="157"/>
      <c r="DD566" s="855"/>
      <c r="DE566" s="857"/>
      <c r="DF566" s="859"/>
      <c r="DG566" s="861"/>
      <c r="DH566" s="835"/>
      <c r="DI566" s="835"/>
      <c r="DJ566" s="835"/>
      <c r="DK566" s="838"/>
      <c r="DL566" s="835"/>
      <c r="DM566" s="841"/>
      <c r="DN566" s="843"/>
      <c r="DO566" s="845"/>
      <c r="DP566" s="847"/>
      <c r="DQ566" s="847"/>
      <c r="DR566" s="849"/>
      <c r="DS566" s="843"/>
      <c r="DT566" s="967"/>
      <c r="DU566" s="969"/>
      <c r="DV566" s="961"/>
      <c r="DW566" s="195"/>
      <c r="DX566" s="961"/>
    </row>
    <row r="567" spans="1:128" ht="18.600000000000001" customHeight="1">
      <c r="A567" s="302" t="s">
        <v>633</v>
      </c>
      <c r="B567" s="921"/>
      <c r="C567" s="866"/>
      <c r="D567" s="863" t="s">
        <v>924</v>
      </c>
      <c r="E567" s="94" t="s">
        <v>53</v>
      </c>
      <c r="F567" s="56"/>
      <c r="G567" s="95">
        <v>116470</v>
      </c>
      <c r="H567" s="96">
        <v>200090</v>
      </c>
      <c r="I567" s="95">
        <v>111330</v>
      </c>
      <c r="J567" s="96">
        <v>194950</v>
      </c>
      <c r="K567" s="33" t="s">
        <v>912</v>
      </c>
      <c r="L567" s="97">
        <v>1030</v>
      </c>
      <c r="M567" s="98">
        <v>1870</v>
      </c>
      <c r="N567" s="99" t="s">
        <v>913</v>
      </c>
      <c r="O567" s="100" t="s">
        <v>914</v>
      </c>
      <c r="P567" s="100" t="s">
        <v>852</v>
      </c>
      <c r="Q567" s="100" t="s">
        <v>915</v>
      </c>
      <c r="R567" s="100" t="s">
        <v>912</v>
      </c>
      <c r="S567" s="101">
        <v>2.9</v>
      </c>
      <c r="T567" s="102">
        <v>2.9</v>
      </c>
      <c r="U567" s="97">
        <v>980</v>
      </c>
      <c r="V567" s="98">
        <v>1820</v>
      </c>
      <c r="W567" s="103" t="s">
        <v>913</v>
      </c>
      <c r="X567" s="100" t="s">
        <v>914</v>
      </c>
      <c r="Y567" s="103" t="s">
        <v>852</v>
      </c>
      <c r="Z567" s="100" t="s">
        <v>915</v>
      </c>
      <c r="AA567" s="103" t="s">
        <v>912</v>
      </c>
      <c r="AB567" s="101">
        <v>2.9</v>
      </c>
      <c r="AC567" s="104">
        <v>2.9</v>
      </c>
      <c r="AD567" s="122"/>
      <c r="AF567" s="124"/>
      <c r="AO567" s="122"/>
      <c r="AQ567" s="124"/>
      <c r="AY567" s="33" t="s">
        <v>912</v>
      </c>
      <c r="AZ567" s="127">
        <v>16720</v>
      </c>
      <c r="BA567" s="33" t="s">
        <v>912</v>
      </c>
      <c r="BB567" s="75">
        <v>160</v>
      </c>
      <c r="BC567" s="76" t="s">
        <v>913</v>
      </c>
      <c r="BD567" s="77" t="s">
        <v>914</v>
      </c>
      <c r="BE567" s="78" t="s">
        <v>912</v>
      </c>
      <c r="BF567" s="79" t="s">
        <v>915</v>
      </c>
      <c r="BG567" s="76" t="s">
        <v>912</v>
      </c>
      <c r="BH567" s="80">
        <v>2.8</v>
      </c>
      <c r="BI567" s="870"/>
      <c r="BK567" s="115" t="s">
        <v>955</v>
      </c>
      <c r="BL567" s="869"/>
      <c r="BM567" s="93" t="s">
        <v>955</v>
      </c>
      <c r="BS567" s="116"/>
      <c r="BT567" s="154"/>
      <c r="BU567" s="958"/>
      <c r="BV567" s="150"/>
      <c r="BW567" s="869"/>
      <c r="BX567" s="123"/>
      <c r="BY567" s="123"/>
      <c r="BZ567" s="870"/>
      <c r="CA567" s="162"/>
      <c r="CB567" s="159"/>
      <c r="CC567" s="160"/>
      <c r="CD567" s="159"/>
      <c r="CE567" s="160"/>
      <c r="CF567" s="159"/>
      <c r="CG567" s="160"/>
      <c r="CH567" s="855"/>
      <c r="CI567" s="872" t="e">
        <v>#REF!</v>
      </c>
      <c r="CJ567" s="875" t="e">
        <v>#REF!</v>
      </c>
      <c r="CK567" s="877"/>
      <c r="CL567" s="15" t="s">
        <v>925</v>
      </c>
      <c r="CM567" s="119">
        <v>2900</v>
      </c>
      <c r="CN567" s="120">
        <v>3200</v>
      </c>
      <c r="CO567" s="859"/>
      <c r="CP567" s="879"/>
      <c r="CQ567" s="859"/>
      <c r="CR567" s="861"/>
      <c r="CS567" s="884"/>
      <c r="CT567" s="835"/>
      <c r="CU567" s="835"/>
      <c r="CV567" s="838"/>
      <c r="CW567" s="884"/>
      <c r="CX567" s="851"/>
      <c r="CY567" s="881"/>
      <c r="CZ567" s="93"/>
      <c r="DA567" s="19"/>
      <c r="DB567" s="855"/>
      <c r="DC567" s="157"/>
      <c r="DD567" s="855"/>
      <c r="DE567" s="857"/>
      <c r="DF567" s="859"/>
      <c r="DG567" s="861"/>
      <c r="DH567" s="835"/>
      <c r="DI567" s="835"/>
      <c r="DJ567" s="835"/>
      <c r="DK567" s="838"/>
      <c r="DL567" s="835"/>
      <c r="DM567" s="841"/>
      <c r="DN567" s="843"/>
      <c r="DO567" s="888">
        <v>0.02</v>
      </c>
      <c r="DP567" s="890">
        <v>0.03</v>
      </c>
      <c r="DQ567" s="890">
        <v>0.05</v>
      </c>
      <c r="DR567" s="892">
        <v>0.06</v>
      </c>
      <c r="DS567" s="843"/>
      <c r="DT567" s="967"/>
      <c r="DU567" s="969"/>
      <c r="DV567" s="961"/>
      <c r="DW567" s="195"/>
      <c r="DX567" s="961"/>
    </row>
    <row r="568" spans="1:128" ht="18.600000000000001" customHeight="1">
      <c r="A568" s="302" t="s">
        <v>634</v>
      </c>
      <c r="B568" s="921"/>
      <c r="C568" s="866"/>
      <c r="D568" s="864"/>
      <c r="E568" s="129" t="s">
        <v>54</v>
      </c>
      <c r="F568" s="56"/>
      <c r="G568" s="130">
        <v>200090</v>
      </c>
      <c r="H568" s="131"/>
      <c r="I568" s="130">
        <v>194950</v>
      </c>
      <c r="J568" s="131"/>
      <c r="K568" s="33" t="s">
        <v>912</v>
      </c>
      <c r="L568" s="132">
        <v>1870</v>
      </c>
      <c r="M568" s="133"/>
      <c r="N568" s="134" t="s">
        <v>913</v>
      </c>
      <c r="O568" s="135" t="s">
        <v>914</v>
      </c>
      <c r="P568" s="135" t="s">
        <v>852</v>
      </c>
      <c r="Q568" s="135" t="s">
        <v>915</v>
      </c>
      <c r="R568" s="135" t="s">
        <v>912</v>
      </c>
      <c r="S568" s="136">
        <v>2.9</v>
      </c>
      <c r="T568" s="137"/>
      <c r="U568" s="132">
        <v>1820</v>
      </c>
      <c r="V568" s="133"/>
      <c r="W568" s="138" t="s">
        <v>913</v>
      </c>
      <c r="X568" s="135" t="s">
        <v>914</v>
      </c>
      <c r="Y568" s="139" t="s">
        <v>852</v>
      </c>
      <c r="Z568" s="135" t="s">
        <v>915</v>
      </c>
      <c r="AA568" s="139" t="s">
        <v>912</v>
      </c>
      <c r="AB568" s="136">
        <v>2.9</v>
      </c>
      <c r="AC568" s="140"/>
      <c r="AD568" s="122"/>
      <c r="AF568" s="124"/>
      <c r="AG568" s="141"/>
      <c r="AO568" s="122"/>
      <c r="AQ568" s="124"/>
      <c r="AR568" s="141"/>
      <c r="AY568" s="122"/>
      <c r="BI568" s="870"/>
      <c r="BK568" s="115">
        <v>703500</v>
      </c>
      <c r="BL568" s="869"/>
      <c r="BM568" s="147">
        <v>7030</v>
      </c>
      <c r="BN568" s="86" t="s">
        <v>853</v>
      </c>
      <c r="BO568" s="14" t="s">
        <v>914</v>
      </c>
      <c r="BP568" s="21" t="s">
        <v>912</v>
      </c>
      <c r="BQ568" s="148" t="s">
        <v>915</v>
      </c>
      <c r="BR568" s="35" t="s">
        <v>912</v>
      </c>
      <c r="BS568" s="149">
        <v>2</v>
      </c>
      <c r="BT568" s="123"/>
      <c r="BU568" s="958"/>
      <c r="BV568" s="115"/>
      <c r="BW568" s="869"/>
      <c r="BX568" s="123"/>
      <c r="BY568" s="123"/>
      <c r="BZ568" s="870"/>
      <c r="CA568" s="162"/>
      <c r="CB568" s="159"/>
      <c r="CC568" s="160"/>
      <c r="CD568" s="159"/>
      <c r="CE568" s="160"/>
      <c r="CF568" s="159"/>
      <c r="CG568" s="160"/>
      <c r="CH568" s="855"/>
      <c r="CI568" s="873" t="e">
        <v>#REF!</v>
      </c>
      <c r="CJ568" s="876" t="e">
        <v>#REF!</v>
      </c>
      <c r="CK568" s="877"/>
      <c r="CL568" s="143" t="s">
        <v>926</v>
      </c>
      <c r="CM568" s="144">
        <v>2600</v>
      </c>
      <c r="CN568" s="145">
        <v>2900</v>
      </c>
      <c r="CO568" s="859"/>
      <c r="CP568" s="880"/>
      <c r="CQ568" s="859"/>
      <c r="CR568" s="862"/>
      <c r="CS568" s="885"/>
      <c r="CT568" s="836"/>
      <c r="CU568" s="836"/>
      <c r="CV568" s="839"/>
      <c r="CW568" s="885"/>
      <c r="CX568" s="852"/>
      <c r="CY568" s="882"/>
      <c r="CZ568" s="93"/>
      <c r="DA568" s="19"/>
      <c r="DB568" s="855"/>
      <c r="DC568" s="157"/>
      <c r="DD568" s="855"/>
      <c r="DE568" s="858"/>
      <c r="DF568" s="859"/>
      <c r="DG568" s="862"/>
      <c r="DH568" s="836"/>
      <c r="DI568" s="836"/>
      <c r="DJ568" s="836"/>
      <c r="DK568" s="839"/>
      <c r="DL568" s="836"/>
      <c r="DM568" s="842"/>
      <c r="DN568" s="843"/>
      <c r="DO568" s="889"/>
      <c r="DP568" s="891"/>
      <c r="DQ568" s="891"/>
      <c r="DR568" s="893"/>
      <c r="DS568" s="843"/>
      <c r="DT568" s="967"/>
      <c r="DU568" s="969"/>
      <c r="DV568" s="961"/>
      <c r="DW568" s="195"/>
      <c r="DX568" s="961"/>
    </row>
    <row r="569" spans="1:128" ht="18.600000000000001" customHeight="1">
      <c r="A569" s="302" t="s">
        <v>635</v>
      </c>
      <c r="B569" s="921"/>
      <c r="C569" s="976" t="s">
        <v>956</v>
      </c>
      <c r="D569" s="867" t="s">
        <v>911</v>
      </c>
      <c r="E569" s="55" t="s">
        <v>51</v>
      </c>
      <c r="F569" s="56"/>
      <c r="G569" s="57">
        <v>38690</v>
      </c>
      <c r="H569" s="58">
        <v>47050</v>
      </c>
      <c r="I569" s="57">
        <v>33980</v>
      </c>
      <c r="J569" s="58">
        <v>42340</v>
      </c>
      <c r="K569" s="33" t="s">
        <v>912</v>
      </c>
      <c r="L569" s="59">
        <v>360</v>
      </c>
      <c r="M569" s="60">
        <v>440</v>
      </c>
      <c r="N569" s="61" t="s">
        <v>913</v>
      </c>
      <c r="O569" s="62" t="s">
        <v>914</v>
      </c>
      <c r="P569" s="63" t="s">
        <v>912</v>
      </c>
      <c r="Q569" s="64" t="s">
        <v>915</v>
      </c>
      <c r="R569" s="63" t="s">
        <v>912</v>
      </c>
      <c r="S569" s="65">
        <v>3.1</v>
      </c>
      <c r="T569" s="66">
        <v>3</v>
      </c>
      <c r="U569" s="59">
        <v>310</v>
      </c>
      <c r="V569" s="60">
        <v>390</v>
      </c>
      <c r="W569" s="67" t="s">
        <v>913</v>
      </c>
      <c r="X569" s="62" t="s">
        <v>914</v>
      </c>
      <c r="Y569" s="67" t="s">
        <v>912</v>
      </c>
      <c r="Z569" s="64" t="s">
        <v>915</v>
      </c>
      <c r="AA569" s="67" t="s">
        <v>912</v>
      </c>
      <c r="AB569" s="65">
        <v>3.1</v>
      </c>
      <c r="AC569" s="68">
        <v>3</v>
      </c>
      <c r="AD569" s="33" t="s">
        <v>912</v>
      </c>
      <c r="AE569" s="69">
        <v>8360</v>
      </c>
      <c r="AF569" s="33" t="s">
        <v>912</v>
      </c>
      <c r="AG569" s="70">
        <v>80</v>
      </c>
      <c r="AH569" s="71" t="s">
        <v>913</v>
      </c>
      <c r="AI569" s="62" t="s">
        <v>914</v>
      </c>
      <c r="AJ569" s="67" t="s">
        <v>912</v>
      </c>
      <c r="AK569" s="64" t="s">
        <v>915</v>
      </c>
      <c r="AL569" s="67" t="s">
        <v>912</v>
      </c>
      <c r="AM569" s="72">
        <v>2.8</v>
      </c>
      <c r="AN569" s="73" t="s">
        <v>916</v>
      </c>
      <c r="AO569" s="33" t="s">
        <v>912</v>
      </c>
      <c r="AP569" s="74">
        <v>3340</v>
      </c>
      <c r="AQ569" s="33" t="s">
        <v>912</v>
      </c>
      <c r="AR569" s="75">
        <v>30</v>
      </c>
      <c r="AS569" s="76" t="s">
        <v>913</v>
      </c>
      <c r="AT569" s="77" t="s">
        <v>914</v>
      </c>
      <c r="AU569" s="78" t="s">
        <v>912</v>
      </c>
      <c r="AV569" s="79" t="s">
        <v>915</v>
      </c>
      <c r="AW569" s="78" t="s">
        <v>912</v>
      </c>
      <c r="AX569" s="80">
        <v>3.7</v>
      </c>
      <c r="AZ569" s="18"/>
      <c r="BA569" s="18"/>
      <c r="BB569" s="81"/>
      <c r="BC569" s="22"/>
      <c r="BD569" s="18"/>
      <c r="BE569" s="22"/>
      <c r="BF569" s="18"/>
      <c r="BG569" s="22"/>
      <c r="BH569" s="18"/>
      <c r="BI569" s="870"/>
      <c r="BK569" s="150"/>
      <c r="BL569" s="869"/>
      <c r="BM569" s="151"/>
      <c r="BN569" s="54"/>
      <c r="BO569" s="54"/>
      <c r="BP569" s="54"/>
      <c r="BQ569" s="54"/>
      <c r="BR569" s="54"/>
      <c r="BS569" s="152"/>
      <c r="BU569" s="958"/>
      <c r="BV569" s="117"/>
      <c r="BW569" s="869"/>
      <c r="BX569" s="123"/>
      <c r="BY569" s="123"/>
      <c r="BZ569" s="870"/>
      <c r="CA569" s="162"/>
      <c r="CB569" s="159"/>
      <c r="CC569" s="160"/>
      <c r="CD569" s="159"/>
      <c r="CE569" s="160"/>
      <c r="CF569" s="159"/>
      <c r="CG569" s="160"/>
      <c r="CH569" s="855" t="s">
        <v>912</v>
      </c>
      <c r="CI569" s="871">
        <v>3400</v>
      </c>
      <c r="CJ569" s="874">
        <v>3800</v>
      </c>
      <c r="CK569" s="877" t="s">
        <v>912</v>
      </c>
      <c r="CL569" s="89" t="s">
        <v>919</v>
      </c>
      <c r="CM569" s="90">
        <v>5500</v>
      </c>
      <c r="CN569" s="91">
        <v>6200</v>
      </c>
      <c r="CO569" s="859" t="s">
        <v>912</v>
      </c>
      <c r="CP569" s="878">
        <v>4180</v>
      </c>
      <c r="CQ569" s="859" t="s">
        <v>912</v>
      </c>
      <c r="CR569" s="860">
        <v>40</v>
      </c>
      <c r="CS569" s="883" t="s">
        <v>913</v>
      </c>
      <c r="CT569" s="834" t="s">
        <v>914</v>
      </c>
      <c r="CU569" s="834" t="s">
        <v>912</v>
      </c>
      <c r="CV569" s="837" t="s">
        <v>918</v>
      </c>
      <c r="CW569" s="883" t="s">
        <v>912</v>
      </c>
      <c r="CX569" s="850">
        <v>3</v>
      </c>
      <c r="CY569" s="881" t="s">
        <v>920</v>
      </c>
      <c r="CZ569" s="877" t="s">
        <v>912</v>
      </c>
      <c r="DA569" s="853">
        <v>5100</v>
      </c>
      <c r="DB569" s="855"/>
      <c r="DC569" s="157"/>
      <c r="DD569" s="855" t="s">
        <v>921</v>
      </c>
      <c r="DE569" s="856">
        <v>4480</v>
      </c>
      <c r="DF569" s="859" t="s">
        <v>912</v>
      </c>
      <c r="DG569" s="860">
        <v>40</v>
      </c>
      <c r="DH569" s="834" t="s">
        <v>913</v>
      </c>
      <c r="DI569" s="834" t="s">
        <v>914</v>
      </c>
      <c r="DJ569" s="834" t="s">
        <v>912</v>
      </c>
      <c r="DK569" s="837" t="s">
        <v>918</v>
      </c>
      <c r="DL569" s="834" t="s">
        <v>912</v>
      </c>
      <c r="DM569" s="840">
        <v>2.2999999999999998</v>
      </c>
      <c r="DN569" s="843" t="s">
        <v>921</v>
      </c>
      <c r="DO569" s="844" t="s">
        <v>854</v>
      </c>
      <c r="DP569" s="846" t="s">
        <v>854</v>
      </c>
      <c r="DQ569" s="846" t="s">
        <v>854</v>
      </c>
      <c r="DR569" s="848" t="s">
        <v>854</v>
      </c>
      <c r="DS569" s="843" t="s">
        <v>921</v>
      </c>
      <c r="DT569" s="967"/>
      <c r="DU569" s="969"/>
      <c r="DV569" s="961"/>
      <c r="DW569" s="195"/>
      <c r="DX569" s="961"/>
    </row>
    <row r="570" spans="1:128" ht="18.600000000000001" customHeight="1">
      <c r="A570" s="302" t="s">
        <v>636</v>
      </c>
      <c r="B570" s="921"/>
      <c r="C570" s="977"/>
      <c r="D570" s="868"/>
      <c r="E570" s="94" t="s">
        <v>52</v>
      </c>
      <c r="F570" s="56"/>
      <c r="G570" s="95">
        <v>47050</v>
      </c>
      <c r="H570" s="96">
        <v>114720</v>
      </c>
      <c r="I570" s="95">
        <v>42340</v>
      </c>
      <c r="J570" s="96">
        <v>110010</v>
      </c>
      <c r="K570" s="33" t="s">
        <v>912</v>
      </c>
      <c r="L570" s="97">
        <v>440</v>
      </c>
      <c r="M570" s="98">
        <v>1010</v>
      </c>
      <c r="N570" s="99" t="s">
        <v>913</v>
      </c>
      <c r="O570" s="100" t="s">
        <v>914</v>
      </c>
      <c r="P570" s="100" t="s">
        <v>852</v>
      </c>
      <c r="Q570" s="100" t="s">
        <v>915</v>
      </c>
      <c r="R570" s="100" t="s">
        <v>912</v>
      </c>
      <c r="S570" s="101">
        <v>3</v>
      </c>
      <c r="T570" s="102">
        <v>3</v>
      </c>
      <c r="U570" s="97">
        <v>390</v>
      </c>
      <c r="V570" s="98">
        <v>970</v>
      </c>
      <c r="W570" s="103" t="s">
        <v>913</v>
      </c>
      <c r="X570" s="100" t="s">
        <v>914</v>
      </c>
      <c r="Y570" s="103" t="s">
        <v>852</v>
      </c>
      <c r="Z570" s="100" t="s">
        <v>915</v>
      </c>
      <c r="AA570" s="103" t="s">
        <v>912</v>
      </c>
      <c r="AB570" s="101">
        <v>3</v>
      </c>
      <c r="AC570" s="104">
        <v>2.9</v>
      </c>
      <c r="AD570" s="33" t="s">
        <v>912</v>
      </c>
      <c r="AE570" s="105">
        <v>8360</v>
      </c>
      <c r="AF570" s="33" t="s">
        <v>912</v>
      </c>
      <c r="AG570" s="106">
        <v>80</v>
      </c>
      <c r="AH570" s="107" t="s">
        <v>913</v>
      </c>
      <c r="AI570" s="49" t="s">
        <v>914</v>
      </c>
      <c r="AJ570" s="50" t="s">
        <v>912</v>
      </c>
      <c r="AK570" s="108" t="s">
        <v>915</v>
      </c>
      <c r="AL570" s="109" t="s">
        <v>912</v>
      </c>
      <c r="AM570" s="110">
        <v>2.8</v>
      </c>
      <c r="AN570" s="111"/>
      <c r="AP570" s="112"/>
      <c r="AQ570" s="7"/>
      <c r="AR570" s="113"/>
      <c r="AS570" s="114"/>
      <c r="AT570" s="112"/>
      <c r="AU570" s="114"/>
      <c r="AV570" s="112"/>
      <c r="AW570" s="114"/>
      <c r="AX570" s="112"/>
      <c r="AZ570" s="18"/>
      <c r="BA570" s="18"/>
      <c r="BB570" s="81"/>
      <c r="BC570" s="22"/>
      <c r="BD570" s="18"/>
      <c r="BE570" s="22"/>
      <c r="BF570" s="18"/>
      <c r="BG570" s="22"/>
      <c r="BH570" s="18"/>
      <c r="BI570" s="870"/>
      <c r="BK570" s="115" t="s">
        <v>957</v>
      </c>
      <c r="BL570" s="869"/>
      <c r="BM570" s="93" t="s">
        <v>957</v>
      </c>
      <c r="BS570" s="116"/>
      <c r="BT570" s="154"/>
      <c r="BU570" s="958"/>
      <c r="BV570" s="150"/>
      <c r="BW570" s="869"/>
      <c r="BX570" s="123"/>
      <c r="BY570" s="123"/>
      <c r="BZ570" s="870"/>
      <c r="CA570" s="162"/>
      <c r="CB570" s="159"/>
      <c r="CC570" s="160"/>
      <c r="CD570" s="159"/>
      <c r="CE570" s="160"/>
      <c r="CF570" s="159"/>
      <c r="CG570" s="160"/>
      <c r="CH570" s="855"/>
      <c r="CI570" s="872" t="e">
        <v>#REF!</v>
      </c>
      <c r="CJ570" s="875" t="e">
        <v>#REF!</v>
      </c>
      <c r="CK570" s="877"/>
      <c r="CL570" s="15" t="s">
        <v>923</v>
      </c>
      <c r="CM570" s="119">
        <v>3000</v>
      </c>
      <c r="CN570" s="120">
        <v>3400</v>
      </c>
      <c r="CO570" s="859"/>
      <c r="CP570" s="879"/>
      <c r="CQ570" s="859"/>
      <c r="CR570" s="861"/>
      <c r="CS570" s="884"/>
      <c r="CT570" s="835"/>
      <c r="CU570" s="835"/>
      <c r="CV570" s="838"/>
      <c r="CW570" s="884"/>
      <c r="CX570" s="851"/>
      <c r="CY570" s="881"/>
      <c r="CZ570" s="877"/>
      <c r="DA570" s="854"/>
      <c r="DB570" s="855"/>
      <c r="DC570" s="157"/>
      <c r="DD570" s="855"/>
      <c r="DE570" s="857"/>
      <c r="DF570" s="859"/>
      <c r="DG570" s="861"/>
      <c r="DH570" s="835"/>
      <c r="DI570" s="835"/>
      <c r="DJ570" s="835"/>
      <c r="DK570" s="838"/>
      <c r="DL570" s="835"/>
      <c r="DM570" s="841"/>
      <c r="DN570" s="843"/>
      <c r="DO570" s="845"/>
      <c r="DP570" s="847"/>
      <c r="DQ570" s="847"/>
      <c r="DR570" s="849"/>
      <c r="DS570" s="843"/>
      <c r="DT570" s="967"/>
      <c r="DU570" s="969"/>
      <c r="DV570" s="961"/>
      <c r="DW570" s="195"/>
      <c r="DX570" s="961"/>
    </row>
    <row r="571" spans="1:128" ht="18.600000000000001" customHeight="1">
      <c r="A571" s="302" t="s">
        <v>637</v>
      </c>
      <c r="B571" s="921"/>
      <c r="C571" s="977"/>
      <c r="D571" s="863" t="s">
        <v>924</v>
      </c>
      <c r="E571" s="94" t="s">
        <v>53</v>
      </c>
      <c r="F571" s="56"/>
      <c r="G571" s="95">
        <v>114720</v>
      </c>
      <c r="H571" s="96">
        <v>198340</v>
      </c>
      <c r="I571" s="95">
        <v>110010</v>
      </c>
      <c r="J571" s="96">
        <v>193630</v>
      </c>
      <c r="K571" s="33" t="s">
        <v>912</v>
      </c>
      <c r="L571" s="97">
        <v>1010</v>
      </c>
      <c r="M571" s="98">
        <v>1850</v>
      </c>
      <c r="N571" s="99" t="s">
        <v>913</v>
      </c>
      <c r="O571" s="100" t="s">
        <v>914</v>
      </c>
      <c r="P571" s="100" t="s">
        <v>852</v>
      </c>
      <c r="Q571" s="100" t="s">
        <v>915</v>
      </c>
      <c r="R571" s="100" t="s">
        <v>912</v>
      </c>
      <c r="S571" s="101">
        <v>3</v>
      </c>
      <c r="T571" s="102">
        <v>2.9</v>
      </c>
      <c r="U571" s="97">
        <v>970</v>
      </c>
      <c r="V571" s="98">
        <v>1810</v>
      </c>
      <c r="W571" s="103" t="s">
        <v>913</v>
      </c>
      <c r="X571" s="100" t="s">
        <v>914</v>
      </c>
      <c r="Y571" s="103" t="s">
        <v>852</v>
      </c>
      <c r="Z571" s="100" t="s">
        <v>915</v>
      </c>
      <c r="AA571" s="103" t="s">
        <v>912</v>
      </c>
      <c r="AB571" s="101">
        <v>2.9</v>
      </c>
      <c r="AC571" s="104">
        <v>2.9</v>
      </c>
      <c r="AD571" s="122"/>
      <c r="AF571" s="124"/>
      <c r="AO571" s="122"/>
      <c r="AQ571" s="124"/>
      <c r="AY571" s="33" t="s">
        <v>912</v>
      </c>
      <c r="AZ571" s="127">
        <v>16720</v>
      </c>
      <c r="BA571" s="33" t="s">
        <v>912</v>
      </c>
      <c r="BB571" s="75">
        <v>160</v>
      </c>
      <c r="BC571" s="76" t="s">
        <v>913</v>
      </c>
      <c r="BD571" s="77" t="s">
        <v>914</v>
      </c>
      <c r="BE571" s="78" t="s">
        <v>912</v>
      </c>
      <c r="BF571" s="79" t="s">
        <v>915</v>
      </c>
      <c r="BG571" s="76" t="s">
        <v>912</v>
      </c>
      <c r="BH571" s="80">
        <v>2.8</v>
      </c>
      <c r="BI571" s="870"/>
      <c r="BK571" s="115">
        <v>743700</v>
      </c>
      <c r="BL571" s="869"/>
      <c r="BM571" s="147">
        <v>7430</v>
      </c>
      <c r="BN571" s="86" t="s">
        <v>853</v>
      </c>
      <c r="BO571" s="14" t="s">
        <v>914</v>
      </c>
      <c r="BP571" s="21" t="s">
        <v>912</v>
      </c>
      <c r="BQ571" s="148" t="s">
        <v>915</v>
      </c>
      <c r="BR571" s="35" t="s">
        <v>912</v>
      </c>
      <c r="BS571" s="149">
        <v>2.1</v>
      </c>
      <c r="BT571" s="123"/>
      <c r="BU571" s="958"/>
      <c r="BV571" s="115"/>
      <c r="BW571" s="869"/>
      <c r="BX571" s="123"/>
      <c r="BY571" s="123"/>
      <c r="BZ571" s="870"/>
      <c r="CA571" s="162"/>
      <c r="CB571" s="159"/>
      <c r="CC571" s="160"/>
      <c r="CD571" s="159"/>
      <c r="CE571" s="160"/>
      <c r="CF571" s="159"/>
      <c r="CG571" s="160"/>
      <c r="CH571" s="855"/>
      <c r="CI571" s="872" t="e">
        <v>#REF!</v>
      </c>
      <c r="CJ571" s="875" t="e">
        <v>#REF!</v>
      </c>
      <c r="CK571" s="877"/>
      <c r="CL571" s="15" t="s">
        <v>925</v>
      </c>
      <c r="CM571" s="119">
        <v>2600</v>
      </c>
      <c r="CN571" s="120">
        <v>2900</v>
      </c>
      <c r="CO571" s="859"/>
      <c r="CP571" s="879"/>
      <c r="CQ571" s="859"/>
      <c r="CR571" s="861"/>
      <c r="CS571" s="884"/>
      <c r="CT571" s="835"/>
      <c r="CU571" s="835"/>
      <c r="CV571" s="838"/>
      <c r="CW571" s="884"/>
      <c r="CX571" s="851"/>
      <c r="CY571" s="881"/>
      <c r="CZ571" s="93"/>
      <c r="DA571" s="19"/>
      <c r="DB571" s="855"/>
      <c r="DC571" s="157"/>
      <c r="DD571" s="855"/>
      <c r="DE571" s="857"/>
      <c r="DF571" s="859"/>
      <c r="DG571" s="861"/>
      <c r="DH571" s="835"/>
      <c r="DI571" s="835"/>
      <c r="DJ571" s="835"/>
      <c r="DK571" s="838"/>
      <c r="DL571" s="835"/>
      <c r="DM571" s="841"/>
      <c r="DN571" s="843"/>
      <c r="DO571" s="888">
        <v>0.02</v>
      </c>
      <c r="DP571" s="890">
        <v>0.03</v>
      </c>
      <c r="DQ571" s="890">
        <v>0.05</v>
      </c>
      <c r="DR571" s="892">
        <v>0.06</v>
      </c>
      <c r="DS571" s="843"/>
      <c r="DT571" s="967"/>
      <c r="DU571" s="969"/>
      <c r="DV571" s="961"/>
      <c r="DW571" s="195"/>
      <c r="DX571" s="961"/>
    </row>
    <row r="572" spans="1:128" ht="18.600000000000001" customHeight="1">
      <c r="A572" s="302" t="s">
        <v>638</v>
      </c>
      <c r="B572" s="921"/>
      <c r="C572" s="978"/>
      <c r="D572" s="864"/>
      <c r="E572" s="129" t="s">
        <v>54</v>
      </c>
      <c r="F572" s="56"/>
      <c r="G572" s="130">
        <v>198340</v>
      </c>
      <c r="H572" s="131"/>
      <c r="I572" s="130">
        <v>193630</v>
      </c>
      <c r="J572" s="131"/>
      <c r="K572" s="33" t="s">
        <v>912</v>
      </c>
      <c r="L572" s="132">
        <v>1850</v>
      </c>
      <c r="M572" s="133"/>
      <c r="N572" s="134" t="s">
        <v>913</v>
      </c>
      <c r="O572" s="135" t="s">
        <v>914</v>
      </c>
      <c r="P572" s="135" t="s">
        <v>852</v>
      </c>
      <c r="Q572" s="135" t="s">
        <v>915</v>
      </c>
      <c r="R572" s="135" t="s">
        <v>912</v>
      </c>
      <c r="S572" s="136">
        <v>2.9</v>
      </c>
      <c r="T572" s="137"/>
      <c r="U572" s="132">
        <v>1810</v>
      </c>
      <c r="V572" s="133"/>
      <c r="W572" s="138" t="s">
        <v>913</v>
      </c>
      <c r="X572" s="135" t="s">
        <v>914</v>
      </c>
      <c r="Y572" s="139" t="s">
        <v>852</v>
      </c>
      <c r="Z572" s="135" t="s">
        <v>915</v>
      </c>
      <c r="AA572" s="139" t="s">
        <v>912</v>
      </c>
      <c r="AB572" s="136">
        <v>2.9</v>
      </c>
      <c r="AC572" s="140"/>
      <c r="AD572" s="122"/>
      <c r="AF572" s="124"/>
      <c r="AG572" s="141"/>
      <c r="AO572" s="122"/>
      <c r="AQ572" s="124"/>
      <c r="AR572" s="141"/>
      <c r="AY572" s="122"/>
      <c r="BI572" s="870"/>
      <c r="BK572" s="150"/>
      <c r="BL572" s="869"/>
      <c r="BM572" s="151"/>
      <c r="BN572" s="54"/>
      <c r="BO572" s="54"/>
      <c r="BP572" s="54"/>
      <c r="BQ572" s="54"/>
      <c r="BR572" s="54"/>
      <c r="BS572" s="152"/>
      <c r="BU572" s="958"/>
      <c r="BV572" s="117"/>
      <c r="BW572" s="869"/>
      <c r="BX572" s="123"/>
      <c r="BY572" s="123"/>
      <c r="BZ572" s="870"/>
      <c r="CA572" s="162"/>
      <c r="CB572" s="159"/>
      <c r="CC572" s="160"/>
      <c r="CD572" s="159"/>
      <c r="CE572" s="160"/>
      <c r="CF572" s="159"/>
      <c r="CG572" s="160"/>
      <c r="CH572" s="855"/>
      <c r="CI572" s="873" t="e">
        <v>#REF!</v>
      </c>
      <c r="CJ572" s="876" t="e">
        <v>#REF!</v>
      </c>
      <c r="CK572" s="877"/>
      <c r="CL572" s="143" t="s">
        <v>926</v>
      </c>
      <c r="CM572" s="144">
        <v>2400</v>
      </c>
      <c r="CN572" s="145">
        <v>2600</v>
      </c>
      <c r="CO572" s="859"/>
      <c r="CP572" s="880"/>
      <c r="CQ572" s="859"/>
      <c r="CR572" s="862"/>
      <c r="CS572" s="885"/>
      <c r="CT572" s="836"/>
      <c r="CU572" s="836"/>
      <c r="CV572" s="839"/>
      <c r="CW572" s="885"/>
      <c r="CX572" s="852"/>
      <c r="CY572" s="882"/>
      <c r="CZ572" s="93"/>
      <c r="DA572" s="19"/>
      <c r="DB572" s="855"/>
      <c r="DC572" s="157"/>
      <c r="DD572" s="855"/>
      <c r="DE572" s="858"/>
      <c r="DF572" s="859"/>
      <c r="DG572" s="862"/>
      <c r="DH572" s="836"/>
      <c r="DI572" s="836"/>
      <c r="DJ572" s="836"/>
      <c r="DK572" s="839"/>
      <c r="DL572" s="836"/>
      <c r="DM572" s="842"/>
      <c r="DN572" s="843"/>
      <c r="DO572" s="889"/>
      <c r="DP572" s="891"/>
      <c r="DQ572" s="891"/>
      <c r="DR572" s="893"/>
      <c r="DS572" s="843"/>
      <c r="DT572" s="967"/>
      <c r="DU572" s="969"/>
      <c r="DV572" s="961"/>
      <c r="DW572" s="195"/>
      <c r="DX572" s="961"/>
    </row>
    <row r="573" spans="1:128" ht="18.600000000000001" customHeight="1">
      <c r="A573" s="302" t="s">
        <v>639</v>
      </c>
      <c r="B573" s="921"/>
      <c r="C573" s="973" t="s">
        <v>958</v>
      </c>
      <c r="D573" s="867" t="s">
        <v>911</v>
      </c>
      <c r="E573" s="55" t="s">
        <v>51</v>
      </c>
      <c r="F573" s="56"/>
      <c r="G573" s="57">
        <v>37210</v>
      </c>
      <c r="H573" s="58">
        <v>45570</v>
      </c>
      <c r="I573" s="57">
        <v>32860</v>
      </c>
      <c r="J573" s="58">
        <v>41220</v>
      </c>
      <c r="K573" s="33" t="s">
        <v>912</v>
      </c>
      <c r="L573" s="59">
        <v>350</v>
      </c>
      <c r="M573" s="60">
        <v>430</v>
      </c>
      <c r="N573" s="61" t="s">
        <v>913</v>
      </c>
      <c r="O573" s="62" t="s">
        <v>914</v>
      </c>
      <c r="P573" s="63" t="s">
        <v>912</v>
      </c>
      <c r="Q573" s="64" t="s">
        <v>915</v>
      </c>
      <c r="R573" s="63" t="s">
        <v>912</v>
      </c>
      <c r="S573" s="65">
        <v>3</v>
      </c>
      <c r="T573" s="66">
        <v>3</v>
      </c>
      <c r="U573" s="59">
        <v>300</v>
      </c>
      <c r="V573" s="60">
        <v>380</v>
      </c>
      <c r="W573" s="67" t="s">
        <v>913</v>
      </c>
      <c r="X573" s="62" t="s">
        <v>914</v>
      </c>
      <c r="Y573" s="67" t="s">
        <v>912</v>
      </c>
      <c r="Z573" s="64" t="s">
        <v>915</v>
      </c>
      <c r="AA573" s="67" t="s">
        <v>912</v>
      </c>
      <c r="AB573" s="65">
        <v>3</v>
      </c>
      <c r="AC573" s="68">
        <v>3</v>
      </c>
      <c r="AD573" s="33" t="s">
        <v>912</v>
      </c>
      <c r="AE573" s="69">
        <v>8360</v>
      </c>
      <c r="AF573" s="33" t="s">
        <v>912</v>
      </c>
      <c r="AG573" s="70">
        <v>80</v>
      </c>
      <c r="AH573" s="71" t="s">
        <v>913</v>
      </c>
      <c r="AI573" s="62" t="s">
        <v>914</v>
      </c>
      <c r="AJ573" s="67" t="s">
        <v>912</v>
      </c>
      <c r="AK573" s="64" t="s">
        <v>915</v>
      </c>
      <c r="AL573" s="67" t="s">
        <v>912</v>
      </c>
      <c r="AM573" s="72">
        <v>2.8</v>
      </c>
      <c r="AN573" s="73" t="s">
        <v>916</v>
      </c>
      <c r="AO573" s="33" t="s">
        <v>912</v>
      </c>
      <c r="AP573" s="74">
        <v>3340</v>
      </c>
      <c r="AQ573" s="33" t="s">
        <v>912</v>
      </c>
      <c r="AR573" s="75">
        <v>30</v>
      </c>
      <c r="AS573" s="76" t="s">
        <v>913</v>
      </c>
      <c r="AT573" s="77" t="s">
        <v>914</v>
      </c>
      <c r="AU573" s="78" t="s">
        <v>912</v>
      </c>
      <c r="AV573" s="79" t="s">
        <v>915</v>
      </c>
      <c r="AW573" s="78" t="s">
        <v>912</v>
      </c>
      <c r="AX573" s="80">
        <v>3.7</v>
      </c>
      <c r="AZ573" s="18"/>
      <c r="BA573" s="18"/>
      <c r="BB573" s="81"/>
      <c r="BC573" s="22"/>
      <c r="BD573" s="18"/>
      <c r="BE573" s="22"/>
      <c r="BF573" s="18"/>
      <c r="BG573" s="22"/>
      <c r="BH573" s="18"/>
      <c r="BI573" s="870"/>
      <c r="BK573" s="115" t="s">
        <v>959</v>
      </c>
      <c r="BL573" s="869"/>
      <c r="BM573" s="93" t="s">
        <v>959</v>
      </c>
      <c r="BS573" s="116"/>
      <c r="BT573" s="154"/>
      <c r="BU573" s="958"/>
      <c r="BV573" s="150"/>
      <c r="BW573" s="869"/>
      <c r="BX573" s="123"/>
      <c r="BY573" s="123"/>
      <c r="BZ573" s="870"/>
      <c r="CA573" s="162"/>
      <c r="CB573" s="159"/>
      <c r="CC573" s="160"/>
      <c r="CD573" s="159"/>
      <c r="CE573" s="160"/>
      <c r="CF573" s="159"/>
      <c r="CG573" s="160"/>
      <c r="CH573" s="855" t="s">
        <v>912</v>
      </c>
      <c r="CI573" s="871">
        <v>3200</v>
      </c>
      <c r="CJ573" s="874">
        <v>3500</v>
      </c>
      <c r="CK573" s="877" t="s">
        <v>912</v>
      </c>
      <c r="CL573" s="89" t="s">
        <v>919</v>
      </c>
      <c r="CM573" s="90">
        <v>5100</v>
      </c>
      <c r="CN573" s="91">
        <v>5700</v>
      </c>
      <c r="CO573" s="859" t="s">
        <v>912</v>
      </c>
      <c r="CP573" s="878">
        <v>3850</v>
      </c>
      <c r="CQ573" s="859" t="s">
        <v>912</v>
      </c>
      <c r="CR573" s="860">
        <v>30</v>
      </c>
      <c r="CS573" s="883" t="s">
        <v>913</v>
      </c>
      <c r="CT573" s="834" t="s">
        <v>914</v>
      </c>
      <c r="CU573" s="834" t="s">
        <v>912</v>
      </c>
      <c r="CV573" s="837" t="s">
        <v>918</v>
      </c>
      <c r="CW573" s="883" t="s">
        <v>912</v>
      </c>
      <c r="CX573" s="850">
        <v>3.7</v>
      </c>
      <c r="CY573" s="881" t="s">
        <v>920</v>
      </c>
      <c r="CZ573" s="877" t="s">
        <v>912</v>
      </c>
      <c r="DA573" s="853">
        <v>5100</v>
      </c>
      <c r="DB573" s="855"/>
      <c r="DC573" s="157"/>
      <c r="DD573" s="855" t="s">
        <v>921</v>
      </c>
      <c r="DE573" s="856">
        <v>4140</v>
      </c>
      <c r="DF573" s="859" t="s">
        <v>912</v>
      </c>
      <c r="DG573" s="860">
        <v>40</v>
      </c>
      <c r="DH573" s="834" t="s">
        <v>913</v>
      </c>
      <c r="DI573" s="834" t="s">
        <v>914</v>
      </c>
      <c r="DJ573" s="834" t="s">
        <v>912</v>
      </c>
      <c r="DK573" s="837" t="s">
        <v>918</v>
      </c>
      <c r="DL573" s="834" t="s">
        <v>912</v>
      </c>
      <c r="DM573" s="840">
        <v>2.1</v>
      </c>
      <c r="DN573" s="843" t="s">
        <v>921</v>
      </c>
      <c r="DO573" s="844" t="s">
        <v>854</v>
      </c>
      <c r="DP573" s="846" t="s">
        <v>854</v>
      </c>
      <c r="DQ573" s="846" t="s">
        <v>854</v>
      </c>
      <c r="DR573" s="848" t="s">
        <v>854</v>
      </c>
      <c r="DS573" s="843" t="s">
        <v>921</v>
      </c>
      <c r="DT573" s="967"/>
      <c r="DU573" s="969"/>
      <c r="DV573" s="961"/>
      <c r="DW573" s="195"/>
      <c r="DX573" s="961"/>
    </row>
    <row r="574" spans="1:128" ht="18.600000000000001" customHeight="1">
      <c r="A574" s="302" t="s">
        <v>640</v>
      </c>
      <c r="B574" s="921"/>
      <c r="C574" s="866"/>
      <c r="D574" s="868"/>
      <c r="E574" s="94" t="s">
        <v>52</v>
      </c>
      <c r="F574" s="56"/>
      <c r="G574" s="95">
        <v>45570</v>
      </c>
      <c r="H574" s="96">
        <v>113240</v>
      </c>
      <c r="I574" s="95">
        <v>41220</v>
      </c>
      <c r="J574" s="96">
        <v>108890</v>
      </c>
      <c r="K574" s="33" t="s">
        <v>912</v>
      </c>
      <c r="L574" s="97">
        <v>430</v>
      </c>
      <c r="M574" s="98">
        <v>1000</v>
      </c>
      <c r="N574" s="99" t="s">
        <v>913</v>
      </c>
      <c r="O574" s="100" t="s">
        <v>914</v>
      </c>
      <c r="P574" s="100" t="s">
        <v>852</v>
      </c>
      <c r="Q574" s="100" t="s">
        <v>915</v>
      </c>
      <c r="R574" s="100" t="s">
        <v>912</v>
      </c>
      <c r="S574" s="101">
        <v>3</v>
      </c>
      <c r="T574" s="102">
        <v>2.9</v>
      </c>
      <c r="U574" s="97">
        <v>380</v>
      </c>
      <c r="V574" s="98">
        <v>960</v>
      </c>
      <c r="W574" s="103" t="s">
        <v>913</v>
      </c>
      <c r="X574" s="100" t="s">
        <v>914</v>
      </c>
      <c r="Y574" s="103" t="s">
        <v>852</v>
      </c>
      <c r="Z574" s="100" t="s">
        <v>915</v>
      </c>
      <c r="AA574" s="103" t="s">
        <v>912</v>
      </c>
      <c r="AB574" s="101">
        <v>3</v>
      </c>
      <c r="AC574" s="104">
        <v>2.9</v>
      </c>
      <c r="AD574" s="33" t="s">
        <v>912</v>
      </c>
      <c r="AE574" s="105">
        <v>8360</v>
      </c>
      <c r="AF574" s="33" t="s">
        <v>912</v>
      </c>
      <c r="AG574" s="106">
        <v>80</v>
      </c>
      <c r="AH574" s="107" t="s">
        <v>913</v>
      </c>
      <c r="AI574" s="49" t="s">
        <v>914</v>
      </c>
      <c r="AJ574" s="50" t="s">
        <v>912</v>
      </c>
      <c r="AK574" s="108" t="s">
        <v>915</v>
      </c>
      <c r="AL574" s="109" t="s">
        <v>912</v>
      </c>
      <c r="AM574" s="110">
        <v>2.8</v>
      </c>
      <c r="AN574" s="111"/>
      <c r="AP574" s="112"/>
      <c r="AQ574" s="7"/>
      <c r="AR574" s="113"/>
      <c r="AS574" s="114"/>
      <c r="AT574" s="112"/>
      <c r="AU574" s="114"/>
      <c r="AV574" s="112"/>
      <c r="AW574" s="114"/>
      <c r="AX574" s="112"/>
      <c r="AZ574" s="18"/>
      <c r="BA574" s="18"/>
      <c r="BB574" s="81"/>
      <c r="BC574" s="22"/>
      <c r="BD574" s="18"/>
      <c r="BE574" s="22"/>
      <c r="BF574" s="18"/>
      <c r="BG574" s="22"/>
      <c r="BH574" s="18"/>
      <c r="BI574" s="870"/>
      <c r="BK574" s="115">
        <v>784000</v>
      </c>
      <c r="BL574" s="869"/>
      <c r="BM574" s="147">
        <v>7840</v>
      </c>
      <c r="BN574" s="86" t="s">
        <v>853</v>
      </c>
      <c r="BO574" s="14" t="s">
        <v>914</v>
      </c>
      <c r="BP574" s="21" t="s">
        <v>912</v>
      </c>
      <c r="BQ574" s="148" t="s">
        <v>915</v>
      </c>
      <c r="BR574" s="35" t="s">
        <v>912</v>
      </c>
      <c r="BS574" s="149">
        <v>2.1</v>
      </c>
      <c r="BT574" s="123"/>
      <c r="BU574" s="958"/>
      <c r="BV574" s="115"/>
      <c r="BW574" s="869"/>
      <c r="BX574" s="123"/>
      <c r="BY574" s="123"/>
      <c r="BZ574" s="870"/>
      <c r="CA574" s="162"/>
      <c r="CB574" s="159"/>
      <c r="CC574" s="160"/>
      <c r="CD574" s="159"/>
      <c r="CE574" s="160"/>
      <c r="CF574" s="159"/>
      <c r="CG574" s="160"/>
      <c r="CH574" s="855"/>
      <c r="CI574" s="872" t="e">
        <v>#REF!</v>
      </c>
      <c r="CJ574" s="875" t="e">
        <v>#REF!</v>
      </c>
      <c r="CK574" s="877"/>
      <c r="CL574" s="15" t="s">
        <v>923</v>
      </c>
      <c r="CM574" s="119">
        <v>2800</v>
      </c>
      <c r="CN574" s="120">
        <v>3100</v>
      </c>
      <c r="CO574" s="859"/>
      <c r="CP574" s="879"/>
      <c r="CQ574" s="859"/>
      <c r="CR574" s="861"/>
      <c r="CS574" s="884"/>
      <c r="CT574" s="835"/>
      <c r="CU574" s="835"/>
      <c r="CV574" s="838"/>
      <c r="CW574" s="884"/>
      <c r="CX574" s="851"/>
      <c r="CY574" s="881"/>
      <c r="CZ574" s="877"/>
      <c r="DA574" s="854"/>
      <c r="DB574" s="855"/>
      <c r="DC574" s="157"/>
      <c r="DD574" s="855"/>
      <c r="DE574" s="857"/>
      <c r="DF574" s="859"/>
      <c r="DG574" s="861"/>
      <c r="DH574" s="835"/>
      <c r="DI574" s="835"/>
      <c r="DJ574" s="835"/>
      <c r="DK574" s="838"/>
      <c r="DL574" s="835"/>
      <c r="DM574" s="841"/>
      <c r="DN574" s="843"/>
      <c r="DO574" s="845"/>
      <c r="DP574" s="847"/>
      <c r="DQ574" s="847"/>
      <c r="DR574" s="849"/>
      <c r="DS574" s="843"/>
      <c r="DT574" s="967"/>
      <c r="DU574" s="969"/>
      <c r="DV574" s="961"/>
      <c r="DW574" s="195"/>
      <c r="DX574" s="961"/>
    </row>
    <row r="575" spans="1:128" ht="18.600000000000001" customHeight="1">
      <c r="A575" s="302" t="s">
        <v>641</v>
      </c>
      <c r="B575" s="921"/>
      <c r="C575" s="866"/>
      <c r="D575" s="863" t="s">
        <v>924</v>
      </c>
      <c r="E575" s="94" t="s">
        <v>53</v>
      </c>
      <c r="F575" s="56"/>
      <c r="G575" s="95">
        <v>113240</v>
      </c>
      <c r="H575" s="96">
        <v>196860</v>
      </c>
      <c r="I575" s="95">
        <v>108890</v>
      </c>
      <c r="J575" s="96">
        <v>192510</v>
      </c>
      <c r="K575" s="33" t="s">
        <v>912</v>
      </c>
      <c r="L575" s="97">
        <v>1000</v>
      </c>
      <c r="M575" s="98">
        <v>1840</v>
      </c>
      <c r="N575" s="99" t="s">
        <v>913</v>
      </c>
      <c r="O575" s="100" t="s">
        <v>914</v>
      </c>
      <c r="P575" s="100" t="s">
        <v>852</v>
      </c>
      <c r="Q575" s="100" t="s">
        <v>915</v>
      </c>
      <c r="R575" s="100" t="s">
        <v>912</v>
      </c>
      <c r="S575" s="101">
        <v>2.9</v>
      </c>
      <c r="T575" s="102">
        <v>2.9</v>
      </c>
      <c r="U575" s="97">
        <v>960</v>
      </c>
      <c r="V575" s="98">
        <v>1800</v>
      </c>
      <c r="W575" s="103" t="s">
        <v>913</v>
      </c>
      <c r="X575" s="100" t="s">
        <v>914</v>
      </c>
      <c r="Y575" s="103" t="s">
        <v>852</v>
      </c>
      <c r="Z575" s="100" t="s">
        <v>915</v>
      </c>
      <c r="AA575" s="103" t="s">
        <v>912</v>
      </c>
      <c r="AB575" s="101">
        <v>2.9</v>
      </c>
      <c r="AC575" s="104">
        <v>2.9</v>
      </c>
      <c r="AD575" s="122"/>
      <c r="AF575" s="124"/>
      <c r="AO575" s="122"/>
      <c r="AQ575" s="124"/>
      <c r="AY575" s="33" t="s">
        <v>912</v>
      </c>
      <c r="AZ575" s="127">
        <v>16720</v>
      </c>
      <c r="BA575" s="33" t="s">
        <v>912</v>
      </c>
      <c r="BB575" s="75">
        <v>160</v>
      </c>
      <c r="BC575" s="76" t="s">
        <v>913</v>
      </c>
      <c r="BD575" s="77" t="s">
        <v>914</v>
      </c>
      <c r="BE575" s="78" t="s">
        <v>912</v>
      </c>
      <c r="BF575" s="79" t="s">
        <v>915</v>
      </c>
      <c r="BG575" s="76" t="s">
        <v>912</v>
      </c>
      <c r="BH575" s="80">
        <v>2.8</v>
      </c>
      <c r="BI575" s="870"/>
      <c r="BK575" s="163"/>
      <c r="BL575" s="869"/>
      <c r="BM575" s="151"/>
      <c r="BN575" s="54"/>
      <c r="BO575" s="54"/>
      <c r="BP575" s="54"/>
      <c r="BQ575" s="54"/>
      <c r="BR575" s="54"/>
      <c r="BS575" s="152"/>
      <c r="BU575" s="958"/>
      <c r="BV575" s="117"/>
      <c r="BW575" s="869"/>
      <c r="BX575" s="123"/>
      <c r="BY575" s="123"/>
      <c r="BZ575" s="870"/>
      <c r="CA575" s="162"/>
      <c r="CB575" s="159"/>
      <c r="CC575" s="160"/>
      <c r="CD575" s="159"/>
      <c r="CE575" s="160"/>
      <c r="CF575" s="159"/>
      <c r="CG575" s="160"/>
      <c r="CH575" s="855"/>
      <c r="CI575" s="872" t="e">
        <v>#REF!</v>
      </c>
      <c r="CJ575" s="875" t="e">
        <v>#REF!</v>
      </c>
      <c r="CK575" s="877"/>
      <c r="CL575" s="15" t="s">
        <v>925</v>
      </c>
      <c r="CM575" s="119">
        <v>2400</v>
      </c>
      <c r="CN575" s="120">
        <v>2700</v>
      </c>
      <c r="CO575" s="859"/>
      <c r="CP575" s="879"/>
      <c r="CQ575" s="859"/>
      <c r="CR575" s="861"/>
      <c r="CS575" s="884"/>
      <c r="CT575" s="835"/>
      <c r="CU575" s="835"/>
      <c r="CV575" s="838"/>
      <c r="CW575" s="884"/>
      <c r="CX575" s="851"/>
      <c r="CY575" s="881"/>
      <c r="CZ575" s="93"/>
      <c r="DA575" s="19"/>
      <c r="DB575" s="855"/>
      <c r="DC575" s="157"/>
      <c r="DD575" s="855"/>
      <c r="DE575" s="857"/>
      <c r="DF575" s="859"/>
      <c r="DG575" s="861"/>
      <c r="DH575" s="835"/>
      <c r="DI575" s="835"/>
      <c r="DJ575" s="835"/>
      <c r="DK575" s="838"/>
      <c r="DL575" s="835"/>
      <c r="DM575" s="841"/>
      <c r="DN575" s="843"/>
      <c r="DO575" s="888">
        <v>0.02</v>
      </c>
      <c r="DP575" s="890">
        <v>0.03</v>
      </c>
      <c r="DQ575" s="890">
        <v>0.05</v>
      </c>
      <c r="DR575" s="892">
        <v>0.06</v>
      </c>
      <c r="DS575" s="843"/>
      <c r="DT575" s="967"/>
      <c r="DU575" s="969"/>
      <c r="DV575" s="961"/>
      <c r="DW575" s="195"/>
      <c r="DX575" s="961"/>
    </row>
    <row r="576" spans="1:128" ht="18.600000000000001" customHeight="1">
      <c r="A576" s="302" t="s">
        <v>642</v>
      </c>
      <c r="B576" s="921"/>
      <c r="C576" s="866"/>
      <c r="D576" s="864"/>
      <c r="E576" s="129" t="s">
        <v>54</v>
      </c>
      <c r="F576" s="56"/>
      <c r="G576" s="130">
        <v>196860</v>
      </c>
      <c r="H576" s="131"/>
      <c r="I576" s="130">
        <v>192510</v>
      </c>
      <c r="J576" s="131"/>
      <c r="K576" s="33" t="s">
        <v>912</v>
      </c>
      <c r="L576" s="132">
        <v>1840</v>
      </c>
      <c r="M576" s="133"/>
      <c r="N576" s="134" t="s">
        <v>913</v>
      </c>
      <c r="O576" s="135" t="s">
        <v>914</v>
      </c>
      <c r="P576" s="135" t="s">
        <v>852</v>
      </c>
      <c r="Q576" s="135" t="s">
        <v>915</v>
      </c>
      <c r="R576" s="135" t="s">
        <v>912</v>
      </c>
      <c r="S576" s="136">
        <v>2.9</v>
      </c>
      <c r="T576" s="137"/>
      <c r="U576" s="132">
        <v>1800</v>
      </c>
      <c r="V576" s="133"/>
      <c r="W576" s="138" t="s">
        <v>913</v>
      </c>
      <c r="X576" s="135" t="s">
        <v>914</v>
      </c>
      <c r="Y576" s="139" t="s">
        <v>852</v>
      </c>
      <c r="Z576" s="135" t="s">
        <v>915</v>
      </c>
      <c r="AA576" s="139" t="s">
        <v>912</v>
      </c>
      <c r="AB576" s="136">
        <v>2.9</v>
      </c>
      <c r="AC576" s="140"/>
      <c r="AD576" s="122"/>
      <c r="AF576" s="124"/>
      <c r="AG576" s="141"/>
      <c r="AO576" s="122"/>
      <c r="AQ576" s="124"/>
      <c r="AR576" s="141"/>
      <c r="AY576" s="122"/>
      <c r="BI576" s="870"/>
      <c r="BK576" s="163"/>
      <c r="BL576" s="869"/>
      <c r="BM576" s="93"/>
      <c r="BS576" s="116"/>
      <c r="BT576" s="154"/>
      <c r="BU576" s="958"/>
      <c r="BV576" s="150"/>
      <c r="BW576" s="869"/>
      <c r="BX576" s="123"/>
      <c r="BY576" s="123"/>
      <c r="BZ576" s="870"/>
      <c r="CA576" s="162"/>
      <c r="CB576" s="159"/>
      <c r="CC576" s="160"/>
      <c r="CD576" s="159"/>
      <c r="CE576" s="160"/>
      <c r="CF576" s="159"/>
      <c r="CG576" s="160"/>
      <c r="CH576" s="855"/>
      <c r="CI576" s="873" t="e">
        <v>#REF!</v>
      </c>
      <c r="CJ576" s="876" t="e">
        <v>#REF!</v>
      </c>
      <c r="CK576" s="877"/>
      <c r="CL576" s="143" t="s">
        <v>926</v>
      </c>
      <c r="CM576" s="144">
        <v>2200</v>
      </c>
      <c r="CN576" s="145">
        <v>2400</v>
      </c>
      <c r="CO576" s="859"/>
      <c r="CP576" s="880"/>
      <c r="CQ576" s="859"/>
      <c r="CR576" s="862"/>
      <c r="CS576" s="885"/>
      <c r="CT576" s="836"/>
      <c r="CU576" s="836"/>
      <c r="CV576" s="839"/>
      <c r="CW576" s="885"/>
      <c r="CX576" s="852"/>
      <c r="CY576" s="882"/>
      <c r="CZ576" s="93"/>
      <c r="DA576" s="19"/>
      <c r="DB576" s="855"/>
      <c r="DC576" s="157"/>
      <c r="DD576" s="855"/>
      <c r="DE576" s="858"/>
      <c r="DF576" s="859"/>
      <c r="DG576" s="862"/>
      <c r="DH576" s="836"/>
      <c r="DI576" s="836"/>
      <c r="DJ576" s="836"/>
      <c r="DK576" s="839"/>
      <c r="DL576" s="836"/>
      <c r="DM576" s="842"/>
      <c r="DN576" s="843"/>
      <c r="DO576" s="889"/>
      <c r="DP576" s="891"/>
      <c r="DQ576" s="891"/>
      <c r="DR576" s="893"/>
      <c r="DS576" s="843"/>
      <c r="DT576" s="967"/>
      <c r="DU576" s="969"/>
      <c r="DV576" s="961"/>
      <c r="DW576" s="195"/>
      <c r="DX576" s="961"/>
    </row>
    <row r="577" spans="1:128" ht="18.600000000000001" customHeight="1">
      <c r="A577" s="302" t="s">
        <v>643</v>
      </c>
      <c r="B577" s="921"/>
      <c r="C577" s="865" t="s">
        <v>960</v>
      </c>
      <c r="D577" s="867" t="s">
        <v>911</v>
      </c>
      <c r="E577" s="55" t="s">
        <v>51</v>
      </c>
      <c r="F577" s="56"/>
      <c r="G577" s="57">
        <v>35980</v>
      </c>
      <c r="H577" s="58">
        <v>44340</v>
      </c>
      <c r="I577" s="57">
        <v>31940</v>
      </c>
      <c r="J577" s="58">
        <v>40300</v>
      </c>
      <c r="K577" s="33" t="s">
        <v>912</v>
      </c>
      <c r="L577" s="59">
        <v>330</v>
      </c>
      <c r="M577" s="60">
        <v>410</v>
      </c>
      <c r="N577" s="61" t="s">
        <v>913</v>
      </c>
      <c r="O577" s="62" t="s">
        <v>914</v>
      </c>
      <c r="P577" s="63" t="s">
        <v>912</v>
      </c>
      <c r="Q577" s="64" t="s">
        <v>915</v>
      </c>
      <c r="R577" s="63" t="s">
        <v>912</v>
      </c>
      <c r="S577" s="65">
        <v>3.1</v>
      </c>
      <c r="T577" s="66">
        <v>3</v>
      </c>
      <c r="U577" s="59">
        <v>290</v>
      </c>
      <c r="V577" s="60">
        <v>370</v>
      </c>
      <c r="W577" s="67" t="s">
        <v>913</v>
      </c>
      <c r="X577" s="62" t="s">
        <v>914</v>
      </c>
      <c r="Y577" s="67" t="s">
        <v>912</v>
      </c>
      <c r="Z577" s="64" t="s">
        <v>915</v>
      </c>
      <c r="AA577" s="67" t="s">
        <v>912</v>
      </c>
      <c r="AB577" s="65">
        <v>3</v>
      </c>
      <c r="AC577" s="68">
        <v>3</v>
      </c>
      <c r="AD577" s="33" t="s">
        <v>912</v>
      </c>
      <c r="AE577" s="69">
        <v>8360</v>
      </c>
      <c r="AF577" s="33" t="s">
        <v>912</v>
      </c>
      <c r="AG577" s="70">
        <v>80</v>
      </c>
      <c r="AH577" s="71" t="s">
        <v>913</v>
      </c>
      <c r="AI577" s="62" t="s">
        <v>914</v>
      </c>
      <c r="AJ577" s="67" t="s">
        <v>912</v>
      </c>
      <c r="AK577" s="64" t="s">
        <v>915</v>
      </c>
      <c r="AL577" s="67" t="s">
        <v>912</v>
      </c>
      <c r="AM577" s="72">
        <v>2.8</v>
      </c>
      <c r="AN577" s="73" t="s">
        <v>916</v>
      </c>
      <c r="AO577" s="33" t="s">
        <v>912</v>
      </c>
      <c r="AP577" s="74">
        <v>3340</v>
      </c>
      <c r="AQ577" s="33" t="s">
        <v>912</v>
      </c>
      <c r="AR577" s="75">
        <v>30</v>
      </c>
      <c r="AS577" s="76" t="s">
        <v>913</v>
      </c>
      <c r="AT577" s="77" t="s">
        <v>914</v>
      </c>
      <c r="AU577" s="78" t="s">
        <v>912</v>
      </c>
      <c r="AV577" s="79" t="s">
        <v>915</v>
      </c>
      <c r="AW577" s="78" t="s">
        <v>912</v>
      </c>
      <c r="AX577" s="80">
        <v>3.7</v>
      </c>
      <c r="AZ577" s="18"/>
      <c r="BA577" s="18"/>
      <c r="BB577" s="81"/>
      <c r="BC577" s="22"/>
      <c r="BD577" s="18"/>
      <c r="BE577" s="22"/>
      <c r="BF577" s="18"/>
      <c r="BG577" s="22"/>
      <c r="BH577" s="18"/>
      <c r="BI577" s="870"/>
      <c r="BK577" s="163"/>
      <c r="BL577" s="869"/>
      <c r="BM577" s="93"/>
      <c r="BS577" s="116"/>
      <c r="BT577" s="123"/>
      <c r="BU577" s="958"/>
      <c r="BV577" s="115"/>
      <c r="BW577" s="869"/>
      <c r="BX577" s="123"/>
      <c r="BY577" s="123"/>
      <c r="BZ577" s="870"/>
      <c r="CA577" s="162"/>
      <c r="CB577" s="159"/>
      <c r="CC577" s="160"/>
      <c r="CD577" s="159"/>
      <c r="CE577" s="160"/>
      <c r="CF577" s="159"/>
      <c r="CG577" s="160"/>
      <c r="CH577" s="855" t="s">
        <v>912</v>
      </c>
      <c r="CI577" s="871">
        <v>3400</v>
      </c>
      <c r="CJ577" s="874">
        <v>3800</v>
      </c>
      <c r="CK577" s="877" t="s">
        <v>912</v>
      </c>
      <c r="CL577" s="89" t="s">
        <v>919</v>
      </c>
      <c r="CM577" s="90">
        <v>5500</v>
      </c>
      <c r="CN577" s="91">
        <v>6200</v>
      </c>
      <c r="CO577" s="859" t="s">
        <v>912</v>
      </c>
      <c r="CP577" s="878">
        <v>3580</v>
      </c>
      <c r="CQ577" s="859" t="s">
        <v>912</v>
      </c>
      <c r="CR577" s="860">
        <v>30</v>
      </c>
      <c r="CS577" s="883" t="s">
        <v>913</v>
      </c>
      <c r="CT577" s="834" t="s">
        <v>914</v>
      </c>
      <c r="CU577" s="834" t="s">
        <v>912</v>
      </c>
      <c r="CV577" s="837" t="s">
        <v>918</v>
      </c>
      <c r="CW577" s="883" t="s">
        <v>912</v>
      </c>
      <c r="CX577" s="850">
        <v>3.4</v>
      </c>
      <c r="CY577" s="881" t="s">
        <v>920</v>
      </c>
      <c r="CZ577" s="877" t="s">
        <v>912</v>
      </c>
      <c r="DA577" s="853">
        <v>5100</v>
      </c>
      <c r="DB577" s="855"/>
      <c r="DC577" s="157"/>
      <c r="DD577" s="855" t="s">
        <v>921</v>
      </c>
      <c r="DE577" s="856">
        <v>3840</v>
      </c>
      <c r="DF577" s="859" t="s">
        <v>912</v>
      </c>
      <c r="DG577" s="860">
        <v>30</v>
      </c>
      <c r="DH577" s="834" t="s">
        <v>913</v>
      </c>
      <c r="DI577" s="834" t="s">
        <v>914</v>
      </c>
      <c r="DJ577" s="834" t="s">
        <v>912</v>
      </c>
      <c r="DK577" s="837" t="s">
        <v>918</v>
      </c>
      <c r="DL577" s="834" t="s">
        <v>912</v>
      </c>
      <c r="DM577" s="840">
        <v>2.6</v>
      </c>
      <c r="DN577" s="843" t="s">
        <v>921</v>
      </c>
      <c r="DO577" s="844" t="s">
        <v>854</v>
      </c>
      <c r="DP577" s="846" t="s">
        <v>854</v>
      </c>
      <c r="DQ577" s="846" t="s">
        <v>854</v>
      </c>
      <c r="DR577" s="848" t="s">
        <v>854</v>
      </c>
      <c r="DS577" s="843" t="s">
        <v>921</v>
      </c>
      <c r="DT577" s="967"/>
      <c r="DU577" s="969"/>
      <c r="DV577" s="961"/>
      <c r="DW577" s="195"/>
      <c r="DX577" s="961"/>
    </row>
    <row r="578" spans="1:128" ht="18.600000000000001" customHeight="1">
      <c r="A578" s="302" t="s">
        <v>644</v>
      </c>
      <c r="B578" s="921"/>
      <c r="C578" s="866"/>
      <c r="D578" s="868"/>
      <c r="E578" s="94" t="s">
        <v>52</v>
      </c>
      <c r="F578" s="56"/>
      <c r="G578" s="95">
        <v>44340</v>
      </c>
      <c r="H578" s="96">
        <v>112010</v>
      </c>
      <c r="I578" s="95">
        <v>40300</v>
      </c>
      <c r="J578" s="96">
        <v>107970</v>
      </c>
      <c r="K578" s="33" t="s">
        <v>912</v>
      </c>
      <c r="L578" s="97">
        <v>410</v>
      </c>
      <c r="M578" s="98">
        <v>990</v>
      </c>
      <c r="N578" s="99" t="s">
        <v>913</v>
      </c>
      <c r="O578" s="100" t="s">
        <v>914</v>
      </c>
      <c r="P578" s="100" t="s">
        <v>852</v>
      </c>
      <c r="Q578" s="100" t="s">
        <v>915</v>
      </c>
      <c r="R578" s="100" t="s">
        <v>912</v>
      </c>
      <c r="S578" s="101">
        <v>3</v>
      </c>
      <c r="T578" s="102">
        <v>2.9</v>
      </c>
      <c r="U578" s="97">
        <v>370</v>
      </c>
      <c r="V578" s="98">
        <v>950</v>
      </c>
      <c r="W578" s="103" t="s">
        <v>913</v>
      </c>
      <c r="X578" s="100" t="s">
        <v>914</v>
      </c>
      <c r="Y578" s="103" t="s">
        <v>852</v>
      </c>
      <c r="Z578" s="100" t="s">
        <v>915</v>
      </c>
      <c r="AA578" s="103" t="s">
        <v>912</v>
      </c>
      <c r="AB578" s="101">
        <v>3</v>
      </c>
      <c r="AC578" s="104">
        <v>2.9</v>
      </c>
      <c r="AD578" s="33" t="s">
        <v>912</v>
      </c>
      <c r="AE578" s="105">
        <v>8360</v>
      </c>
      <c r="AF578" s="33" t="s">
        <v>912</v>
      </c>
      <c r="AG578" s="106">
        <v>80</v>
      </c>
      <c r="AH578" s="107" t="s">
        <v>913</v>
      </c>
      <c r="AI578" s="49" t="s">
        <v>914</v>
      </c>
      <c r="AJ578" s="50" t="s">
        <v>912</v>
      </c>
      <c r="AK578" s="108" t="s">
        <v>915</v>
      </c>
      <c r="AL578" s="109" t="s">
        <v>912</v>
      </c>
      <c r="AM578" s="110">
        <v>2.8</v>
      </c>
      <c r="AN578" s="111"/>
      <c r="AP578" s="112"/>
      <c r="AQ578" s="7"/>
      <c r="AR578" s="113"/>
      <c r="AS578" s="114"/>
      <c r="AT578" s="112"/>
      <c r="AU578" s="114"/>
      <c r="AV578" s="112"/>
      <c r="AW578" s="114"/>
      <c r="AX578" s="112"/>
      <c r="AZ578" s="18"/>
      <c r="BA578" s="18"/>
      <c r="BB578" s="81"/>
      <c r="BC578" s="22"/>
      <c r="BD578" s="18"/>
      <c r="BE578" s="22"/>
      <c r="BF578" s="18"/>
      <c r="BG578" s="22"/>
      <c r="BH578" s="18"/>
      <c r="BI578" s="870"/>
      <c r="BK578" s="163"/>
      <c r="BL578" s="869"/>
      <c r="BM578" s="93"/>
      <c r="BS578" s="116"/>
      <c r="BU578" s="958"/>
      <c r="BV578" s="117"/>
      <c r="BW578" s="869"/>
      <c r="BX578" s="123"/>
      <c r="BY578" s="123"/>
      <c r="BZ578" s="870"/>
      <c r="CA578" s="162"/>
      <c r="CB578" s="159"/>
      <c r="CC578" s="160"/>
      <c r="CD578" s="159"/>
      <c r="CE578" s="160"/>
      <c r="CF578" s="159"/>
      <c r="CG578" s="160"/>
      <c r="CH578" s="855"/>
      <c r="CI578" s="872" t="e">
        <v>#REF!</v>
      </c>
      <c r="CJ578" s="875" t="e">
        <v>#REF!</v>
      </c>
      <c r="CK578" s="877"/>
      <c r="CL578" s="15" t="s">
        <v>923</v>
      </c>
      <c r="CM578" s="119">
        <v>3000</v>
      </c>
      <c r="CN578" s="120">
        <v>3400</v>
      </c>
      <c r="CO578" s="859"/>
      <c r="CP578" s="879"/>
      <c r="CQ578" s="859"/>
      <c r="CR578" s="861"/>
      <c r="CS578" s="884"/>
      <c r="CT578" s="835"/>
      <c r="CU578" s="835"/>
      <c r="CV578" s="838"/>
      <c r="CW578" s="884"/>
      <c r="CX578" s="851"/>
      <c r="CY578" s="881"/>
      <c r="CZ578" s="877"/>
      <c r="DA578" s="854"/>
      <c r="DB578" s="855"/>
      <c r="DC578" s="157"/>
      <c r="DD578" s="855"/>
      <c r="DE578" s="857"/>
      <c r="DF578" s="859"/>
      <c r="DG578" s="861"/>
      <c r="DH578" s="835"/>
      <c r="DI578" s="835"/>
      <c r="DJ578" s="835"/>
      <c r="DK578" s="838"/>
      <c r="DL578" s="835"/>
      <c r="DM578" s="841"/>
      <c r="DN578" s="843"/>
      <c r="DO578" s="845"/>
      <c r="DP578" s="847"/>
      <c r="DQ578" s="847"/>
      <c r="DR578" s="849"/>
      <c r="DS578" s="843"/>
      <c r="DT578" s="967"/>
      <c r="DU578" s="969"/>
      <c r="DV578" s="961"/>
      <c r="DW578" s="195"/>
      <c r="DX578" s="961"/>
    </row>
    <row r="579" spans="1:128" ht="18.600000000000001" customHeight="1">
      <c r="A579" s="302" t="s">
        <v>645</v>
      </c>
      <c r="B579" s="921"/>
      <c r="C579" s="866"/>
      <c r="D579" s="863" t="s">
        <v>924</v>
      </c>
      <c r="E579" s="94" t="s">
        <v>53</v>
      </c>
      <c r="F579" s="56"/>
      <c r="G579" s="95">
        <v>112010</v>
      </c>
      <c r="H579" s="96">
        <v>195630</v>
      </c>
      <c r="I579" s="95">
        <v>107970</v>
      </c>
      <c r="J579" s="96">
        <v>191590</v>
      </c>
      <c r="K579" s="33" t="s">
        <v>912</v>
      </c>
      <c r="L579" s="97">
        <v>990</v>
      </c>
      <c r="M579" s="98">
        <v>1830</v>
      </c>
      <c r="N579" s="99" t="s">
        <v>913</v>
      </c>
      <c r="O579" s="100" t="s">
        <v>914</v>
      </c>
      <c r="P579" s="100" t="s">
        <v>852</v>
      </c>
      <c r="Q579" s="100" t="s">
        <v>915</v>
      </c>
      <c r="R579" s="100" t="s">
        <v>912</v>
      </c>
      <c r="S579" s="101">
        <v>2.9</v>
      </c>
      <c r="T579" s="102">
        <v>2.9</v>
      </c>
      <c r="U579" s="97">
        <v>950</v>
      </c>
      <c r="V579" s="98">
        <v>1790</v>
      </c>
      <c r="W579" s="103" t="s">
        <v>913</v>
      </c>
      <c r="X579" s="100" t="s">
        <v>914</v>
      </c>
      <c r="Y579" s="103" t="s">
        <v>852</v>
      </c>
      <c r="Z579" s="100" t="s">
        <v>915</v>
      </c>
      <c r="AA579" s="103" t="s">
        <v>912</v>
      </c>
      <c r="AB579" s="101">
        <v>2.9</v>
      </c>
      <c r="AC579" s="104">
        <v>2.9</v>
      </c>
      <c r="AD579" s="122"/>
      <c r="AF579" s="124"/>
      <c r="AO579" s="122"/>
      <c r="AQ579" s="124"/>
      <c r="AY579" s="33" t="s">
        <v>912</v>
      </c>
      <c r="AZ579" s="127">
        <v>16720</v>
      </c>
      <c r="BA579" s="33" t="s">
        <v>912</v>
      </c>
      <c r="BB579" s="75">
        <v>160</v>
      </c>
      <c r="BC579" s="76" t="s">
        <v>913</v>
      </c>
      <c r="BD579" s="77" t="s">
        <v>914</v>
      </c>
      <c r="BE579" s="78" t="s">
        <v>912</v>
      </c>
      <c r="BF579" s="79" t="s">
        <v>915</v>
      </c>
      <c r="BG579" s="76" t="s">
        <v>912</v>
      </c>
      <c r="BH579" s="80">
        <v>2.8</v>
      </c>
      <c r="BI579" s="870"/>
      <c r="BK579" s="163"/>
      <c r="BL579" s="869"/>
      <c r="BM579" s="93"/>
      <c r="BS579" s="116"/>
      <c r="BT579" s="154"/>
      <c r="BU579" s="958"/>
      <c r="BV579" s="150"/>
      <c r="BW579" s="869"/>
      <c r="BX579" s="123"/>
      <c r="BY579" s="123"/>
      <c r="BZ579" s="870"/>
      <c r="CA579" s="162"/>
      <c r="CB579" s="159"/>
      <c r="CC579" s="160"/>
      <c r="CD579" s="159"/>
      <c r="CE579" s="160"/>
      <c r="CF579" s="159"/>
      <c r="CG579" s="160"/>
      <c r="CH579" s="855"/>
      <c r="CI579" s="872" t="e">
        <v>#REF!</v>
      </c>
      <c r="CJ579" s="875" t="e">
        <v>#REF!</v>
      </c>
      <c r="CK579" s="877"/>
      <c r="CL579" s="15" t="s">
        <v>925</v>
      </c>
      <c r="CM579" s="119">
        <v>2600</v>
      </c>
      <c r="CN579" s="120">
        <v>2900</v>
      </c>
      <c r="CO579" s="859"/>
      <c r="CP579" s="879"/>
      <c r="CQ579" s="859"/>
      <c r="CR579" s="861"/>
      <c r="CS579" s="884"/>
      <c r="CT579" s="835"/>
      <c r="CU579" s="835"/>
      <c r="CV579" s="838"/>
      <c r="CW579" s="884"/>
      <c r="CX579" s="851"/>
      <c r="CY579" s="881"/>
      <c r="CZ579" s="93"/>
      <c r="DA579" s="19"/>
      <c r="DB579" s="855"/>
      <c r="DC579" s="157"/>
      <c r="DD579" s="855"/>
      <c r="DE579" s="857"/>
      <c r="DF579" s="859"/>
      <c r="DG579" s="861"/>
      <c r="DH579" s="835"/>
      <c r="DI579" s="835"/>
      <c r="DJ579" s="835"/>
      <c r="DK579" s="838"/>
      <c r="DL579" s="835"/>
      <c r="DM579" s="841"/>
      <c r="DN579" s="843"/>
      <c r="DO579" s="888">
        <v>0.02</v>
      </c>
      <c r="DP579" s="890">
        <v>0.03</v>
      </c>
      <c r="DQ579" s="890">
        <v>0.05</v>
      </c>
      <c r="DR579" s="892">
        <v>0.06</v>
      </c>
      <c r="DS579" s="843"/>
      <c r="DT579" s="967"/>
      <c r="DU579" s="969"/>
      <c r="DV579" s="961"/>
      <c r="DW579" s="195"/>
      <c r="DX579" s="961"/>
    </row>
    <row r="580" spans="1:128" ht="18.600000000000001" customHeight="1">
      <c r="A580" s="302" t="s">
        <v>646</v>
      </c>
      <c r="B580" s="921"/>
      <c r="C580" s="866"/>
      <c r="D580" s="864"/>
      <c r="E580" s="129" t="s">
        <v>54</v>
      </c>
      <c r="F580" s="56"/>
      <c r="G580" s="130">
        <v>195630</v>
      </c>
      <c r="H580" s="131"/>
      <c r="I580" s="130">
        <v>191590</v>
      </c>
      <c r="J580" s="131"/>
      <c r="K580" s="33" t="s">
        <v>912</v>
      </c>
      <c r="L580" s="132">
        <v>1830</v>
      </c>
      <c r="M580" s="133"/>
      <c r="N580" s="134" t="s">
        <v>913</v>
      </c>
      <c r="O580" s="135" t="s">
        <v>914</v>
      </c>
      <c r="P580" s="135" t="s">
        <v>852</v>
      </c>
      <c r="Q580" s="135" t="s">
        <v>915</v>
      </c>
      <c r="R580" s="135" t="s">
        <v>912</v>
      </c>
      <c r="S580" s="136">
        <v>2.9</v>
      </c>
      <c r="T580" s="137"/>
      <c r="U580" s="132">
        <v>1790</v>
      </c>
      <c r="V580" s="133"/>
      <c r="W580" s="138" t="s">
        <v>913</v>
      </c>
      <c r="X580" s="135" t="s">
        <v>914</v>
      </c>
      <c r="Y580" s="139" t="s">
        <v>852</v>
      </c>
      <c r="Z580" s="135" t="s">
        <v>915</v>
      </c>
      <c r="AA580" s="139" t="s">
        <v>912</v>
      </c>
      <c r="AB580" s="136">
        <v>2.9</v>
      </c>
      <c r="AC580" s="140"/>
      <c r="AD580" s="122"/>
      <c r="AF580" s="124"/>
      <c r="AG580" s="141"/>
      <c r="AO580" s="122"/>
      <c r="AQ580" s="124"/>
      <c r="AR580" s="141"/>
      <c r="AY580" s="122"/>
      <c r="BI580" s="870"/>
      <c r="BK580" s="163"/>
      <c r="BL580" s="869"/>
      <c r="BM580" s="93"/>
      <c r="BS580" s="116"/>
      <c r="BT580" s="123"/>
      <c r="BU580" s="958"/>
      <c r="BV580" s="115"/>
      <c r="BW580" s="869"/>
      <c r="BX580" s="123"/>
      <c r="BY580" s="123"/>
      <c r="BZ580" s="870"/>
      <c r="CA580" s="162"/>
      <c r="CB580" s="159"/>
      <c r="CC580" s="160"/>
      <c r="CD580" s="159"/>
      <c r="CE580" s="160"/>
      <c r="CF580" s="159"/>
      <c r="CG580" s="160"/>
      <c r="CH580" s="855"/>
      <c r="CI580" s="873" t="e">
        <v>#REF!</v>
      </c>
      <c r="CJ580" s="876" t="e">
        <v>#REF!</v>
      </c>
      <c r="CK580" s="877"/>
      <c r="CL580" s="143" t="s">
        <v>926</v>
      </c>
      <c r="CM580" s="144">
        <v>2400</v>
      </c>
      <c r="CN580" s="145">
        <v>2600</v>
      </c>
      <c r="CO580" s="859"/>
      <c r="CP580" s="880"/>
      <c r="CQ580" s="859"/>
      <c r="CR580" s="862"/>
      <c r="CS580" s="885"/>
      <c r="CT580" s="836"/>
      <c r="CU580" s="836"/>
      <c r="CV580" s="839"/>
      <c r="CW580" s="885"/>
      <c r="CX580" s="852"/>
      <c r="CY580" s="882"/>
      <c r="CZ580" s="93"/>
      <c r="DA580" s="19"/>
      <c r="DB580" s="855"/>
      <c r="DC580" s="157"/>
      <c r="DD580" s="855"/>
      <c r="DE580" s="858"/>
      <c r="DF580" s="859"/>
      <c r="DG580" s="862"/>
      <c r="DH580" s="836"/>
      <c r="DI580" s="836"/>
      <c r="DJ580" s="836"/>
      <c r="DK580" s="839"/>
      <c r="DL580" s="836"/>
      <c r="DM580" s="842"/>
      <c r="DN580" s="843"/>
      <c r="DO580" s="889"/>
      <c r="DP580" s="891"/>
      <c r="DQ580" s="891"/>
      <c r="DR580" s="893"/>
      <c r="DS580" s="843"/>
      <c r="DT580" s="967"/>
      <c r="DU580" s="969"/>
      <c r="DV580" s="961"/>
      <c r="DW580" s="195"/>
      <c r="DX580" s="961"/>
    </row>
    <row r="581" spans="1:128" ht="18.600000000000001" customHeight="1">
      <c r="A581" s="302" t="s">
        <v>647</v>
      </c>
      <c r="B581" s="921"/>
      <c r="C581" s="865" t="s">
        <v>961</v>
      </c>
      <c r="D581" s="867" t="s">
        <v>911</v>
      </c>
      <c r="E581" s="55" t="s">
        <v>51</v>
      </c>
      <c r="F581" s="56"/>
      <c r="G581" s="57">
        <v>34890</v>
      </c>
      <c r="H581" s="58">
        <v>43250</v>
      </c>
      <c r="I581" s="57">
        <v>31120</v>
      </c>
      <c r="J581" s="58">
        <v>39480</v>
      </c>
      <c r="K581" s="33" t="s">
        <v>912</v>
      </c>
      <c r="L581" s="59">
        <v>320</v>
      </c>
      <c r="M581" s="60">
        <v>400</v>
      </c>
      <c r="N581" s="61" t="s">
        <v>913</v>
      </c>
      <c r="O581" s="62" t="s">
        <v>914</v>
      </c>
      <c r="P581" s="63" t="s">
        <v>912</v>
      </c>
      <c r="Q581" s="64" t="s">
        <v>915</v>
      </c>
      <c r="R581" s="63" t="s">
        <v>912</v>
      </c>
      <c r="S581" s="65">
        <v>3.1</v>
      </c>
      <c r="T581" s="66">
        <v>3</v>
      </c>
      <c r="U581" s="59">
        <v>290</v>
      </c>
      <c r="V581" s="60">
        <v>370</v>
      </c>
      <c r="W581" s="67" t="s">
        <v>913</v>
      </c>
      <c r="X581" s="62" t="s">
        <v>914</v>
      </c>
      <c r="Y581" s="67" t="s">
        <v>912</v>
      </c>
      <c r="Z581" s="64" t="s">
        <v>915</v>
      </c>
      <c r="AA581" s="67" t="s">
        <v>912</v>
      </c>
      <c r="AB581" s="65">
        <v>2.9</v>
      </c>
      <c r="AC581" s="68">
        <v>2.9</v>
      </c>
      <c r="AD581" s="33" t="s">
        <v>912</v>
      </c>
      <c r="AE581" s="69">
        <v>8360</v>
      </c>
      <c r="AF581" s="33" t="s">
        <v>912</v>
      </c>
      <c r="AG581" s="70">
        <v>80</v>
      </c>
      <c r="AH581" s="71" t="s">
        <v>913</v>
      </c>
      <c r="AI581" s="62" t="s">
        <v>914</v>
      </c>
      <c r="AJ581" s="67" t="s">
        <v>912</v>
      </c>
      <c r="AK581" s="64" t="s">
        <v>915</v>
      </c>
      <c r="AL581" s="67" t="s">
        <v>912</v>
      </c>
      <c r="AM581" s="72">
        <v>2.8</v>
      </c>
      <c r="AN581" s="73" t="s">
        <v>916</v>
      </c>
      <c r="AO581" s="33" t="s">
        <v>912</v>
      </c>
      <c r="AP581" s="74">
        <v>3340</v>
      </c>
      <c r="AQ581" s="33" t="s">
        <v>912</v>
      </c>
      <c r="AR581" s="75">
        <v>30</v>
      </c>
      <c r="AS581" s="76" t="s">
        <v>913</v>
      </c>
      <c r="AT581" s="77" t="s">
        <v>914</v>
      </c>
      <c r="AU581" s="78" t="s">
        <v>912</v>
      </c>
      <c r="AV581" s="79" t="s">
        <v>915</v>
      </c>
      <c r="AW581" s="78" t="s">
        <v>912</v>
      </c>
      <c r="AX581" s="80">
        <v>3.7</v>
      </c>
      <c r="AZ581" s="18"/>
      <c r="BA581" s="18"/>
      <c r="BB581" s="81"/>
      <c r="BC581" s="22"/>
      <c r="BD581" s="18"/>
      <c r="BE581" s="22"/>
      <c r="BF581" s="18"/>
      <c r="BG581" s="22"/>
      <c r="BH581" s="18"/>
      <c r="BI581" s="870"/>
      <c r="BK581" s="163"/>
      <c r="BL581" s="869"/>
      <c r="BM581" s="93"/>
      <c r="BS581" s="116"/>
      <c r="BU581" s="958"/>
      <c r="BV581" s="117"/>
      <c r="BW581" s="869"/>
      <c r="BX581" s="123"/>
      <c r="BY581" s="123"/>
      <c r="BZ581" s="870"/>
      <c r="CA581" s="162"/>
      <c r="CB581" s="159"/>
      <c r="CC581" s="160"/>
      <c r="CD581" s="159"/>
      <c r="CE581" s="160"/>
      <c r="CF581" s="159"/>
      <c r="CG581" s="160"/>
      <c r="CH581" s="855" t="s">
        <v>912</v>
      </c>
      <c r="CI581" s="871">
        <v>3200</v>
      </c>
      <c r="CJ581" s="874">
        <v>3500</v>
      </c>
      <c r="CK581" s="877" t="s">
        <v>912</v>
      </c>
      <c r="CL581" s="89" t="s">
        <v>919</v>
      </c>
      <c r="CM581" s="90">
        <v>5400</v>
      </c>
      <c r="CN581" s="91">
        <v>6000</v>
      </c>
      <c r="CO581" s="859" t="s">
        <v>912</v>
      </c>
      <c r="CP581" s="878">
        <v>3340</v>
      </c>
      <c r="CQ581" s="859" t="s">
        <v>912</v>
      </c>
      <c r="CR581" s="860">
        <v>30</v>
      </c>
      <c r="CS581" s="883" t="s">
        <v>913</v>
      </c>
      <c r="CT581" s="834" t="s">
        <v>914</v>
      </c>
      <c r="CU581" s="834" t="s">
        <v>912</v>
      </c>
      <c r="CV581" s="837" t="s">
        <v>918</v>
      </c>
      <c r="CW581" s="883" t="s">
        <v>912</v>
      </c>
      <c r="CX581" s="850">
        <v>3.2</v>
      </c>
      <c r="CY581" s="881" t="s">
        <v>920</v>
      </c>
      <c r="CZ581" s="877" t="s">
        <v>912</v>
      </c>
      <c r="DA581" s="853">
        <v>5100</v>
      </c>
      <c r="DB581" s="855"/>
      <c r="DC581" s="157"/>
      <c r="DD581" s="855" t="s">
        <v>921</v>
      </c>
      <c r="DE581" s="856">
        <v>3580</v>
      </c>
      <c r="DF581" s="859" t="s">
        <v>912</v>
      </c>
      <c r="DG581" s="860">
        <v>30</v>
      </c>
      <c r="DH581" s="834" t="s">
        <v>913</v>
      </c>
      <c r="DI581" s="834" t="s">
        <v>914</v>
      </c>
      <c r="DJ581" s="834" t="s">
        <v>912</v>
      </c>
      <c r="DK581" s="837" t="s">
        <v>918</v>
      </c>
      <c r="DL581" s="834" t="s">
        <v>912</v>
      </c>
      <c r="DM581" s="840">
        <v>2.5</v>
      </c>
      <c r="DN581" s="843" t="s">
        <v>921</v>
      </c>
      <c r="DO581" s="844" t="s">
        <v>854</v>
      </c>
      <c r="DP581" s="846" t="s">
        <v>854</v>
      </c>
      <c r="DQ581" s="846" t="s">
        <v>854</v>
      </c>
      <c r="DR581" s="848" t="s">
        <v>854</v>
      </c>
      <c r="DS581" s="843" t="s">
        <v>921</v>
      </c>
      <c r="DT581" s="967"/>
      <c r="DU581" s="969"/>
      <c r="DV581" s="961"/>
      <c r="DW581" s="195"/>
      <c r="DX581" s="961"/>
    </row>
    <row r="582" spans="1:128" ht="18.600000000000001" customHeight="1">
      <c r="A582" s="302" t="s">
        <v>648</v>
      </c>
      <c r="B582" s="921"/>
      <c r="C582" s="866"/>
      <c r="D582" s="868"/>
      <c r="E582" s="94" t="s">
        <v>52</v>
      </c>
      <c r="F582" s="56"/>
      <c r="G582" s="95">
        <v>43250</v>
      </c>
      <c r="H582" s="96">
        <v>110920</v>
      </c>
      <c r="I582" s="95">
        <v>39480</v>
      </c>
      <c r="J582" s="96">
        <v>107150</v>
      </c>
      <c r="K582" s="33" t="s">
        <v>912</v>
      </c>
      <c r="L582" s="97">
        <v>400</v>
      </c>
      <c r="M582" s="98">
        <v>980</v>
      </c>
      <c r="N582" s="99" t="s">
        <v>913</v>
      </c>
      <c r="O582" s="100" t="s">
        <v>914</v>
      </c>
      <c r="P582" s="100" t="s">
        <v>852</v>
      </c>
      <c r="Q582" s="100" t="s">
        <v>915</v>
      </c>
      <c r="R582" s="100" t="s">
        <v>912</v>
      </c>
      <c r="S582" s="101">
        <v>3</v>
      </c>
      <c r="T582" s="102">
        <v>2.9</v>
      </c>
      <c r="U582" s="97">
        <v>370</v>
      </c>
      <c r="V582" s="98">
        <v>940</v>
      </c>
      <c r="W582" s="103" t="s">
        <v>913</v>
      </c>
      <c r="X582" s="100" t="s">
        <v>914</v>
      </c>
      <c r="Y582" s="103" t="s">
        <v>852</v>
      </c>
      <c r="Z582" s="100" t="s">
        <v>915</v>
      </c>
      <c r="AA582" s="103" t="s">
        <v>912</v>
      </c>
      <c r="AB582" s="101">
        <v>2.9</v>
      </c>
      <c r="AC582" s="104">
        <v>2.9</v>
      </c>
      <c r="AD582" s="33" t="s">
        <v>912</v>
      </c>
      <c r="AE582" s="105">
        <v>8360</v>
      </c>
      <c r="AF582" s="33" t="s">
        <v>912</v>
      </c>
      <c r="AG582" s="106">
        <v>80</v>
      </c>
      <c r="AH582" s="107" t="s">
        <v>913</v>
      </c>
      <c r="AI582" s="49" t="s">
        <v>914</v>
      </c>
      <c r="AJ582" s="50" t="s">
        <v>912</v>
      </c>
      <c r="AK582" s="108" t="s">
        <v>915</v>
      </c>
      <c r="AL582" s="109" t="s">
        <v>912</v>
      </c>
      <c r="AM582" s="110">
        <v>2.8</v>
      </c>
      <c r="AN582" s="111"/>
      <c r="AP582" s="112"/>
      <c r="AQ582" s="7"/>
      <c r="AR582" s="113"/>
      <c r="AS582" s="114"/>
      <c r="AT582" s="112"/>
      <c r="AU582" s="114"/>
      <c r="AV582" s="112"/>
      <c r="AW582" s="114"/>
      <c r="AX582" s="112"/>
      <c r="AZ582" s="18"/>
      <c r="BA582" s="18"/>
      <c r="BB582" s="81"/>
      <c r="BC582" s="22"/>
      <c r="BD582" s="18"/>
      <c r="BE582" s="22"/>
      <c r="BF582" s="18"/>
      <c r="BG582" s="22"/>
      <c r="BH582" s="18"/>
      <c r="BI582" s="870"/>
      <c r="BK582" s="163"/>
      <c r="BL582" s="869"/>
      <c r="BM582" s="93"/>
      <c r="BS582" s="116"/>
      <c r="BT582" s="154"/>
      <c r="BU582" s="958"/>
      <c r="BV582" s="150"/>
      <c r="BW582" s="869"/>
      <c r="BX582" s="123"/>
      <c r="BY582" s="123"/>
      <c r="BZ582" s="870"/>
      <c r="CA582" s="162"/>
      <c r="CB582" s="159"/>
      <c r="CC582" s="160"/>
      <c r="CD582" s="159"/>
      <c r="CE582" s="160"/>
      <c r="CF582" s="159"/>
      <c r="CG582" s="160"/>
      <c r="CH582" s="855"/>
      <c r="CI582" s="872" t="e">
        <v>#REF!</v>
      </c>
      <c r="CJ582" s="875" t="e">
        <v>#REF!</v>
      </c>
      <c r="CK582" s="877"/>
      <c r="CL582" s="15" t="s">
        <v>923</v>
      </c>
      <c r="CM582" s="119">
        <v>2900</v>
      </c>
      <c r="CN582" s="120">
        <v>3300</v>
      </c>
      <c r="CO582" s="859"/>
      <c r="CP582" s="879"/>
      <c r="CQ582" s="859"/>
      <c r="CR582" s="861"/>
      <c r="CS582" s="884"/>
      <c r="CT582" s="835"/>
      <c r="CU582" s="835"/>
      <c r="CV582" s="838"/>
      <c r="CW582" s="884"/>
      <c r="CX582" s="851"/>
      <c r="CY582" s="881"/>
      <c r="CZ582" s="877"/>
      <c r="DA582" s="854"/>
      <c r="DB582" s="855"/>
      <c r="DC582" s="157"/>
      <c r="DD582" s="855"/>
      <c r="DE582" s="857"/>
      <c r="DF582" s="859"/>
      <c r="DG582" s="861"/>
      <c r="DH582" s="835"/>
      <c r="DI582" s="835"/>
      <c r="DJ582" s="835"/>
      <c r="DK582" s="838"/>
      <c r="DL582" s="835"/>
      <c r="DM582" s="841"/>
      <c r="DN582" s="843"/>
      <c r="DO582" s="845"/>
      <c r="DP582" s="847"/>
      <c r="DQ582" s="847"/>
      <c r="DR582" s="849"/>
      <c r="DS582" s="843"/>
      <c r="DT582" s="967"/>
      <c r="DU582" s="969"/>
      <c r="DV582" s="961"/>
      <c r="DW582" s="195"/>
      <c r="DX582" s="961"/>
    </row>
    <row r="583" spans="1:128" ht="18.600000000000001" customHeight="1">
      <c r="A583" s="302" t="s">
        <v>649</v>
      </c>
      <c r="B583" s="921"/>
      <c r="C583" s="866"/>
      <c r="D583" s="863" t="s">
        <v>924</v>
      </c>
      <c r="E583" s="94" t="s">
        <v>53</v>
      </c>
      <c r="F583" s="56"/>
      <c r="G583" s="95">
        <v>110920</v>
      </c>
      <c r="H583" s="96">
        <v>194540</v>
      </c>
      <c r="I583" s="95">
        <v>107150</v>
      </c>
      <c r="J583" s="96">
        <v>190770</v>
      </c>
      <c r="K583" s="33" t="s">
        <v>912</v>
      </c>
      <c r="L583" s="97">
        <v>980</v>
      </c>
      <c r="M583" s="98">
        <v>1820</v>
      </c>
      <c r="N583" s="99" t="s">
        <v>913</v>
      </c>
      <c r="O583" s="100" t="s">
        <v>914</v>
      </c>
      <c r="P583" s="100" t="s">
        <v>852</v>
      </c>
      <c r="Q583" s="100" t="s">
        <v>915</v>
      </c>
      <c r="R583" s="100" t="s">
        <v>912</v>
      </c>
      <c r="S583" s="101">
        <v>2.9</v>
      </c>
      <c r="T583" s="102">
        <v>2.9</v>
      </c>
      <c r="U583" s="97">
        <v>940</v>
      </c>
      <c r="V583" s="98">
        <v>1780</v>
      </c>
      <c r="W583" s="103" t="s">
        <v>913</v>
      </c>
      <c r="X583" s="100" t="s">
        <v>914</v>
      </c>
      <c r="Y583" s="103" t="s">
        <v>852</v>
      </c>
      <c r="Z583" s="100" t="s">
        <v>915</v>
      </c>
      <c r="AA583" s="103" t="s">
        <v>912</v>
      </c>
      <c r="AB583" s="101">
        <v>2.9</v>
      </c>
      <c r="AC583" s="104">
        <v>2.9</v>
      </c>
      <c r="AD583" s="122"/>
      <c r="AF583" s="124"/>
      <c r="AO583" s="122"/>
      <c r="AQ583" s="124"/>
      <c r="AY583" s="33" t="s">
        <v>912</v>
      </c>
      <c r="AZ583" s="127">
        <v>16720</v>
      </c>
      <c r="BA583" s="33" t="s">
        <v>912</v>
      </c>
      <c r="BB583" s="75">
        <v>160</v>
      </c>
      <c r="BC583" s="76" t="s">
        <v>913</v>
      </c>
      <c r="BD583" s="77" t="s">
        <v>914</v>
      </c>
      <c r="BE583" s="78" t="s">
        <v>912</v>
      </c>
      <c r="BF583" s="79" t="s">
        <v>915</v>
      </c>
      <c r="BG583" s="76" t="s">
        <v>912</v>
      </c>
      <c r="BH583" s="80">
        <v>2.8</v>
      </c>
      <c r="BI583" s="870"/>
      <c r="BK583" s="163"/>
      <c r="BL583" s="869"/>
      <c r="BM583" s="93"/>
      <c r="BS583" s="116"/>
      <c r="BT583" s="123"/>
      <c r="BU583" s="958"/>
      <c r="BV583" s="115"/>
      <c r="BW583" s="869"/>
      <c r="BX583" s="123"/>
      <c r="BY583" s="123"/>
      <c r="BZ583" s="870"/>
      <c r="CA583" s="162"/>
      <c r="CB583" s="159"/>
      <c r="CC583" s="160"/>
      <c r="CD583" s="159"/>
      <c r="CE583" s="160"/>
      <c r="CF583" s="159"/>
      <c r="CG583" s="160"/>
      <c r="CH583" s="855"/>
      <c r="CI583" s="872" t="e">
        <v>#REF!</v>
      </c>
      <c r="CJ583" s="875" t="e">
        <v>#REF!</v>
      </c>
      <c r="CK583" s="877"/>
      <c r="CL583" s="15" t="s">
        <v>925</v>
      </c>
      <c r="CM583" s="119">
        <v>2500</v>
      </c>
      <c r="CN583" s="120">
        <v>2800</v>
      </c>
      <c r="CO583" s="859"/>
      <c r="CP583" s="879"/>
      <c r="CQ583" s="859"/>
      <c r="CR583" s="861"/>
      <c r="CS583" s="884"/>
      <c r="CT583" s="835"/>
      <c r="CU583" s="835"/>
      <c r="CV583" s="838"/>
      <c r="CW583" s="884"/>
      <c r="CX583" s="851"/>
      <c r="CY583" s="881"/>
      <c r="CZ583" s="93"/>
      <c r="DA583" s="19"/>
      <c r="DB583" s="855"/>
      <c r="DC583" s="157"/>
      <c r="DD583" s="855"/>
      <c r="DE583" s="857"/>
      <c r="DF583" s="859"/>
      <c r="DG583" s="861"/>
      <c r="DH583" s="835"/>
      <c r="DI583" s="835"/>
      <c r="DJ583" s="835"/>
      <c r="DK583" s="838"/>
      <c r="DL583" s="835"/>
      <c r="DM583" s="841"/>
      <c r="DN583" s="843"/>
      <c r="DO583" s="888">
        <v>0.02</v>
      </c>
      <c r="DP583" s="890">
        <v>0.03</v>
      </c>
      <c r="DQ583" s="890">
        <v>0.05</v>
      </c>
      <c r="DR583" s="892">
        <v>0.06</v>
      </c>
      <c r="DS583" s="843"/>
      <c r="DT583" s="967"/>
      <c r="DU583" s="969"/>
      <c r="DV583" s="961"/>
      <c r="DW583" s="195"/>
      <c r="DX583" s="961"/>
    </row>
    <row r="584" spans="1:128" ht="18.600000000000001" customHeight="1">
      <c r="A584" s="302" t="s">
        <v>650</v>
      </c>
      <c r="B584" s="921"/>
      <c r="C584" s="866"/>
      <c r="D584" s="864"/>
      <c r="E584" s="129" t="s">
        <v>54</v>
      </c>
      <c r="F584" s="56"/>
      <c r="G584" s="130">
        <v>194540</v>
      </c>
      <c r="H584" s="131"/>
      <c r="I584" s="130">
        <v>190770</v>
      </c>
      <c r="J584" s="131"/>
      <c r="K584" s="33" t="s">
        <v>912</v>
      </c>
      <c r="L584" s="132">
        <v>1820</v>
      </c>
      <c r="M584" s="133"/>
      <c r="N584" s="134" t="s">
        <v>913</v>
      </c>
      <c r="O584" s="135" t="s">
        <v>914</v>
      </c>
      <c r="P584" s="135" t="s">
        <v>852</v>
      </c>
      <c r="Q584" s="135" t="s">
        <v>915</v>
      </c>
      <c r="R584" s="135" t="s">
        <v>912</v>
      </c>
      <c r="S584" s="136">
        <v>2.9</v>
      </c>
      <c r="T584" s="137"/>
      <c r="U584" s="132">
        <v>1780</v>
      </c>
      <c r="V584" s="133"/>
      <c r="W584" s="138" t="s">
        <v>913</v>
      </c>
      <c r="X584" s="135" t="s">
        <v>914</v>
      </c>
      <c r="Y584" s="139" t="s">
        <v>852</v>
      </c>
      <c r="Z584" s="135" t="s">
        <v>915</v>
      </c>
      <c r="AA584" s="139" t="s">
        <v>912</v>
      </c>
      <c r="AB584" s="136">
        <v>2.9</v>
      </c>
      <c r="AC584" s="140"/>
      <c r="AD584" s="122"/>
      <c r="AF584" s="124"/>
      <c r="AG584" s="141"/>
      <c r="AO584" s="122"/>
      <c r="AQ584" s="124"/>
      <c r="AR584" s="141"/>
      <c r="AY584" s="122"/>
      <c r="BI584" s="870"/>
      <c r="BK584" s="163"/>
      <c r="BL584" s="869"/>
      <c r="BM584" s="93"/>
      <c r="BS584" s="116"/>
      <c r="BU584" s="958"/>
      <c r="BV584" s="117"/>
      <c r="BW584" s="869"/>
      <c r="BX584" s="123"/>
      <c r="BY584" s="123"/>
      <c r="BZ584" s="870"/>
      <c r="CA584" s="162"/>
      <c r="CB584" s="159"/>
      <c r="CC584" s="160"/>
      <c r="CD584" s="159"/>
      <c r="CE584" s="160"/>
      <c r="CF584" s="159"/>
      <c r="CG584" s="160"/>
      <c r="CH584" s="855"/>
      <c r="CI584" s="873" t="e">
        <v>#REF!</v>
      </c>
      <c r="CJ584" s="876" t="e">
        <v>#REF!</v>
      </c>
      <c r="CK584" s="877"/>
      <c r="CL584" s="143" t="s">
        <v>926</v>
      </c>
      <c r="CM584" s="144">
        <v>2300</v>
      </c>
      <c r="CN584" s="145">
        <v>2500</v>
      </c>
      <c r="CO584" s="859"/>
      <c r="CP584" s="880"/>
      <c r="CQ584" s="859"/>
      <c r="CR584" s="862"/>
      <c r="CS584" s="885"/>
      <c r="CT584" s="836"/>
      <c r="CU584" s="836"/>
      <c r="CV584" s="839"/>
      <c r="CW584" s="885"/>
      <c r="CX584" s="852"/>
      <c r="CY584" s="882"/>
      <c r="CZ584" s="93"/>
      <c r="DA584" s="19"/>
      <c r="DB584" s="855"/>
      <c r="DC584" s="157"/>
      <c r="DD584" s="855"/>
      <c r="DE584" s="858"/>
      <c r="DF584" s="859"/>
      <c r="DG584" s="862"/>
      <c r="DH584" s="836"/>
      <c r="DI584" s="836"/>
      <c r="DJ584" s="836"/>
      <c r="DK584" s="839"/>
      <c r="DL584" s="836"/>
      <c r="DM584" s="842"/>
      <c r="DN584" s="843"/>
      <c r="DO584" s="889"/>
      <c r="DP584" s="891"/>
      <c r="DQ584" s="891"/>
      <c r="DR584" s="893"/>
      <c r="DS584" s="843"/>
      <c r="DT584" s="967"/>
      <c r="DU584" s="969"/>
      <c r="DV584" s="961"/>
      <c r="DW584" s="195"/>
      <c r="DX584" s="961"/>
    </row>
    <row r="585" spans="1:128" ht="18.600000000000001" customHeight="1">
      <c r="A585" s="302" t="s">
        <v>651</v>
      </c>
      <c r="B585" s="921"/>
      <c r="C585" s="865" t="s">
        <v>962</v>
      </c>
      <c r="D585" s="867" t="s">
        <v>911</v>
      </c>
      <c r="E585" s="55" t="s">
        <v>51</v>
      </c>
      <c r="F585" s="56"/>
      <c r="G585" s="57">
        <v>34860</v>
      </c>
      <c r="H585" s="58">
        <v>43220</v>
      </c>
      <c r="I585" s="57">
        <v>31330</v>
      </c>
      <c r="J585" s="58">
        <v>39690</v>
      </c>
      <c r="K585" s="33" t="s">
        <v>912</v>
      </c>
      <c r="L585" s="59">
        <v>320</v>
      </c>
      <c r="M585" s="60">
        <v>400</v>
      </c>
      <c r="N585" s="61" t="s">
        <v>913</v>
      </c>
      <c r="O585" s="62" t="s">
        <v>914</v>
      </c>
      <c r="P585" s="63" t="s">
        <v>912</v>
      </c>
      <c r="Q585" s="64" t="s">
        <v>915</v>
      </c>
      <c r="R585" s="63" t="s">
        <v>912</v>
      </c>
      <c r="S585" s="65">
        <v>3.2</v>
      </c>
      <c r="T585" s="66">
        <v>3.1</v>
      </c>
      <c r="U585" s="59">
        <v>290</v>
      </c>
      <c r="V585" s="60">
        <v>370</v>
      </c>
      <c r="W585" s="67" t="s">
        <v>913</v>
      </c>
      <c r="X585" s="62" t="s">
        <v>914</v>
      </c>
      <c r="Y585" s="67" t="s">
        <v>912</v>
      </c>
      <c r="Z585" s="64" t="s">
        <v>915</v>
      </c>
      <c r="AA585" s="67" t="s">
        <v>912</v>
      </c>
      <c r="AB585" s="65">
        <v>3.1</v>
      </c>
      <c r="AC585" s="68">
        <v>3.1</v>
      </c>
      <c r="AD585" s="33" t="s">
        <v>912</v>
      </c>
      <c r="AE585" s="69">
        <v>8360</v>
      </c>
      <c r="AF585" s="33" t="s">
        <v>912</v>
      </c>
      <c r="AG585" s="70">
        <v>80</v>
      </c>
      <c r="AH585" s="71" t="s">
        <v>913</v>
      </c>
      <c r="AI585" s="62" t="s">
        <v>914</v>
      </c>
      <c r="AJ585" s="67" t="s">
        <v>912</v>
      </c>
      <c r="AK585" s="64" t="s">
        <v>915</v>
      </c>
      <c r="AL585" s="67" t="s">
        <v>912</v>
      </c>
      <c r="AM585" s="72">
        <v>2.8</v>
      </c>
      <c r="AN585" s="73" t="s">
        <v>916</v>
      </c>
      <c r="AO585" s="33" t="s">
        <v>912</v>
      </c>
      <c r="AP585" s="74">
        <v>3340</v>
      </c>
      <c r="AQ585" s="33" t="s">
        <v>912</v>
      </c>
      <c r="AR585" s="75">
        <v>30</v>
      </c>
      <c r="AS585" s="76" t="s">
        <v>913</v>
      </c>
      <c r="AT585" s="77" t="s">
        <v>914</v>
      </c>
      <c r="AU585" s="78" t="s">
        <v>912</v>
      </c>
      <c r="AV585" s="79" t="s">
        <v>915</v>
      </c>
      <c r="AW585" s="78" t="s">
        <v>912</v>
      </c>
      <c r="AX585" s="80">
        <v>3.7</v>
      </c>
      <c r="AZ585" s="18"/>
      <c r="BA585" s="18"/>
      <c r="BB585" s="81"/>
      <c r="BC585" s="22"/>
      <c r="BD585" s="18"/>
      <c r="BE585" s="22"/>
      <c r="BF585" s="18"/>
      <c r="BG585" s="22"/>
      <c r="BH585" s="18"/>
      <c r="BI585" s="870"/>
      <c r="BK585" s="150"/>
      <c r="BL585" s="869"/>
      <c r="BM585" s="93"/>
      <c r="BS585" s="116"/>
      <c r="BU585" s="958"/>
      <c r="BV585" s="117"/>
      <c r="BW585" s="869"/>
      <c r="BX585" s="123"/>
      <c r="BY585" s="123"/>
      <c r="BZ585" s="870"/>
      <c r="CA585" s="162"/>
      <c r="CB585" s="159"/>
      <c r="CC585" s="160"/>
      <c r="CD585" s="159"/>
      <c r="CE585" s="160"/>
      <c r="CF585" s="159"/>
      <c r="CG585" s="160"/>
      <c r="CH585" s="855" t="s">
        <v>912</v>
      </c>
      <c r="CI585" s="871">
        <v>3000</v>
      </c>
      <c r="CJ585" s="874">
        <v>3300</v>
      </c>
      <c r="CK585" s="877" t="s">
        <v>912</v>
      </c>
      <c r="CL585" s="89" t="s">
        <v>919</v>
      </c>
      <c r="CM585" s="90">
        <v>4800</v>
      </c>
      <c r="CN585" s="91">
        <v>5400</v>
      </c>
      <c r="CO585" s="859" t="s">
        <v>912</v>
      </c>
      <c r="CP585" s="878">
        <v>3130</v>
      </c>
      <c r="CQ585" s="859" t="s">
        <v>912</v>
      </c>
      <c r="CR585" s="860">
        <v>30</v>
      </c>
      <c r="CS585" s="883" t="s">
        <v>913</v>
      </c>
      <c r="CT585" s="834" t="s">
        <v>914</v>
      </c>
      <c r="CU585" s="834" t="s">
        <v>912</v>
      </c>
      <c r="CV585" s="837" t="s">
        <v>918</v>
      </c>
      <c r="CW585" s="883" t="s">
        <v>912</v>
      </c>
      <c r="CX585" s="850">
        <v>3</v>
      </c>
      <c r="CY585" s="881" t="s">
        <v>920</v>
      </c>
      <c r="CZ585" s="877" t="s">
        <v>912</v>
      </c>
      <c r="DA585" s="853">
        <v>5100</v>
      </c>
      <c r="DB585" s="855"/>
      <c r="DC585" s="157"/>
      <c r="DD585" s="855" t="s">
        <v>921</v>
      </c>
      <c r="DE585" s="856">
        <v>3360</v>
      </c>
      <c r="DF585" s="859" t="s">
        <v>912</v>
      </c>
      <c r="DG585" s="860">
        <v>30</v>
      </c>
      <c r="DH585" s="834" t="s">
        <v>913</v>
      </c>
      <c r="DI585" s="834" t="s">
        <v>914</v>
      </c>
      <c r="DJ585" s="834" t="s">
        <v>912</v>
      </c>
      <c r="DK585" s="837" t="s">
        <v>918</v>
      </c>
      <c r="DL585" s="834" t="s">
        <v>912</v>
      </c>
      <c r="DM585" s="840">
        <v>2.2999999999999998</v>
      </c>
      <c r="DN585" s="843" t="s">
        <v>921</v>
      </c>
      <c r="DO585" s="844" t="s">
        <v>854</v>
      </c>
      <c r="DP585" s="846" t="s">
        <v>854</v>
      </c>
      <c r="DQ585" s="846" t="s">
        <v>854</v>
      </c>
      <c r="DR585" s="848" t="s">
        <v>854</v>
      </c>
      <c r="DS585" s="843" t="s">
        <v>921</v>
      </c>
      <c r="DT585" s="967"/>
      <c r="DU585" s="969"/>
      <c r="DV585" s="961"/>
      <c r="DW585" s="195"/>
      <c r="DX585" s="961"/>
    </row>
    <row r="586" spans="1:128" ht="18.600000000000001" customHeight="1">
      <c r="A586" s="302" t="s">
        <v>652</v>
      </c>
      <c r="B586" s="921"/>
      <c r="C586" s="866"/>
      <c r="D586" s="868"/>
      <c r="E586" s="94" t="s">
        <v>52</v>
      </c>
      <c r="F586" s="56"/>
      <c r="G586" s="95">
        <v>43220</v>
      </c>
      <c r="H586" s="96">
        <v>110890</v>
      </c>
      <c r="I586" s="95">
        <v>39690</v>
      </c>
      <c r="J586" s="96">
        <v>107360</v>
      </c>
      <c r="K586" s="33" t="s">
        <v>912</v>
      </c>
      <c r="L586" s="97">
        <v>400</v>
      </c>
      <c r="M586" s="98">
        <v>980</v>
      </c>
      <c r="N586" s="99" t="s">
        <v>913</v>
      </c>
      <c r="O586" s="100" t="s">
        <v>914</v>
      </c>
      <c r="P586" s="100" t="s">
        <v>852</v>
      </c>
      <c r="Q586" s="100" t="s">
        <v>915</v>
      </c>
      <c r="R586" s="100" t="s">
        <v>912</v>
      </c>
      <c r="S586" s="101">
        <v>3.1</v>
      </c>
      <c r="T586" s="102">
        <v>3</v>
      </c>
      <c r="U586" s="97">
        <v>370</v>
      </c>
      <c r="V586" s="98">
        <v>940</v>
      </c>
      <c r="W586" s="103" t="s">
        <v>913</v>
      </c>
      <c r="X586" s="100" t="s">
        <v>914</v>
      </c>
      <c r="Y586" s="103" t="s">
        <v>852</v>
      </c>
      <c r="Z586" s="100" t="s">
        <v>915</v>
      </c>
      <c r="AA586" s="103" t="s">
        <v>912</v>
      </c>
      <c r="AB586" s="101">
        <v>3.1</v>
      </c>
      <c r="AC586" s="104">
        <v>3</v>
      </c>
      <c r="AD586" s="33" t="s">
        <v>912</v>
      </c>
      <c r="AE586" s="105">
        <v>8360</v>
      </c>
      <c r="AF586" s="33" t="s">
        <v>912</v>
      </c>
      <c r="AG586" s="106">
        <v>80</v>
      </c>
      <c r="AH586" s="107" t="s">
        <v>913</v>
      </c>
      <c r="AI586" s="49" t="s">
        <v>914</v>
      </c>
      <c r="AJ586" s="50" t="s">
        <v>912</v>
      </c>
      <c r="AK586" s="108" t="s">
        <v>915</v>
      </c>
      <c r="AL586" s="109" t="s">
        <v>912</v>
      </c>
      <c r="AM586" s="110">
        <v>2.8</v>
      </c>
      <c r="AN586" s="111"/>
      <c r="AP586" s="112"/>
      <c r="AQ586" s="7"/>
      <c r="AR586" s="113"/>
      <c r="AS586" s="114"/>
      <c r="AT586" s="112"/>
      <c r="AU586" s="114"/>
      <c r="AV586" s="112"/>
      <c r="AW586" s="114"/>
      <c r="AX586" s="112"/>
      <c r="AZ586" s="18"/>
      <c r="BA586" s="18"/>
      <c r="BB586" s="81"/>
      <c r="BC586" s="22"/>
      <c r="BD586" s="18"/>
      <c r="BE586" s="22"/>
      <c r="BF586" s="18"/>
      <c r="BG586" s="22"/>
      <c r="BH586" s="18"/>
      <c r="BI586" s="870"/>
      <c r="BK586" s="150"/>
      <c r="BL586" s="869"/>
      <c r="BM586" s="93"/>
      <c r="BS586" s="116"/>
      <c r="BU586" s="958"/>
      <c r="BV586" s="117"/>
      <c r="BW586" s="869"/>
      <c r="BX586" s="123"/>
      <c r="BY586" s="123"/>
      <c r="BZ586" s="870"/>
      <c r="CA586" s="162"/>
      <c r="CB586" s="159"/>
      <c r="CC586" s="160"/>
      <c r="CD586" s="159"/>
      <c r="CE586" s="160"/>
      <c r="CF586" s="159"/>
      <c r="CG586" s="160"/>
      <c r="CH586" s="855"/>
      <c r="CI586" s="872" t="e">
        <v>#REF!</v>
      </c>
      <c r="CJ586" s="875" t="e">
        <v>#REF!</v>
      </c>
      <c r="CK586" s="877"/>
      <c r="CL586" s="15" t="s">
        <v>923</v>
      </c>
      <c r="CM586" s="119">
        <v>2600</v>
      </c>
      <c r="CN586" s="120">
        <v>2900</v>
      </c>
      <c r="CO586" s="859"/>
      <c r="CP586" s="879"/>
      <c r="CQ586" s="859"/>
      <c r="CR586" s="861"/>
      <c r="CS586" s="884"/>
      <c r="CT586" s="835"/>
      <c r="CU586" s="835"/>
      <c r="CV586" s="838"/>
      <c r="CW586" s="884"/>
      <c r="CX586" s="851"/>
      <c r="CY586" s="881"/>
      <c r="CZ586" s="877"/>
      <c r="DA586" s="854"/>
      <c r="DB586" s="855"/>
      <c r="DC586" s="157"/>
      <c r="DD586" s="855"/>
      <c r="DE586" s="857"/>
      <c r="DF586" s="859"/>
      <c r="DG586" s="861"/>
      <c r="DH586" s="835"/>
      <c r="DI586" s="835"/>
      <c r="DJ586" s="835"/>
      <c r="DK586" s="838"/>
      <c r="DL586" s="835"/>
      <c r="DM586" s="841"/>
      <c r="DN586" s="843"/>
      <c r="DO586" s="845"/>
      <c r="DP586" s="847"/>
      <c r="DQ586" s="847"/>
      <c r="DR586" s="849"/>
      <c r="DS586" s="843"/>
      <c r="DT586" s="967"/>
      <c r="DU586" s="969"/>
      <c r="DV586" s="961"/>
      <c r="DW586" s="195"/>
      <c r="DX586" s="961"/>
    </row>
    <row r="587" spans="1:128" ht="18.600000000000001" customHeight="1">
      <c r="A587" s="302" t="s">
        <v>653</v>
      </c>
      <c r="B587" s="921"/>
      <c r="C587" s="866"/>
      <c r="D587" s="863" t="s">
        <v>924</v>
      </c>
      <c r="E587" s="94" t="s">
        <v>53</v>
      </c>
      <c r="F587" s="56"/>
      <c r="G587" s="95">
        <v>110890</v>
      </c>
      <c r="H587" s="96">
        <v>194510</v>
      </c>
      <c r="I587" s="95">
        <v>107360</v>
      </c>
      <c r="J587" s="96">
        <v>190980</v>
      </c>
      <c r="K587" s="33" t="s">
        <v>912</v>
      </c>
      <c r="L587" s="97">
        <v>980</v>
      </c>
      <c r="M587" s="98">
        <v>1820</v>
      </c>
      <c r="N587" s="99" t="s">
        <v>913</v>
      </c>
      <c r="O587" s="100" t="s">
        <v>914</v>
      </c>
      <c r="P587" s="100" t="s">
        <v>852</v>
      </c>
      <c r="Q587" s="100" t="s">
        <v>915</v>
      </c>
      <c r="R587" s="100" t="s">
        <v>912</v>
      </c>
      <c r="S587" s="101">
        <v>3</v>
      </c>
      <c r="T587" s="102">
        <v>2.9</v>
      </c>
      <c r="U587" s="97">
        <v>940</v>
      </c>
      <c r="V587" s="98">
        <v>1780</v>
      </c>
      <c r="W587" s="103" t="s">
        <v>913</v>
      </c>
      <c r="X587" s="100" t="s">
        <v>914</v>
      </c>
      <c r="Y587" s="103" t="s">
        <v>852</v>
      </c>
      <c r="Z587" s="100" t="s">
        <v>915</v>
      </c>
      <c r="AA587" s="103" t="s">
        <v>912</v>
      </c>
      <c r="AB587" s="101">
        <v>3</v>
      </c>
      <c r="AC587" s="104">
        <v>2.9</v>
      </c>
      <c r="AD587" s="122"/>
      <c r="AF587" s="124"/>
      <c r="AO587" s="122"/>
      <c r="AQ587" s="124"/>
      <c r="AY587" s="33" t="s">
        <v>912</v>
      </c>
      <c r="AZ587" s="127">
        <v>16720</v>
      </c>
      <c r="BA587" s="33" t="s">
        <v>912</v>
      </c>
      <c r="BB587" s="75">
        <v>160</v>
      </c>
      <c r="BC587" s="76" t="s">
        <v>913</v>
      </c>
      <c r="BD587" s="77" t="s">
        <v>914</v>
      </c>
      <c r="BE587" s="78" t="s">
        <v>912</v>
      </c>
      <c r="BF587" s="79" t="s">
        <v>915</v>
      </c>
      <c r="BG587" s="76" t="s">
        <v>912</v>
      </c>
      <c r="BH587" s="80">
        <v>2.8</v>
      </c>
      <c r="BI587" s="870"/>
      <c r="BK587" s="150"/>
      <c r="BL587" s="869"/>
      <c r="BM587" s="93"/>
      <c r="BS587" s="116"/>
      <c r="BU587" s="958"/>
      <c r="BV587" s="117"/>
      <c r="BW587" s="869"/>
      <c r="BX587" s="123"/>
      <c r="BY587" s="123"/>
      <c r="BZ587" s="870"/>
      <c r="CA587" s="162"/>
      <c r="CB587" s="159"/>
      <c r="CC587" s="160"/>
      <c r="CD587" s="159"/>
      <c r="CE587" s="160"/>
      <c r="CF587" s="159"/>
      <c r="CG587" s="160"/>
      <c r="CH587" s="855"/>
      <c r="CI587" s="872" t="e">
        <v>#REF!</v>
      </c>
      <c r="CJ587" s="875" t="e">
        <v>#REF!</v>
      </c>
      <c r="CK587" s="877"/>
      <c r="CL587" s="15" t="s">
        <v>925</v>
      </c>
      <c r="CM587" s="119">
        <v>2300</v>
      </c>
      <c r="CN587" s="120">
        <v>2500</v>
      </c>
      <c r="CO587" s="859"/>
      <c r="CP587" s="879"/>
      <c r="CQ587" s="859"/>
      <c r="CR587" s="861"/>
      <c r="CS587" s="884"/>
      <c r="CT587" s="835"/>
      <c r="CU587" s="835"/>
      <c r="CV587" s="838"/>
      <c r="CW587" s="884"/>
      <c r="CX587" s="851"/>
      <c r="CY587" s="881"/>
      <c r="CZ587" s="93"/>
      <c r="DA587" s="19"/>
      <c r="DB587" s="855"/>
      <c r="DC587" s="157"/>
      <c r="DD587" s="855"/>
      <c r="DE587" s="857"/>
      <c r="DF587" s="859"/>
      <c r="DG587" s="861"/>
      <c r="DH587" s="835"/>
      <c r="DI587" s="835"/>
      <c r="DJ587" s="835"/>
      <c r="DK587" s="838"/>
      <c r="DL587" s="835"/>
      <c r="DM587" s="841"/>
      <c r="DN587" s="843"/>
      <c r="DO587" s="888">
        <v>0.02</v>
      </c>
      <c r="DP587" s="890">
        <v>0.03</v>
      </c>
      <c r="DQ587" s="890">
        <v>0.05</v>
      </c>
      <c r="DR587" s="892">
        <v>0.06</v>
      </c>
      <c r="DS587" s="843"/>
      <c r="DT587" s="967"/>
      <c r="DU587" s="969"/>
      <c r="DV587" s="961"/>
      <c r="DW587" s="195"/>
      <c r="DX587" s="961"/>
    </row>
    <row r="588" spans="1:128" ht="18.600000000000001" customHeight="1">
      <c r="A588" s="302" t="s">
        <v>654</v>
      </c>
      <c r="B588" s="921"/>
      <c r="C588" s="866"/>
      <c r="D588" s="864"/>
      <c r="E588" s="129" t="s">
        <v>54</v>
      </c>
      <c r="F588" s="56"/>
      <c r="G588" s="130">
        <v>194510</v>
      </c>
      <c r="H588" s="131"/>
      <c r="I588" s="130">
        <v>190980</v>
      </c>
      <c r="J588" s="131"/>
      <c r="K588" s="33" t="s">
        <v>912</v>
      </c>
      <c r="L588" s="132">
        <v>1820</v>
      </c>
      <c r="M588" s="133"/>
      <c r="N588" s="134" t="s">
        <v>913</v>
      </c>
      <c r="O588" s="135" t="s">
        <v>914</v>
      </c>
      <c r="P588" s="135" t="s">
        <v>852</v>
      </c>
      <c r="Q588" s="135" t="s">
        <v>915</v>
      </c>
      <c r="R588" s="135" t="s">
        <v>912</v>
      </c>
      <c r="S588" s="136">
        <v>2.9</v>
      </c>
      <c r="T588" s="137"/>
      <c r="U588" s="132">
        <v>1780</v>
      </c>
      <c r="V588" s="133"/>
      <c r="W588" s="138" t="s">
        <v>913</v>
      </c>
      <c r="X588" s="135" t="s">
        <v>914</v>
      </c>
      <c r="Y588" s="139" t="s">
        <v>852</v>
      </c>
      <c r="Z588" s="135" t="s">
        <v>915</v>
      </c>
      <c r="AA588" s="139" t="s">
        <v>912</v>
      </c>
      <c r="AB588" s="136">
        <v>2.9</v>
      </c>
      <c r="AC588" s="140"/>
      <c r="AD588" s="122"/>
      <c r="AF588" s="124"/>
      <c r="AG588" s="141"/>
      <c r="AO588" s="122"/>
      <c r="AQ588" s="124"/>
      <c r="AR588" s="141"/>
      <c r="AY588" s="122"/>
      <c r="BI588" s="870"/>
      <c r="BK588" s="150"/>
      <c r="BL588" s="869"/>
      <c r="BM588" s="93"/>
      <c r="BS588" s="116"/>
      <c r="BU588" s="958"/>
      <c r="BV588" s="117"/>
      <c r="BW588" s="869"/>
      <c r="BX588" s="123"/>
      <c r="BY588" s="123"/>
      <c r="BZ588" s="870"/>
      <c r="CA588" s="162"/>
      <c r="CB588" s="159"/>
      <c r="CC588" s="160"/>
      <c r="CD588" s="159"/>
      <c r="CE588" s="160"/>
      <c r="CF588" s="159"/>
      <c r="CG588" s="160"/>
      <c r="CH588" s="855"/>
      <c r="CI588" s="873" t="e">
        <v>#REF!</v>
      </c>
      <c r="CJ588" s="876" t="e">
        <v>#REF!</v>
      </c>
      <c r="CK588" s="877"/>
      <c r="CL588" s="143" t="s">
        <v>926</v>
      </c>
      <c r="CM588" s="144">
        <v>2000</v>
      </c>
      <c r="CN588" s="145">
        <v>2300</v>
      </c>
      <c r="CO588" s="859"/>
      <c r="CP588" s="880"/>
      <c r="CQ588" s="859"/>
      <c r="CR588" s="862"/>
      <c r="CS588" s="885"/>
      <c r="CT588" s="836"/>
      <c r="CU588" s="836"/>
      <c r="CV588" s="839"/>
      <c r="CW588" s="885"/>
      <c r="CX588" s="852"/>
      <c r="CY588" s="882"/>
      <c r="CZ588" s="93"/>
      <c r="DA588" s="19"/>
      <c r="DB588" s="855"/>
      <c r="DC588" s="157"/>
      <c r="DD588" s="855"/>
      <c r="DE588" s="858"/>
      <c r="DF588" s="859"/>
      <c r="DG588" s="862"/>
      <c r="DH588" s="836"/>
      <c r="DI588" s="836"/>
      <c r="DJ588" s="836"/>
      <c r="DK588" s="839"/>
      <c r="DL588" s="836"/>
      <c r="DM588" s="842"/>
      <c r="DN588" s="843"/>
      <c r="DO588" s="889"/>
      <c r="DP588" s="891"/>
      <c r="DQ588" s="891"/>
      <c r="DR588" s="893"/>
      <c r="DS588" s="843"/>
      <c r="DT588" s="967"/>
      <c r="DU588" s="969"/>
      <c r="DV588" s="961"/>
      <c r="DW588" s="195"/>
      <c r="DX588" s="961"/>
    </row>
    <row r="589" spans="1:128" ht="18.600000000000001" customHeight="1">
      <c r="A589" s="302" t="s">
        <v>655</v>
      </c>
      <c r="B589" s="921"/>
      <c r="C589" s="976" t="s">
        <v>963</v>
      </c>
      <c r="D589" s="867" t="s">
        <v>911</v>
      </c>
      <c r="E589" s="55" t="s">
        <v>51</v>
      </c>
      <c r="F589" s="56"/>
      <c r="G589" s="57">
        <v>33980</v>
      </c>
      <c r="H589" s="58">
        <v>42340</v>
      </c>
      <c r="I589" s="57">
        <v>30660</v>
      </c>
      <c r="J589" s="58">
        <v>39020</v>
      </c>
      <c r="K589" s="33" t="s">
        <v>912</v>
      </c>
      <c r="L589" s="59">
        <v>310</v>
      </c>
      <c r="M589" s="60">
        <v>390</v>
      </c>
      <c r="N589" s="61" t="s">
        <v>913</v>
      </c>
      <c r="O589" s="62" t="s">
        <v>914</v>
      </c>
      <c r="P589" s="63" t="s">
        <v>912</v>
      </c>
      <c r="Q589" s="64" t="s">
        <v>915</v>
      </c>
      <c r="R589" s="63" t="s">
        <v>912</v>
      </c>
      <c r="S589" s="65">
        <v>3.2</v>
      </c>
      <c r="T589" s="66">
        <v>3.1</v>
      </c>
      <c r="U589" s="59">
        <v>280</v>
      </c>
      <c r="V589" s="60">
        <v>360</v>
      </c>
      <c r="W589" s="67" t="s">
        <v>913</v>
      </c>
      <c r="X589" s="62" t="s">
        <v>914</v>
      </c>
      <c r="Y589" s="67" t="s">
        <v>912</v>
      </c>
      <c r="Z589" s="64" t="s">
        <v>915</v>
      </c>
      <c r="AA589" s="67" t="s">
        <v>912</v>
      </c>
      <c r="AB589" s="65">
        <v>3.2</v>
      </c>
      <c r="AC589" s="68">
        <v>3.1</v>
      </c>
      <c r="AD589" s="33" t="s">
        <v>912</v>
      </c>
      <c r="AE589" s="69">
        <v>8360</v>
      </c>
      <c r="AF589" s="33" t="s">
        <v>912</v>
      </c>
      <c r="AG589" s="70">
        <v>80</v>
      </c>
      <c r="AH589" s="71" t="s">
        <v>913</v>
      </c>
      <c r="AI589" s="62" t="s">
        <v>914</v>
      </c>
      <c r="AJ589" s="67" t="s">
        <v>912</v>
      </c>
      <c r="AK589" s="64" t="s">
        <v>915</v>
      </c>
      <c r="AL589" s="67" t="s">
        <v>912</v>
      </c>
      <c r="AM589" s="72">
        <v>2.8</v>
      </c>
      <c r="AN589" s="73" t="s">
        <v>916</v>
      </c>
      <c r="AO589" s="33" t="s">
        <v>912</v>
      </c>
      <c r="AP589" s="74">
        <v>3340</v>
      </c>
      <c r="AQ589" s="33" t="s">
        <v>912</v>
      </c>
      <c r="AR589" s="75">
        <v>30</v>
      </c>
      <c r="AS589" s="76" t="s">
        <v>913</v>
      </c>
      <c r="AT589" s="77" t="s">
        <v>914</v>
      </c>
      <c r="AU589" s="78" t="s">
        <v>912</v>
      </c>
      <c r="AV589" s="79" t="s">
        <v>915</v>
      </c>
      <c r="AW589" s="78" t="s">
        <v>912</v>
      </c>
      <c r="AX589" s="80">
        <v>3.7</v>
      </c>
      <c r="AZ589" s="18"/>
      <c r="BA589" s="18"/>
      <c r="BB589" s="81"/>
      <c r="BC589" s="22"/>
      <c r="BD589" s="18"/>
      <c r="BE589" s="22"/>
      <c r="BF589" s="18"/>
      <c r="BG589" s="22"/>
      <c r="BH589" s="18"/>
      <c r="BI589" s="870"/>
      <c r="BK589" s="150"/>
      <c r="BL589" s="869"/>
      <c r="BM589" s="93"/>
      <c r="BS589" s="116"/>
      <c r="BU589" s="958"/>
      <c r="BV589" s="117"/>
      <c r="BW589" s="869"/>
      <c r="BX589" s="123"/>
      <c r="BY589" s="123"/>
      <c r="BZ589" s="870"/>
      <c r="CA589" s="162"/>
      <c r="CB589" s="159"/>
      <c r="CC589" s="160"/>
      <c r="CD589" s="159"/>
      <c r="CE589" s="160"/>
      <c r="CF589" s="159"/>
      <c r="CG589" s="160"/>
      <c r="CH589" s="855" t="s">
        <v>912</v>
      </c>
      <c r="CI589" s="871">
        <v>3200</v>
      </c>
      <c r="CJ589" s="874">
        <v>3500</v>
      </c>
      <c r="CK589" s="877" t="s">
        <v>912</v>
      </c>
      <c r="CL589" s="89" t="s">
        <v>919</v>
      </c>
      <c r="CM589" s="90">
        <v>5400</v>
      </c>
      <c r="CN589" s="91">
        <v>6000</v>
      </c>
      <c r="CO589" s="859" t="s">
        <v>912</v>
      </c>
      <c r="CP589" s="878">
        <v>2950</v>
      </c>
      <c r="CQ589" s="859" t="s">
        <v>912</v>
      </c>
      <c r="CR589" s="860">
        <v>20</v>
      </c>
      <c r="CS589" s="883" t="s">
        <v>913</v>
      </c>
      <c r="CT589" s="834" t="s">
        <v>914</v>
      </c>
      <c r="CU589" s="834" t="s">
        <v>912</v>
      </c>
      <c r="CV589" s="837" t="s">
        <v>918</v>
      </c>
      <c r="CW589" s="883" t="s">
        <v>912</v>
      </c>
      <c r="CX589" s="850">
        <v>4.2</v>
      </c>
      <c r="CY589" s="881" t="s">
        <v>920</v>
      </c>
      <c r="CZ589" s="877" t="s">
        <v>912</v>
      </c>
      <c r="DA589" s="853">
        <v>5100</v>
      </c>
      <c r="DB589" s="855"/>
      <c r="DC589" s="157"/>
      <c r="DD589" s="855" t="s">
        <v>921</v>
      </c>
      <c r="DE589" s="856">
        <v>3160</v>
      </c>
      <c r="DF589" s="859" t="s">
        <v>912</v>
      </c>
      <c r="DG589" s="860">
        <v>30</v>
      </c>
      <c r="DH589" s="834" t="s">
        <v>913</v>
      </c>
      <c r="DI589" s="834" t="s">
        <v>914</v>
      </c>
      <c r="DJ589" s="834" t="s">
        <v>912</v>
      </c>
      <c r="DK589" s="837" t="s">
        <v>918</v>
      </c>
      <c r="DL589" s="834" t="s">
        <v>912</v>
      </c>
      <c r="DM589" s="840">
        <v>2.2000000000000002</v>
      </c>
      <c r="DN589" s="843" t="s">
        <v>921</v>
      </c>
      <c r="DO589" s="844" t="s">
        <v>854</v>
      </c>
      <c r="DP589" s="846" t="s">
        <v>854</v>
      </c>
      <c r="DQ589" s="846" t="s">
        <v>854</v>
      </c>
      <c r="DR589" s="848" t="s">
        <v>854</v>
      </c>
      <c r="DS589" s="843" t="s">
        <v>921</v>
      </c>
      <c r="DT589" s="967"/>
      <c r="DU589" s="969"/>
      <c r="DV589" s="961"/>
      <c r="DW589" s="195"/>
      <c r="DX589" s="961"/>
    </row>
    <row r="590" spans="1:128" ht="18.600000000000001" customHeight="1">
      <c r="A590" s="302" t="s">
        <v>656</v>
      </c>
      <c r="B590" s="921"/>
      <c r="C590" s="977"/>
      <c r="D590" s="868"/>
      <c r="E590" s="94" t="s">
        <v>52</v>
      </c>
      <c r="F590" s="56"/>
      <c r="G590" s="95">
        <v>42340</v>
      </c>
      <c r="H590" s="96">
        <v>110010</v>
      </c>
      <c r="I590" s="95">
        <v>39020</v>
      </c>
      <c r="J590" s="96">
        <v>106690</v>
      </c>
      <c r="K590" s="33" t="s">
        <v>912</v>
      </c>
      <c r="L590" s="97">
        <v>390</v>
      </c>
      <c r="M590" s="98">
        <v>970</v>
      </c>
      <c r="N590" s="99" t="s">
        <v>913</v>
      </c>
      <c r="O590" s="100" t="s">
        <v>914</v>
      </c>
      <c r="P590" s="100" t="s">
        <v>852</v>
      </c>
      <c r="Q590" s="100" t="s">
        <v>915</v>
      </c>
      <c r="R590" s="100" t="s">
        <v>912</v>
      </c>
      <c r="S590" s="101">
        <v>3.1</v>
      </c>
      <c r="T590" s="102">
        <v>3</v>
      </c>
      <c r="U590" s="97">
        <v>360</v>
      </c>
      <c r="V590" s="98">
        <v>930</v>
      </c>
      <c r="W590" s="103" t="s">
        <v>913</v>
      </c>
      <c r="X590" s="100" t="s">
        <v>914</v>
      </c>
      <c r="Y590" s="103" t="s">
        <v>852</v>
      </c>
      <c r="Z590" s="100" t="s">
        <v>915</v>
      </c>
      <c r="AA590" s="103" t="s">
        <v>912</v>
      </c>
      <c r="AB590" s="101">
        <v>3.1</v>
      </c>
      <c r="AC590" s="104">
        <v>3</v>
      </c>
      <c r="AD590" s="33" t="s">
        <v>912</v>
      </c>
      <c r="AE590" s="105">
        <v>8360</v>
      </c>
      <c r="AF590" s="33" t="s">
        <v>912</v>
      </c>
      <c r="AG590" s="106">
        <v>80</v>
      </c>
      <c r="AH590" s="107" t="s">
        <v>913</v>
      </c>
      <c r="AI590" s="49" t="s">
        <v>914</v>
      </c>
      <c r="AJ590" s="50" t="s">
        <v>912</v>
      </c>
      <c r="AK590" s="108" t="s">
        <v>915</v>
      </c>
      <c r="AL590" s="109" t="s">
        <v>912</v>
      </c>
      <c r="AM590" s="110">
        <v>2.8</v>
      </c>
      <c r="AN590" s="111"/>
      <c r="AP590" s="112"/>
      <c r="AQ590" s="7"/>
      <c r="AR590" s="113"/>
      <c r="AS590" s="114"/>
      <c r="AT590" s="112"/>
      <c r="AU590" s="114"/>
      <c r="AV590" s="112"/>
      <c r="AW590" s="114"/>
      <c r="AX590" s="112"/>
      <c r="AZ590" s="18"/>
      <c r="BA590" s="18"/>
      <c r="BB590" s="81"/>
      <c r="BC590" s="22"/>
      <c r="BD590" s="18"/>
      <c r="BE590" s="22"/>
      <c r="BF590" s="18"/>
      <c r="BG590" s="22"/>
      <c r="BH590" s="18"/>
      <c r="BI590" s="870"/>
      <c r="BK590" s="150"/>
      <c r="BL590" s="869"/>
      <c r="BM590" s="93"/>
      <c r="BS590" s="116"/>
      <c r="BU590" s="958"/>
      <c r="BV590" s="117"/>
      <c r="BW590" s="869"/>
      <c r="BX590" s="123"/>
      <c r="BY590" s="123"/>
      <c r="BZ590" s="870"/>
      <c r="CA590" s="162"/>
      <c r="CB590" s="159"/>
      <c r="CC590" s="160"/>
      <c r="CD590" s="159"/>
      <c r="CE590" s="160"/>
      <c r="CF590" s="159"/>
      <c r="CG590" s="160"/>
      <c r="CH590" s="855"/>
      <c r="CI590" s="872" t="e">
        <v>#REF!</v>
      </c>
      <c r="CJ590" s="875" t="e">
        <v>#REF!</v>
      </c>
      <c r="CK590" s="877"/>
      <c r="CL590" s="15" t="s">
        <v>923</v>
      </c>
      <c r="CM590" s="119">
        <v>2900</v>
      </c>
      <c r="CN590" s="120">
        <v>3300</v>
      </c>
      <c r="CO590" s="859"/>
      <c r="CP590" s="879"/>
      <c r="CQ590" s="859"/>
      <c r="CR590" s="861"/>
      <c r="CS590" s="884"/>
      <c r="CT590" s="835"/>
      <c r="CU590" s="835"/>
      <c r="CV590" s="838"/>
      <c r="CW590" s="884"/>
      <c r="CX590" s="851"/>
      <c r="CY590" s="881"/>
      <c r="CZ590" s="877"/>
      <c r="DA590" s="854"/>
      <c r="DB590" s="855"/>
      <c r="DC590" s="157"/>
      <c r="DD590" s="855"/>
      <c r="DE590" s="857"/>
      <c r="DF590" s="859"/>
      <c r="DG590" s="861"/>
      <c r="DH590" s="835"/>
      <c r="DI590" s="835"/>
      <c r="DJ590" s="835"/>
      <c r="DK590" s="838"/>
      <c r="DL590" s="835"/>
      <c r="DM590" s="841"/>
      <c r="DN590" s="843"/>
      <c r="DO590" s="845"/>
      <c r="DP590" s="847"/>
      <c r="DQ590" s="847"/>
      <c r="DR590" s="849"/>
      <c r="DS590" s="843"/>
      <c r="DT590" s="967"/>
      <c r="DU590" s="969"/>
      <c r="DV590" s="961"/>
      <c r="DW590" s="195"/>
      <c r="DX590" s="961"/>
    </row>
    <row r="591" spans="1:128" ht="18.600000000000001" customHeight="1">
      <c r="A591" s="302" t="s">
        <v>657</v>
      </c>
      <c r="B591" s="921"/>
      <c r="C591" s="977"/>
      <c r="D591" s="863" t="s">
        <v>924</v>
      </c>
      <c r="E591" s="94" t="s">
        <v>53</v>
      </c>
      <c r="F591" s="56"/>
      <c r="G591" s="95">
        <v>110010</v>
      </c>
      <c r="H591" s="96">
        <v>193630</v>
      </c>
      <c r="I591" s="95">
        <v>106690</v>
      </c>
      <c r="J591" s="96">
        <v>190310</v>
      </c>
      <c r="K591" s="33" t="s">
        <v>912</v>
      </c>
      <c r="L591" s="97">
        <v>970</v>
      </c>
      <c r="M591" s="98">
        <v>1810</v>
      </c>
      <c r="N591" s="99" t="s">
        <v>913</v>
      </c>
      <c r="O591" s="100" t="s">
        <v>914</v>
      </c>
      <c r="P591" s="100" t="s">
        <v>852</v>
      </c>
      <c r="Q591" s="100" t="s">
        <v>915</v>
      </c>
      <c r="R591" s="100" t="s">
        <v>912</v>
      </c>
      <c r="S591" s="101">
        <v>3</v>
      </c>
      <c r="T591" s="102">
        <v>2.9</v>
      </c>
      <c r="U591" s="97">
        <v>930</v>
      </c>
      <c r="V591" s="98">
        <v>1770</v>
      </c>
      <c r="W591" s="103" t="s">
        <v>913</v>
      </c>
      <c r="X591" s="100" t="s">
        <v>914</v>
      </c>
      <c r="Y591" s="103" t="s">
        <v>852</v>
      </c>
      <c r="Z591" s="100" t="s">
        <v>915</v>
      </c>
      <c r="AA591" s="103" t="s">
        <v>912</v>
      </c>
      <c r="AB591" s="101">
        <v>3</v>
      </c>
      <c r="AC591" s="104">
        <v>2.9</v>
      </c>
      <c r="AD591" s="122"/>
      <c r="AF591" s="124"/>
      <c r="AO591" s="122"/>
      <c r="AQ591" s="124"/>
      <c r="AY591" s="33" t="s">
        <v>912</v>
      </c>
      <c r="AZ591" s="127">
        <v>16720</v>
      </c>
      <c r="BA591" s="33" t="s">
        <v>912</v>
      </c>
      <c r="BB591" s="75">
        <v>160</v>
      </c>
      <c r="BC591" s="76" t="s">
        <v>913</v>
      </c>
      <c r="BD591" s="77" t="s">
        <v>914</v>
      </c>
      <c r="BE591" s="78" t="s">
        <v>912</v>
      </c>
      <c r="BF591" s="79" t="s">
        <v>915</v>
      </c>
      <c r="BG591" s="76" t="s">
        <v>912</v>
      </c>
      <c r="BH591" s="80">
        <v>2.8</v>
      </c>
      <c r="BI591" s="870"/>
      <c r="BK591" s="115"/>
      <c r="BL591" s="869"/>
      <c r="BM591" s="93"/>
      <c r="BS591" s="116"/>
      <c r="BU591" s="958"/>
      <c r="BV591" s="117"/>
      <c r="BW591" s="869"/>
      <c r="BX591" s="123"/>
      <c r="BY591" s="123"/>
      <c r="BZ591" s="870"/>
      <c r="CA591" s="162"/>
      <c r="CB591" s="159"/>
      <c r="CC591" s="160"/>
      <c r="CD591" s="159"/>
      <c r="CE591" s="160"/>
      <c r="CF591" s="159"/>
      <c r="CG591" s="160"/>
      <c r="CH591" s="855"/>
      <c r="CI591" s="872" t="e">
        <v>#REF!</v>
      </c>
      <c r="CJ591" s="875" t="e">
        <v>#REF!</v>
      </c>
      <c r="CK591" s="877"/>
      <c r="CL591" s="15" t="s">
        <v>925</v>
      </c>
      <c r="CM591" s="119">
        <v>2500</v>
      </c>
      <c r="CN591" s="120">
        <v>2800</v>
      </c>
      <c r="CO591" s="859"/>
      <c r="CP591" s="879"/>
      <c r="CQ591" s="859"/>
      <c r="CR591" s="861"/>
      <c r="CS591" s="884"/>
      <c r="CT591" s="835"/>
      <c r="CU591" s="835"/>
      <c r="CV591" s="838"/>
      <c r="CW591" s="884"/>
      <c r="CX591" s="851"/>
      <c r="CY591" s="881"/>
      <c r="CZ591" s="93"/>
      <c r="DA591" s="19"/>
      <c r="DB591" s="855"/>
      <c r="DC591" s="157"/>
      <c r="DD591" s="855"/>
      <c r="DE591" s="857"/>
      <c r="DF591" s="859"/>
      <c r="DG591" s="861"/>
      <c r="DH591" s="835"/>
      <c r="DI591" s="835"/>
      <c r="DJ591" s="835"/>
      <c r="DK591" s="838"/>
      <c r="DL591" s="835"/>
      <c r="DM591" s="841"/>
      <c r="DN591" s="843"/>
      <c r="DO591" s="888">
        <v>0.02</v>
      </c>
      <c r="DP591" s="890">
        <v>0.03</v>
      </c>
      <c r="DQ591" s="890">
        <v>0.05</v>
      </c>
      <c r="DR591" s="892">
        <v>0.06</v>
      </c>
      <c r="DS591" s="843"/>
      <c r="DT591" s="967"/>
      <c r="DU591" s="969"/>
      <c r="DV591" s="961"/>
      <c r="DW591" s="195"/>
      <c r="DX591" s="961"/>
    </row>
    <row r="592" spans="1:128" ht="18.600000000000001" customHeight="1">
      <c r="A592" s="302" t="s">
        <v>658</v>
      </c>
      <c r="B592" s="921"/>
      <c r="C592" s="978"/>
      <c r="D592" s="864"/>
      <c r="E592" s="129" t="s">
        <v>54</v>
      </c>
      <c r="F592" s="56"/>
      <c r="G592" s="130">
        <v>193630</v>
      </c>
      <c r="H592" s="131"/>
      <c r="I592" s="130">
        <v>190310</v>
      </c>
      <c r="J592" s="131"/>
      <c r="K592" s="33" t="s">
        <v>912</v>
      </c>
      <c r="L592" s="132">
        <v>1810</v>
      </c>
      <c r="M592" s="133"/>
      <c r="N592" s="134" t="s">
        <v>913</v>
      </c>
      <c r="O592" s="135" t="s">
        <v>914</v>
      </c>
      <c r="P592" s="135" t="s">
        <v>852</v>
      </c>
      <c r="Q592" s="135" t="s">
        <v>915</v>
      </c>
      <c r="R592" s="135" t="s">
        <v>912</v>
      </c>
      <c r="S592" s="136">
        <v>2.9</v>
      </c>
      <c r="T592" s="137"/>
      <c r="U592" s="132">
        <v>1770</v>
      </c>
      <c r="V592" s="133"/>
      <c r="W592" s="138" t="s">
        <v>913</v>
      </c>
      <c r="X592" s="135" t="s">
        <v>914</v>
      </c>
      <c r="Y592" s="139" t="s">
        <v>852</v>
      </c>
      <c r="Z592" s="135" t="s">
        <v>915</v>
      </c>
      <c r="AA592" s="139" t="s">
        <v>912</v>
      </c>
      <c r="AB592" s="136">
        <v>2.9</v>
      </c>
      <c r="AC592" s="140"/>
      <c r="AD592" s="122"/>
      <c r="AF592" s="124"/>
      <c r="AG592" s="141"/>
      <c r="AO592" s="122"/>
      <c r="AQ592" s="124"/>
      <c r="AR592" s="141"/>
      <c r="AY592" s="122"/>
      <c r="BI592" s="870"/>
      <c r="BK592" s="115"/>
      <c r="BL592" s="869"/>
      <c r="BM592" s="93"/>
      <c r="BS592" s="116"/>
      <c r="BU592" s="958"/>
      <c r="BV592" s="117"/>
      <c r="BW592" s="869"/>
      <c r="BX592" s="123"/>
      <c r="BY592" s="123"/>
      <c r="BZ592" s="870"/>
      <c r="CA592" s="162"/>
      <c r="CB592" s="159"/>
      <c r="CC592" s="160"/>
      <c r="CD592" s="159"/>
      <c r="CE592" s="160"/>
      <c r="CF592" s="159"/>
      <c r="CG592" s="160"/>
      <c r="CH592" s="855"/>
      <c r="CI592" s="873" t="e">
        <v>#REF!</v>
      </c>
      <c r="CJ592" s="876" t="e">
        <v>#REF!</v>
      </c>
      <c r="CK592" s="877"/>
      <c r="CL592" s="143" t="s">
        <v>926</v>
      </c>
      <c r="CM592" s="144">
        <v>2300</v>
      </c>
      <c r="CN592" s="145">
        <v>2500</v>
      </c>
      <c r="CO592" s="859"/>
      <c r="CP592" s="880"/>
      <c r="CQ592" s="859"/>
      <c r="CR592" s="862"/>
      <c r="CS592" s="885"/>
      <c r="CT592" s="836"/>
      <c r="CU592" s="836"/>
      <c r="CV592" s="839"/>
      <c r="CW592" s="885"/>
      <c r="CX592" s="852"/>
      <c r="CY592" s="882"/>
      <c r="CZ592" s="93"/>
      <c r="DA592" s="19"/>
      <c r="DB592" s="855"/>
      <c r="DC592" s="157"/>
      <c r="DD592" s="855"/>
      <c r="DE592" s="858"/>
      <c r="DF592" s="859"/>
      <c r="DG592" s="862"/>
      <c r="DH592" s="836"/>
      <c r="DI592" s="836"/>
      <c r="DJ592" s="836"/>
      <c r="DK592" s="839"/>
      <c r="DL592" s="836"/>
      <c r="DM592" s="842"/>
      <c r="DN592" s="843"/>
      <c r="DO592" s="889"/>
      <c r="DP592" s="891"/>
      <c r="DQ592" s="891"/>
      <c r="DR592" s="893"/>
      <c r="DS592" s="843"/>
      <c r="DT592" s="967"/>
      <c r="DU592" s="969"/>
      <c r="DV592" s="961"/>
      <c r="DW592" s="195"/>
      <c r="DX592" s="961"/>
    </row>
    <row r="593" spans="1:128" ht="18.600000000000001" customHeight="1">
      <c r="A593" s="302" t="s">
        <v>659</v>
      </c>
      <c r="B593" s="921"/>
      <c r="C593" s="973" t="s">
        <v>964</v>
      </c>
      <c r="D593" s="867" t="s">
        <v>911</v>
      </c>
      <c r="E593" s="55" t="s">
        <v>51</v>
      </c>
      <c r="F593" s="56"/>
      <c r="G593" s="57">
        <v>33180</v>
      </c>
      <c r="H593" s="58">
        <v>41540</v>
      </c>
      <c r="I593" s="57">
        <v>30040</v>
      </c>
      <c r="J593" s="58">
        <v>38400</v>
      </c>
      <c r="K593" s="33" t="s">
        <v>912</v>
      </c>
      <c r="L593" s="59">
        <v>310</v>
      </c>
      <c r="M593" s="60">
        <v>390</v>
      </c>
      <c r="N593" s="61" t="s">
        <v>913</v>
      </c>
      <c r="O593" s="62" t="s">
        <v>914</v>
      </c>
      <c r="P593" s="63" t="s">
        <v>912</v>
      </c>
      <c r="Q593" s="64" t="s">
        <v>915</v>
      </c>
      <c r="R593" s="63" t="s">
        <v>912</v>
      </c>
      <c r="S593" s="65">
        <v>3.1</v>
      </c>
      <c r="T593" s="66">
        <v>3.1</v>
      </c>
      <c r="U593" s="59">
        <v>270</v>
      </c>
      <c r="V593" s="60">
        <v>350</v>
      </c>
      <c r="W593" s="67" t="s">
        <v>913</v>
      </c>
      <c r="X593" s="62" t="s">
        <v>914</v>
      </c>
      <c r="Y593" s="67" t="s">
        <v>912</v>
      </c>
      <c r="Z593" s="64" t="s">
        <v>915</v>
      </c>
      <c r="AA593" s="67" t="s">
        <v>912</v>
      </c>
      <c r="AB593" s="65">
        <v>3.2</v>
      </c>
      <c r="AC593" s="68">
        <v>3.1</v>
      </c>
      <c r="AD593" s="33" t="s">
        <v>912</v>
      </c>
      <c r="AE593" s="69">
        <v>8360</v>
      </c>
      <c r="AF593" s="33" t="s">
        <v>912</v>
      </c>
      <c r="AG593" s="70">
        <v>80</v>
      </c>
      <c r="AH593" s="71" t="s">
        <v>913</v>
      </c>
      <c r="AI593" s="62" t="s">
        <v>914</v>
      </c>
      <c r="AJ593" s="67" t="s">
        <v>912</v>
      </c>
      <c r="AK593" s="64" t="s">
        <v>915</v>
      </c>
      <c r="AL593" s="67" t="s">
        <v>912</v>
      </c>
      <c r="AM593" s="72">
        <v>2.8</v>
      </c>
      <c r="AN593" s="73" t="s">
        <v>916</v>
      </c>
      <c r="AO593" s="33" t="s">
        <v>912</v>
      </c>
      <c r="AP593" s="74">
        <v>3340</v>
      </c>
      <c r="AQ593" s="33" t="s">
        <v>912</v>
      </c>
      <c r="AR593" s="75">
        <v>30</v>
      </c>
      <c r="AS593" s="76" t="s">
        <v>913</v>
      </c>
      <c r="AT593" s="77" t="s">
        <v>914</v>
      </c>
      <c r="AU593" s="78" t="s">
        <v>912</v>
      </c>
      <c r="AV593" s="79" t="s">
        <v>915</v>
      </c>
      <c r="AW593" s="78" t="s">
        <v>912</v>
      </c>
      <c r="AX593" s="80">
        <v>3.7</v>
      </c>
      <c r="AZ593" s="18"/>
      <c r="BA593" s="18"/>
      <c r="BB593" s="81"/>
      <c r="BC593" s="22"/>
      <c r="BD593" s="18"/>
      <c r="BE593" s="22"/>
      <c r="BF593" s="18"/>
      <c r="BG593" s="22"/>
      <c r="BH593" s="18"/>
      <c r="BI593" s="870"/>
      <c r="BK593" s="115"/>
      <c r="BL593" s="869"/>
      <c r="BM593" s="93"/>
      <c r="BS593" s="116"/>
      <c r="BU593" s="958"/>
      <c r="BV593" s="117"/>
      <c r="BW593" s="869"/>
      <c r="BX593" s="123"/>
      <c r="BY593" s="123"/>
      <c r="BZ593" s="870"/>
      <c r="CA593" s="162"/>
      <c r="CB593" s="159"/>
      <c r="CC593" s="160"/>
      <c r="CD593" s="159"/>
      <c r="CE593" s="160"/>
      <c r="CF593" s="159"/>
      <c r="CG593" s="160"/>
      <c r="CH593" s="855" t="s">
        <v>912</v>
      </c>
      <c r="CI593" s="871">
        <v>3000</v>
      </c>
      <c r="CJ593" s="874">
        <v>3300</v>
      </c>
      <c r="CK593" s="877" t="s">
        <v>912</v>
      </c>
      <c r="CL593" s="89" t="s">
        <v>919</v>
      </c>
      <c r="CM593" s="90">
        <v>4800</v>
      </c>
      <c r="CN593" s="91">
        <v>5400</v>
      </c>
      <c r="CO593" s="859" t="s">
        <v>912</v>
      </c>
      <c r="CP593" s="878">
        <v>2780</v>
      </c>
      <c r="CQ593" s="859" t="s">
        <v>912</v>
      </c>
      <c r="CR593" s="860">
        <v>20</v>
      </c>
      <c r="CS593" s="883" t="s">
        <v>913</v>
      </c>
      <c r="CT593" s="834" t="s">
        <v>914</v>
      </c>
      <c r="CU593" s="834" t="s">
        <v>912</v>
      </c>
      <c r="CV593" s="837" t="s">
        <v>918</v>
      </c>
      <c r="CW593" s="883" t="s">
        <v>912</v>
      </c>
      <c r="CX593" s="850">
        <v>4</v>
      </c>
      <c r="CY593" s="881" t="s">
        <v>920</v>
      </c>
      <c r="CZ593" s="877" t="s">
        <v>912</v>
      </c>
      <c r="DA593" s="853">
        <v>5100</v>
      </c>
      <c r="DB593" s="855"/>
      <c r="DC593" s="157"/>
      <c r="DD593" s="855" t="s">
        <v>921</v>
      </c>
      <c r="DE593" s="856">
        <v>2990</v>
      </c>
      <c r="DF593" s="859" t="s">
        <v>912</v>
      </c>
      <c r="DG593" s="860">
        <v>20</v>
      </c>
      <c r="DH593" s="834" t="s">
        <v>913</v>
      </c>
      <c r="DI593" s="834" t="s">
        <v>914</v>
      </c>
      <c r="DJ593" s="834" t="s">
        <v>912</v>
      </c>
      <c r="DK593" s="837" t="s">
        <v>918</v>
      </c>
      <c r="DL593" s="834" t="s">
        <v>912</v>
      </c>
      <c r="DM593" s="840">
        <v>3.1</v>
      </c>
      <c r="DN593" s="843" t="s">
        <v>921</v>
      </c>
      <c r="DO593" s="844" t="s">
        <v>854</v>
      </c>
      <c r="DP593" s="846" t="s">
        <v>854</v>
      </c>
      <c r="DQ593" s="846" t="s">
        <v>854</v>
      </c>
      <c r="DR593" s="848" t="s">
        <v>854</v>
      </c>
      <c r="DS593" s="843" t="s">
        <v>921</v>
      </c>
      <c r="DT593" s="967"/>
      <c r="DU593" s="969"/>
      <c r="DV593" s="961"/>
      <c r="DW593" s="195"/>
      <c r="DX593" s="961"/>
    </row>
    <row r="594" spans="1:128" ht="18.600000000000001" customHeight="1">
      <c r="A594" s="302" t="s">
        <v>660</v>
      </c>
      <c r="B594" s="921"/>
      <c r="C594" s="866"/>
      <c r="D594" s="868"/>
      <c r="E594" s="94" t="s">
        <v>52</v>
      </c>
      <c r="F594" s="56"/>
      <c r="G594" s="95">
        <v>41540</v>
      </c>
      <c r="H594" s="96">
        <v>109210</v>
      </c>
      <c r="I594" s="95">
        <v>38400</v>
      </c>
      <c r="J594" s="96">
        <v>106070</v>
      </c>
      <c r="K594" s="33" t="s">
        <v>912</v>
      </c>
      <c r="L594" s="97">
        <v>390</v>
      </c>
      <c r="M594" s="98">
        <v>960</v>
      </c>
      <c r="N594" s="99" t="s">
        <v>913</v>
      </c>
      <c r="O594" s="100" t="s">
        <v>914</v>
      </c>
      <c r="P594" s="100" t="s">
        <v>852</v>
      </c>
      <c r="Q594" s="100" t="s">
        <v>915</v>
      </c>
      <c r="R594" s="100" t="s">
        <v>912</v>
      </c>
      <c r="S594" s="101">
        <v>3.1</v>
      </c>
      <c r="T594" s="102">
        <v>3</v>
      </c>
      <c r="U594" s="97">
        <v>350</v>
      </c>
      <c r="V594" s="98">
        <v>930</v>
      </c>
      <c r="W594" s="103" t="s">
        <v>913</v>
      </c>
      <c r="X594" s="100" t="s">
        <v>914</v>
      </c>
      <c r="Y594" s="103" t="s">
        <v>852</v>
      </c>
      <c r="Z594" s="100" t="s">
        <v>915</v>
      </c>
      <c r="AA594" s="103" t="s">
        <v>912</v>
      </c>
      <c r="AB594" s="101">
        <v>3.1</v>
      </c>
      <c r="AC594" s="104">
        <v>2.9</v>
      </c>
      <c r="AD594" s="33" t="s">
        <v>912</v>
      </c>
      <c r="AE594" s="105">
        <v>8360</v>
      </c>
      <c r="AF594" s="33" t="s">
        <v>912</v>
      </c>
      <c r="AG594" s="106">
        <v>80</v>
      </c>
      <c r="AH594" s="107" t="s">
        <v>913</v>
      </c>
      <c r="AI594" s="49" t="s">
        <v>914</v>
      </c>
      <c r="AJ594" s="50" t="s">
        <v>912</v>
      </c>
      <c r="AK594" s="108" t="s">
        <v>915</v>
      </c>
      <c r="AL594" s="109" t="s">
        <v>912</v>
      </c>
      <c r="AM594" s="110">
        <v>2.8</v>
      </c>
      <c r="AN594" s="111"/>
      <c r="AP594" s="112"/>
      <c r="AQ594" s="7"/>
      <c r="AR594" s="113"/>
      <c r="AS594" s="114"/>
      <c r="AT594" s="112"/>
      <c r="AU594" s="114"/>
      <c r="AV594" s="112"/>
      <c r="AW594" s="114"/>
      <c r="AX594" s="112"/>
      <c r="AZ594" s="18"/>
      <c r="BA594" s="18"/>
      <c r="BB594" s="81"/>
      <c r="BC594" s="22"/>
      <c r="BD594" s="18"/>
      <c r="BE594" s="22"/>
      <c r="BF594" s="18"/>
      <c r="BG594" s="22"/>
      <c r="BH594" s="18"/>
      <c r="BI594" s="870"/>
      <c r="BK594" s="115"/>
      <c r="BL594" s="869"/>
      <c r="BM594" s="93"/>
      <c r="BS594" s="116"/>
      <c r="BU594" s="958"/>
      <c r="BV594" s="117"/>
      <c r="BW594" s="869"/>
      <c r="BX594" s="123"/>
      <c r="BY594" s="123"/>
      <c r="BZ594" s="870"/>
      <c r="CA594" s="162"/>
      <c r="CB594" s="159"/>
      <c r="CC594" s="160"/>
      <c r="CD594" s="159"/>
      <c r="CE594" s="160"/>
      <c r="CF594" s="159"/>
      <c r="CG594" s="160"/>
      <c r="CH594" s="855"/>
      <c r="CI594" s="872" t="e">
        <v>#REF!</v>
      </c>
      <c r="CJ594" s="875" t="e">
        <v>#REF!</v>
      </c>
      <c r="CK594" s="877"/>
      <c r="CL594" s="15" t="s">
        <v>923</v>
      </c>
      <c r="CM594" s="119">
        <v>2600</v>
      </c>
      <c r="CN594" s="120">
        <v>2900</v>
      </c>
      <c r="CO594" s="859"/>
      <c r="CP594" s="879"/>
      <c r="CQ594" s="859"/>
      <c r="CR594" s="861"/>
      <c r="CS594" s="884"/>
      <c r="CT594" s="835"/>
      <c r="CU594" s="835"/>
      <c r="CV594" s="838"/>
      <c r="CW594" s="884"/>
      <c r="CX594" s="851"/>
      <c r="CY594" s="881"/>
      <c r="CZ594" s="877"/>
      <c r="DA594" s="854"/>
      <c r="DB594" s="855"/>
      <c r="DC594" s="157"/>
      <c r="DD594" s="855"/>
      <c r="DE594" s="857"/>
      <c r="DF594" s="859"/>
      <c r="DG594" s="861"/>
      <c r="DH594" s="835"/>
      <c r="DI594" s="835"/>
      <c r="DJ594" s="835"/>
      <c r="DK594" s="838"/>
      <c r="DL594" s="835"/>
      <c r="DM594" s="841"/>
      <c r="DN594" s="843"/>
      <c r="DO594" s="845"/>
      <c r="DP594" s="847"/>
      <c r="DQ594" s="847"/>
      <c r="DR594" s="849"/>
      <c r="DS594" s="843"/>
      <c r="DT594" s="967"/>
      <c r="DU594" s="969"/>
      <c r="DV594" s="961"/>
      <c r="DW594" s="195"/>
      <c r="DX594" s="961"/>
    </row>
    <row r="595" spans="1:128" ht="18.600000000000001" customHeight="1">
      <c r="A595" s="302" t="s">
        <v>661</v>
      </c>
      <c r="B595" s="921"/>
      <c r="C595" s="866"/>
      <c r="D595" s="863" t="s">
        <v>924</v>
      </c>
      <c r="E595" s="94" t="s">
        <v>53</v>
      </c>
      <c r="F595" s="56"/>
      <c r="G595" s="95">
        <v>109210</v>
      </c>
      <c r="H595" s="96">
        <v>192830</v>
      </c>
      <c r="I595" s="95">
        <v>106070</v>
      </c>
      <c r="J595" s="96">
        <v>189690</v>
      </c>
      <c r="K595" s="33" t="s">
        <v>912</v>
      </c>
      <c r="L595" s="97">
        <v>960</v>
      </c>
      <c r="M595" s="98">
        <v>1800</v>
      </c>
      <c r="N595" s="99" t="s">
        <v>913</v>
      </c>
      <c r="O595" s="100" t="s">
        <v>914</v>
      </c>
      <c r="P595" s="100" t="s">
        <v>852</v>
      </c>
      <c r="Q595" s="100" t="s">
        <v>915</v>
      </c>
      <c r="R595" s="100" t="s">
        <v>912</v>
      </c>
      <c r="S595" s="101">
        <v>3</v>
      </c>
      <c r="T595" s="102">
        <v>2.9</v>
      </c>
      <c r="U595" s="97">
        <v>930</v>
      </c>
      <c r="V595" s="98">
        <v>1770</v>
      </c>
      <c r="W595" s="103" t="s">
        <v>913</v>
      </c>
      <c r="X595" s="100" t="s">
        <v>914</v>
      </c>
      <c r="Y595" s="103" t="s">
        <v>852</v>
      </c>
      <c r="Z595" s="100" t="s">
        <v>915</v>
      </c>
      <c r="AA595" s="103" t="s">
        <v>912</v>
      </c>
      <c r="AB595" s="101">
        <v>2.9</v>
      </c>
      <c r="AC595" s="104">
        <v>2.9</v>
      </c>
      <c r="AD595" s="122"/>
      <c r="AF595" s="124"/>
      <c r="AO595" s="122"/>
      <c r="AQ595" s="124"/>
      <c r="AY595" s="33" t="s">
        <v>912</v>
      </c>
      <c r="AZ595" s="127">
        <v>16720</v>
      </c>
      <c r="BA595" s="33" t="s">
        <v>912</v>
      </c>
      <c r="BB595" s="75">
        <v>160</v>
      </c>
      <c r="BC595" s="76" t="s">
        <v>913</v>
      </c>
      <c r="BD595" s="77" t="s">
        <v>914</v>
      </c>
      <c r="BE595" s="78" t="s">
        <v>912</v>
      </c>
      <c r="BF595" s="79" t="s">
        <v>915</v>
      </c>
      <c r="BG595" s="76" t="s">
        <v>912</v>
      </c>
      <c r="BH595" s="80">
        <v>2.8</v>
      </c>
      <c r="BI595" s="870"/>
      <c r="BK595" s="115"/>
      <c r="BL595" s="869"/>
      <c r="BM595" s="93"/>
      <c r="BS595" s="116"/>
      <c r="BU595" s="958"/>
      <c r="BV595" s="117"/>
      <c r="BW595" s="869"/>
      <c r="BX595" s="123"/>
      <c r="BY595" s="123"/>
      <c r="BZ595" s="870"/>
      <c r="CA595" s="162"/>
      <c r="CB595" s="159"/>
      <c r="CC595" s="160"/>
      <c r="CD595" s="159"/>
      <c r="CE595" s="160"/>
      <c r="CF595" s="159"/>
      <c r="CG595" s="160"/>
      <c r="CH595" s="855"/>
      <c r="CI595" s="872" t="e">
        <v>#REF!</v>
      </c>
      <c r="CJ595" s="875" t="e">
        <v>#REF!</v>
      </c>
      <c r="CK595" s="877"/>
      <c r="CL595" s="15" t="s">
        <v>925</v>
      </c>
      <c r="CM595" s="119">
        <v>2300</v>
      </c>
      <c r="CN595" s="120">
        <v>2500</v>
      </c>
      <c r="CO595" s="859"/>
      <c r="CP595" s="879"/>
      <c r="CQ595" s="859"/>
      <c r="CR595" s="861"/>
      <c r="CS595" s="884"/>
      <c r="CT595" s="835"/>
      <c r="CU595" s="835"/>
      <c r="CV595" s="838"/>
      <c r="CW595" s="884"/>
      <c r="CX595" s="851"/>
      <c r="CY595" s="881"/>
      <c r="CZ595" s="93"/>
      <c r="DA595" s="19"/>
      <c r="DB595" s="855"/>
      <c r="DC595" s="157"/>
      <c r="DD595" s="855"/>
      <c r="DE595" s="857"/>
      <c r="DF595" s="859"/>
      <c r="DG595" s="861"/>
      <c r="DH595" s="835"/>
      <c r="DI595" s="835"/>
      <c r="DJ595" s="835"/>
      <c r="DK595" s="838"/>
      <c r="DL595" s="835"/>
      <c r="DM595" s="841"/>
      <c r="DN595" s="843"/>
      <c r="DO595" s="888">
        <v>0.02</v>
      </c>
      <c r="DP595" s="890">
        <v>0.03</v>
      </c>
      <c r="DQ595" s="890">
        <v>0.05</v>
      </c>
      <c r="DR595" s="892">
        <v>0.06</v>
      </c>
      <c r="DS595" s="843"/>
      <c r="DT595" s="967"/>
      <c r="DU595" s="969"/>
      <c r="DV595" s="961"/>
      <c r="DW595" s="195"/>
      <c r="DX595" s="961"/>
    </row>
    <row r="596" spans="1:128" ht="18.600000000000001" customHeight="1">
      <c r="A596" s="302" t="s">
        <v>662</v>
      </c>
      <c r="B596" s="955"/>
      <c r="C596" s="979"/>
      <c r="D596" s="864"/>
      <c r="E596" s="129" t="s">
        <v>54</v>
      </c>
      <c r="F596" s="56"/>
      <c r="G596" s="130">
        <v>192830</v>
      </c>
      <c r="H596" s="131"/>
      <c r="I596" s="130">
        <v>189690</v>
      </c>
      <c r="J596" s="131"/>
      <c r="K596" s="33" t="s">
        <v>912</v>
      </c>
      <c r="L596" s="132">
        <v>1800</v>
      </c>
      <c r="M596" s="133"/>
      <c r="N596" s="134" t="s">
        <v>913</v>
      </c>
      <c r="O596" s="135" t="s">
        <v>914</v>
      </c>
      <c r="P596" s="135" t="s">
        <v>852</v>
      </c>
      <c r="Q596" s="135" t="s">
        <v>915</v>
      </c>
      <c r="R596" s="135" t="s">
        <v>912</v>
      </c>
      <c r="S596" s="136">
        <v>2.9</v>
      </c>
      <c r="T596" s="137"/>
      <c r="U596" s="132">
        <v>1770</v>
      </c>
      <c r="V596" s="133"/>
      <c r="W596" s="138" t="s">
        <v>913</v>
      </c>
      <c r="X596" s="135" t="s">
        <v>914</v>
      </c>
      <c r="Y596" s="139" t="s">
        <v>852</v>
      </c>
      <c r="Z596" s="135" t="s">
        <v>915</v>
      </c>
      <c r="AA596" s="139" t="s">
        <v>912</v>
      </c>
      <c r="AB596" s="136">
        <v>2.9</v>
      </c>
      <c r="AC596" s="140"/>
      <c r="AD596" s="112"/>
      <c r="AE596" s="112"/>
      <c r="AF596" s="112"/>
      <c r="AG596" s="112"/>
      <c r="AH596" s="112"/>
      <c r="AI596" s="112"/>
      <c r="AJ596" s="112"/>
      <c r="AK596" s="112"/>
      <c r="AL596" s="112"/>
      <c r="AN596" s="112"/>
      <c r="AO596" s="112"/>
      <c r="AP596" s="112"/>
      <c r="AQ596" s="112"/>
      <c r="AR596" s="112"/>
      <c r="AS596" s="112"/>
      <c r="AT596" s="112"/>
      <c r="AU596" s="112"/>
      <c r="AV596" s="112"/>
      <c r="AW596" s="112"/>
      <c r="AX596" s="112"/>
      <c r="AY596" s="112"/>
      <c r="AZ596" s="112"/>
      <c r="BA596" s="112"/>
      <c r="BB596" s="112"/>
      <c r="BC596" s="112"/>
      <c r="BD596" s="112"/>
      <c r="BE596" s="112"/>
      <c r="BF596" s="112"/>
      <c r="BG596" s="112"/>
      <c r="BH596" s="112"/>
      <c r="BI596" s="870"/>
      <c r="BK596" s="164"/>
      <c r="BL596" s="869"/>
      <c r="BM596" s="165"/>
      <c r="BN596" s="166"/>
      <c r="BO596" s="166"/>
      <c r="BP596" s="166"/>
      <c r="BQ596" s="166"/>
      <c r="BR596" s="166"/>
      <c r="BS596" s="167"/>
      <c r="BU596" s="958"/>
      <c r="BV596" s="168"/>
      <c r="BW596" s="869"/>
      <c r="BX596" s="123"/>
      <c r="BY596" s="123"/>
      <c r="BZ596" s="870"/>
      <c r="CA596" s="162"/>
      <c r="CB596" s="159"/>
      <c r="CC596" s="160"/>
      <c r="CD596" s="159"/>
      <c r="CE596" s="160"/>
      <c r="CF596" s="159"/>
      <c r="CG596" s="160"/>
      <c r="CH596" s="855"/>
      <c r="CI596" s="873" t="e">
        <v>#REF!</v>
      </c>
      <c r="CJ596" s="876" t="e">
        <v>#REF!</v>
      </c>
      <c r="CK596" s="877"/>
      <c r="CL596" s="143" t="s">
        <v>926</v>
      </c>
      <c r="CM596" s="144">
        <v>2000</v>
      </c>
      <c r="CN596" s="145">
        <v>2300</v>
      </c>
      <c r="CO596" s="859"/>
      <c r="CP596" s="880"/>
      <c r="CQ596" s="859"/>
      <c r="CR596" s="862"/>
      <c r="CS596" s="885"/>
      <c r="CT596" s="836"/>
      <c r="CU596" s="836"/>
      <c r="CV596" s="839"/>
      <c r="CW596" s="885"/>
      <c r="CX596" s="852"/>
      <c r="CY596" s="882"/>
      <c r="CZ596" s="93"/>
      <c r="DA596" s="19"/>
      <c r="DB596" s="855"/>
      <c r="DC596" s="46"/>
      <c r="DD596" s="855"/>
      <c r="DE596" s="858"/>
      <c r="DF596" s="859"/>
      <c r="DG596" s="862"/>
      <c r="DH596" s="836"/>
      <c r="DI596" s="836"/>
      <c r="DJ596" s="836"/>
      <c r="DK596" s="839"/>
      <c r="DL596" s="836"/>
      <c r="DM596" s="842"/>
      <c r="DN596" s="843"/>
      <c r="DO596" s="889"/>
      <c r="DP596" s="891"/>
      <c r="DQ596" s="891"/>
      <c r="DR596" s="893"/>
      <c r="DS596" s="843"/>
      <c r="DT596" s="968"/>
      <c r="DU596" s="896"/>
      <c r="DV596" s="962"/>
      <c r="DW596" s="197"/>
      <c r="DX596" s="962"/>
    </row>
    <row r="597" spans="1:128" s="18" customFormat="1" ht="18.600000000000001" customHeight="1">
      <c r="A597" s="18" t="s">
        <v>747</v>
      </c>
      <c r="B597" s="920" t="s">
        <v>971</v>
      </c>
      <c r="C597" s="956" t="s">
        <v>910</v>
      </c>
      <c r="D597" s="867" t="s">
        <v>911</v>
      </c>
      <c r="E597" s="55" t="s">
        <v>51</v>
      </c>
      <c r="F597" s="56"/>
      <c r="G597" s="57">
        <v>129380</v>
      </c>
      <c r="H597" s="58">
        <v>137520</v>
      </c>
      <c r="I597" s="57">
        <v>101760</v>
      </c>
      <c r="J597" s="58">
        <v>109900</v>
      </c>
      <c r="K597" s="33" t="s">
        <v>912</v>
      </c>
      <c r="L597" s="59">
        <v>1270</v>
      </c>
      <c r="M597" s="60">
        <v>1350</v>
      </c>
      <c r="N597" s="61" t="s">
        <v>913</v>
      </c>
      <c r="O597" s="62" t="s">
        <v>914</v>
      </c>
      <c r="P597" s="63" t="s">
        <v>912</v>
      </c>
      <c r="Q597" s="64" t="s">
        <v>915</v>
      </c>
      <c r="R597" s="63" t="s">
        <v>912</v>
      </c>
      <c r="S597" s="65">
        <v>3.1</v>
      </c>
      <c r="T597" s="66">
        <v>3.1</v>
      </c>
      <c r="U597" s="59">
        <v>990</v>
      </c>
      <c r="V597" s="60">
        <v>1070</v>
      </c>
      <c r="W597" s="67" t="s">
        <v>913</v>
      </c>
      <c r="X597" s="62" t="s">
        <v>914</v>
      </c>
      <c r="Y597" s="67" t="s">
        <v>912</v>
      </c>
      <c r="Z597" s="64" t="s">
        <v>915</v>
      </c>
      <c r="AA597" s="67" t="s">
        <v>912</v>
      </c>
      <c r="AB597" s="65">
        <v>3</v>
      </c>
      <c r="AC597" s="68">
        <v>3</v>
      </c>
      <c r="AD597" s="33" t="s">
        <v>912</v>
      </c>
      <c r="AE597" s="69">
        <v>8140</v>
      </c>
      <c r="AF597" s="33" t="s">
        <v>912</v>
      </c>
      <c r="AG597" s="70">
        <v>80</v>
      </c>
      <c r="AH597" s="71" t="s">
        <v>913</v>
      </c>
      <c r="AI597" s="62" t="s">
        <v>914</v>
      </c>
      <c r="AJ597" s="67" t="s">
        <v>912</v>
      </c>
      <c r="AK597" s="64" t="s">
        <v>915</v>
      </c>
      <c r="AL597" s="67" t="s">
        <v>912</v>
      </c>
      <c r="AM597" s="72">
        <v>2.8</v>
      </c>
      <c r="AN597" s="73" t="s">
        <v>916</v>
      </c>
      <c r="AO597" s="33" t="s">
        <v>912</v>
      </c>
      <c r="AP597" s="74">
        <v>3250</v>
      </c>
      <c r="AQ597" s="33" t="s">
        <v>912</v>
      </c>
      <c r="AR597" s="75">
        <v>30</v>
      </c>
      <c r="AS597" s="76" t="s">
        <v>913</v>
      </c>
      <c r="AT597" s="77" t="s">
        <v>914</v>
      </c>
      <c r="AU597" s="78" t="s">
        <v>912</v>
      </c>
      <c r="AV597" s="79" t="s">
        <v>915</v>
      </c>
      <c r="AW597" s="78" t="s">
        <v>912</v>
      </c>
      <c r="AX597" s="80">
        <v>3.7</v>
      </c>
      <c r="AY597" s="7"/>
      <c r="BB597" s="81"/>
      <c r="BC597" s="22"/>
      <c r="BE597" s="22"/>
      <c r="BG597" s="22"/>
      <c r="BI597" s="870" t="s">
        <v>852</v>
      </c>
      <c r="BJ597" s="7"/>
      <c r="BK597" s="82"/>
      <c r="BL597" s="869" t="s">
        <v>912</v>
      </c>
      <c r="BM597" s="83"/>
      <c r="BN597" s="84"/>
      <c r="BO597" s="84"/>
      <c r="BP597" s="84"/>
      <c r="BQ597" s="84"/>
      <c r="BR597" s="84"/>
      <c r="BS597" s="85"/>
      <c r="BT597" s="86"/>
      <c r="BU597" s="958" t="s">
        <v>917</v>
      </c>
      <c r="BV597" s="87"/>
      <c r="BW597" s="859" t="s">
        <v>912</v>
      </c>
      <c r="BX597" s="886">
        <v>34510</v>
      </c>
      <c r="BY597" s="88"/>
      <c r="BZ597" s="859" t="s">
        <v>912</v>
      </c>
      <c r="CA597" s="860">
        <v>260</v>
      </c>
      <c r="CB597" s="883" t="s">
        <v>913</v>
      </c>
      <c r="CC597" s="834" t="s">
        <v>914</v>
      </c>
      <c r="CD597" s="883" t="s">
        <v>912</v>
      </c>
      <c r="CE597" s="837" t="s">
        <v>918</v>
      </c>
      <c r="CF597" s="883" t="s">
        <v>912</v>
      </c>
      <c r="CG597" s="840">
        <v>5.7</v>
      </c>
      <c r="CH597" s="855" t="s">
        <v>912</v>
      </c>
      <c r="CI597" s="871">
        <v>9600</v>
      </c>
      <c r="CJ597" s="874">
        <v>10600</v>
      </c>
      <c r="CK597" s="877" t="s">
        <v>912</v>
      </c>
      <c r="CL597" s="89" t="s">
        <v>919</v>
      </c>
      <c r="CM597" s="90">
        <v>15800</v>
      </c>
      <c r="CN597" s="91">
        <v>17600</v>
      </c>
      <c r="CO597" s="859" t="s">
        <v>912</v>
      </c>
      <c r="CP597" s="878">
        <v>24430</v>
      </c>
      <c r="CQ597" s="859" t="s">
        <v>912</v>
      </c>
      <c r="CR597" s="860">
        <v>240</v>
      </c>
      <c r="CS597" s="883" t="s">
        <v>913</v>
      </c>
      <c r="CT597" s="834" t="s">
        <v>914</v>
      </c>
      <c r="CU597" s="834" t="s">
        <v>912</v>
      </c>
      <c r="CV597" s="837" t="s">
        <v>918</v>
      </c>
      <c r="CW597" s="834" t="s">
        <v>912</v>
      </c>
      <c r="CX597" s="850">
        <v>3</v>
      </c>
      <c r="CY597" s="965" t="s">
        <v>920</v>
      </c>
      <c r="CZ597" s="877" t="s">
        <v>912</v>
      </c>
      <c r="DA597" s="853">
        <v>5100</v>
      </c>
      <c r="DB597" s="855" t="s">
        <v>921</v>
      </c>
      <c r="DC597" s="92"/>
      <c r="DD597" s="855" t="s">
        <v>921</v>
      </c>
      <c r="DE597" s="856">
        <v>26120</v>
      </c>
      <c r="DF597" s="859" t="s">
        <v>912</v>
      </c>
      <c r="DG597" s="860">
        <v>260</v>
      </c>
      <c r="DH597" s="834" t="s">
        <v>913</v>
      </c>
      <c r="DI597" s="834" t="s">
        <v>914</v>
      </c>
      <c r="DJ597" s="834" t="s">
        <v>912</v>
      </c>
      <c r="DK597" s="837" t="s">
        <v>918</v>
      </c>
      <c r="DL597" s="834" t="s">
        <v>912</v>
      </c>
      <c r="DM597" s="840">
        <v>2.1</v>
      </c>
      <c r="DN597" s="843" t="s">
        <v>921</v>
      </c>
      <c r="DO597" s="844" t="s">
        <v>854</v>
      </c>
      <c r="DP597" s="846" t="s">
        <v>854</v>
      </c>
      <c r="DQ597" s="846" t="s">
        <v>854</v>
      </c>
      <c r="DR597" s="848" t="s">
        <v>854</v>
      </c>
      <c r="DS597" s="843" t="s">
        <v>921</v>
      </c>
      <c r="DT597" s="966">
        <v>1350</v>
      </c>
      <c r="DU597" s="969" t="s">
        <v>921</v>
      </c>
      <c r="DV597" s="960" t="s">
        <v>1041</v>
      </c>
      <c r="DW597" s="196"/>
      <c r="DX597" s="960" t="s">
        <v>1040</v>
      </c>
    </row>
    <row r="598" spans="1:128" s="18" customFormat="1" ht="18.600000000000001" customHeight="1">
      <c r="A598" s="18" t="s">
        <v>748</v>
      </c>
      <c r="B598" s="921"/>
      <c r="C598" s="957"/>
      <c r="D598" s="868"/>
      <c r="E598" s="94" t="s">
        <v>52</v>
      </c>
      <c r="F598" s="56"/>
      <c r="G598" s="95">
        <v>137520</v>
      </c>
      <c r="H598" s="96">
        <v>203660</v>
      </c>
      <c r="I598" s="95">
        <v>109900</v>
      </c>
      <c r="J598" s="96">
        <v>176040</v>
      </c>
      <c r="K598" s="33" t="s">
        <v>912</v>
      </c>
      <c r="L598" s="97">
        <v>1350</v>
      </c>
      <c r="M598" s="98">
        <v>1910</v>
      </c>
      <c r="N598" s="99" t="s">
        <v>913</v>
      </c>
      <c r="O598" s="100" t="s">
        <v>914</v>
      </c>
      <c r="P598" s="100" t="s">
        <v>852</v>
      </c>
      <c r="Q598" s="100" t="s">
        <v>915</v>
      </c>
      <c r="R598" s="100" t="s">
        <v>912</v>
      </c>
      <c r="S598" s="101">
        <v>3.1</v>
      </c>
      <c r="T598" s="102">
        <v>3</v>
      </c>
      <c r="U598" s="97">
        <v>1070</v>
      </c>
      <c r="V598" s="98">
        <v>1640</v>
      </c>
      <c r="W598" s="103" t="s">
        <v>913</v>
      </c>
      <c r="X598" s="100" t="s">
        <v>914</v>
      </c>
      <c r="Y598" s="103" t="s">
        <v>852</v>
      </c>
      <c r="Z598" s="100" t="s">
        <v>915</v>
      </c>
      <c r="AA598" s="103" t="s">
        <v>912</v>
      </c>
      <c r="AB598" s="101">
        <v>3</v>
      </c>
      <c r="AC598" s="104">
        <v>3</v>
      </c>
      <c r="AD598" s="33" t="s">
        <v>912</v>
      </c>
      <c r="AE598" s="105">
        <v>8140</v>
      </c>
      <c r="AF598" s="33" t="s">
        <v>912</v>
      </c>
      <c r="AG598" s="106">
        <v>80</v>
      </c>
      <c r="AH598" s="107" t="s">
        <v>913</v>
      </c>
      <c r="AI598" s="49" t="s">
        <v>914</v>
      </c>
      <c r="AJ598" s="50" t="s">
        <v>912</v>
      </c>
      <c r="AK598" s="108" t="s">
        <v>915</v>
      </c>
      <c r="AL598" s="109" t="s">
        <v>912</v>
      </c>
      <c r="AM598" s="110">
        <v>2.8</v>
      </c>
      <c r="AN598" s="111"/>
      <c r="AO598" s="7"/>
      <c r="AP598" s="112"/>
      <c r="AQ598" s="7"/>
      <c r="AR598" s="113"/>
      <c r="AS598" s="114"/>
      <c r="AT598" s="112"/>
      <c r="AU598" s="114"/>
      <c r="AV598" s="112"/>
      <c r="AW598" s="114"/>
      <c r="AX598" s="112"/>
      <c r="AY598" s="7"/>
      <c r="BB598" s="81"/>
      <c r="BC598" s="22"/>
      <c r="BE598" s="22"/>
      <c r="BG598" s="22"/>
      <c r="BI598" s="870"/>
      <c r="BJ598" s="7"/>
      <c r="BK598" s="115"/>
      <c r="BL598" s="869"/>
      <c r="BM598" s="93"/>
      <c r="BN598" s="86"/>
      <c r="BO598" s="86"/>
      <c r="BP598" s="86"/>
      <c r="BQ598" s="86"/>
      <c r="BR598" s="86"/>
      <c r="BS598" s="116"/>
      <c r="BT598" s="86"/>
      <c r="BU598" s="958"/>
      <c r="BV598" s="117"/>
      <c r="BW598" s="859"/>
      <c r="BX598" s="887"/>
      <c r="BY598" s="118">
        <v>32570</v>
      </c>
      <c r="BZ598" s="859"/>
      <c r="CA598" s="861"/>
      <c r="CB598" s="884"/>
      <c r="CC598" s="835"/>
      <c r="CD598" s="884"/>
      <c r="CE598" s="838"/>
      <c r="CF598" s="884"/>
      <c r="CG598" s="841"/>
      <c r="CH598" s="855"/>
      <c r="CI598" s="872"/>
      <c r="CJ598" s="875"/>
      <c r="CK598" s="877"/>
      <c r="CL598" s="15" t="s">
        <v>923</v>
      </c>
      <c r="CM598" s="119">
        <v>8700</v>
      </c>
      <c r="CN598" s="120">
        <v>9700</v>
      </c>
      <c r="CO598" s="859"/>
      <c r="CP598" s="879"/>
      <c r="CQ598" s="859"/>
      <c r="CR598" s="861"/>
      <c r="CS598" s="884"/>
      <c r="CT598" s="835"/>
      <c r="CU598" s="835"/>
      <c r="CV598" s="838"/>
      <c r="CW598" s="835"/>
      <c r="CX598" s="851"/>
      <c r="CY598" s="881"/>
      <c r="CZ598" s="877"/>
      <c r="DA598" s="854"/>
      <c r="DB598" s="855"/>
      <c r="DC598" s="121"/>
      <c r="DD598" s="855"/>
      <c r="DE598" s="857"/>
      <c r="DF598" s="859"/>
      <c r="DG598" s="861"/>
      <c r="DH598" s="835"/>
      <c r="DI598" s="835"/>
      <c r="DJ598" s="835"/>
      <c r="DK598" s="838"/>
      <c r="DL598" s="835"/>
      <c r="DM598" s="841"/>
      <c r="DN598" s="843"/>
      <c r="DO598" s="845"/>
      <c r="DP598" s="847"/>
      <c r="DQ598" s="847"/>
      <c r="DR598" s="849"/>
      <c r="DS598" s="843"/>
      <c r="DT598" s="967"/>
      <c r="DU598" s="969"/>
      <c r="DV598" s="961"/>
      <c r="DW598" s="195"/>
      <c r="DX598" s="961"/>
    </row>
    <row r="599" spans="1:128" s="18" customFormat="1" ht="18.600000000000001" customHeight="1">
      <c r="A599" s="18" t="s">
        <v>749</v>
      </c>
      <c r="B599" s="921"/>
      <c r="C599" s="957"/>
      <c r="D599" s="863" t="s">
        <v>924</v>
      </c>
      <c r="E599" s="94" t="s">
        <v>53</v>
      </c>
      <c r="F599" s="56"/>
      <c r="G599" s="95">
        <v>203660</v>
      </c>
      <c r="H599" s="96">
        <v>285100</v>
      </c>
      <c r="I599" s="95">
        <v>176040</v>
      </c>
      <c r="J599" s="96">
        <v>257480</v>
      </c>
      <c r="K599" s="33" t="s">
        <v>912</v>
      </c>
      <c r="L599" s="97">
        <v>1910</v>
      </c>
      <c r="M599" s="98">
        <v>2720</v>
      </c>
      <c r="N599" s="99" t="s">
        <v>913</v>
      </c>
      <c r="O599" s="100" t="s">
        <v>914</v>
      </c>
      <c r="P599" s="100" t="s">
        <v>852</v>
      </c>
      <c r="Q599" s="100" t="s">
        <v>915</v>
      </c>
      <c r="R599" s="100" t="s">
        <v>912</v>
      </c>
      <c r="S599" s="101">
        <v>3</v>
      </c>
      <c r="T599" s="102">
        <v>3</v>
      </c>
      <c r="U599" s="97">
        <v>1640</v>
      </c>
      <c r="V599" s="98">
        <v>2450</v>
      </c>
      <c r="W599" s="103" t="s">
        <v>913</v>
      </c>
      <c r="X599" s="100" t="s">
        <v>914</v>
      </c>
      <c r="Y599" s="103" t="s">
        <v>852</v>
      </c>
      <c r="Z599" s="100" t="s">
        <v>915</v>
      </c>
      <c r="AA599" s="103" t="s">
        <v>912</v>
      </c>
      <c r="AB599" s="101">
        <v>3</v>
      </c>
      <c r="AC599" s="104">
        <v>3</v>
      </c>
      <c r="AD599" s="122"/>
      <c r="AE599" s="123"/>
      <c r="AF599" s="124"/>
      <c r="AG599" s="125"/>
      <c r="AH599" s="126"/>
      <c r="AI599" s="86"/>
      <c r="AJ599" s="126"/>
      <c r="AK599" s="86"/>
      <c r="AL599" s="126"/>
      <c r="AM599" s="86"/>
      <c r="AN599" s="86"/>
      <c r="AO599" s="122"/>
      <c r="AP599" s="123"/>
      <c r="AQ599" s="124"/>
      <c r="AR599" s="125"/>
      <c r="AS599" s="126"/>
      <c r="AT599" s="86"/>
      <c r="AU599" s="126"/>
      <c r="AV599" s="86"/>
      <c r="AW599" s="126"/>
      <c r="AX599" s="86"/>
      <c r="AY599" s="33" t="s">
        <v>912</v>
      </c>
      <c r="AZ599" s="127">
        <v>16280</v>
      </c>
      <c r="BA599" s="33" t="s">
        <v>912</v>
      </c>
      <c r="BB599" s="75">
        <v>160</v>
      </c>
      <c r="BC599" s="76" t="s">
        <v>913</v>
      </c>
      <c r="BD599" s="77" t="s">
        <v>914</v>
      </c>
      <c r="BE599" s="78" t="s">
        <v>912</v>
      </c>
      <c r="BF599" s="79" t="s">
        <v>915</v>
      </c>
      <c r="BG599" s="76" t="s">
        <v>912</v>
      </c>
      <c r="BH599" s="80">
        <v>2.8</v>
      </c>
      <c r="BI599" s="870"/>
      <c r="BJ599" s="7"/>
      <c r="BK599" s="115"/>
      <c r="BL599" s="869"/>
      <c r="BM599" s="93"/>
      <c r="BN599" s="86"/>
      <c r="BO599" s="86"/>
      <c r="BP599" s="86"/>
      <c r="BQ599" s="86"/>
      <c r="BR599" s="86"/>
      <c r="BS599" s="116"/>
      <c r="BT599" s="86"/>
      <c r="BU599" s="958"/>
      <c r="BV599" s="117"/>
      <c r="BW599" s="859" t="s">
        <v>912</v>
      </c>
      <c r="BX599" s="963">
        <v>32570</v>
      </c>
      <c r="BY599" s="128"/>
      <c r="BZ599" s="859"/>
      <c r="CA599" s="861"/>
      <c r="CB599" s="884"/>
      <c r="CC599" s="835"/>
      <c r="CD599" s="884"/>
      <c r="CE599" s="838"/>
      <c r="CF599" s="884"/>
      <c r="CG599" s="841"/>
      <c r="CH599" s="855"/>
      <c r="CI599" s="872"/>
      <c r="CJ599" s="875"/>
      <c r="CK599" s="877"/>
      <c r="CL599" s="15" t="s">
        <v>925</v>
      </c>
      <c r="CM599" s="119">
        <v>7600</v>
      </c>
      <c r="CN599" s="120">
        <v>8400</v>
      </c>
      <c r="CO599" s="859"/>
      <c r="CP599" s="879"/>
      <c r="CQ599" s="859"/>
      <c r="CR599" s="861"/>
      <c r="CS599" s="884"/>
      <c r="CT599" s="835"/>
      <c r="CU599" s="835"/>
      <c r="CV599" s="838"/>
      <c r="CW599" s="835"/>
      <c r="CX599" s="851"/>
      <c r="CY599" s="881"/>
      <c r="CZ599" s="93"/>
      <c r="DA599" s="19"/>
      <c r="DB599" s="855"/>
      <c r="DC599" s="121"/>
      <c r="DD599" s="855"/>
      <c r="DE599" s="857"/>
      <c r="DF599" s="859"/>
      <c r="DG599" s="861"/>
      <c r="DH599" s="835"/>
      <c r="DI599" s="835"/>
      <c r="DJ599" s="835"/>
      <c r="DK599" s="838"/>
      <c r="DL599" s="835"/>
      <c r="DM599" s="841"/>
      <c r="DN599" s="843"/>
      <c r="DO599" s="888">
        <v>0.01</v>
      </c>
      <c r="DP599" s="890">
        <v>0.03</v>
      </c>
      <c r="DQ599" s="890">
        <v>0.04</v>
      </c>
      <c r="DR599" s="892">
        <v>0.05</v>
      </c>
      <c r="DS599" s="843"/>
      <c r="DT599" s="967"/>
      <c r="DU599" s="969"/>
      <c r="DV599" s="961"/>
      <c r="DW599" s="195"/>
      <c r="DX599" s="961"/>
    </row>
    <row r="600" spans="1:128" s="18" customFormat="1" ht="18.600000000000001" customHeight="1">
      <c r="A600" s="18" t="s">
        <v>750</v>
      </c>
      <c r="B600" s="921"/>
      <c r="C600" s="957"/>
      <c r="D600" s="864"/>
      <c r="E600" s="129" t="s">
        <v>54</v>
      </c>
      <c r="F600" s="56"/>
      <c r="G600" s="130">
        <v>285100</v>
      </c>
      <c r="H600" s="131"/>
      <c r="I600" s="130">
        <v>257480</v>
      </c>
      <c r="J600" s="131"/>
      <c r="K600" s="33" t="s">
        <v>912</v>
      </c>
      <c r="L600" s="132">
        <v>2720</v>
      </c>
      <c r="M600" s="133"/>
      <c r="N600" s="134" t="s">
        <v>913</v>
      </c>
      <c r="O600" s="135" t="s">
        <v>914</v>
      </c>
      <c r="P600" s="135" t="s">
        <v>852</v>
      </c>
      <c r="Q600" s="135" t="s">
        <v>915</v>
      </c>
      <c r="R600" s="135" t="s">
        <v>912</v>
      </c>
      <c r="S600" s="136">
        <v>3</v>
      </c>
      <c r="T600" s="137"/>
      <c r="U600" s="132">
        <v>2450</v>
      </c>
      <c r="V600" s="133"/>
      <c r="W600" s="138" t="s">
        <v>913</v>
      </c>
      <c r="X600" s="135" t="s">
        <v>914</v>
      </c>
      <c r="Y600" s="139" t="s">
        <v>852</v>
      </c>
      <c r="Z600" s="135" t="s">
        <v>915</v>
      </c>
      <c r="AA600" s="139" t="s">
        <v>912</v>
      </c>
      <c r="AB600" s="136">
        <v>3</v>
      </c>
      <c r="AC600" s="140"/>
      <c r="AD600" s="122"/>
      <c r="AE600" s="123"/>
      <c r="AF600" s="124"/>
      <c r="AG600" s="141"/>
      <c r="AH600" s="126"/>
      <c r="AI600" s="86"/>
      <c r="AJ600" s="126"/>
      <c r="AK600" s="86"/>
      <c r="AL600" s="126"/>
      <c r="AM600" s="86"/>
      <c r="AN600" s="86"/>
      <c r="AO600" s="122"/>
      <c r="AP600" s="123"/>
      <c r="AQ600" s="124"/>
      <c r="AR600" s="141"/>
      <c r="AS600" s="126"/>
      <c r="AT600" s="86"/>
      <c r="AU600" s="126"/>
      <c r="AV600" s="86"/>
      <c r="AW600" s="126"/>
      <c r="AX600" s="86"/>
      <c r="AY600" s="122"/>
      <c r="AZ600" s="123"/>
      <c r="BA600" s="123"/>
      <c r="BB600" s="125"/>
      <c r="BC600" s="126"/>
      <c r="BD600" s="86"/>
      <c r="BE600" s="126"/>
      <c r="BF600" s="86"/>
      <c r="BG600" s="126"/>
      <c r="BH600" s="86"/>
      <c r="BI600" s="870"/>
      <c r="BJ600" s="7"/>
      <c r="BK600" s="115"/>
      <c r="BL600" s="869"/>
      <c r="BM600" s="93"/>
      <c r="BN600" s="86"/>
      <c r="BO600" s="86"/>
      <c r="BP600" s="86"/>
      <c r="BQ600" s="86"/>
      <c r="BR600" s="86"/>
      <c r="BS600" s="116"/>
      <c r="BT600" s="86"/>
      <c r="BU600" s="958"/>
      <c r="BV600" s="117"/>
      <c r="BW600" s="859"/>
      <c r="BX600" s="964"/>
      <c r="BY600" s="142"/>
      <c r="BZ600" s="859"/>
      <c r="CA600" s="862"/>
      <c r="CB600" s="885"/>
      <c r="CC600" s="836"/>
      <c r="CD600" s="885"/>
      <c r="CE600" s="839"/>
      <c r="CF600" s="885"/>
      <c r="CG600" s="842"/>
      <c r="CH600" s="855"/>
      <c r="CI600" s="873"/>
      <c r="CJ600" s="876"/>
      <c r="CK600" s="877"/>
      <c r="CL600" s="143" t="s">
        <v>926</v>
      </c>
      <c r="CM600" s="144">
        <v>6800</v>
      </c>
      <c r="CN600" s="145">
        <v>7500</v>
      </c>
      <c r="CO600" s="859"/>
      <c r="CP600" s="880"/>
      <c r="CQ600" s="859"/>
      <c r="CR600" s="862"/>
      <c r="CS600" s="885"/>
      <c r="CT600" s="836"/>
      <c r="CU600" s="836"/>
      <c r="CV600" s="839"/>
      <c r="CW600" s="836"/>
      <c r="CX600" s="852"/>
      <c r="CY600" s="882"/>
      <c r="CZ600" s="93"/>
      <c r="DA600" s="19"/>
      <c r="DB600" s="855"/>
      <c r="DC600" s="121"/>
      <c r="DD600" s="855"/>
      <c r="DE600" s="858"/>
      <c r="DF600" s="859"/>
      <c r="DG600" s="862"/>
      <c r="DH600" s="836"/>
      <c r="DI600" s="836"/>
      <c r="DJ600" s="836"/>
      <c r="DK600" s="839"/>
      <c r="DL600" s="836"/>
      <c r="DM600" s="842"/>
      <c r="DN600" s="843"/>
      <c r="DO600" s="889"/>
      <c r="DP600" s="891"/>
      <c r="DQ600" s="891"/>
      <c r="DR600" s="893"/>
      <c r="DS600" s="843"/>
      <c r="DT600" s="967"/>
      <c r="DU600" s="969"/>
      <c r="DV600" s="961"/>
      <c r="DW600" s="195"/>
      <c r="DX600" s="961"/>
    </row>
    <row r="601" spans="1:128" s="18" customFormat="1" ht="18.600000000000001" customHeight="1">
      <c r="A601" s="18" t="s">
        <v>751</v>
      </c>
      <c r="B601" s="921"/>
      <c r="C601" s="959" t="s">
        <v>927</v>
      </c>
      <c r="D601" s="867" t="s">
        <v>911</v>
      </c>
      <c r="E601" s="55" t="s">
        <v>51</v>
      </c>
      <c r="F601" s="56"/>
      <c r="G601" s="57">
        <v>109860</v>
      </c>
      <c r="H601" s="58">
        <v>118000</v>
      </c>
      <c r="I601" s="57">
        <v>87770</v>
      </c>
      <c r="J601" s="58">
        <v>95910</v>
      </c>
      <c r="K601" s="33" t="s">
        <v>912</v>
      </c>
      <c r="L601" s="59">
        <v>1070</v>
      </c>
      <c r="M601" s="60">
        <v>1150</v>
      </c>
      <c r="N601" s="61" t="s">
        <v>913</v>
      </c>
      <c r="O601" s="62" t="s">
        <v>914</v>
      </c>
      <c r="P601" s="63" t="s">
        <v>912</v>
      </c>
      <c r="Q601" s="64" t="s">
        <v>915</v>
      </c>
      <c r="R601" s="63" t="s">
        <v>912</v>
      </c>
      <c r="S601" s="65">
        <v>3</v>
      </c>
      <c r="T601" s="66">
        <v>3</v>
      </c>
      <c r="U601" s="59">
        <v>850</v>
      </c>
      <c r="V601" s="60">
        <v>930</v>
      </c>
      <c r="W601" s="67" t="s">
        <v>913</v>
      </c>
      <c r="X601" s="62" t="s">
        <v>914</v>
      </c>
      <c r="Y601" s="67" t="s">
        <v>912</v>
      </c>
      <c r="Z601" s="64" t="s">
        <v>915</v>
      </c>
      <c r="AA601" s="67" t="s">
        <v>912</v>
      </c>
      <c r="AB601" s="65">
        <v>2.9</v>
      </c>
      <c r="AC601" s="68">
        <v>2.9</v>
      </c>
      <c r="AD601" s="33" t="s">
        <v>912</v>
      </c>
      <c r="AE601" s="69">
        <v>8140</v>
      </c>
      <c r="AF601" s="33" t="s">
        <v>912</v>
      </c>
      <c r="AG601" s="70">
        <v>80</v>
      </c>
      <c r="AH601" s="71" t="s">
        <v>913</v>
      </c>
      <c r="AI601" s="62" t="s">
        <v>914</v>
      </c>
      <c r="AJ601" s="67" t="s">
        <v>912</v>
      </c>
      <c r="AK601" s="64" t="s">
        <v>915</v>
      </c>
      <c r="AL601" s="67" t="s">
        <v>912</v>
      </c>
      <c r="AM601" s="72">
        <v>2.8</v>
      </c>
      <c r="AN601" s="73" t="s">
        <v>916</v>
      </c>
      <c r="AO601" s="33" t="s">
        <v>912</v>
      </c>
      <c r="AP601" s="74">
        <v>3250</v>
      </c>
      <c r="AQ601" s="33" t="s">
        <v>912</v>
      </c>
      <c r="AR601" s="75">
        <v>30</v>
      </c>
      <c r="AS601" s="76" t="s">
        <v>913</v>
      </c>
      <c r="AT601" s="77" t="s">
        <v>914</v>
      </c>
      <c r="AU601" s="78" t="s">
        <v>912</v>
      </c>
      <c r="AV601" s="79" t="s">
        <v>915</v>
      </c>
      <c r="AW601" s="78" t="s">
        <v>912</v>
      </c>
      <c r="AX601" s="80">
        <v>3.7</v>
      </c>
      <c r="AY601" s="7"/>
      <c r="BB601" s="81"/>
      <c r="BC601" s="22"/>
      <c r="BE601" s="22"/>
      <c r="BG601" s="22"/>
      <c r="BI601" s="870"/>
      <c r="BJ601" s="7"/>
      <c r="BK601" s="115"/>
      <c r="BL601" s="869"/>
      <c r="BM601" s="93"/>
      <c r="BN601" s="86"/>
      <c r="BO601" s="86"/>
      <c r="BP601" s="86"/>
      <c r="BQ601" s="86"/>
      <c r="BR601" s="86"/>
      <c r="BS601" s="116"/>
      <c r="BT601" s="86"/>
      <c r="BU601" s="958"/>
      <c r="BV601" s="117"/>
      <c r="BW601" s="859" t="s">
        <v>912</v>
      </c>
      <c r="BX601" s="886">
        <v>29160</v>
      </c>
      <c r="BY601" s="88"/>
      <c r="BZ601" s="859" t="s">
        <v>912</v>
      </c>
      <c r="CA601" s="861">
        <v>210</v>
      </c>
      <c r="CB601" s="883" t="s">
        <v>913</v>
      </c>
      <c r="CC601" s="834" t="s">
        <v>914</v>
      </c>
      <c r="CD601" s="883" t="s">
        <v>912</v>
      </c>
      <c r="CE601" s="837" t="s">
        <v>918</v>
      </c>
      <c r="CF601" s="883" t="s">
        <v>912</v>
      </c>
      <c r="CG601" s="840">
        <v>5.7</v>
      </c>
      <c r="CH601" s="877" t="s">
        <v>912</v>
      </c>
      <c r="CI601" s="871">
        <v>8100</v>
      </c>
      <c r="CJ601" s="874">
        <v>8900</v>
      </c>
      <c r="CK601" s="877" t="s">
        <v>912</v>
      </c>
      <c r="CL601" s="89" t="s">
        <v>919</v>
      </c>
      <c r="CM601" s="90">
        <v>12900</v>
      </c>
      <c r="CN601" s="91">
        <v>14400</v>
      </c>
      <c r="CO601" s="859" t="s">
        <v>912</v>
      </c>
      <c r="CP601" s="878">
        <v>19540</v>
      </c>
      <c r="CQ601" s="859" t="s">
        <v>912</v>
      </c>
      <c r="CR601" s="860">
        <v>190</v>
      </c>
      <c r="CS601" s="883" t="s">
        <v>913</v>
      </c>
      <c r="CT601" s="834" t="s">
        <v>914</v>
      </c>
      <c r="CU601" s="834" t="s">
        <v>912</v>
      </c>
      <c r="CV601" s="837" t="s">
        <v>918</v>
      </c>
      <c r="CW601" s="883" t="s">
        <v>912</v>
      </c>
      <c r="CX601" s="850">
        <v>3</v>
      </c>
      <c r="CY601" s="881" t="s">
        <v>920</v>
      </c>
      <c r="CZ601" s="877" t="s">
        <v>912</v>
      </c>
      <c r="DA601" s="853">
        <v>5100</v>
      </c>
      <c r="DB601" s="855"/>
      <c r="DC601" s="121"/>
      <c r="DD601" s="855" t="s">
        <v>921</v>
      </c>
      <c r="DE601" s="856">
        <v>20900</v>
      </c>
      <c r="DF601" s="859" t="s">
        <v>912</v>
      </c>
      <c r="DG601" s="860">
        <v>200</v>
      </c>
      <c r="DH601" s="834" t="s">
        <v>913</v>
      </c>
      <c r="DI601" s="834" t="s">
        <v>914</v>
      </c>
      <c r="DJ601" s="834" t="s">
        <v>912</v>
      </c>
      <c r="DK601" s="837" t="s">
        <v>918</v>
      </c>
      <c r="DL601" s="834" t="s">
        <v>912</v>
      </c>
      <c r="DM601" s="840">
        <v>2.2000000000000002</v>
      </c>
      <c r="DN601" s="843" t="s">
        <v>921</v>
      </c>
      <c r="DO601" s="844" t="s">
        <v>854</v>
      </c>
      <c r="DP601" s="846" t="s">
        <v>854</v>
      </c>
      <c r="DQ601" s="846" t="s">
        <v>854</v>
      </c>
      <c r="DR601" s="848" t="s">
        <v>854</v>
      </c>
      <c r="DS601" s="843" t="s">
        <v>921</v>
      </c>
      <c r="DT601" s="967"/>
      <c r="DU601" s="969"/>
      <c r="DV601" s="961"/>
      <c r="DW601" s="195"/>
      <c r="DX601" s="961"/>
    </row>
    <row r="602" spans="1:128" s="18" customFormat="1" ht="18.600000000000001" customHeight="1">
      <c r="A602" s="18" t="s">
        <v>752</v>
      </c>
      <c r="B602" s="921"/>
      <c r="C602" s="957"/>
      <c r="D602" s="868"/>
      <c r="E602" s="94" t="s">
        <v>52</v>
      </c>
      <c r="F602" s="56"/>
      <c r="G602" s="95">
        <v>118000</v>
      </c>
      <c r="H602" s="96">
        <v>184140</v>
      </c>
      <c r="I602" s="95">
        <v>95910</v>
      </c>
      <c r="J602" s="96">
        <v>162050</v>
      </c>
      <c r="K602" s="33" t="s">
        <v>912</v>
      </c>
      <c r="L602" s="97">
        <v>1150</v>
      </c>
      <c r="M602" s="98">
        <v>1720</v>
      </c>
      <c r="N602" s="99" t="s">
        <v>913</v>
      </c>
      <c r="O602" s="100" t="s">
        <v>914</v>
      </c>
      <c r="P602" s="100" t="s">
        <v>852</v>
      </c>
      <c r="Q602" s="100" t="s">
        <v>915</v>
      </c>
      <c r="R602" s="100" t="s">
        <v>912</v>
      </c>
      <c r="S602" s="101">
        <v>3</v>
      </c>
      <c r="T602" s="102">
        <v>3</v>
      </c>
      <c r="U602" s="97">
        <v>930</v>
      </c>
      <c r="V602" s="98">
        <v>1500</v>
      </c>
      <c r="W602" s="103" t="s">
        <v>913</v>
      </c>
      <c r="X602" s="100" t="s">
        <v>914</v>
      </c>
      <c r="Y602" s="103" t="s">
        <v>852</v>
      </c>
      <c r="Z602" s="100" t="s">
        <v>915</v>
      </c>
      <c r="AA602" s="103" t="s">
        <v>912</v>
      </c>
      <c r="AB602" s="101">
        <v>2.9</v>
      </c>
      <c r="AC602" s="104">
        <v>2.9</v>
      </c>
      <c r="AD602" s="33" t="s">
        <v>912</v>
      </c>
      <c r="AE602" s="105">
        <v>8140</v>
      </c>
      <c r="AF602" s="33" t="s">
        <v>912</v>
      </c>
      <c r="AG602" s="106">
        <v>80</v>
      </c>
      <c r="AH602" s="107" t="s">
        <v>913</v>
      </c>
      <c r="AI602" s="49" t="s">
        <v>914</v>
      </c>
      <c r="AJ602" s="50" t="s">
        <v>912</v>
      </c>
      <c r="AK602" s="108" t="s">
        <v>915</v>
      </c>
      <c r="AL602" s="109" t="s">
        <v>912</v>
      </c>
      <c r="AM602" s="110">
        <v>2.8</v>
      </c>
      <c r="AN602" s="111"/>
      <c r="AO602" s="7"/>
      <c r="AP602" s="112"/>
      <c r="AQ602" s="7"/>
      <c r="AR602" s="113"/>
      <c r="AS602" s="114"/>
      <c r="AT602" s="112"/>
      <c r="AU602" s="114"/>
      <c r="AV602" s="112"/>
      <c r="AW602" s="114"/>
      <c r="AX602" s="112"/>
      <c r="AY602" s="7"/>
      <c r="BB602" s="81"/>
      <c r="BC602" s="22"/>
      <c r="BE602" s="22"/>
      <c r="BG602" s="22"/>
      <c r="BI602" s="870"/>
      <c r="BJ602" s="7"/>
      <c r="BK602" s="115"/>
      <c r="BL602" s="869"/>
      <c r="BM602" s="93"/>
      <c r="BN602" s="86"/>
      <c r="BO602" s="86"/>
      <c r="BP602" s="86"/>
      <c r="BQ602" s="86"/>
      <c r="BR602" s="86"/>
      <c r="BS602" s="116"/>
      <c r="BT602" s="86"/>
      <c r="BU602" s="958"/>
      <c r="BV602" s="117"/>
      <c r="BW602" s="859"/>
      <c r="BX602" s="887"/>
      <c r="BY602" s="118">
        <v>27220</v>
      </c>
      <c r="BZ602" s="859"/>
      <c r="CA602" s="861"/>
      <c r="CB602" s="884"/>
      <c r="CC602" s="835"/>
      <c r="CD602" s="884"/>
      <c r="CE602" s="838"/>
      <c r="CF602" s="884"/>
      <c r="CG602" s="841"/>
      <c r="CH602" s="877"/>
      <c r="CI602" s="872"/>
      <c r="CJ602" s="875"/>
      <c r="CK602" s="877"/>
      <c r="CL602" s="15" t="s">
        <v>923</v>
      </c>
      <c r="CM602" s="119">
        <v>7100</v>
      </c>
      <c r="CN602" s="120">
        <v>7900</v>
      </c>
      <c r="CO602" s="859"/>
      <c r="CP602" s="879"/>
      <c r="CQ602" s="859"/>
      <c r="CR602" s="861"/>
      <c r="CS602" s="884"/>
      <c r="CT602" s="835"/>
      <c r="CU602" s="835"/>
      <c r="CV602" s="838"/>
      <c r="CW602" s="884"/>
      <c r="CX602" s="851"/>
      <c r="CY602" s="881"/>
      <c r="CZ602" s="877"/>
      <c r="DA602" s="854"/>
      <c r="DB602" s="855"/>
      <c r="DC602" s="121"/>
      <c r="DD602" s="855"/>
      <c r="DE602" s="857"/>
      <c r="DF602" s="859"/>
      <c r="DG602" s="861"/>
      <c r="DH602" s="835"/>
      <c r="DI602" s="835"/>
      <c r="DJ602" s="835"/>
      <c r="DK602" s="838"/>
      <c r="DL602" s="835"/>
      <c r="DM602" s="841"/>
      <c r="DN602" s="843"/>
      <c r="DO602" s="845"/>
      <c r="DP602" s="847"/>
      <c r="DQ602" s="847"/>
      <c r="DR602" s="849"/>
      <c r="DS602" s="843"/>
      <c r="DT602" s="967"/>
      <c r="DU602" s="969"/>
      <c r="DV602" s="961"/>
      <c r="DW602" s="195"/>
      <c r="DX602" s="961"/>
    </row>
    <row r="603" spans="1:128" s="18" customFormat="1" ht="18.600000000000001" customHeight="1">
      <c r="A603" s="18" t="s">
        <v>753</v>
      </c>
      <c r="B603" s="921"/>
      <c r="C603" s="957"/>
      <c r="D603" s="863" t="s">
        <v>924</v>
      </c>
      <c r="E603" s="94" t="s">
        <v>53</v>
      </c>
      <c r="F603" s="56"/>
      <c r="G603" s="95">
        <v>184140</v>
      </c>
      <c r="H603" s="96">
        <v>265580</v>
      </c>
      <c r="I603" s="95">
        <v>162050</v>
      </c>
      <c r="J603" s="96">
        <v>243490</v>
      </c>
      <c r="K603" s="33" t="s">
        <v>912</v>
      </c>
      <c r="L603" s="97">
        <v>1720</v>
      </c>
      <c r="M603" s="98">
        <v>2530</v>
      </c>
      <c r="N603" s="99" t="s">
        <v>913</v>
      </c>
      <c r="O603" s="100" t="s">
        <v>914</v>
      </c>
      <c r="P603" s="100" t="s">
        <v>852</v>
      </c>
      <c r="Q603" s="100" t="s">
        <v>915</v>
      </c>
      <c r="R603" s="100" t="s">
        <v>912</v>
      </c>
      <c r="S603" s="101">
        <v>3</v>
      </c>
      <c r="T603" s="102">
        <v>3</v>
      </c>
      <c r="U603" s="97">
        <v>1500</v>
      </c>
      <c r="V603" s="98">
        <v>2310</v>
      </c>
      <c r="W603" s="103" t="s">
        <v>913</v>
      </c>
      <c r="X603" s="100" t="s">
        <v>914</v>
      </c>
      <c r="Y603" s="103" t="s">
        <v>852</v>
      </c>
      <c r="Z603" s="100" t="s">
        <v>915</v>
      </c>
      <c r="AA603" s="103" t="s">
        <v>912</v>
      </c>
      <c r="AB603" s="101">
        <v>2.9</v>
      </c>
      <c r="AC603" s="104">
        <v>2.9</v>
      </c>
      <c r="AD603" s="122"/>
      <c r="AE603" s="123"/>
      <c r="AF603" s="124"/>
      <c r="AG603" s="125"/>
      <c r="AH603" s="126"/>
      <c r="AI603" s="86"/>
      <c r="AJ603" s="126"/>
      <c r="AK603" s="86"/>
      <c r="AL603" s="126"/>
      <c r="AM603" s="86"/>
      <c r="AN603" s="86"/>
      <c r="AO603" s="122"/>
      <c r="AP603" s="123"/>
      <c r="AQ603" s="124"/>
      <c r="AR603" s="125"/>
      <c r="AS603" s="126"/>
      <c r="AT603" s="86"/>
      <c r="AU603" s="126"/>
      <c r="AV603" s="86"/>
      <c r="AW603" s="126"/>
      <c r="AX603" s="86"/>
      <c r="AY603" s="33" t="s">
        <v>912</v>
      </c>
      <c r="AZ603" s="127">
        <v>16280</v>
      </c>
      <c r="BA603" s="33" t="s">
        <v>912</v>
      </c>
      <c r="BB603" s="75">
        <v>160</v>
      </c>
      <c r="BC603" s="76" t="s">
        <v>913</v>
      </c>
      <c r="BD603" s="77" t="s">
        <v>914</v>
      </c>
      <c r="BE603" s="78" t="s">
        <v>912</v>
      </c>
      <c r="BF603" s="79" t="s">
        <v>915</v>
      </c>
      <c r="BG603" s="76" t="s">
        <v>912</v>
      </c>
      <c r="BH603" s="80">
        <v>2.8</v>
      </c>
      <c r="BI603" s="870"/>
      <c r="BJ603" s="7"/>
      <c r="BK603" s="115"/>
      <c r="BL603" s="869"/>
      <c r="BM603" s="93"/>
      <c r="BN603" s="86"/>
      <c r="BO603" s="86"/>
      <c r="BP603" s="86"/>
      <c r="BQ603" s="86"/>
      <c r="BR603" s="86"/>
      <c r="BS603" s="116"/>
      <c r="BT603" s="86"/>
      <c r="BU603" s="958"/>
      <c r="BV603" s="117"/>
      <c r="BW603" s="859" t="s">
        <v>912</v>
      </c>
      <c r="BX603" s="963">
        <v>27220</v>
      </c>
      <c r="BY603" s="128"/>
      <c r="BZ603" s="859"/>
      <c r="CA603" s="861"/>
      <c r="CB603" s="884"/>
      <c r="CC603" s="835"/>
      <c r="CD603" s="884"/>
      <c r="CE603" s="838"/>
      <c r="CF603" s="884"/>
      <c r="CG603" s="841"/>
      <c r="CH603" s="877"/>
      <c r="CI603" s="872"/>
      <c r="CJ603" s="875"/>
      <c r="CK603" s="877"/>
      <c r="CL603" s="15" t="s">
        <v>925</v>
      </c>
      <c r="CM603" s="119">
        <v>6200</v>
      </c>
      <c r="CN603" s="120">
        <v>6900</v>
      </c>
      <c r="CO603" s="859"/>
      <c r="CP603" s="879"/>
      <c r="CQ603" s="859"/>
      <c r="CR603" s="861"/>
      <c r="CS603" s="884"/>
      <c r="CT603" s="835"/>
      <c r="CU603" s="835"/>
      <c r="CV603" s="838"/>
      <c r="CW603" s="884"/>
      <c r="CX603" s="851"/>
      <c r="CY603" s="881"/>
      <c r="CZ603" s="93"/>
      <c r="DA603" s="19"/>
      <c r="DB603" s="855"/>
      <c r="DC603" s="121"/>
      <c r="DD603" s="855"/>
      <c r="DE603" s="857"/>
      <c r="DF603" s="859"/>
      <c r="DG603" s="861"/>
      <c r="DH603" s="835"/>
      <c r="DI603" s="835"/>
      <c r="DJ603" s="835"/>
      <c r="DK603" s="838"/>
      <c r="DL603" s="835"/>
      <c r="DM603" s="841"/>
      <c r="DN603" s="843"/>
      <c r="DO603" s="888">
        <v>0.01</v>
      </c>
      <c r="DP603" s="890">
        <v>0.03</v>
      </c>
      <c r="DQ603" s="890">
        <v>0.04</v>
      </c>
      <c r="DR603" s="892">
        <v>0.05</v>
      </c>
      <c r="DS603" s="843"/>
      <c r="DT603" s="967"/>
      <c r="DU603" s="969"/>
      <c r="DV603" s="961"/>
      <c r="DW603" s="195"/>
      <c r="DX603" s="961"/>
    </row>
    <row r="604" spans="1:128" s="18" customFormat="1" ht="18.600000000000001" customHeight="1">
      <c r="A604" s="18" t="s">
        <v>754</v>
      </c>
      <c r="B604" s="921"/>
      <c r="C604" s="957"/>
      <c r="D604" s="864"/>
      <c r="E604" s="129" t="s">
        <v>54</v>
      </c>
      <c r="F604" s="56"/>
      <c r="G604" s="130">
        <v>265580</v>
      </c>
      <c r="H604" s="131"/>
      <c r="I604" s="130">
        <v>243490</v>
      </c>
      <c r="J604" s="131"/>
      <c r="K604" s="33" t="s">
        <v>912</v>
      </c>
      <c r="L604" s="132">
        <v>2530</v>
      </c>
      <c r="M604" s="133"/>
      <c r="N604" s="134" t="s">
        <v>913</v>
      </c>
      <c r="O604" s="135" t="s">
        <v>914</v>
      </c>
      <c r="P604" s="135" t="s">
        <v>852</v>
      </c>
      <c r="Q604" s="135" t="s">
        <v>915</v>
      </c>
      <c r="R604" s="135" t="s">
        <v>912</v>
      </c>
      <c r="S604" s="136">
        <v>3</v>
      </c>
      <c r="T604" s="137"/>
      <c r="U604" s="132">
        <v>2310</v>
      </c>
      <c r="V604" s="133"/>
      <c r="W604" s="138" t="s">
        <v>913</v>
      </c>
      <c r="X604" s="135" t="s">
        <v>914</v>
      </c>
      <c r="Y604" s="139" t="s">
        <v>852</v>
      </c>
      <c r="Z604" s="135" t="s">
        <v>915</v>
      </c>
      <c r="AA604" s="139" t="s">
        <v>912</v>
      </c>
      <c r="AB604" s="136">
        <v>2.9</v>
      </c>
      <c r="AC604" s="140"/>
      <c r="AD604" s="122"/>
      <c r="AE604" s="123"/>
      <c r="AF604" s="124"/>
      <c r="AG604" s="141"/>
      <c r="AH604" s="126"/>
      <c r="AI604" s="86"/>
      <c r="AJ604" s="126"/>
      <c r="AK604" s="86"/>
      <c r="AL604" s="126"/>
      <c r="AM604" s="86"/>
      <c r="AN604" s="86"/>
      <c r="AO604" s="122"/>
      <c r="AP604" s="123"/>
      <c r="AQ604" s="124"/>
      <c r="AR604" s="141"/>
      <c r="AS604" s="126"/>
      <c r="AT604" s="86"/>
      <c r="AU604" s="126"/>
      <c r="AV604" s="86"/>
      <c r="AW604" s="126"/>
      <c r="AX604" s="86"/>
      <c r="AY604" s="122"/>
      <c r="AZ604" s="123"/>
      <c r="BA604" s="123"/>
      <c r="BB604" s="125"/>
      <c r="BC604" s="126"/>
      <c r="BD604" s="86"/>
      <c r="BE604" s="126"/>
      <c r="BF604" s="86"/>
      <c r="BG604" s="126"/>
      <c r="BH604" s="86"/>
      <c r="BI604" s="870"/>
      <c r="BJ604" s="7"/>
      <c r="BK604" s="115"/>
      <c r="BL604" s="869"/>
      <c r="BM604" s="93"/>
      <c r="BN604" s="86"/>
      <c r="BO604" s="86"/>
      <c r="BP604" s="86"/>
      <c r="BQ604" s="86"/>
      <c r="BR604" s="86"/>
      <c r="BS604" s="116"/>
      <c r="BT604" s="86"/>
      <c r="BU604" s="958"/>
      <c r="BV604" s="117"/>
      <c r="BW604" s="859"/>
      <c r="BX604" s="964"/>
      <c r="BY604" s="142"/>
      <c r="BZ604" s="859"/>
      <c r="CA604" s="862"/>
      <c r="CB604" s="885"/>
      <c r="CC604" s="836"/>
      <c r="CD604" s="885"/>
      <c r="CE604" s="839"/>
      <c r="CF604" s="885"/>
      <c r="CG604" s="842"/>
      <c r="CH604" s="877"/>
      <c r="CI604" s="873"/>
      <c r="CJ604" s="876"/>
      <c r="CK604" s="877"/>
      <c r="CL604" s="143" t="s">
        <v>926</v>
      </c>
      <c r="CM604" s="144">
        <v>5500</v>
      </c>
      <c r="CN604" s="145">
        <v>6200</v>
      </c>
      <c r="CO604" s="859"/>
      <c r="CP604" s="880"/>
      <c r="CQ604" s="859"/>
      <c r="CR604" s="862"/>
      <c r="CS604" s="885"/>
      <c r="CT604" s="836"/>
      <c r="CU604" s="836"/>
      <c r="CV604" s="839"/>
      <c r="CW604" s="885"/>
      <c r="CX604" s="852"/>
      <c r="CY604" s="882"/>
      <c r="CZ604" s="93"/>
      <c r="DA604" s="19"/>
      <c r="DB604" s="855"/>
      <c r="DC604" s="121"/>
      <c r="DD604" s="855"/>
      <c r="DE604" s="858"/>
      <c r="DF604" s="859"/>
      <c r="DG604" s="862"/>
      <c r="DH604" s="836"/>
      <c r="DI604" s="836"/>
      <c r="DJ604" s="836"/>
      <c r="DK604" s="839"/>
      <c r="DL604" s="836"/>
      <c r="DM604" s="842"/>
      <c r="DN604" s="843"/>
      <c r="DO604" s="889"/>
      <c r="DP604" s="891"/>
      <c r="DQ604" s="891"/>
      <c r="DR604" s="893"/>
      <c r="DS604" s="843"/>
      <c r="DT604" s="967"/>
      <c r="DU604" s="969"/>
      <c r="DV604" s="961"/>
      <c r="DW604" s="195"/>
      <c r="DX604" s="961"/>
    </row>
    <row r="605" spans="1:128" s="18" customFormat="1" ht="18.600000000000001" customHeight="1">
      <c r="A605" s="18" t="s">
        <v>755</v>
      </c>
      <c r="B605" s="921"/>
      <c r="C605" s="959" t="s">
        <v>928</v>
      </c>
      <c r="D605" s="867" t="s">
        <v>911</v>
      </c>
      <c r="E605" s="55" t="s">
        <v>51</v>
      </c>
      <c r="F605" s="56"/>
      <c r="G605" s="57">
        <v>95110</v>
      </c>
      <c r="H605" s="58">
        <v>103250</v>
      </c>
      <c r="I605" s="57">
        <v>76700</v>
      </c>
      <c r="J605" s="58">
        <v>84840</v>
      </c>
      <c r="K605" s="33" t="s">
        <v>912</v>
      </c>
      <c r="L605" s="59">
        <v>930</v>
      </c>
      <c r="M605" s="60">
        <v>1010</v>
      </c>
      <c r="N605" s="61" t="s">
        <v>913</v>
      </c>
      <c r="O605" s="62" t="s">
        <v>914</v>
      </c>
      <c r="P605" s="63" t="s">
        <v>912</v>
      </c>
      <c r="Q605" s="64" t="s">
        <v>915</v>
      </c>
      <c r="R605" s="63" t="s">
        <v>912</v>
      </c>
      <c r="S605" s="65">
        <v>3</v>
      </c>
      <c r="T605" s="66">
        <v>3</v>
      </c>
      <c r="U605" s="59">
        <v>740</v>
      </c>
      <c r="V605" s="60">
        <v>820</v>
      </c>
      <c r="W605" s="67" t="s">
        <v>913</v>
      </c>
      <c r="X605" s="62" t="s">
        <v>914</v>
      </c>
      <c r="Y605" s="67" t="s">
        <v>912</v>
      </c>
      <c r="Z605" s="64" t="s">
        <v>915</v>
      </c>
      <c r="AA605" s="67" t="s">
        <v>912</v>
      </c>
      <c r="AB605" s="65">
        <v>2.9</v>
      </c>
      <c r="AC605" s="68">
        <v>2.9</v>
      </c>
      <c r="AD605" s="33" t="s">
        <v>912</v>
      </c>
      <c r="AE605" s="69">
        <v>8140</v>
      </c>
      <c r="AF605" s="33" t="s">
        <v>912</v>
      </c>
      <c r="AG605" s="70">
        <v>80</v>
      </c>
      <c r="AH605" s="71" t="s">
        <v>913</v>
      </c>
      <c r="AI605" s="62" t="s">
        <v>914</v>
      </c>
      <c r="AJ605" s="67" t="s">
        <v>912</v>
      </c>
      <c r="AK605" s="64" t="s">
        <v>915</v>
      </c>
      <c r="AL605" s="67" t="s">
        <v>912</v>
      </c>
      <c r="AM605" s="72">
        <v>2.8</v>
      </c>
      <c r="AN605" s="73" t="s">
        <v>916</v>
      </c>
      <c r="AO605" s="33" t="s">
        <v>912</v>
      </c>
      <c r="AP605" s="74">
        <v>3250</v>
      </c>
      <c r="AQ605" s="33" t="s">
        <v>912</v>
      </c>
      <c r="AR605" s="75">
        <v>30</v>
      </c>
      <c r="AS605" s="76" t="s">
        <v>913</v>
      </c>
      <c r="AT605" s="77" t="s">
        <v>914</v>
      </c>
      <c r="AU605" s="78" t="s">
        <v>912</v>
      </c>
      <c r="AV605" s="79" t="s">
        <v>915</v>
      </c>
      <c r="AW605" s="78" t="s">
        <v>912</v>
      </c>
      <c r="AX605" s="80">
        <v>3.7</v>
      </c>
      <c r="AY605" s="7"/>
      <c r="BB605" s="81"/>
      <c r="BC605" s="22"/>
      <c r="BE605" s="22"/>
      <c r="BG605" s="22"/>
      <c r="BI605" s="870"/>
      <c r="BJ605" s="7"/>
      <c r="BK605" s="115"/>
      <c r="BL605" s="869"/>
      <c r="BM605" s="93"/>
      <c r="BN605" s="86"/>
      <c r="BO605" s="86"/>
      <c r="BP605" s="86"/>
      <c r="BQ605" s="86"/>
      <c r="BR605" s="86"/>
      <c r="BS605" s="116"/>
      <c r="BT605" s="86"/>
      <c r="BU605" s="958"/>
      <c r="BV605" s="117"/>
      <c r="BW605" s="859" t="s">
        <v>912</v>
      </c>
      <c r="BX605" s="886">
        <v>25590</v>
      </c>
      <c r="BY605" s="88"/>
      <c r="BZ605" s="859" t="s">
        <v>912</v>
      </c>
      <c r="CA605" s="860">
        <v>170</v>
      </c>
      <c r="CB605" s="883" t="s">
        <v>913</v>
      </c>
      <c r="CC605" s="834" t="s">
        <v>914</v>
      </c>
      <c r="CD605" s="883" t="s">
        <v>912</v>
      </c>
      <c r="CE605" s="837" t="s">
        <v>918</v>
      </c>
      <c r="CF605" s="883" t="s">
        <v>912</v>
      </c>
      <c r="CG605" s="840">
        <v>5.8</v>
      </c>
      <c r="CH605" s="877" t="s">
        <v>912</v>
      </c>
      <c r="CI605" s="871">
        <v>6700</v>
      </c>
      <c r="CJ605" s="874">
        <v>7400</v>
      </c>
      <c r="CK605" s="877" t="s">
        <v>912</v>
      </c>
      <c r="CL605" s="89" t="s">
        <v>919</v>
      </c>
      <c r="CM605" s="90">
        <v>10900</v>
      </c>
      <c r="CN605" s="91">
        <v>12200</v>
      </c>
      <c r="CO605" s="859" t="s">
        <v>912</v>
      </c>
      <c r="CP605" s="878">
        <v>16280</v>
      </c>
      <c r="CQ605" s="859" t="s">
        <v>912</v>
      </c>
      <c r="CR605" s="860">
        <v>160</v>
      </c>
      <c r="CS605" s="883" t="s">
        <v>913</v>
      </c>
      <c r="CT605" s="834" t="s">
        <v>914</v>
      </c>
      <c r="CU605" s="834" t="s">
        <v>912</v>
      </c>
      <c r="CV605" s="837" t="s">
        <v>918</v>
      </c>
      <c r="CW605" s="883" t="s">
        <v>912</v>
      </c>
      <c r="CX605" s="850">
        <v>3</v>
      </c>
      <c r="CY605" s="881" t="s">
        <v>920</v>
      </c>
      <c r="CZ605" s="877" t="s">
        <v>912</v>
      </c>
      <c r="DA605" s="853">
        <v>5100</v>
      </c>
      <c r="DB605" s="855"/>
      <c r="DC605" s="121"/>
      <c r="DD605" s="855" t="s">
        <v>921</v>
      </c>
      <c r="DE605" s="856">
        <v>17410</v>
      </c>
      <c r="DF605" s="859" t="s">
        <v>912</v>
      </c>
      <c r="DG605" s="860">
        <v>170</v>
      </c>
      <c r="DH605" s="834" t="s">
        <v>913</v>
      </c>
      <c r="DI605" s="834" t="s">
        <v>914</v>
      </c>
      <c r="DJ605" s="834" t="s">
        <v>912</v>
      </c>
      <c r="DK605" s="837" t="s">
        <v>918</v>
      </c>
      <c r="DL605" s="834" t="s">
        <v>912</v>
      </c>
      <c r="DM605" s="840">
        <v>2.2000000000000002</v>
      </c>
      <c r="DN605" s="843" t="s">
        <v>921</v>
      </c>
      <c r="DO605" s="844" t="s">
        <v>854</v>
      </c>
      <c r="DP605" s="846" t="s">
        <v>854</v>
      </c>
      <c r="DQ605" s="846" t="s">
        <v>854</v>
      </c>
      <c r="DR605" s="848" t="s">
        <v>854</v>
      </c>
      <c r="DS605" s="843" t="s">
        <v>921</v>
      </c>
      <c r="DT605" s="967"/>
      <c r="DU605" s="969"/>
      <c r="DV605" s="961"/>
      <c r="DW605" s="195"/>
      <c r="DX605" s="961"/>
    </row>
    <row r="606" spans="1:128" s="18" customFormat="1" ht="18.600000000000001" customHeight="1">
      <c r="A606" s="18" t="s">
        <v>756</v>
      </c>
      <c r="B606" s="921"/>
      <c r="C606" s="957"/>
      <c r="D606" s="868"/>
      <c r="E606" s="94" t="s">
        <v>52</v>
      </c>
      <c r="F606" s="56"/>
      <c r="G606" s="95">
        <v>103250</v>
      </c>
      <c r="H606" s="96">
        <v>169390</v>
      </c>
      <c r="I606" s="95">
        <v>84840</v>
      </c>
      <c r="J606" s="96">
        <v>150980</v>
      </c>
      <c r="K606" s="33" t="s">
        <v>912</v>
      </c>
      <c r="L606" s="97">
        <v>1010</v>
      </c>
      <c r="M606" s="98">
        <v>1570</v>
      </c>
      <c r="N606" s="99" t="s">
        <v>913</v>
      </c>
      <c r="O606" s="100" t="s">
        <v>914</v>
      </c>
      <c r="P606" s="100" t="s">
        <v>852</v>
      </c>
      <c r="Q606" s="100" t="s">
        <v>915</v>
      </c>
      <c r="R606" s="100" t="s">
        <v>912</v>
      </c>
      <c r="S606" s="101">
        <v>3</v>
      </c>
      <c r="T606" s="102">
        <v>3</v>
      </c>
      <c r="U606" s="97">
        <v>820</v>
      </c>
      <c r="V606" s="98">
        <v>1380</v>
      </c>
      <c r="W606" s="103" t="s">
        <v>913</v>
      </c>
      <c r="X606" s="100" t="s">
        <v>914</v>
      </c>
      <c r="Y606" s="103" t="s">
        <v>852</v>
      </c>
      <c r="Z606" s="100" t="s">
        <v>915</v>
      </c>
      <c r="AA606" s="103" t="s">
        <v>912</v>
      </c>
      <c r="AB606" s="101">
        <v>2.9</v>
      </c>
      <c r="AC606" s="104">
        <v>2.9</v>
      </c>
      <c r="AD606" s="33" t="s">
        <v>912</v>
      </c>
      <c r="AE606" s="105">
        <v>8140</v>
      </c>
      <c r="AF606" s="33" t="s">
        <v>912</v>
      </c>
      <c r="AG606" s="106">
        <v>80</v>
      </c>
      <c r="AH606" s="107" t="s">
        <v>913</v>
      </c>
      <c r="AI606" s="49" t="s">
        <v>914</v>
      </c>
      <c r="AJ606" s="50" t="s">
        <v>912</v>
      </c>
      <c r="AK606" s="108" t="s">
        <v>915</v>
      </c>
      <c r="AL606" s="109" t="s">
        <v>912</v>
      </c>
      <c r="AM606" s="110">
        <v>2.8</v>
      </c>
      <c r="AN606" s="111"/>
      <c r="AO606" s="7"/>
      <c r="AP606" s="112"/>
      <c r="AQ606" s="7"/>
      <c r="AR606" s="113"/>
      <c r="AS606" s="114"/>
      <c r="AT606" s="112"/>
      <c r="AU606" s="114"/>
      <c r="AV606" s="112"/>
      <c r="AW606" s="114"/>
      <c r="AX606" s="112"/>
      <c r="AY606" s="7"/>
      <c r="BB606" s="81"/>
      <c r="BC606" s="22"/>
      <c r="BE606" s="22"/>
      <c r="BG606" s="22"/>
      <c r="BI606" s="870"/>
      <c r="BJ606" s="7"/>
      <c r="BK606" s="115"/>
      <c r="BL606" s="869"/>
      <c r="BM606" s="93"/>
      <c r="BN606" s="86"/>
      <c r="BO606" s="86"/>
      <c r="BP606" s="86"/>
      <c r="BQ606" s="86"/>
      <c r="BR606" s="86"/>
      <c r="BS606" s="116"/>
      <c r="BT606" s="86"/>
      <c r="BU606" s="958"/>
      <c r="BV606" s="117"/>
      <c r="BW606" s="859"/>
      <c r="BX606" s="887"/>
      <c r="BY606" s="118">
        <v>23650</v>
      </c>
      <c r="BZ606" s="859"/>
      <c r="CA606" s="861"/>
      <c r="CB606" s="884"/>
      <c r="CC606" s="835"/>
      <c r="CD606" s="884"/>
      <c r="CE606" s="838"/>
      <c r="CF606" s="884"/>
      <c r="CG606" s="841"/>
      <c r="CH606" s="877"/>
      <c r="CI606" s="872"/>
      <c r="CJ606" s="875"/>
      <c r="CK606" s="877"/>
      <c r="CL606" s="15" t="s">
        <v>923</v>
      </c>
      <c r="CM606" s="119">
        <v>6000</v>
      </c>
      <c r="CN606" s="120">
        <v>6700</v>
      </c>
      <c r="CO606" s="859"/>
      <c r="CP606" s="879"/>
      <c r="CQ606" s="859"/>
      <c r="CR606" s="861"/>
      <c r="CS606" s="884"/>
      <c r="CT606" s="835"/>
      <c r="CU606" s="835"/>
      <c r="CV606" s="838"/>
      <c r="CW606" s="884"/>
      <c r="CX606" s="851"/>
      <c r="CY606" s="881"/>
      <c r="CZ606" s="877"/>
      <c r="DA606" s="854"/>
      <c r="DB606" s="855"/>
      <c r="DC606" s="121"/>
      <c r="DD606" s="855"/>
      <c r="DE606" s="857"/>
      <c r="DF606" s="859"/>
      <c r="DG606" s="861"/>
      <c r="DH606" s="835"/>
      <c r="DI606" s="835"/>
      <c r="DJ606" s="835"/>
      <c r="DK606" s="838"/>
      <c r="DL606" s="835"/>
      <c r="DM606" s="841"/>
      <c r="DN606" s="843"/>
      <c r="DO606" s="845"/>
      <c r="DP606" s="847"/>
      <c r="DQ606" s="847"/>
      <c r="DR606" s="849"/>
      <c r="DS606" s="843"/>
      <c r="DT606" s="967"/>
      <c r="DU606" s="969"/>
      <c r="DV606" s="961"/>
      <c r="DW606" s="195"/>
      <c r="DX606" s="961"/>
    </row>
    <row r="607" spans="1:128" s="18" customFormat="1" ht="18.600000000000001" customHeight="1">
      <c r="A607" s="18" t="s">
        <v>757</v>
      </c>
      <c r="B607" s="921"/>
      <c r="C607" s="957"/>
      <c r="D607" s="863" t="s">
        <v>924</v>
      </c>
      <c r="E607" s="94" t="s">
        <v>53</v>
      </c>
      <c r="F607" s="56"/>
      <c r="G607" s="95">
        <v>169390</v>
      </c>
      <c r="H607" s="96">
        <v>250830</v>
      </c>
      <c r="I607" s="95">
        <v>150980</v>
      </c>
      <c r="J607" s="96">
        <v>232420</v>
      </c>
      <c r="K607" s="33" t="s">
        <v>912</v>
      </c>
      <c r="L607" s="97">
        <v>1570</v>
      </c>
      <c r="M607" s="98">
        <v>2380</v>
      </c>
      <c r="N607" s="99" t="s">
        <v>913</v>
      </c>
      <c r="O607" s="100" t="s">
        <v>914</v>
      </c>
      <c r="P607" s="100" t="s">
        <v>852</v>
      </c>
      <c r="Q607" s="100" t="s">
        <v>915</v>
      </c>
      <c r="R607" s="100" t="s">
        <v>912</v>
      </c>
      <c r="S607" s="101">
        <v>3</v>
      </c>
      <c r="T607" s="102">
        <v>3</v>
      </c>
      <c r="U607" s="97">
        <v>1380</v>
      </c>
      <c r="V607" s="98">
        <v>2190</v>
      </c>
      <c r="W607" s="103" t="s">
        <v>913</v>
      </c>
      <c r="X607" s="100" t="s">
        <v>914</v>
      </c>
      <c r="Y607" s="103" t="s">
        <v>852</v>
      </c>
      <c r="Z607" s="100" t="s">
        <v>915</v>
      </c>
      <c r="AA607" s="103" t="s">
        <v>912</v>
      </c>
      <c r="AB607" s="101">
        <v>2.9</v>
      </c>
      <c r="AC607" s="104">
        <v>2.9</v>
      </c>
      <c r="AD607" s="122"/>
      <c r="AE607" s="123"/>
      <c r="AF607" s="124"/>
      <c r="AG607" s="125"/>
      <c r="AH607" s="126"/>
      <c r="AI607" s="86"/>
      <c r="AJ607" s="126"/>
      <c r="AK607" s="86"/>
      <c r="AL607" s="126"/>
      <c r="AM607" s="86"/>
      <c r="AN607" s="86"/>
      <c r="AO607" s="122"/>
      <c r="AP607" s="123"/>
      <c r="AQ607" s="124"/>
      <c r="AR607" s="125"/>
      <c r="AS607" s="126"/>
      <c r="AT607" s="86"/>
      <c r="AU607" s="126"/>
      <c r="AV607" s="86"/>
      <c r="AW607" s="126"/>
      <c r="AX607" s="86"/>
      <c r="AY607" s="33" t="s">
        <v>912</v>
      </c>
      <c r="AZ607" s="127">
        <v>16280</v>
      </c>
      <c r="BA607" s="33" t="s">
        <v>912</v>
      </c>
      <c r="BB607" s="75">
        <v>160</v>
      </c>
      <c r="BC607" s="76" t="s">
        <v>913</v>
      </c>
      <c r="BD607" s="77" t="s">
        <v>914</v>
      </c>
      <c r="BE607" s="78" t="s">
        <v>912</v>
      </c>
      <c r="BF607" s="79" t="s">
        <v>915</v>
      </c>
      <c r="BG607" s="76" t="s">
        <v>912</v>
      </c>
      <c r="BH607" s="80">
        <v>2.8</v>
      </c>
      <c r="BI607" s="870"/>
      <c r="BJ607" s="7"/>
      <c r="BK607" s="146"/>
      <c r="BL607" s="869"/>
      <c r="BM607" s="93"/>
      <c r="BN607" s="86"/>
      <c r="BO607" s="86"/>
      <c r="BP607" s="86"/>
      <c r="BQ607" s="86"/>
      <c r="BR607" s="86"/>
      <c r="BS607" s="116"/>
      <c r="BT607" s="86"/>
      <c r="BU607" s="958"/>
      <c r="BV607" s="117"/>
      <c r="BW607" s="859" t="s">
        <v>912</v>
      </c>
      <c r="BX607" s="963">
        <v>23650</v>
      </c>
      <c r="BY607" s="128"/>
      <c r="BZ607" s="859"/>
      <c r="CA607" s="861">
        <v>0</v>
      </c>
      <c r="CB607" s="884"/>
      <c r="CC607" s="835"/>
      <c r="CD607" s="884"/>
      <c r="CE607" s="838"/>
      <c r="CF607" s="884"/>
      <c r="CG607" s="841"/>
      <c r="CH607" s="877"/>
      <c r="CI607" s="872"/>
      <c r="CJ607" s="875"/>
      <c r="CK607" s="877"/>
      <c r="CL607" s="15" t="s">
        <v>925</v>
      </c>
      <c r="CM607" s="119">
        <v>5200</v>
      </c>
      <c r="CN607" s="120">
        <v>5800</v>
      </c>
      <c r="CO607" s="859"/>
      <c r="CP607" s="879"/>
      <c r="CQ607" s="859"/>
      <c r="CR607" s="861"/>
      <c r="CS607" s="884"/>
      <c r="CT607" s="835"/>
      <c r="CU607" s="835"/>
      <c r="CV607" s="838"/>
      <c r="CW607" s="884"/>
      <c r="CX607" s="851"/>
      <c r="CY607" s="881"/>
      <c r="CZ607" s="93"/>
      <c r="DA607" s="19"/>
      <c r="DB607" s="855"/>
      <c r="DC607" s="121"/>
      <c r="DD607" s="855"/>
      <c r="DE607" s="857"/>
      <c r="DF607" s="859"/>
      <c r="DG607" s="861"/>
      <c r="DH607" s="835"/>
      <c r="DI607" s="835"/>
      <c r="DJ607" s="835"/>
      <c r="DK607" s="838"/>
      <c r="DL607" s="835"/>
      <c r="DM607" s="841"/>
      <c r="DN607" s="843"/>
      <c r="DO607" s="888">
        <v>0.01</v>
      </c>
      <c r="DP607" s="890">
        <v>0.03</v>
      </c>
      <c r="DQ607" s="890">
        <v>0.04</v>
      </c>
      <c r="DR607" s="892">
        <v>0.05</v>
      </c>
      <c r="DS607" s="843"/>
      <c r="DT607" s="967"/>
      <c r="DU607" s="969"/>
      <c r="DV607" s="961"/>
      <c r="DW607" s="195"/>
      <c r="DX607" s="961"/>
    </row>
    <row r="608" spans="1:128" s="18" customFormat="1" ht="18.600000000000001" customHeight="1">
      <c r="A608" s="18" t="s">
        <v>758</v>
      </c>
      <c r="B608" s="921"/>
      <c r="C608" s="957"/>
      <c r="D608" s="864"/>
      <c r="E608" s="129" t="s">
        <v>54</v>
      </c>
      <c r="F608" s="56"/>
      <c r="G608" s="130">
        <v>250830</v>
      </c>
      <c r="H608" s="131"/>
      <c r="I608" s="130">
        <v>232420</v>
      </c>
      <c r="J608" s="131"/>
      <c r="K608" s="33" t="s">
        <v>912</v>
      </c>
      <c r="L608" s="132">
        <v>2380</v>
      </c>
      <c r="M608" s="133"/>
      <c r="N608" s="134" t="s">
        <v>913</v>
      </c>
      <c r="O608" s="135" t="s">
        <v>914</v>
      </c>
      <c r="P608" s="135" t="s">
        <v>852</v>
      </c>
      <c r="Q608" s="135" t="s">
        <v>915</v>
      </c>
      <c r="R608" s="135" t="s">
        <v>912</v>
      </c>
      <c r="S608" s="136">
        <v>3</v>
      </c>
      <c r="T608" s="137"/>
      <c r="U608" s="132">
        <v>2190</v>
      </c>
      <c r="V608" s="133"/>
      <c r="W608" s="138" t="s">
        <v>913</v>
      </c>
      <c r="X608" s="135" t="s">
        <v>914</v>
      </c>
      <c r="Y608" s="139" t="s">
        <v>852</v>
      </c>
      <c r="Z608" s="135" t="s">
        <v>915</v>
      </c>
      <c r="AA608" s="139" t="s">
        <v>912</v>
      </c>
      <c r="AB608" s="136">
        <v>2.9</v>
      </c>
      <c r="AC608" s="140"/>
      <c r="AD608" s="122"/>
      <c r="AE608" s="123"/>
      <c r="AF608" s="124"/>
      <c r="AG608" s="141"/>
      <c r="AH608" s="126"/>
      <c r="AI608" s="86"/>
      <c r="AJ608" s="126"/>
      <c r="AK608" s="86"/>
      <c r="AL608" s="126"/>
      <c r="AM608" s="86"/>
      <c r="AN608" s="86"/>
      <c r="AO608" s="122"/>
      <c r="AP608" s="123"/>
      <c r="AQ608" s="124"/>
      <c r="AR608" s="141"/>
      <c r="AS608" s="126"/>
      <c r="AT608" s="86"/>
      <c r="AU608" s="126"/>
      <c r="AV608" s="86"/>
      <c r="AW608" s="126"/>
      <c r="AX608" s="86"/>
      <c r="AY608" s="122"/>
      <c r="AZ608" s="123"/>
      <c r="BA608" s="123"/>
      <c r="BB608" s="125"/>
      <c r="BC608" s="126"/>
      <c r="BD608" s="86"/>
      <c r="BE608" s="126"/>
      <c r="BF608" s="86"/>
      <c r="BG608" s="126"/>
      <c r="BH608" s="86"/>
      <c r="BI608" s="870"/>
      <c r="BJ608" s="7"/>
      <c r="BK608" s="146"/>
      <c r="BL608" s="869"/>
      <c r="BM608" s="93"/>
      <c r="BN608" s="86"/>
      <c r="BO608" s="86"/>
      <c r="BP608" s="86"/>
      <c r="BQ608" s="86"/>
      <c r="BR608" s="86"/>
      <c r="BS608" s="116"/>
      <c r="BT608" s="86"/>
      <c r="BU608" s="958"/>
      <c r="BV608" s="117"/>
      <c r="BW608" s="859"/>
      <c r="BX608" s="964"/>
      <c r="BY608" s="142"/>
      <c r="BZ608" s="859"/>
      <c r="CA608" s="862"/>
      <c r="CB608" s="885"/>
      <c r="CC608" s="836"/>
      <c r="CD608" s="885"/>
      <c r="CE608" s="839"/>
      <c r="CF608" s="885"/>
      <c r="CG608" s="842"/>
      <c r="CH608" s="877"/>
      <c r="CI608" s="873"/>
      <c r="CJ608" s="876"/>
      <c r="CK608" s="877"/>
      <c r="CL608" s="143" t="s">
        <v>926</v>
      </c>
      <c r="CM608" s="144">
        <v>4700</v>
      </c>
      <c r="CN608" s="145">
        <v>5200</v>
      </c>
      <c r="CO608" s="859"/>
      <c r="CP608" s="880"/>
      <c r="CQ608" s="859"/>
      <c r="CR608" s="862"/>
      <c r="CS608" s="885"/>
      <c r="CT608" s="836"/>
      <c r="CU608" s="836"/>
      <c r="CV608" s="839"/>
      <c r="CW608" s="885"/>
      <c r="CX608" s="852"/>
      <c r="CY608" s="882"/>
      <c r="CZ608" s="93"/>
      <c r="DA608" s="19"/>
      <c r="DB608" s="855"/>
      <c r="DC608" s="121"/>
      <c r="DD608" s="855"/>
      <c r="DE608" s="858"/>
      <c r="DF608" s="859"/>
      <c r="DG608" s="862"/>
      <c r="DH608" s="836"/>
      <c r="DI608" s="836"/>
      <c r="DJ608" s="836"/>
      <c r="DK608" s="839"/>
      <c r="DL608" s="836"/>
      <c r="DM608" s="842"/>
      <c r="DN608" s="843"/>
      <c r="DO608" s="889"/>
      <c r="DP608" s="891"/>
      <c r="DQ608" s="891"/>
      <c r="DR608" s="893"/>
      <c r="DS608" s="843"/>
      <c r="DT608" s="967"/>
      <c r="DU608" s="969"/>
      <c r="DV608" s="961"/>
      <c r="DW608" s="195"/>
      <c r="DX608" s="961"/>
    </row>
    <row r="609" spans="1:128" s="18" customFormat="1" ht="18.600000000000001" customHeight="1">
      <c r="A609" s="18" t="s">
        <v>759</v>
      </c>
      <c r="B609" s="921"/>
      <c r="C609" s="959" t="s">
        <v>929</v>
      </c>
      <c r="D609" s="867" t="s">
        <v>911</v>
      </c>
      <c r="E609" s="55" t="s">
        <v>51</v>
      </c>
      <c r="F609" s="56"/>
      <c r="G609" s="57">
        <v>83900</v>
      </c>
      <c r="H609" s="58">
        <v>92040</v>
      </c>
      <c r="I609" s="57">
        <v>68120</v>
      </c>
      <c r="J609" s="58">
        <v>76260</v>
      </c>
      <c r="K609" s="33" t="s">
        <v>912</v>
      </c>
      <c r="L609" s="59">
        <v>810</v>
      </c>
      <c r="M609" s="60">
        <v>890</v>
      </c>
      <c r="N609" s="61" t="s">
        <v>913</v>
      </c>
      <c r="O609" s="62" t="s">
        <v>914</v>
      </c>
      <c r="P609" s="63" t="s">
        <v>912</v>
      </c>
      <c r="Q609" s="64" t="s">
        <v>915</v>
      </c>
      <c r="R609" s="63" t="s">
        <v>912</v>
      </c>
      <c r="S609" s="65">
        <v>2.9</v>
      </c>
      <c r="T609" s="66">
        <v>2.9</v>
      </c>
      <c r="U609" s="59">
        <v>660</v>
      </c>
      <c r="V609" s="60">
        <v>740</v>
      </c>
      <c r="W609" s="67" t="s">
        <v>913</v>
      </c>
      <c r="X609" s="62" t="s">
        <v>914</v>
      </c>
      <c r="Y609" s="67" t="s">
        <v>912</v>
      </c>
      <c r="Z609" s="64" t="s">
        <v>915</v>
      </c>
      <c r="AA609" s="67" t="s">
        <v>912</v>
      </c>
      <c r="AB609" s="65">
        <v>2.8</v>
      </c>
      <c r="AC609" s="68">
        <v>2.8</v>
      </c>
      <c r="AD609" s="33" t="s">
        <v>912</v>
      </c>
      <c r="AE609" s="69">
        <v>8140</v>
      </c>
      <c r="AF609" s="33" t="s">
        <v>912</v>
      </c>
      <c r="AG609" s="70">
        <v>80</v>
      </c>
      <c r="AH609" s="71" t="s">
        <v>913</v>
      </c>
      <c r="AI609" s="62" t="s">
        <v>914</v>
      </c>
      <c r="AJ609" s="67" t="s">
        <v>912</v>
      </c>
      <c r="AK609" s="64" t="s">
        <v>915</v>
      </c>
      <c r="AL609" s="67" t="s">
        <v>912</v>
      </c>
      <c r="AM609" s="72">
        <v>2.8</v>
      </c>
      <c r="AN609" s="73" t="s">
        <v>916</v>
      </c>
      <c r="AO609" s="33" t="s">
        <v>912</v>
      </c>
      <c r="AP609" s="74">
        <v>3250</v>
      </c>
      <c r="AQ609" s="33" t="s">
        <v>912</v>
      </c>
      <c r="AR609" s="75">
        <v>30</v>
      </c>
      <c r="AS609" s="76" t="s">
        <v>913</v>
      </c>
      <c r="AT609" s="77" t="s">
        <v>914</v>
      </c>
      <c r="AU609" s="78" t="s">
        <v>912</v>
      </c>
      <c r="AV609" s="79" t="s">
        <v>915</v>
      </c>
      <c r="AW609" s="78" t="s">
        <v>912</v>
      </c>
      <c r="AX609" s="80">
        <v>3.7</v>
      </c>
      <c r="AY609" s="7"/>
      <c r="BB609" s="81"/>
      <c r="BC609" s="22"/>
      <c r="BE609" s="22"/>
      <c r="BG609" s="22"/>
      <c r="BI609" s="870"/>
      <c r="BJ609" s="7"/>
      <c r="BK609" s="146"/>
      <c r="BL609" s="869"/>
      <c r="BM609" s="93"/>
      <c r="BN609" s="86"/>
      <c r="BO609" s="86"/>
      <c r="BP609" s="86"/>
      <c r="BQ609" s="86"/>
      <c r="BR609" s="86"/>
      <c r="BS609" s="116"/>
      <c r="BT609" s="86"/>
      <c r="BU609" s="958"/>
      <c r="BV609" s="117"/>
      <c r="BW609" s="859" t="s">
        <v>912</v>
      </c>
      <c r="BX609" s="886">
        <v>23040</v>
      </c>
      <c r="BY609" s="88"/>
      <c r="BZ609" s="859" t="s">
        <v>912</v>
      </c>
      <c r="CA609" s="860">
        <v>150</v>
      </c>
      <c r="CB609" s="883" t="s">
        <v>913</v>
      </c>
      <c r="CC609" s="834" t="s">
        <v>914</v>
      </c>
      <c r="CD609" s="883" t="s">
        <v>912</v>
      </c>
      <c r="CE609" s="837" t="s">
        <v>918</v>
      </c>
      <c r="CF609" s="883" t="s">
        <v>912</v>
      </c>
      <c r="CG609" s="840">
        <v>5.7</v>
      </c>
      <c r="CH609" s="877" t="s">
        <v>912</v>
      </c>
      <c r="CI609" s="871">
        <v>6700</v>
      </c>
      <c r="CJ609" s="874">
        <v>7300</v>
      </c>
      <c r="CK609" s="877" t="s">
        <v>912</v>
      </c>
      <c r="CL609" s="89" t="s">
        <v>919</v>
      </c>
      <c r="CM609" s="90">
        <v>10200</v>
      </c>
      <c r="CN609" s="91">
        <v>11400</v>
      </c>
      <c r="CO609" s="859" t="s">
        <v>912</v>
      </c>
      <c r="CP609" s="878">
        <v>13960</v>
      </c>
      <c r="CQ609" s="859" t="s">
        <v>912</v>
      </c>
      <c r="CR609" s="860">
        <v>130</v>
      </c>
      <c r="CS609" s="883" t="s">
        <v>913</v>
      </c>
      <c r="CT609" s="834" t="s">
        <v>914</v>
      </c>
      <c r="CU609" s="834" t="s">
        <v>912</v>
      </c>
      <c r="CV609" s="837" t="s">
        <v>918</v>
      </c>
      <c r="CW609" s="883" t="s">
        <v>912</v>
      </c>
      <c r="CX609" s="850">
        <v>3.2</v>
      </c>
      <c r="CY609" s="881" t="s">
        <v>920</v>
      </c>
      <c r="CZ609" s="877" t="s">
        <v>912</v>
      </c>
      <c r="DA609" s="853">
        <v>5100</v>
      </c>
      <c r="DB609" s="855"/>
      <c r="DC609" s="121"/>
      <c r="DD609" s="855" t="s">
        <v>921</v>
      </c>
      <c r="DE609" s="856">
        <v>14930</v>
      </c>
      <c r="DF609" s="859" t="s">
        <v>912</v>
      </c>
      <c r="DG609" s="860">
        <v>140</v>
      </c>
      <c r="DH609" s="834" t="s">
        <v>913</v>
      </c>
      <c r="DI609" s="834" t="s">
        <v>914</v>
      </c>
      <c r="DJ609" s="834" t="s">
        <v>912</v>
      </c>
      <c r="DK609" s="837" t="s">
        <v>918</v>
      </c>
      <c r="DL609" s="834" t="s">
        <v>912</v>
      </c>
      <c r="DM609" s="840">
        <v>2.2999999999999998</v>
      </c>
      <c r="DN609" s="843" t="s">
        <v>921</v>
      </c>
      <c r="DO609" s="844" t="s">
        <v>854</v>
      </c>
      <c r="DP609" s="846" t="s">
        <v>854</v>
      </c>
      <c r="DQ609" s="846" t="s">
        <v>854</v>
      </c>
      <c r="DR609" s="848" t="s">
        <v>854</v>
      </c>
      <c r="DS609" s="843" t="s">
        <v>921</v>
      </c>
      <c r="DT609" s="967"/>
      <c r="DU609" s="969"/>
      <c r="DV609" s="961"/>
      <c r="DW609" s="195"/>
      <c r="DX609" s="961"/>
    </row>
    <row r="610" spans="1:128" s="18" customFormat="1" ht="18.600000000000001" customHeight="1">
      <c r="A610" s="18" t="s">
        <v>760</v>
      </c>
      <c r="B610" s="921"/>
      <c r="C610" s="957"/>
      <c r="D610" s="868"/>
      <c r="E610" s="94" t="s">
        <v>52</v>
      </c>
      <c r="F610" s="56"/>
      <c r="G610" s="95">
        <v>92040</v>
      </c>
      <c r="H610" s="96">
        <v>158180</v>
      </c>
      <c r="I610" s="95">
        <v>76260</v>
      </c>
      <c r="J610" s="96">
        <v>142400</v>
      </c>
      <c r="K610" s="33" t="s">
        <v>912</v>
      </c>
      <c r="L610" s="97">
        <v>890</v>
      </c>
      <c r="M610" s="98">
        <v>1460</v>
      </c>
      <c r="N610" s="99" t="s">
        <v>913</v>
      </c>
      <c r="O610" s="100" t="s">
        <v>914</v>
      </c>
      <c r="P610" s="100" t="s">
        <v>852</v>
      </c>
      <c r="Q610" s="100" t="s">
        <v>915</v>
      </c>
      <c r="R610" s="100" t="s">
        <v>912</v>
      </c>
      <c r="S610" s="101">
        <v>2.9</v>
      </c>
      <c r="T610" s="102">
        <v>2.9</v>
      </c>
      <c r="U610" s="97">
        <v>740</v>
      </c>
      <c r="V610" s="98">
        <v>1300</v>
      </c>
      <c r="W610" s="103" t="s">
        <v>913</v>
      </c>
      <c r="X610" s="100" t="s">
        <v>914</v>
      </c>
      <c r="Y610" s="103" t="s">
        <v>852</v>
      </c>
      <c r="Z610" s="100" t="s">
        <v>915</v>
      </c>
      <c r="AA610" s="103" t="s">
        <v>912</v>
      </c>
      <c r="AB610" s="101">
        <v>2.8</v>
      </c>
      <c r="AC610" s="104">
        <v>2.9</v>
      </c>
      <c r="AD610" s="33" t="s">
        <v>912</v>
      </c>
      <c r="AE610" s="105">
        <v>8140</v>
      </c>
      <c r="AF610" s="33" t="s">
        <v>912</v>
      </c>
      <c r="AG610" s="106">
        <v>80</v>
      </c>
      <c r="AH610" s="107" t="s">
        <v>913</v>
      </c>
      <c r="AI610" s="49" t="s">
        <v>914</v>
      </c>
      <c r="AJ610" s="50" t="s">
        <v>912</v>
      </c>
      <c r="AK610" s="108" t="s">
        <v>915</v>
      </c>
      <c r="AL610" s="109" t="s">
        <v>912</v>
      </c>
      <c r="AM610" s="110">
        <v>2.8</v>
      </c>
      <c r="AN610" s="111"/>
      <c r="AO610" s="7"/>
      <c r="AP610" s="112"/>
      <c r="AQ610" s="7"/>
      <c r="AR610" s="113"/>
      <c r="AS610" s="114"/>
      <c r="AT610" s="112"/>
      <c r="AU610" s="114"/>
      <c r="AV610" s="112"/>
      <c r="AW610" s="114"/>
      <c r="AX610" s="112"/>
      <c r="AY610" s="7"/>
      <c r="BB610" s="81"/>
      <c r="BC610" s="22"/>
      <c r="BE610" s="22"/>
      <c r="BG610" s="22"/>
      <c r="BI610" s="870"/>
      <c r="BJ610" s="7"/>
      <c r="BK610" s="146"/>
      <c r="BL610" s="869"/>
      <c r="BM610" s="93"/>
      <c r="BN610" s="86"/>
      <c r="BO610" s="86"/>
      <c r="BP610" s="86"/>
      <c r="BQ610" s="86"/>
      <c r="BR610" s="86"/>
      <c r="BS610" s="116"/>
      <c r="BT610" s="86"/>
      <c r="BU610" s="958"/>
      <c r="BV610" s="117"/>
      <c r="BW610" s="859"/>
      <c r="BX610" s="887"/>
      <c r="BY610" s="118">
        <v>21100</v>
      </c>
      <c r="BZ610" s="859"/>
      <c r="CA610" s="861"/>
      <c r="CB610" s="884"/>
      <c r="CC610" s="835"/>
      <c r="CD610" s="884"/>
      <c r="CE610" s="838"/>
      <c r="CF610" s="884"/>
      <c r="CG610" s="841"/>
      <c r="CH610" s="877"/>
      <c r="CI610" s="872"/>
      <c r="CJ610" s="875"/>
      <c r="CK610" s="877"/>
      <c r="CL610" s="15" t="s">
        <v>923</v>
      </c>
      <c r="CM610" s="119">
        <v>5600</v>
      </c>
      <c r="CN610" s="120">
        <v>6200</v>
      </c>
      <c r="CO610" s="859"/>
      <c r="CP610" s="879"/>
      <c r="CQ610" s="859"/>
      <c r="CR610" s="861"/>
      <c r="CS610" s="884"/>
      <c r="CT610" s="835"/>
      <c r="CU610" s="835"/>
      <c r="CV610" s="838"/>
      <c r="CW610" s="884"/>
      <c r="CX610" s="851"/>
      <c r="CY610" s="881"/>
      <c r="CZ610" s="877"/>
      <c r="DA610" s="854"/>
      <c r="DB610" s="855"/>
      <c r="DC610" s="121"/>
      <c r="DD610" s="855"/>
      <c r="DE610" s="857"/>
      <c r="DF610" s="859"/>
      <c r="DG610" s="861"/>
      <c r="DH610" s="835"/>
      <c r="DI610" s="835"/>
      <c r="DJ610" s="835"/>
      <c r="DK610" s="838"/>
      <c r="DL610" s="835"/>
      <c r="DM610" s="841"/>
      <c r="DN610" s="843"/>
      <c r="DO610" s="845"/>
      <c r="DP610" s="847"/>
      <c r="DQ610" s="847"/>
      <c r="DR610" s="849"/>
      <c r="DS610" s="843"/>
      <c r="DT610" s="967"/>
      <c r="DU610" s="969"/>
      <c r="DV610" s="961"/>
      <c r="DW610" s="195"/>
      <c r="DX610" s="961"/>
    </row>
    <row r="611" spans="1:128" s="18" customFormat="1" ht="18.600000000000001" customHeight="1">
      <c r="A611" s="18" t="s">
        <v>761</v>
      </c>
      <c r="B611" s="921"/>
      <c r="C611" s="957"/>
      <c r="D611" s="863" t="s">
        <v>924</v>
      </c>
      <c r="E611" s="94" t="s">
        <v>53</v>
      </c>
      <c r="F611" s="56"/>
      <c r="G611" s="95">
        <v>158180</v>
      </c>
      <c r="H611" s="96">
        <v>239620</v>
      </c>
      <c r="I611" s="95">
        <v>142400</v>
      </c>
      <c r="J611" s="96">
        <v>223840</v>
      </c>
      <c r="K611" s="33" t="s">
        <v>912</v>
      </c>
      <c r="L611" s="97">
        <v>1460</v>
      </c>
      <c r="M611" s="98">
        <v>2270</v>
      </c>
      <c r="N611" s="99" t="s">
        <v>913</v>
      </c>
      <c r="O611" s="100" t="s">
        <v>914</v>
      </c>
      <c r="P611" s="100" t="s">
        <v>852</v>
      </c>
      <c r="Q611" s="100" t="s">
        <v>915</v>
      </c>
      <c r="R611" s="100" t="s">
        <v>912</v>
      </c>
      <c r="S611" s="101">
        <v>2.9</v>
      </c>
      <c r="T611" s="102">
        <v>2.9</v>
      </c>
      <c r="U611" s="97">
        <v>1300</v>
      </c>
      <c r="V611" s="98">
        <v>2110</v>
      </c>
      <c r="W611" s="103" t="s">
        <v>913</v>
      </c>
      <c r="X611" s="100" t="s">
        <v>914</v>
      </c>
      <c r="Y611" s="103" t="s">
        <v>852</v>
      </c>
      <c r="Z611" s="100" t="s">
        <v>915</v>
      </c>
      <c r="AA611" s="103" t="s">
        <v>912</v>
      </c>
      <c r="AB611" s="101">
        <v>2.9</v>
      </c>
      <c r="AC611" s="104">
        <v>2.9</v>
      </c>
      <c r="AD611" s="122"/>
      <c r="AE611" s="123"/>
      <c r="AF611" s="124"/>
      <c r="AG611" s="125"/>
      <c r="AH611" s="126"/>
      <c r="AI611" s="86"/>
      <c r="AJ611" s="126"/>
      <c r="AK611" s="86"/>
      <c r="AL611" s="126"/>
      <c r="AM611" s="86"/>
      <c r="AN611" s="86"/>
      <c r="AO611" s="122"/>
      <c r="AP611" s="123"/>
      <c r="AQ611" s="124"/>
      <c r="AR611" s="125"/>
      <c r="AS611" s="126"/>
      <c r="AT611" s="86"/>
      <c r="AU611" s="126"/>
      <c r="AV611" s="86"/>
      <c r="AW611" s="126"/>
      <c r="AX611" s="86"/>
      <c r="AY611" s="33" t="s">
        <v>912</v>
      </c>
      <c r="AZ611" s="127">
        <v>16280</v>
      </c>
      <c r="BA611" s="33" t="s">
        <v>912</v>
      </c>
      <c r="BB611" s="75">
        <v>160</v>
      </c>
      <c r="BC611" s="76" t="s">
        <v>913</v>
      </c>
      <c r="BD611" s="77" t="s">
        <v>914</v>
      </c>
      <c r="BE611" s="78" t="s">
        <v>912</v>
      </c>
      <c r="BF611" s="79" t="s">
        <v>915</v>
      </c>
      <c r="BG611" s="76" t="s">
        <v>912</v>
      </c>
      <c r="BH611" s="80">
        <v>2.8</v>
      </c>
      <c r="BI611" s="870"/>
      <c r="BJ611" s="7"/>
      <c r="BK611" s="146"/>
      <c r="BL611" s="869"/>
      <c r="BM611" s="93"/>
      <c r="BN611" s="86"/>
      <c r="BO611" s="86"/>
      <c r="BP611" s="86"/>
      <c r="BQ611" s="86"/>
      <c r="BR611" s="86"/>
      <c r="BS611" s="116"/>
      <c r="BT611" s="86"/>
      <c r="BU611" s="958"/>
      <c r="BV611" s="117"/>
      <c r="BW611" s="859" t="s">
        <v>912</v>
      </c>
      <c r="BX611" s="963">
        <v>21100</v>
      </c>
      <c r="BY611" s="128"/>
      <c r="BZ611" s="859"/>
      <c r="CA611" s="861"/>
      <c r="CB611" s="884"/>
      <c r="CC611" s="835"/>
      <c r="CD611" s="884"/>
      <c r="CE611" s="838"/>
      <c r="CF611" s="884"/>
      <c r="CG611" s="841"/>
      <c r="CH611" s="877"/>
      <c r="CI611" s="872"/>
      <c r="CJ611" s="875"/>
      <c r="CK611" s="877"/>
      <c r="CL611" s="15" t="s">
        <v>925</v>
      </c>
      <c r="CM611" s="119">
        <v>4900</v>
      </c>
      <c r="CN611" s="120">
        <v>5400</v>
      </c>
      <c r="CO611" s="859"/>
      <c r="CP611" s="879"/>
      <c r="CQ611" s="859"/>
      <c r="CR611" s="861"/>
      <c r="CS611" s="884"/>
      <c r="CT611" s="835"/>
      <c r="CU611" s="835"/>
      <c r="CV611" s="838"/>
      <c r="CW611" s="884"/>
      <c r="CX611" s="851"/>
      <c r="CY611" s="881"/>
      <c r="CZ611" s="93"/>
      <c r="DA611" s="19"/>
      <c r="DB611" s="855"/>
      <c r="DC611" s="121"/>
      <c r="DD611" s="855"/>
      <c r="DE611" s="857"/>
      <c r="DF611" s="859"/>
      <c r="DG611" s="861"/>
      <c r="DH611" s="835"/>
      <c r="DI611" s="835"/>
      <c r="DJ611" s="835"/>
      <c r="DK611" s="838"/>
      <c r="DL611" s="835"/>
      <c r="DM611" s="841"/>
      <c r="DN611" s="843"/>
      <c r="DO611" s="888">
        <v>0.01</v>
      </c>
      <c r="DP611" s="890">
        <v>0.03</v>
      </c>
      <c r="DQ611" s="890">
        <v>0.04</v>
      </c>
      <c r="DR611" s="892">
        <v>0.05</v>
      </c>
      <c r="DS611" s="843"/>
      <c r="DT611" s="967"/>
      <c r="DU611" s="969"/>
      <c r="DV611" s="961"/>
      <c r="DW611" s="195"/>
      <c r="DX611" s="961"/>
    </row>
    <row r="612" spans="1:128" s="18" customFormat="1" ht="18.600000000000001" customHeight="1">
      <c r="A612" s="18" t="s">
        <v>762</v>
      </c>
      <c r="B612" s="921"/>
      <c r="C612" s="957"/>
      <c r="D612" s="864"/>
      <c r="E612" s="129" t="s">
        <v>54</v>
      </c>
      <c r="F612" s="56"/>
      <c r="G612" s="130">
        <v>239620</v>
      </c>
      <c r="H612" s="131"/>
      <c r="I612" s="130">
        <v>223840</v>
      </c>
      <c r="J612" s="131"/>
      <c r="K612" s="33" t="s">
        <v>912</v>
      </c>
      <c r="L612" s="132">
        <v>2270</v>
      </c>
      <c r="M612" s="133"/>
      <c r="N612" s="134" t="s">
        <v>913</v>
      </c>
      <c r="O612" s="135" t="s">
        <v>914</v>
      </c>
      <c r="P612" s="135" t="s">
        <v>852</v>
      </c>
      <c r="Q612" s="135" t="s">
        <v>915</v>
      </c>
      <c r="R612" s="135" t="s">
        <v>912</v>
      </c>
      <c r="S612" s="136">
        <v>2.9</v>
      </c>
      <c r="T612" s="137"/>
      <c r="U612" s="132">
        <v>2110</v>
      </c>
      <c r="V612" s="133"/>
      <c r="W612" s="138" t="s">
        <v>913</v>
      </c>
      <c r="X612" s="135" t="s">
        <v>914</v>
      </c>
      <c r="Y612" s="139" t="s">
        <v>852</v>
      </c>
      <c r="Z612" s="135" t="s">
        <v>915</v>
      </c>
      <c r="AA612" s="139" t="s">
        <v>912</v>
      </c>
      <c r="AB612" s="136">
        <v>2.9</v>
      </c>
      <c r="AC612" s="140"/>
      <c r="AD612" s="122"/>
      <c r="AE612" s="123"/>
      <c r="AF612" s="124"/>
      <c r="AG612" s="141"/>
      <c r="AH612" s="126"/>
      <c r="AI612" s="86"/>
      <c r="AJ612" s="126"/>
      <c r="AK612" s="86"/>
      <c r="AL612" s="126"/>
      <c r="AM612" s="86"/>
      <c r="AN612" s="86"/>
      <c r="AO612" s="122"/>
      <c r="AP612" s="123"/>
      <c r="AQ612" s="124"/>
      <c r="AR612" s="141"/>
      <c r="AS612" s="126"/>
      <c r="AT612" s="86"/>
      <c r="AU612" s="126"/>
      <c r="AV612" s="86"/>
      <c r="AW612" s="126"/>
      <c r="AX612" s="86"/>
      <c r="AY612" s="122"/>
      <c r="AZ612" s="123"/>
      <c r="BA612" s="123"/>
      <c r="BB612" s="125"/>
      <c r="BC612" s="126"/>
      <c r="BD612" s="86"/>
      <c r="BE612" s="126"/>
      <c r="BF612" s="86"/>
      <c r="BG612" s="126"/>
      <c r="BH612" s="86"/>
      <c r="BI612" s="870"/>
      <c r="BJ612" s="7"/>
      <c r="BK612" s="146"/>
      <c r="BL612" s="869"/>
      <c r="BM612" s="93"/>
      <c r="BN612" s="86"/>
      <c r="BO612" s="86"/>
      <c r="BP612" s="86"/>
      <c r="BQ612" s="86"/>
      <c r="BR612" s="86"/>
      <c r="BS612" s="116"/>
      <c r="BT612" s="86"/>
      <c r="BU612" s="958"/>
      <c r="BV612" s="117"/>
      <c r="BW612" s="859"/>
      <c r="BX612" s="964"/>
      <c r="BY612" s="142"/>
      <c r="BZ612" s="859"/>
      <c r="CA612" s="862"/>
      <c r="CB612" s="885"/>
      <c r="CC612" s="836"/>
      <c r="CD612" s="885"/>
      <c r="CE612" s="839"/>
      <c r="CF612" s="885"/>
      <c r="CG612" s="842"/>
      <c r="CH612" s="877"/>
      <c r="CI612" s="873"/>
      <c r="CJ612" s="876"/>
      <c r="CK612" s="877"/>
      <c r="CL612" s="143" t="s">
        <v>926</v>
      </c>
      <c r="CM612" s="144">
        <v>4400</v>
      </c>
      <c r="CN612" s="145">
        <v>4900</v>
      </c>
      <c r="CO612" s="859"/>
      <c r="CP612" s="880"/>
      <c r="CQ612" s="859"/>
      <c r="CR612" s="862"/>
      <c r="CS612" s="885"/>
      <c r="CT612" s="836"/>
      <c r="CU612" s="836"/>
      <c r="CV612" s="839"/>
      <c r="CW612" s="885"/>
      <c r="CX612" s="852"/>
      <c r="CY612" s="882"/>
      <c r="CZ612" s="93"/>
      <c r="DA612" s="19"/>
      <c r="DB612" s="855"/>
      <c r="DC612" s="121"/>
      <c r="DD612" s="855"/>
      <c r="DE612" s="858"/>
      <c r="DF612" s="859"/>
      <c r="DG612" s="862"/>
      <c r="DH612" s="836"/>
      <c r="DI612" s="836"/>
      <c r="DJ612" s="836"/>
      <c r="DK612" s="839"/>
      <c r="DL612" s="836"/>
      <c r="DM612" s="842"/>
      <c r="DN612" s="843"/>
      <c r="DO612" s="889"/>
      <c r="DP612" s="891"/>
      <c r="DQ612" s="891"/>
      <c r="DR612" s="893"/>
      <c r="DS612" s="843"/>
      <c r="DT612" s="967"/>
      <c r="DU612" s="969"/>
      <c r="DV612" s="961"/>
      <c r="DW612" s="195"/>
      <c r="DX612" s="961"/>
    </row>
    <row r="613" spans="1:128" ht="18.600000000000001" customHeight="1">
      <c r="A613" s="302" t="s">
        <v>763</v>
      </c>
      <c r="B613" s="921"/>
      <c r="C613" s="959" t="s">
        <v>930</v>
      </c>
      <c r="D613" s="867" t="s">
        <v>911</v>
      </c>
      <c r="E613" s="55" t="s">
        <v>51</v>
      </c>
      <c r="F613" s="56"/>
      <c r="G613" s="57">
        <v>76890</v>
      </c>
      <c r="H613" s="58">
        <v>85030</v>
      </c>
      <c r="I613" s="57">
        <v>63080</v>
      </c>
      <c r="J613" s="58">
        <v>71220</v>
      </c>
      <c r="K613" s="33" t="s">
        <v>912</v>
      </c>
      <c r="L613" s="59">
        <v>740</v>
      </c>
      <c r="M613" s="60">
        <v>820</v>
      </c>
      <c r="N613" s="61" t="s">
        <v>913</v>
      </c>
      <c r="O613" s="62" t="s">
        <v>914</v>
      </c>
      <c r="P613" s="63" t="s">
        <v>912</v>
      </c>
      <c r="Q613" s="64" t="s">
        <v>915</v>
      </c>
      <c r="R613" s="63" t="s">
        <v>912</v>
      </c>
      <c r="S613" s="65">
        <v>2.9</v>
      </c>
      <c r="T613" s="66">
        <v>2.9</v>
      </c>
      <c r="U613" s="59">
        <v>610</v>
      </c>
      <c r="V613" s="60">
        <v>690</v>
      </c>
      <c r="W613" s="67" t="s">
        <v>913</v>
      </c>
      <c r="X613" s="62" t="s">
        <v>914</v>
      </c>
      <c r="Y613" s="67" t="s">
        <v>912</v>
      </c>
      <c r="Z613" s="64" t="s">
        <v>915</v>
      </c>
      <c r="AA613" s="67" t="s">
        <v>912</v>
      </c>
      <c r="AB613" s="65">
        <v>2.8</v>
      </c>
      <c r="AC613" s="68">
        <v>2.8</v>
      </c>
      <c r="AD613" s="33" t="s">
        <v>912</v>
      </c>
      <c r="AE613" s="69">
        <v>8140</v>
      </c>
      <c r="AF613" s="33" t="s">
        <v>912</v>
      </c>
      <c r="AG613" s="70">
        <v>80</v>
      </c>
      <c r="AH613" s="71" t="s">
        <v>913</v>
      </c>
      <c r="AI613" s="62" t="s">
        <v>914</v>
      </c>
      <c r="AJ613" s="67" t="s">
        <v>912</v>
      </c>
      <c r="AK613" s="64" t="s">
        <v>915</v>
      </c>
      <c r="AL613" s="67" t="s">
        <v>912</v>
      </c>
      <c r="AM613" s="72">
        <v>2.8</v>
      </c>
      <c r="AN613" s="73" t="s">
        <v>916</v>
      </c>
      <c r="AO613" s="33" t="s">
        <v>912</v>
      </c>
      <c r="AP613" s="74">
        <v>3250</v>
      </c>
      <c r="AQ613" s="33" t="s">
        <v>912</v>
      </c>
      <c r="AR613" s="75">
        <v>30</v>
      </c>
      <c r="AS613" s="76" t="s">
        <v>913</v>
      </c>
      <c r="AT613" s="77" t="s">
        <v>914</v>
      </c>
      <c r="AU613" s="78" t="s">
        <v>912</v>
      </c>
      <c r="AV613" s="79" t="s">
        <v>915</v>
      </c>
      <c r="AW613" s="78" t="s">
        <v>912</v>
      </c>
      <c r="AX613" s="80">
        <v>3.7</v>
      </c>
      <c r="AZ613" s="18"/>
      <c r="BA613" s="18"/>
      <c r="BB613" s="81"/>
      <c r="BC613" s="22"/>
      <c r="BD613" s="18"/>
      <c r="BE613" s="22"/>
      <c r="BF613" s="18"/>
      <c r="BG613" s="22"/>
      <c r="BH613" s="18"/>
      <c r="BI613" s="870"/>
      <c r="BK613" s="146"/>
      <c r="BL613" s="869"/>
      <c r="BM613" s="93"/>
      <c r="BS613" s="116"/>
      <c r="BU613" s="958"/>
      <c r="BV613" s="117"/>
      <c r="BW613" s="859" t="s">
        <v>912</v>
      </c>
      <c r="BX613" s="886">
        <v>21130</v>
      </c>
      <c r="BY613" s="88"/>
      <c r="BZ613" s="859" t="s">
        <v>912</v>
      </c>
      <c r="CA613" s="860">
        <v>130</v>
      </c>
      <c r="CB613" s="883" t="s">
        <v>913</v>
      </c>
      <c r="CC613" s="834" t="s">
        <v>914</v>
      </c>
      <c r="CD613" s="883" t="s">
        <v>912</v>
      </c>
      <c r="CE613" s="837" t="s">
        <v>918</v>
      </c>
      <c r="CF613" s="883" t="s">
        <v>912</v>
      </c>
      <c r="CG613" s="840">
        <v>5.7</v>
      </c>
      <c r="CH613" s="877" t="s">
        <v>912</v>
      </c>
      <c r="CI613" s="871">
        <v>5800</v>
      </c>
      <c r="CJ613" s="874">
        <v>6400</v>
      </c>
      <c r="CK613" s="877" t="s">
        <v>912</v>
      </c>
      <c r="CL613" s="89" t="s">
        <v>919</v>
      </c>
      <c r="CM613" s="90">
        <v>9800</v>
      </c>
      <c r="CN613" s="91">
        <v>10900</v>
      </c>
      <c r="CO613" s="859" t="s">
        <v>912</v>
      </c>
      <c r="CP613" s="878">
        <v>12210</v>
      </c>
      <c r="CQ613" s="859" t="s">
        <v>912</v>
      </c>
      <c r="CR613" s="860">
        <v>120</v>
      </c>
      <c r="CS613" s="883" t="s">
        <v>913</v>
      </c>
      <c r="CT613" s="834" t="s">
        <v>914</v>
      </c>
      <c r="CU613" s="834" t="s">
        <v>912</v>
      </c>
      <c r="CV613" s="837" t="s">
        <v>918</v>
      </c>
      <c r="CW613" s="883" t="s">
        <v>912</v>
      </c>
      <c r="CX613" s="850">
        <v>3</v>
      </c>
      <c r="CY613" s="881" t="s">
        <v>920</v>
      </c>
      <c r="CZ613" s="877" t="s">
        <v>912</v>
      </c>
      <c r="DA613" s="853">
        <v>5100</v>
      </c>
      <c r="DB613" s="855"/>
      <c r="DC613" s="121"/>
      <c r="DD613" s="855" t="s">
        <v>921</v>
      </c>
      <c r="DE613" s="856">
        <v>13060</v>
      </c>
      <c r="DF613" s="859" t="s">
        <v>912</v>
      </c>
      <c r="DG613" s="860">
        <v>130</v>
      </c>
      <c r="DH613" s="834" t="s">
        <v>913</v>
      </c>
      <c r="DI613" s="834" t="s">
        <v>914</v>
      </c>
      <c r="DJ613" s="834" t="s">
        <v>912</v>
      </c>
      <c r="DK613" s="837" t="s">
        <v>918</v>
      </c>
      <c r="DL613" s="834" t="s">
        <v>912</v>
      </c>
      <c r="DM613" s="840">
        <v>2.1</v>
      </c>
      <c r="DN613" s="843" t="s">
        <v>921</v>
      </c>
      <c r="DO613" s="844" t="s">
        <v>854</v>
      </c>
      <c r="DP613" s="846" t="s">
        <v>854</v>
      </c>
      <c r="DQ613" s="846" t="s">
        <v>854</v>
      </c>
      <c r="DR613" s="848" t="s">
        <v>854</v>
      </c>
      <c r="DS613" s="843" t="s">
        <v>921</v>
      </c>
      <c r="DT613" s="967"/>
      <c r="DU613" s="969"/>
      <c r="DV613" s="961"/>
      <c r="DW613" s="195"/>
      <c r="DX613" s="961"/>
    </row>
    <row r="614" spans="1:128" ht="18.600000000000001" customHeight="1">
      <c r="A614" s="302" t="s">
        <v>764</v>
      </c>
      <c r="B614" s="921"/>
      <c r="C614" s="957"/>
      <c r="D614" s="868"/>
      <c r="E614" s="94" t="s">
        <v>52</v>
      </c>
      <c r="F614" s="56"/>
      <c r="G614" s="95">
        <v>85030</v>
      </c>
      <c r="H614" s="96">
        <v>151170</v>
      </c>
      <c r="I614" s="95">
        <v>71220</v>
      </c>
      <c r="J614" s="96">
        <v>137360</v>
      </c>
      <c r="K614" s="33" t="s">
        <v>912</v>
      </c>
      <c r="L614" s="97">
        <v>820</v>
      </c>
      <c r="M614" s="98">
        <v>1390</v>
      </c>
      <c r="N614" s="99" t="s">
        <v>913</v>
      </c>
      <c r="O614" s="100" t="s">
        <v>914</v>
      </c>
      <c r="P614" s="100" t="s">
        <v>852</v>
      </c>
      <c r="Q614" s="100" t="s">
        <v>915</v>
      </c>
      <c r="R614" s="100" t="s">
        <v>912</v>
      </c>
      <c r="S614" s="101">
        <v>2.9</v>
      </c>
      <c r="T614" s="102">
        <v>2.9</v>
      </c>
      <c r="U614" s="97">
        <v>690</v>
      </c>
      <c r="V614" s="98">
        <v>1250</v>
      </c>
      <c r="W614" s="103" t="s">
        <v>913</v>
      </c>
      <c r="X614" s="100" t="s">
        <v>914</v>
      </c>
      <c r="Y614" s="103" t="s">
        <v>852</v>
      </c>
      <c r="Z614" s="100" t="s">
        <v>915</v>
      </c>
      <c r="AA614" s="103" t="s">
        <v>912</v>
      </c>
      <c r="AB614" s="101">
        <v>2.8</v>
      </c>
      <c r="AC614" s="104">
        <v>2.9</v>
      </c>
      <c r="AD614" s="33" t="s">
        <v>912</v>
      </c>
      <c r="AE614" s="105">
        <v>8140</v>
      </c>
      <c r="AF614" s="33" t="s">
        <v>912</v>
      </c>
      <c r="AG614" s="106">
        <v>80</v>
      </c>
      <c r="AH614" s="107" t="s">
        <v>913</v>
      </c>
      <c r="AI614" s="49" t="s">
        <v>914</v>
      </c>
      <c r="AJ614" s="50" t="s">
        <v>912</v>
      </c>
      <c r="AK614" s="108" t="s">
        <v>915</v>
      </c>
      <c r="AL614" s="109" t="s">
        <v>912</v>
      </c>
      <c r="AM614" s="110">
        <v>2.8</v>
      </c>
      <c r="AN614" s="111"/>
      <c r="AP614" s="112"/>
      <c r="AQ614" s="7"/>
      <c r="AR614" s="113"/>
      <c r="AS614" s="114"/>
      <c r="AT614" s="112"/>
      <c r="AU614" s="114"/>
      <c r="AV614" s="112"/>
      <c r="AW614" s="114"/>
      <c r="AX614" s="112"/>
      <c r="AZ614" s="18"/>
      <c r="BA614" s="18"/>
      <c r="BB614" s="81"/>
      <c r="BC614" s="22"/>
      <c r="BD614" s="18"/>
      <c r="BE614" s="22"/>
      <c r="BF614" s="18"/>
      <c r="BG614" s="22"/>
      <c r="BH614" s="18"/>
      <c r="BI614" s="870"/>
      <c r="BK614" s="146"/>
      <c r="BL614" s="869"/>
      <c r="BM614" s="93"/>
      <c r="BS614" s="116"/>
      <c r="BU614" s="958"/>
      <c r="BV614" s="117"/>
      <c r="BW614" s="859"/>
      <c r="BX614" s="887"/>
      <c r="BY614" s="118">
        <v>19190</v>
      </c>
      <c r="BZ614" s="859"/>
      <c r="CA614" s="861"/>
      <c r="CB614" s="884"/>
      <c r="CC614" s="835"/>
      <c r="CD614" s="884"/>
      <c r="CE614" s="838"/>
      <c r="CF614" s="884"/>
      <c r="CG614" s="841"/>
      <c r="CH614" s="877"/>
      <c r="CI614" s="872"/>
      <c r="CJ614" s="875"/>
      <c r="CK614" s="877"/>
      <c r="CL614" s="15" t="s">
        <v>923</v>
      </c>
      <c r="CM614" s="119">
        <v>5400</v>
      </c>
      <c r="CN614" s="120">
        <v>6000</v>
      </c>
      <c r="CO614" s="859"/>
      <c r="CP614" s="879"/>
      <c r="CQ614" s="859"/>
      <c r="CR614" s="861"/>
      <c r="CS614" s="884"/>
      <c r="CT614" s="835"/>
      <c r="CU614" s="835"/>
      <c r="CV614" s="838"/>
      <c r="CW614" s="884"/>
      <c r="CX614" s="851"/>
      <c r="CY614" s="881"/>
      <c r="CZ614" s="877"/>
      <c r="DA614" s="854"/>
      <c r="DB614" s="855"/>
      <c r="DC614" s="121"/>
      <c r="DD614" s="855"/>
      <c r="DE614" s="857"/>
      <c r="DF614" s="859"/>
      <c r="DG614" s="861"/>
      <c r="DH614" s="835"/>
      <c r="DI614" s="835"/>
      <c r="DJ614" s="835"/>
      <c r="DK614" s="838"/>
      <c r="DL614" s="835"/>
      <c r="DM614" s="841"/>
      <c r="DN614" s="843"/>
      <c r="DO614" s="845"/>
      <c r="DP614" s="847"/>
      <c r="DQ614" s="847"/>
      <c r="DR614" s="849"/>
      <c r="DS614" s="843"/>
      <c r="DT614" s="967"/>
      <c r="DU614" s="969"/>
      <c r="DV614" s="961"/>
      <c r="DW614" s="195"/>
      <c r="DX614" s="961"/>
    </row>
    <row r="615" spans="1:128" ht="18.600000000000001" customHeight="1">
      <c r="A615" s="302" t="s">
        <v>765</v>
      </c>
      <c r="B615" s="921"/>
      <c r="C615" s="957"/>
      <c r="D615" s="863" t="s">
        <v>924</v>
      </c>
      <c r="E615" s="94" t="s">
        <v>53</v>
      </c>
      <c r="F615" s="56"/>
      <c r="G615" s="95">
        <v>151170</v>
      </c>
      <c r="H615" s="96">
        <v>232610</v>
      </c>
      <c r="I615" s="95">
        <v>137360</v>
      </c>
      <c r="J615" s="96">
        <v>218800</v>
      </c>
      <c r="K615" s="33" t="s">
        <v>912</v>
      </c>
      <c r="L615" s="97">
        <v>1390</v>
      </c>
      <c r="M615" s="98">
        <v>2200</v>
      </c>
      <c r="N615" s="99" t="s">
        <v>913</v>
      </c>
      <c r="O615" s="100" t="s">
        <v>914</v>
      </c>
      <c r="P615" s="100" t="s">
        <v>852</v>
      </c>
      <c r="Q615" s="100" t="s">
        <v>915</v>
      </c>
      <c r="R615" s="100" t="s">
        <v>912</v>
      </c>
      <c r="S615" s="101">
        <v>2.9</v>
      </c>
      <c r="T615" s="102">
        <v>2.9</v>
      </c>
      <c r="U615" s="97">
        <v>1250</v>
      </c>
      <c r="V615" s="98">
        <v>2060</v>
      </c>
      <c r="W615" s="103" t="s">
        <v>913</v>
      </c>
      <c r="X615" s="100" t="s">
        <v>914</v>
      </c>
      <c r="Y615" s="103" t="s">
        <v>852</v>
      </c>
      <c r="Z615" s="100" t="s">
        <v>915</v>
      </c>
      <c r="AA615" s="103" t="s">
        <v>912</v>
      </c>
      <c r="AB615" s="101">
        <v>2.9</v>
      </c>
      <c r="AC615" s="104">
        <v>2.9</v>
      </c>
      <c r="AD615" s="122"/>
      <c r="AF615" s="124"/>
      <c r="AO615" s="122"/>
      <c r="AQ615" s="124"/>
      <c r="AY615" s="33" t="s">
        <v>912</v>
      </c>
      <c r="AZ615" s="127">
        <v>16280</v>
      </c>
      <c r="BA615" s="33" t="s">
        <v>912</v>
      </c>
      <c r="BB615" s="75">
        <v>160</v>
      </c>
      <c r="BC615" s="76" t="s">
        <v>913</v>
      </c>
      <c r="BD615" s="77" t="s">
        <v>914</v>
      </c>
      <c r="BE615" s="78" t="s">
        <v>912</v>
      </c>
      <c r="BF615" s="79" t="s">
        <v>915</v>
      </c>
      <c r="BG615" s="76" t="s">
        <v>912</v>
      </c>
      <c r="BH615" s="80">
        <v>2.8</v>
      </c>
      <c r="BI615" s="870"/>
      <c r="BK615" s="970" t="s">
        <v>931</v>
      </c>
      <c r="BL615" s="869"/>
      <c r="BM615" s="971" t="s">
        <v>931</v>
      </c>
      <c r="BN615" s="972"/>
      <c r="BO615" s="972"/>
      <c r="BP615" s="972"/>
      <c r="BQ615" s="972"/>
      <c r="BR615" s="972"/>
      <c r="BS615" s="919"/>
      <c r="BU615" s="958"/>
      <c r="BV615" s="117"/>
      <c r="BW615" s="859" t="s">
        <v>912</v>
      </c>
      <c r="BX615" s="963">
        <v>19190</v>
      </c>
      <c r="BY615" s="128"/>
      <c r="BZ615" s="859"/>
      <c r="CA615" s="861">
        <v>0</v>
      </c>
      <c r="CB615" s="884"/>
      <c r="CC615" s="835"/>
      <c r="CD615" s="884"/>
      <c r="CE615" s="838"/>
      <c r="CF615" s="884"/>
      <c r="CG615" s="841"/>
      <c r="CH615" s="877"/>
      <c r="CI615" s="872"/>
      <c r="CJ615" s="875"/>
      <c r="CK615" s="877"/>
      <c r="CL615" s="15" t="s">
        <v>925</v>
      </c>
      <c r="CM615" s="119">
        <v>4700</v>
      </c>
      <c r="CN615" s="120">
        <v>5200</v>
      </c>
      <c r="CO615" s="859"/>
      <c r="CP615" s="879"/>
      <c r="CQ615" s="859"/>
      <c r="CR615" s="861"/>
      <c r="CS615" s="884"/>
      <c r="CT615" s="835"/>
      <c r="CU615" s="835"/>
      <c r="CV615" s="838"/>
      <c r="CW615" s="884"/>
      <c r="CX615" s="851"/>
      <c r="CY615" s="881"/>
      <c r="CZ615" s="93"/>
      <c r="DA615" s="19"/>
      <c r="DB615" s="855"/>
      <c r="DC615" s="121"/>
      <c r="DD615" s="855"/>
      <c r="DE615" s="857"/>
      <c r="DF615" s="859"/>
      <c r="DG615" s="861"/>
      <c r="DH615" s="835"/>
      <c r="DI615" s="835"/>
      <c r="DJ615" s="835"/>
      <c r="DK615" s="838"/>
      <c r="DL615" s="835"/>
      <c r="DM615" s="841"/>
      <c r="DN615" s="843"/>
      <c r="DO615" s="888">
        <v>0.01</v>
      </c>
      <c r="DP615" s="890">
        <v>0.03</v>
      </c>
      <c r="DQ615" s="890">
        <v>0.04</v>
      </c>
      <c r="DR615" s="892">
        <v>0.05</v>
      </c>
      <c r="DS615" s="843"/>
      <c r="DT615" s="967"/>
      <c r="DU615" s="969"/>
      <c r="DV615" s="961"/>
      <c r="DW615" s="195"/>
      <c r="DX615" s="961"/>
    </row>
    <row r="616" spans="1:128" ht="18.600000000000001" customHeight="1">
      <c r="A616" s="302" t="s">
        <v>766</v>
      </c>
      <c r="B616" s="921"/>
      <c r="C616" s="957"/>
      <c r="D616" s="864"/>
      <c r="E616" s="129" t="s">
        <v>54</v>
      </c>
      <c r="F616" s="56"/>
      <c r="G616" s="130">
        <v>232610</v>
      </c>
      <c r="H616" s="131"/>
      <c r="I616" s="130">
        <v>218800</v>
      </c>
      <c r="J616" s="131"/>
      <c r="K616" s="33" t="s">
        <v>912</v>
      </c>
      <c r="L616" s="132">
        <v>2200</v>
      </c>
      <c r="M616" s="133"/>
      <c r="N616" s="134" t="s">
        <v>913</v>
      </c>
      <c r="O616" s="135" t="s">
        <v>914</v>
      </c>
      <c r="P616" s="135" t="s">
        <v>852</v>
      </c>
      <c r="Q616" s="135" t="s">
        <v>915</v>
      </c>
      <c r="R616" s="135" t="s">
        <v>912</v>
      </c>
      <c r="S616" s="136">
        <v>2.9</v>
      </c>
      <c r="T616" s="137"/>
      <c r="U616" s="132">
        <v>2060</v>
      </c>
      <c r="V616" s="133"/>
      <c r="W616" s="138" t="s">
        <v>913</v>
      </c>
      <c r="X616" s="135" t="s">
        <v>914</v>
      </c>
      <c r="Y616" s="139" t="s">
        <v>852</v>
      </c>
      <c r="Z616" s="135" t="s">
        <v>915</v>
      </c>
      <c r="AA616" s="139" t="s">
        <v>912</v>
      </c>
      <c r="AB616" s="136">
        <v>2.9</v>
      </c>
      <c r="AC616" s="140"/>
      <c r="AD616" s="122"/>
      <c r="AF616" s="124"/>
      <c r="AG616" s="141"/>
      <c r="AO616" s="122"/>
      <c r="AQ616" s="124"/>
      <c r="AR616" s="141"/>
      <c r="AY616" s="122"/>
      <c r="BI616" s="870"/>
      <c r="BK616" s="970"/>
      <c r="BL616" s="869"/>
      <c r="BM616" s="971"/>
      <c r="BN616" s="972"/>
      <c r="BO616" s="972"/>
      <c r="BP616" s="972"/>
      <c r="BQ616" s="972"/>
      <c r="BR616" s="972"/>
      <c r="BS616" s="919"/>
      <c r="BU616" s="958"/>
      <c r="BV616" s="117"/>
      <c r="BW616" s="859"/>
      <c r="BX616" s="964"/>
      <c r="BY616" s="142"/>
      <c r="BZ616" s="859"/>
      <c r="CA616" s="862"/>
      <c r="CB616" s="885"/>
      <c r="CC616" s="836"/>
      <c r="CD616" s="885"/>
      <c r="CE616" s="839"/>
      <c r="CF616" s="885"/>
      <c r="CG616" s="842"/>
      <c r="CH616" s="877"/>
      <c r="CI616" s="873"/>
      <c r="CJ616" s="876"/>
      <c r="CK616" s="877"/>
      <c r="CL616" s="143" t="s">
        <v>926</v>
      </c>
      <c r="CM616" s="144">
        <v>4200</v>
      </c>
      <c r="CN616" s="145">
        <v>4600</v>
      </c>
      <c r="CO616" s="859"/>
      <c r="CP616" s="880"/>
      <c r="CQ616" s="859"/>
      <c r="CR616" s="862"/>
      <c r="CS616" s="885"/>
      <c r="CT616" s="836"/>
      <c r="CU616" s="836"/>
      <c r="CV616" s="839"/>
      <c r="CW616" s="885"/>
      <c r="CX616" s="852"/>
      <c r="CY616" s="882"/>
      <c r="CZ616" s="93"/>
      <c r="DA616" s="19"/>
      <c r="DB616" s="855"/>
      <c r="DC616" s="121"/>
      <c r="DD616" s="855"/>
      <c r="DE616" s="858"/>
      <c r="DF616" s="859"/>
      <c r="DG616" s="862"/>
      <c r="DH616" s="836"/>
      <c r="DI616" s="836"/>
      <c r="DJ616" s="836"/>
      <c r="DK616" s="839"/>
      <c r="DL616" s="836"/>
      <c r="DM616" s="842"/>
      <c r="DN616" s="843"/>
      <c r="DO616" s="889"/>
      <c r="DP616" s="891"/>
      <c r="DQ616" s="891"/>
      <c r="DR616" s="893"/>
      <c r="DS616" s="843"/>
      <c r="DT616" s="967"/>
      <c r="DU616" s="969"/>
      <c r="DV616" s="961"/>
      <c r="DW616" s="195"/>
      <c r="DX616" s="961"/>
    </row>
    <row r="617" spans="1:128" ht="18.600000000000001" customHeight="1">
      <c r="A617" s="302" t="s">
        <v>767</v>
      </c>
      <c r="B617" s="921"/>
      <c r="C617" s="959" t="s">
        <v>932</v>
      </c>
      <c r="D617" s="867" t="s">
        <v>911</v>
      </c>
      <c r="E617" s="55" t="s">
        <v>51</v>
      </c>
      <c r="F617" s="56"/>
      <c r="G617" s="57">
        <v>77810</v>
      </c>
      <c r="H617" s="58">
        <v>85950</v>
      </c>
      <c r="I617" s="57">
        <v>65530</v>
      </c>
      <c r="J617" s="58">
        <v>73670</v>
      </c>
      <c r="K617" s="33" t="s">
        <v>912</v>
      </c>
      <c r="L617" s="59">
        <v>750</v>
      </c>
      <c r="M617" s="60">
        <v>830</v>
      </c>
      <c r="N617" s="61" t="s">
        <v>913</v>
      </c>
      <c r="O617" s="62" t="s">
        <v>914</v>
      </c>
      <c r="P617" s="63" t="s">
        <v>912</v>
      </c>
      <c r="Q617" s="64" t="s">
        <v>915</v>
      </c>
      <c r="R617" s="63" t="s">
        <v>912</v>
      </c>
      <c r="S617" s="65">
        <v>3</v>
      </c>
      <c r="T617" s="66">
        <v>3</v>
      </c>
      <c r="U617" s="59">
        <v>630</v>
      </c>
      <c r="V617" s="60">
        <v>710</v>
      </c>
      <c r="W617" s="67" t="s">
        <v>913</v>
      </c>
      <c r="X617" s="62" t="s">
        <v>914</v>
      </c>
      <c r="Y617" s="67" t="s">
        <v>912</v>
      </c>
      <c r="Z617" s="64" t="s">
        <v>915</v>
      </c>
      <c r="AA617" s="67" t="s">
        <v>912</v>
      </c>
      <c r="AB617" s="65">
        <v>2.9</v>
      </c>
      <c r="AC617" s="68">
        <v>2.9</v>
      </c>
      <c r="AD617" s="33" t="s">
        <v>912</v>
      </c>
      <c r="AE617" s="69">
        <v>8140</v>
      </c>
      <c r="AF617" s="33" t="s">
        <v>912</v>
      </c>
      <c r="AG617" s="70">
        <v>80</v>
      </c>
      <c r="AH617" s="71" t="s">
        <v>913</v>
      </c>
      <c r="AI617" s="62" t="s">
        <v>914</v>
      </c>
      <c r="AJ617" s="67" t="s">
        <v>912</v>
      </c>
      <c r="AK617" s="64" t="s">
        <v>915</v>
      </c>
      <c r="AL617" s="67" t="s">
        <v>912</v>
      </c>
      <c r="AM617" s="72">
        <v>2.8</v>
      </c>
      <c r="AN617" s="73" t="s">
        <v>916</v>
      </c>
      <c r="AO617" s="33" t="s">
        <v>912</v>
      </c>
      <c r="AP617" s="74">
        <v>3250</v>
      </c>
      <c r="AQ617" s="33" t="s">
        <v>912</v>
      </c>
      <c r="AR617" s="75">
        <v>30</v>
      </c>
      <c r="AS617" s="76" t="s">
        <v>913</v>
      </c>
      <c r="AT617" s="77" t="s">
        <v>914</v>
      </c>
      <c r="AU617" s="78" t="s">
        <v>912</v>
      </c>
      <c r="AV617" s="79" t="s">
        <v>915</v>
      </c>
      <c r="AW617" s="78" t="s">
        <v>912</v>
      </c>
      <c r="AX617" s="80">
        <v>3.7</v>
      </c>
      <c r="AZ617" s="18"/>
      <c r="BA617" s="18"/>
      <c r="BB617" s="81"/>
      <c r="BC617" s="22"/>
      <c r="BD617" s="18"/>
      <c r="BE617" s="22"/>
      <c r="BF617" s="18"/>
      <c r="BG617" s="22"/>
      <c r="BH617" s="18"/>
      <c r="BI617" s="870"/>
      <c r="BK617" s="970"/>
      <c r="BL617" s="869"/>
      <c r="BM617" s="971"/>
      <c r="BN617" s="972"/>
      <c r="BO617" s="972"/>
      <c r="BP617" s="972"/>
      <c r="BQ617" s="972"/>
      <c r="BR617" s="972"/>
      <c r="BS617" s="919"/>
      <c r="BU617" s="958"/>
      <c r="BV617" s="117"/>
      <c r="BW617" s="859" t="s">
        <v>912</v>
      </c>
      <c r="BX617" s="886">
        <v>19640</v>
      </c>
      <c r="BY617" s="88"/>
      <c r="BZ617" s="859" t="s">
        <v>912</v>
      </c>
      <c r="CA617" s="860">
        <v>110</v>
      </c>
      <c r="CB617" s="883" t="s">
        <v>913</v>
      </c>
      <c r="CC617" s="834" t="s">
        <v>914</v>
      </c>
      <c r="CD617" s="883" t="s">
        <v>912</v>
      </c>
      <c r="CE617" s="837" t="s">
        <v>918</v>
      </c>
      <c r="CF617" s="883" t="s">
        <v>912</v>
      </c>
      <c r="CG617" s="840">
        <v>6</v>
      </c>
      <c r="CH617" s="877" t="s">
        <v>912</v>
      </c>
      <c r="CI617" s="871">
        <v>5900</v>
      </c>
      <c r="CJ617" s="874">
        <v>6500</v>
      </c>
      <c r="CK617" s="877" t="s">
        <v>912</v>
      </c>
      <c r="CL617" s="89" t="s">
        <v>919</v>
      </c>
      <c r="CM617" s="90">
        <v>9200</v>
      </c>
      <c r="CN617" s="91">
        <v>10300</v>
      </c>
      <c r="CO617" s="859" t="s">
        <v>912</v>
      </c>
      <c r="CP617" s="878">
        <v>10850</v>
      </c>
      <c r="CQ617" s="859" t="s">
        <v>912</v>
      </c>
      <c r="CR617" s="860">
        <v>100</v>
      </c>
      <c r="CS617" s="883" t="s">
        <v>913</v>
      </c>
      <c r="CT617" s="834" t="s">
        <v>914</v>
      </c>
      <c r="CU617" s="834" t="s">
        <v>912</v>
      </c>
      <c r="CV617" s="837" t="s">
        <v>918</v>
      </c>
      <c r="CW617" s="883" t="s">
        <v>912</v>
      </c>
      <c r="CX617" s="850">
        <v>3.2</v>
      </c>
      <c r="CY617" s="881" t="s">
        <v>920</v>
      </c>
      <c r="CZ617" s="877" t="s">
        <v>912</v>
      </c>
      <c r="DA617" s="853">
        <v>5100</v>
      </c>
      <c r="DB617" s="855"/>
      <c r="DC617" s="121"/>
      <c r="DD617" s="855" t="s">
        <v>921</v>
      </c>
      <c r="DE617" s="856">
        <v>11610</v>
      </c>
      <c r="DF617" s="859" t="s">
        <v>912</v>
      </c>
      <c r="DG617" s="860">
        <v>110</v>
      </c>
      <c r="DH617" s="834" t="s">
        <v>913</v>
      </c>
      <c r="DI617" s="834" t="s">
        <v>914</v>
      </c>
      <c r="DJ617" s="834" t="s">
        <v>912</v>
      </c>
      <c r="DK617" s="837" t="s">
        <v>918</v>
      </c>
      <c r="DL617" s="834" t="s">
        <v>912</v>
      </c>
      <c r="DM617" s="840">
        <v>2.2000000000000002</v>
      </c>
      <c r="DN617" s="843" t="s">
        <v>921</v>
      </c>
      <c r="DO617" s="844" t="s">
        <v>854</v>
      </c>
      <c r="DP617" s="846" t="s">
        <v>854</v>
      </c>
      <c r="DQ617" s="846" t="s">
        <v>854</v>
      </c>
      <c r="DR617" s="848" t="s">
        <v>854</v>
      </c>
      <c r="DS617" s="843" t="s">
        <v>921</v>
      </c>
      <c r="DT617" s="967"/>
      <c r="DU617" s="969"/>
      <c r="DV617" s="961"/>
      <c r="DW617" s="195"/>
      <c r="DX617" s="961"/>
    </row>
    <row r="618" spans="1:128" ht="18.600000000000001" customHeight="1">
      <c r="A618" s="302" t="s">
        <v>768</v>
      </c>
      <c r="B618" s="921"/>
      <c r="C618" s="957"/>
      <c r="D618" s="868"/>
      <c r="E618" s="94" t="s">
        <v>52</v>
      </c>
      <c r="F618" s="56"/>
      <c r="G618" s="95">
        <v>85950</v>
      </c>
      <c r="H618" s="96">
        <v>152090</v>
      </c>
      <c r="I618" s="95">
        <v>73670</v>
      </c>
      <c r="J618" s="96">
        <v>139810</v>
      </c>
      <c r="K618" s="33" t="s">
        <v>912</v>
      </c>
      <c r="L618" s="97">
        <v>830</v>
      </c>
      <c r="M618" s="98">
        <v>1400</v>
      </c>
      <c r="N618" s="99" t="s">
        <v>913</v>
      </c>
      <c r="O618" s="100" t="s">
        <v>914</v>
      </c>
      <c r="P618" s="100" t="s">
        <v>852</v>
      </c>
      <c r="Q618" s="100" t="s">
        <v>915</v>
      </c>
      <c r="R618" s="100" t="s">
        <v>912</v>
      </c>
      <c r="S618" s="101">
        <v>3</v>
      </c>
      <c r="T618" s="102">
        <v>2.9</v>
      </c>
      <c r="U618" s="97">
        <v>710</v>
      </c>
      <c r="V618" s="98">
        <v>1270</v>
      </c>
      <c r="W618" s="103" t="s">
        <v>913</v>
      </c>
      <c r="X618" s="100" t="s">
        <v>914</v>
      </c>
      <c r="Y618" s="103" t="s">
        <v>852</v>
      </c>
      <c r="Z618" s="100" t="s">
        <v>915</v>
      </c>
      <c r="AA618" s="103" t="s">
        <v>912</v>
      </c>
      <c r="AB618" s="101">
        <v>2.9</v>
      </c>
      <c r="AC618" s="104">
        <v>2.9</v>
      </c>
      <c r="AD618" s="33" t="s">
        <v>912</v>
      </c>
      <c r="AE618" s="105">
        <v>8140</v>
      </c>
      <c r="AF618" s="33" t="s">
        <v>912</v>
      </c>
      <c r="AG618" s="106">
        <v>80</v>
      </c>
      <c r="AH618" s="107" t="s">
        <v>913</v>
      </c>
      <c r="AI618" s="49" t="s">
        <v>914</v>
      </c>
      <c r="AJ618" s="50" t="s">
        <v>912</v>
      </c>
      <c r="AK618" s="108" t="s">
        <v>915</v>
      </c>
      <c r="AL618" s="109" t="s">
        <v>912</v>
      </c>
      <c r="AM618" s="110">
        <v>2.8</v>
      </c>
      <c r="AN618" s="111"/>
      <c r="AP618" s="112"/>
      <c r="AQ618" s="7"/>
      <c r="AR618" s="113"/>
      <c r="AS618" s="114"/>
      <c r="AT618" s="112"/>
      <c r="AU618" s="114"/>
      <c r="AV618" s="112"/>
      <c r="AW618" s="114"/>
      <c r="AX618" s="112"/>
      <c r="AZ618" s="18"/>
      <c r="BA618" s="18"/>
      <c r="BB618" s="81"/>
      <c r="BC618" s="22"/>
      <c r="BD618" s="18"/>
      <c r="BE618" s="22"/>
      <c r="BF618" s="18"/>
      <c r="BG618" s="22"/>
      <c r="BH618" s="18"/>
      <c r="BI618" s="870"/>
      <c r="BK618" s="115" t="s">
        <v>933</v>
      </c>
      <c r="BL618" s="869"/>
      <c r="BM618" s="93" t="s">
        <v>933</v>
      </c>
      <c r="BS618" s="116"/>
      <c r="BU618" s="958"/>
      <c r="BV618" s="117"/>
      <c r="BW618" s="859"/>
      <c r="BX618" s="887"/>
      <c r="BY618" s="118">
        <v>17700</v>
      </c>
      <c r="BZ618" s="859"/>
      <c r="CA618" s="861"/>
      <c r="CB618" s="884"/>
      <c r="CC618" s="835"/>
      <c r="CD618" s="884"/>
      <c r="CE618" s="838"/>
      <c r="CF618" s="884"/>
      <c r="CG618" s="841"/>
      <c r="CH618" s="877"/>
      <c r="CI618" s="872"/>
      <c r="CJ618" s="875"/>
      <c r="CK618" s="877"/>
      <c r="CL618" s="15" t="s">
        <v>923</v>
      </c>
      <c r="CM618" s="119">
        <v>5100</v>
      </c>
      <c r="CN618" s="120">
        <v>5600</v>
      </c>
      <c r="CO618" s="859"/>
      <c r="CP618" s="879"/>
      <c r="CQ618" s="859"/>
      <c r="CR618" s="861"/>
      <c r="CS618" s="884"/>
      <c r="CT618" s="835"/>
      <c r="CU618" s="835"/>
      <c r="CV618" s="838"/>
      <c r="CW618" s="884"/>
      <c r="CX618" s="851"/>
      <c r="CY618" s="881"/>
      <c r="CZ618" s="877"/>
      <c r="DA618" s="854"/>
      <c r="DB618" s="855"/>
      <c r="DC618" s="121"/>
      <c r="DD618" s="855"/>
      <c r="DE618" s="857"/>
      <c r="DF618" s="859"/>
      <c r="DG618" s="861"/>
      <c r="DH618" s="835"/>
      <c r="DI618" s="835"/>
      <c r="DJ618" s="835"/>
      <c r="DK618" s="838"/>
      <c r="DL618" s="835"/>
      <c r="DM618" s="841"/>
      <c r="DN618" s="843"/>
      <c r="DO618" s="845"/>
      <c r="DP618" s="847"/>
      <c r="DQ618" s="847"/>
      <c r="DR618" s="849"/>
      <c r="DS618" s="843"/>
      <c r="DT618" s="967"/>
      <c r="DU618" s="969"/>
      <c r="DV618" s="961"/>
      <c r="DW618" s="195"/>
      <c r="DX618" s="961"/>
    </row>
    <row r="619" spans="1:128" ht="18.600000000000001" customHeight="1">
      <c r="A619" s="302" t="s">
        <v>769</v>
      </c>
      <c r="B619" s="921"/>
      <c r="C619" s="957"/>
      <c r="D619" s="863" t="s">
        <v>924</v>
      </c>
      <c r="E619" s="94" t="s">
        <v>53</v>
      </c>
      <c r="F619" s="56"/>
      <c r="G619" s="95">
        <v>152090</v>
      </c>
      <c r="H619" s="96">
        <v>233530</v>
      </c>
      <c r="I619" s="95">
        <v>139810</v>
      </c>
      <c r="J619" s="96">
        <v>221250</v>
      </c>
      <c r="K619" s="33" t="s">
        <v>912</v>
      </c>
      <c r="L619" s="97">
        <v>1400</v>
      </c>
      <c r="M619" s="98">
        <v>2210</v>
      </c>
      <c r="N619" s="99" t="s">
        <v>913</v>
      </c>
      <c r="O619" s="100" t="s">
        <v>914</v>
      </c>
      <c r="P619" s="100" t="s">
        <v>852</v>
      </c>
      <c r="Q619" s="100" t="s">
        <v>915</v>
      </c>
      <c r="R619" s="100" t="s">
        <v>912</v>
      </c>
      <c r="S619" s="101">
        <v>2.9</v>
      </c>
      <c r="T619" s="102">
        <v>3</v>
      </c>
      <c r="U619" s="97">
        <v>1270</v>
      </c>
      <c r="V619" s="98">
        <v>2080</v>
      </c>
      <c r="W619" s="103" t="s">
        <v>913</v>
      </c>
      <c r="X619" s="100" t="s">
        <v>914</v>
      </c>
      <c r="Y619" s="103" t="s">
        <v>852</v>
      </c>
      <c r="Z619" s="100" t="s">
        <v>915</v>
      </c>
      <c r="AA619" s="103" t="s">
        <v>912</v>
      </c>
      <c r="AB619" s="101">
        <v>2.9</v>
      </c>
      <c r="AC619" s="104">
        <v>3</v>
      </c>
      <c r="AD619" s="122"/>
      <c r="AF619" s="124"/>
      <c r="AO619" s="122"/>
      <c r="AQ619" s="124"/>
      <c r="AY619" s="33" t="s">
        <v>912</v>
      </c>
      <c r="AZ619" s="127">
        <v>16280</v>
      </c>
      <c r="BA619" s="33" t="s">
        <v>912</v>
      </c>
      <c r="BB619" s="75">
        <v>160</v>
      </c>
      <c r="BC619" s="76" t="s">
        <v>913</v>
      </c>
      <c r="BD619" s="77" t="s">
        <v>914</v>
      </c>
      <c r="BE619" s="78" t="s">
        <v>912</v>
      </c>
      <c r="BF619" s="79" t="s">
        <v>915</v>
      </c>
      <c r="BG619" s="76" t="s">
        <v>912</v>
      </c>
      <c r="BH619" s="80">
        <v>2.8</v>
      </c>
      <c r="BI619" s="870"/>
      <c r="BK619" s="115">
        <v>274600</v>
      </c>
      <c r="BL619" s="869"/>
      <c r="BM619" s="147">
        <v>2740</v>
      </c>
      <c r="BN619" s="86" t="s">
        <v>853</v>
      </c>
      <c r="BO619" s="14" t="s">
        <v>914</v>
      </c>
      <c r="BP619" s="21" t="s">
        <v>912</v>
      </c>
      <c r="BQ619" s="148" t="s">
        <v>915</v>
      </c>
      <c r="BR619" s="35" t="s">
        <v>912</v>
      </c>
      <c r="BS619" s="149">
        <v>2</v>
      </c>
      <c r="BU619" s="958"/>
      <c r="BV619" s="117"/>
      <c r="BW619" s="859" t="s">
        <v>912</v>
      </c>
      <c r="BX619" s="963">
        <v>17700</v>
      </c>
      <c r="BY619" s="128"/>
      <c r="BZ619" s="859"/>
      <c r="CA619" s="861"/>
      <c r="CB619" s="884"/>
      <c r="CC619" s="835"/>
      <c r="CD619" s="884"/>
      <c r="CE619" s="838"/>
      <c r="CF619" s="884"/>
      <c r="CG619" s="841"/>
      <c r="CH619" s="877"/>
      <c r="CI619" s="872"/>
      <c r="CJ619" s="875"/>
      <c r="CK619" s="877"/>
      <c r="CL619" s="15" t="s">
        <v>925</v>
      </c>
      <c r="CM619" s="119">
        <v>4400</v>
      </c>
      <c r="CN619" s="120">
        <v>4900</v>
      </c>
      <c r="CO619" s="859"/>
      <c r="CP619" s="879"/>
      <c r="CQ619" s="859"/>
      <c r="CR619" s="861"/>
      <c r="CS619" s="884"/>
      <c r="CT619" s="835"/>
      <c r="CU619" s="835"/>
      <c r="CV619" s="838"/>
      <c r="CW619" s="884"/>
      <c r="CX619" s="851"/>
      <c r="CY619" s="881"/>
      <c r="CZ619" s="93"/>
      <c r="DA619" s="19"/>
      <c r="DB619" s="855"/>
      <c r="DC619" s="121"/>
      <c r="DD619" s="855"/>
      <c r="DE619" s="857"/>
      <c r="DF619" s="859"/>
      <c r="DG619" s="861"/>
      <c r="DH619" s="835"/>
      <c r="DI619" s="835"/>
      <c r="DJ619" s="835"/>
      <c r="DK619" s="838"/>
      <c r="DL619" s="835"/>
      <c r="DM619" s="841"/>
      <c r="DN619" s="843"/>
      <c r="DO619" s="888">
        <v>0.02</v>
      </c>
      <c r="DP619" s="890">
        <v>0.03</v>
      </c>
      <c r="DQ619" s="890">
        <v>0.05</v>
      </c>
      <c r="DR619" s="892">
        <v>0.06</v>
      </c>
      <c r="DS619" s="843"/>
      <c r="DT619" s="967"/>
      <c r="DU619" s="969"/>
      <c r="DV619" s="961"/>
      <c r="DW619" s="195"/>
      <c r="DX619" s="961"/>
    </row>
    <row r="620" spans="1:128" ht="18.600000000000001" customHeight="1">
      <c r="A620" s="302" t="s">
        <v>770</v>
      </c>
      <c r="B620" s="921"/>
      <c r="C620" s="957"/>
      <c r="D620" s="864"/>
      <c r="E620" s="129" t="s">
        <v>54</v>
      </c>
      <c r="F620" s="56"/>
      <c r="G620" s="130">
        <v>233530</v>
      </c>
      <c r="H620" s="131"/>
      <c r="I620" s="130">
        <v>221250</v>
      </c>
      <c r="J620" s="131"/>
      <c r="K620" s="33" t="s">
        <v>912</v>
      </c>
      <c r="L620" s="132">
        <v>2210</v>
      </c>
      <c r="M620" s="133"/>
      <c r="N620" s="134" t="s">
        <v>913</v>
      </c>
      <c r="O620" s="135" t="s">
        <v>914</v>
      </c>
      <c r="P620" s="135" t="s">
        <v>852</v>
      </c>
      <c r="Q620" s="135" t="s">
        <v>915</v>
      </c>
      <c r="R620" s="135" t="s">
        <v>912</v>
      </c>
      <c r="S620" s="136">
        <v>3</v>
      </c>
      <c r="T620" s="137"/>
      <c r="U620" s="132">
        <v>2080</v>
      </c>
      <c r="V620" s="133"/>
      <c r="W620" s="138" t="s">
        <v>913</v>
      </c>
      <c r="X620" s="135" t="s">
        <v>914</v>
      </c>
      <c r="Y620" s="139" t="s">
        <v>852</v>
      </c>
      <c r="Z620" s="135" t="s">
        <v>915</v>
      </c>
      <c r="AA620" s="139" t="s">
        <v>912</v>
      </c>
      <c r="AB620" s="136">
        <v>3</v>
      </c>
      <c r="AC620" s="140"/>
      <c r="AD620" s="122"/>
      <c r="AF620" s="124"/>
      <c r="AG620" s="141"/>
      <c r="AO620" s="122"/>
      <c r="AQ620" s="124"/>
      <c r="AR620" s="141"/>
      <c r="AY620" s="122"/>
      <c r="BI620" s="870"/>
      <c r="BK620" s="150"/>
      <c r="BL620" s="869"/>
      <c r="BM620" s="151"/>
      <c r="BN620" s="54"/>
      <c r="BO620" s="54"/>
      <c r="BP620" s="54"/>
      <c r="BQ620" s="54"/>
      <c r="BR620" s="54"/>
      <c r="BS620" s="152"/>
      <c r="BU620" s="958"/>
      <c r="BV620" s="117"/>
      <c r="BW620" s="859"/>
      <c r="BX620" s="964"/>
      <c r="BY620" s="142"/>
      <c r="BZ620" s="859"/>
      <c r="CA620" s="862"/>
      <c r="CB620" s="885"/>
      <c r="CC620" s="836"/>
      <c r="CD620" s="885"/>
      <c r="CE620" s="839"/>
      <c r="CF620" s="885"/>
      <c r="CG620" s="842"/>
      <c r="CH620" s="877"/>
      <c r="CI620" s="873"/>
      <c r="CJ620" s="876"/>
      <c r="CK620" s="877"/>
      <c r="CL620" s="143" t="s">
        <v>926</v>
      </c>
      <c r="CM620" s="144">
        <v>3900</v>
      </c>
      <c r="CN620" s="145">
        <v>4400</v>
      </c>
      <c r="CO620" s="859"/>
      <c r="CP620" s="880"/>
      <c r="CQ620" s="859"/>
      <c r="CR620" s="862"/>
      <c r="CS620" s="885"/>
      <c r="CT620" s="836"/>
      <c r="CU620" s="836"/>
      <c r="CV620" s="839"/>
      <c r="CW620" s="885"/>
      <c r="CX620" s="852"/>
      <c r="CY620" s="882"/>
      <c r="CZ620" s="93"/>
      <c r="DA620" s="19"/>
      <c r="DB620" s="855"/>
      <c r="DC620" s="121"/>
      <c r="DD620" s="855"/>
      <c r="DE620" s="858"/>
      <c r="DF620" s="859"/>
      <c r="DG620" s="862"/>
      <c r="DH620" s="836"/>
      <c r="DI620" s="836"/>
      <c r="DJ620" s="836"/>
      <c r="DK620" s="839"/>
      <c r="DL620" s="836"/>
      <c r="DM620" s="842"/>
      <c r="DN620" s="843"/>
      <c r="DO620" s="889"/>
      <c r="DP620" s="891"/>
      <c r="DQ620" s="891"/>
      <c r="DR620" s="893"/>
      <c r="DS620" s="843"/>
      <c r="DT620" s="967"/>
      <c r="DU620" s="969"/>
      <c r="DV620" s="961"/>
      <c r="DW620" s="195"/>
      <c r="DX620" s="961"/>
    </row>
    <row r="621" spans="1:128" ht="18.600000000000001" customHeight="1">
      <c r="A621" s="302" t="s">
        <v>771</v>
      </c>
      <c r="B621" s="921"/>
      <c r="C621" s="959" t="s">
        <v>934</v>
      </c>
      <c r="D621" s="867" t="s">
        <v>911</v>
      </c>
      <c r="E621" s="55" t="s">
        <v>51</v>
      </c>
      <c r="F621" s="56"/>
      <c r="G621" s="57">
        <v>71090</v>
      </c>
      <c r="H621" s="58">
        <v>79230</v>
      </c>
      <c r="I621" s="57">
        <v>60050</v>
      </c>
      <c r="J621" s="58">
        <v>68190</v>
      </c>
      <c r="K621" s="33" t="s">
        <v>912</v>
      </c>
      <c r="L621" s="59">
        <v>690</v>
      </c>
      <c r="M621" s="60">
        <v>770</v>
      </c>
      <c r="N621" s="61" t="s">
        <v>913</v>
      </c>
      <c r="O621" s="62" t="s">
        <v>914</v>
      </c>
      <c r="P621" s="63" t="s">
        <v>912</v>
      </c>
      <c r="Q621" s="64" t="s">
        <v>915</v>
      </c>
      <c r="R621" s="63" t="s">
        <v>912</v>
      </c>
      <c r="S621" s="65">
        <v>3</v>
      </c>
      <c r="T621" s="66">
        <v>2.9</v>
      </c>
      <c r="U621" s="59">
        <v>570</v>
      </c>
      <c r="V621" s="60">
        <v>650</v>
      </c>
      <c r="W621" s="67" t="s">
        <v>913</v>
      </c>
      <c r="X621" s="62" t="s">
        <v>914</v>
      </c>
      <c r="Y621" s="67" t="s">
        <v>912</v>
      </c>
      <c r="Z621" s="64" t="s">
        <v>915</v>
      </c>
      <c r="AA621" s="67" t="s">
        <v>912</v>
      </c>
      <c r="AB621" s="65">
        <v>2.9</v>
      </c>
      <c r="AC621" s="68">
        <v>2.9</v>
      </c>
      <c r="AD621" s="33" t="s">
        <v>912</v>
      </c>
      <c r="AE621" s="69">
        <v>8140</v>
      </c>
      <c r="AF621" s="33" t="s">
        <v>912</v>
      </c>
      <c r="AG621" s="70">
        <v>80</v>
      </c>
      <c r="AH621" s="71" t="s">
        <v>913</v>
      </c>
      <c r="AI621" s="62" t="s">
        <v>914</v>
      </c>
      <c r="AJ621" s="67" t="s">
        <v>912</v>
      </c>
      <c r="AK621" s="64" t="s">
        <v>915</v>
      </c>
      <c r="AL621" s="67" t="s">
        <v>912</v>
      </c>
      <c r="AM621" s="72">
        <v>2.8</v>
      </c>
      <c r="AN621" s="73" t="s">
        <v>916</v>
      </c>
      <c r="AO621" s="33" t="s">
        <v>912</v>
      </c>
      <c r="AP621" s="74">
        <v>3250</v>
      </c>
      <c r="AQ621" s="33" t="s">
        <v>912</v>
      </c>
      <c r="AR621" s="75">
        <v>30</v>
      </c>
      <c r="AS621" s="76" t="s">
        <v>913</v>
      </c>
      <c r="AT621" s="77" t="s">
        <v>914</v>
      </c>
      <c r="AU621" s="78" t="s">
        <v>912</v>
      </c>
      <c r="AV621" s="79" t="s">
        <v>915</v>
      </c>
      <c r="AW621" s="78" t="s">
        <v>912</v>
      </c>
      <c r="AX621" s="80">
        <v>3.7</v>
      </c>
      <c r="AZ621" s="18"/>
      <c r="BA621" s="18"/>
      <c r="BB621" s="81"/>
      <c r="BC621" s="22"/>
      <c r="BD621" s="18"/>
      <c r="BE621" s="22"/>
      <c r="BF621" s="18"/>
      <c r="BG621" s="22"/>
      <c r="BH621" s="18"/>
      <c r="BI621" s="870"/>
      <c r="BK621" s="115" t="s">
        <v>935</v>
      </c>
      <c r="BL621" s="869"/>
      <c r="BM621" s="93" t="s">
        <v>935</v>
      </c>
      <c r="BS621" s="116"/>
      <c r="BT621" s="19"/>
      <c r="BU621" s="958"/>
      <c r="BV621" s="153"/>
      <c r="BW621" s="859" t="s">
        <v>912</v>
      </c>
      <c r="BX621" s="886">
        <v>18460</v>
      </c>
      <c r="BY621" s="88"/>
      <c r="BZ621" s="859" t="s">
        <v>912</v>
      </c>
      <c r="CA621" s="860">
        <v>100</v>
      </c>
      <c r="CB621" s="883" t="s">
        <v>913</v>
      </c>
      <c r="CC621" s="834" t="s">
        <v>914</v>
      </c>
      <c r="CD621" s="883" t="s">
        <v>912</v>
      </c>
      <c r="CE621" s="837" t="s">
        <v>918</v>
      </c>
      <c r="CF621" s="883" t="s">
        <v>912</v>
      </c>
      <c r="CG621" s="840">
        <v>6</v>
      </c>
      <c r="CH621" s="877" t="s">
        <v>912</v>
      </c>
      <c r="CI621" s="871">
        <v>5300</v>
      </c>
      <c r="CJ621" s="874">
        <v>5900</v>
      </c>
      <c r="CK621" s="877" t="s">
        <v>912</v>
      </c>
      <c r="CL621" s="89" t="s">
        <v>919</v>
      </c>
      <c r="CM621" s="90">
        <v>8800</v>
      </c>
      <c r="CN621" s="91">
        <v>9800</v>
      </c>
      <c r="CO621" s="859" t="s">
        <v>912</v>
      </c>
      <c r="CP621" s="878">
        <v>9770</v>
      </c>
      <c r="CQ621" s="859" t="s">
        <v>912</v>
      </c>
      <c r="CR621" s="860">
        <v>90</v>
      </c>
      <c r="CS621" s="883" t="s">
        <v>913</v>
      </c>
      <c r="CT621" s="834" t="s">
        <v>914</v>
      </c>
      <c r="CU621" s="834" t="s">
        <v>912</v>
      </c>
      <c r="CV621" s="837" t="s">
        <v>918</v>
      </c>
      <c r="CW621" s="883" t="s">
        <v>912</v>
      </c>
      <c r="CX621" s="850">
        <v>3.2</v>
      </c>
      <c r="CY621" s="881" t="s">
        <v>920</v>
      </c>
      <c r="CZ621" s="877" t="s">
        <v>912</v>
      </c>
      <c r="DA621" s="853">
        <v>5100</v>
      </c>
      <c r="DB621" s="855"/>
      <c r="DC621" s="121"/>
      <c r="DD621" s="855" t="s">
        <v>921</v>
      </c>
      <c r="DE621" s="856">
        <v>10450</v>
      </c>
      <c r="DF621" s="859" t="s">
        <v>912</v>
      </c>
      <c r="DG621" s="860">
        <v>100</v>
      </c>
      <c r="DH621" s="834" t="s">
        <v>913</v>
      </c>
      <c r="DI621" s="834" t="s">
        <v>914</v>
      </c>
      <c r="DJ621" s="834" t="s">
        <v>912</v>
      </c>
      <c r="DK621" s="837" t="s">
        <v>918</v>
      </c>
      <c r="DL621" s="834" t="s">
        <v>912</v>
      </c>
      <c r="DM621" s="840">
        <v>2.2000000000000002</v>
      </c>
      <c r="DN621" s="843" t="s">
        <v>921</v>
      </c>
      <c r="DO621" s="844" t="s">
        <v>854</v>
      </c>
      <c r="DP621" s="846" t="s">
        <v>854</v>
      </c>
      <c r="DQ621" s="846" t="s">
        <v>854</v>
      </c>
      <c r="DR621" s="848" t="s">
        <v>854</v>
      </c>
      <c r="DS621" s="843" t="s">
        <v>921</v>
      </c>
      <c r="DT621" s="967"/>
      <c r="DU621" s="969"/>
      <c r="DV621" s="961"/>
      <c r="DW621" s="195"/>
      <c r="DX621" s="961"/>
    </row>
    <row r="622" spans="1:128" ht="18.600000000000001" customHeight="1">
      <c r="A622" s="302" t="s">
        <v>772</v>
      </c>
      <c r="B622" s="921"/>
      <c r="C622" s="957"/>
      <c r="D622" s="868"/>
      <c r="E622" s="94" t="s">
        <v>52</v>
      </c>
      <c r="F622" s="56"/>
      <c r="G622" s="95">
        <v>79230</v>
      </c>
      <c r="H622" s="96">
        <v>145370</v>
      </c>
      <c r="I622" s="95">
        <v>68190</v>
      </c>
      <c r="J622" s="96">
        <v>134330</v>
      </c>
      <c r="K622" s="33" t="s">
        <v>912</v>
      </c>
      <c r="L622" s="97">
        <v>770</v>
      </c>
      <c r="M622" s="98">
        <v>1330</v>
      </c>
      <c r="N622" s="99" t="s">
        <v>913</v>
      </c>
      <c r="O622" s="100" t="s">
        <v>914</v>
      </c>
      <c r="P622" s="100" t="s">
        <v>852</v>
      </c>
      <c r="Q622" s="100" t="s">
        <v>915</v>
      </c>
      <c r="R622" s="100" t="s">
        <v>912</v>
      </c>
      <c r="S622" s="101">
        <v>2.9</v>
      </c>
      <c r="T622" s="102">
        <v>3</v>
      </c>
      <c r="U622" s="97">
        <v>650</v>
      </c>
      <c r="V622" s="98">
        <v>1220</v>
      </c>
      <c r="W622" s="103" t="s">
        <v>913</v>
      </c>
      <c r="X622" s="100" t="s">
        <v>914</v>
      </c>
      <c r="Y622" s="103" t="s">
        <v>852</v>
      </c>
      <c r="Z622" s="100" t="s">
        <v>915</v>
      </c>
      <c r="AA622" s="103" t="s">
        <v>912</v>
      </c>
      <c r="AB622" s="101">
        <v>2.9</v>
      </c>
      <c r="AC622" s="104">
        <v>2.9</v>
      </c>
      <c r="AD622" s="33" t="s">
        <v>912</v>
      </c>
      <c r="AE622" s="105">
        <v>8140</v>
      </c>
      <c r="AF622" s="33" t="s">
        <v>912</v>
      </c>
      <c r="AG622" s="106">
        <v>80</v>
      </c>
      <c r="AH622" s="107" t="s">
        <v>913</v>
      </c>
      <c r="AI622" s="49" t="s">
        <v>914</v>
      </c>
      <c r="AJ622" s="50" t="s">
        <v>912</v>
      </c>
      <c r="AK622" s="108" t="s">
        <v>915</v>
      </c>
      <c r="AL622" s="109" t="s">
        <v>912</v>
      </c>
      <c r="AM622" s="110">
        <v>2.8</v>
      </c>
      <c r="AN622" s="111"/>
      <c r="AP622" s="112"/>
      <c r="AQ622" s="7"/>
      <c r="AR622" s="113"/>
      <c r="AS622" s="114"/>
      <c r="AT622" s="112"/>
      <c r="AU622" s="114"/>
      <c r="AV622" s="112"/>
      <c r="AW622" s="114"/>
      <c r="AX622" s="112"/>
      <c r="AZ622" s="18"/>
      <c r="BA622" s="18"/>
      <c r="BB622" s="81"/>
      <c r="BC622" s="22"/>
      <c r="BD622" s="18"/>
      <c r="BE622" s="22"/>
      <c r="BF622" s="18"/>
      <c r="BG622" s="22"/>
      <c r="BH622" s="18"/>
      <c r="BI622" s="870"/>
      <c r="BK622" s="115">
        <v>294100</v>
      </c>
      <c r="BL622" s="869"/>
      <c r="BM622" s="147">
        <v>2940</v>
      </c>
      <c r="BN622" s="86" t="s">
        <v>853</v>
      </c>
      <c r="BO622" s="14" t="s">
        <v>914</v>
      </c>
      <c r="BP622" s="21" t="s">
        <v>912</v>
      </c>
      <c r="BQ622" s="148" t="s">
        <v>915</v>
      </c>
      <c r="BR622" s="35" t="s">
        <v>912</v>
      </c>
      <c r="BS622" s="149">
        <v>1.9</v>
      </c>
      <c r="BT622" s="19"/>
      <c r="BU622" s="958"/>
      <c r="BV622" s="153"/>
      <c r="BW622" s="859"/>
      <c r="BX622" s="887"/>
      <c r="BY622" s="118">
        <v>16520</v>
      </c>
      <c r="BZ622" s="859"/>
      <c r="CA622" s="861"/>
      <c r="CB622" s="884"/>
      <c r="CC622" s="835"/>
      <c r="CD622" s="884"/>
      <c r="CE622" s="838"/>
      <c r="CF622" s="884"/>
      <c r="CG622" s="841"/>
      <c r="CH622" s="877"/>
      <c r="CI622" s="872"/>
      <c r="CJ622" s="875"/>
      <c r="CK622" s="877"/>
      <c r="CL622" s="15" t="s">
        <v>923</v>
      </c>
      <c r="CM622" s="119">
        <v>4800</v>
      </c>
      <c r="CN622" s="120">
        <v>5400</v>
      </c>
      <c r="CO622" s="859"/>
      <c r="CP622" s="879"/>
      <c r="CQ622" s="859"/>
      <c r="CR622" s="861"/>
      <c r="CS622" s="884"/>
      <c r="CT622" s="835"/>
      <c r="CU622" s="835"/>
      <c r="CV622" s="838"/>
      <c r="CW622" s="884"/>
      <c r="CX622" s="851"/>
      <c r="CY622" s="881"/>
      <c r="CZ622" s="877"/>
      <c r="DA622" s="854"/>
      <c r="DB622" s="855"/>
      <c r="DC622" s="121"/>
      <c r="DD622" s="855"/>
      <c r="DE622" s="857"/>
      <c r="DF622" s="859"/>
      <c r="DG622" s="861"/>
      <c r="DH622" s="835"/>
      <c r="DI622" s="835"/>
      <c r="DJ622" s="835"/>
      <c r="DK622" s="838"/>
      <c r="DL622" s="835"/>
      <c r="DM622" s="841"/>
      <c r="DN622" s="843"/>
      <c r="DO622" s="845"/>
      <c r="DP622" s="847"/>
      <c r="DQ622" s="847"/>
      <c r="DR622" s="849"/>
      <c r="DS622" s="843"/>
      <c r="DT622" s="967"/>
      <c r="DU622" s="969"/>
      <c r="DV622" s="961"/>
      <c r="DW622" s="195"/>
      <c r="DX622" s="961"/>
    </row>
    <row r="623" spans="1:128" ht="18.600000000000001" customHeight="1">
      <c r="A623" s="302" t="s">
        <v>773</v>
      </c>
      <c r="B623" s="921"/>
      <c r="C623" s="957"/>
      <c r="D623" s="863" t="s">
        <v>924</v>
      </c>
      <c r="E623" s="94" t="s">
        <v>53</v>
      </c>
      <c r="F623" s="56"/>
      <c r="G623" s="95">
        <v>145370</v>
      </c>
      <c r="H623" s="96">
        <v>226810</v>
      </c>
      <c r="I623" s="95">
        <v>134330</v>
      </c>
      <c r="J623" s="96">
        <v>215770</v>
      </c>
      <c r="K623" s="33" t="s">
        <v>912</v>
      </c>
      <c r="L623" s="97">
        <v>1330</v>
      </c>
      <c r="M623" s="98">
        <v>2140</v>
      </c>
      <c r="N623" s="99" t="s">
        <v>913</v>
      </c>
      <c r="O623" s="100" t="s">
        <v>914</v>
      </c>
      <c r="P623" s="100" t="s">
        <v>852</v>
      </c>
      <c r="Q623" s="100" t="s">
        <v>915</v>
      </c>
      <c r="R623" s="100" t="s">
        <v>912</v>
      </c>
      <c r="S623" s="101">
        <v>3</v>
      </c>
      <c r="T623" s="102">
        <v>3</v>
      </c>
      <c r="U623" s="97">
        <v>1220</v>
      </c>
      <c r="V623" s="98">
        <v>2030</v>
      </c>
      <c r="W623" s="103" t="s">
        <v>913</v>
      </c>
      <c r="X623" s="100" t="s">
        <v>914</v>
      </c>
      <c r="Y623" s="103" t="s">
        <v>852</v>
      </c>
      <c r="Z623" s="100" t="s">
        <v>915</v>
      </c>
      <c r="AA623" s="103" t="s">
        <v>912</v>
      </c>
      <c r="AB623" s="101">
        <v>2.9</v>
      </c>
      <c r="AC623" s="104">
        <v>2.9</v>
      </c>
      <c r="AD623" s="122"/>
      <c r="AF623" s="124"/>
      <c r="AO623" s="122"/>
      <c r="AQ623" s="124"/>
      <c r="AY623" s="33" t="s">
        <v>912</v>
      </c>
      <c r="AZ623" s="127">
        <v>16280</v>
      </c>
      <c r="BA623" s="33" t="s">
        <v>912</v>
      </c>
      <c r="BB623" s="75">
        <v>160</v>
      </c>
      <c r="BC623" s="76" t="s">
        <v>913</v>
      </c>
      <c r="BD623" s="77" t="s">
        <v>914</v>
      </c>
      <c r="BE623" s="78" t="s">
        <v>912</v>
      </c>
      <c r="BF623" s="79" t="s">
        <v>915</v>
      </c>
      <c r="BG623" s="76" t="s">
        <v>912</v>
      </c>
      <c r="BH623" s="80">
        <v>2.8</v>
      </c>
      <c r="BI623" s="870"/>
      <c r="BK623" s="150"/>
      <c r="BL623" s="869"/>
      <c r="BM623" s="151"/>
      <c r="BN623" s="54"/>
      <c r="BO623" s="54"/>
      <c r="BP623" s="54"/>
      <c r="BQ623" s="54"/>
      <c r="BR623" s="54"/>
      <c r="BS623" s="152"/>
      <c r="BT623" s="19"/>
      <c r="BU623" s="958"/>
      <c r="BV623" s="153"/>
      <c r="BW623" s="859" t="s">
        <v>912</v>
      </c>
      <c r="BX623" s="963">
        <v>16520</v>
      </c>
      <c r="BY623" s="128"/>
      <c r="BZ623" s="859"/>
      <c r="CA623" s="861">
        <v>0</v>
      </c>
      <c r="CB623" s="884"/>
      <c r="CC623" s="835"/>
      <c r="CD623" s="884"/>
      <c r="CE623" s="838"/>
      <c r="CF623" s="884"/>
      <c r="CG623" s="841"/>
      <c r="CH623" s="877"/>
      <c r="CI623" s="872"/>
      <c r="CJ623" s="875"/>
      <c r="CK623" s="877"/>
      <c r="CL623" s="15" t="s">
        <v>925</v>
      </c>
      <c r="CM623" s="119">
        <v>4200</v>
      </c>
      <c r="CN623" s="120">
        <v>4700</v>
      </c>
      <c r="CO623" s="859"/>
      <c r="CP623" s="879"/>
      <c r="CQ623" s="859"/>
      <c r="CR623" s="861"/>
      <c r="CS623" s="884"/>
      <c r="CT623" s="835"/>
      <c r="CU623" s="835"/>
      <c r="CV623" s="838"/>
      <c r="CW623" s="884"/>
      <c r="CX623" s="851"/>
      <c r="CY623" s="881"/>
      <c r="CZ623" s="93"/>
      <c r="DA623" s="19"/>
      <c r="DB623" s="855"/>
      <c r="DC623" s="121"/>
      <c r="DD623" s="855"/>
      <c r="DE623" s="857"/>
      <c r="DF623" s="859"/>
      <c r="DG623" s="861"/>
      <c r="DH623" s="835"/>
      <c r="DI623" s="835"/>
      <c r="DJ623" s="835"/>
      <c r="DK623" s="838"/>
      <c r="DL623" s="835"/>
      <c r="DM623" s="841"/>
      <c r="DN623" s="843"/>
      <c r="DO623" s="888">
        <v>0.02</v>
      </c>
      <c r="DP623" s="890">
        <v>0.03</v>
      </c>
      <c r="DQ623" s="890">
        <v>0.05</v>
      </c>
      <c r="DR623" s="892">
        <v>0.06</v>
      </c>
      <c r="DS623" s="843"/>
      <c r="DT623" s="967"/>
      <c r="DU623" s="969"/>
      <c r="DV623" s="961"/>
      <c r="DW623" s="195"/>
      <c r="DX623" s="961"/>
    </row>
    <row r="624" spans="1:128" ht="18.600000000000001" customHeight="1">
      <c r="A624" s="302" t="s">
        <v>774</v>
      </c>
      <c r="B624" s="921"/>
      <c r="C624" s="957"/>
      <c r="D624" s="864"/>
      <c r="E624" s="129" t="s">
        <v>54</v>
      </c>
      <c r="F624" s="56"/>
      <c r="G624" s="130">
        <v>226810</v>
      </c>
      <c r="H624" s="131"/>
      <c r="I624" s="130">
        <v>215770</v>
      </c>
      <c r="J624" s="131"/>
      <c r="K624" s="33" t="s">
        <v>912</v>
      </c>
      <c r="L624" s="132">
        <v>2140</v>
      </c>
      <c r="M624" s="133"/>
      <c r="N624" s="134" t="s">
        <v>913</v>
      </c>
      <c r="O624" s="135" t="s">
        <v>914</v>
      </c>
      <c r="P624" s="135" t="s">
        <v>852</v>
      </c>
      <c r="Q624" s="135" t="s">
        <v>915</v>
      </c>
      <c r="R624" s="135" t="s">
        <v>912</v>
      </c>
      <c r="S624" s="136">
        <v>3</v>
      </c>
      <c r="T624" s="137"/>
      <c r="U624" s="132">
        <v>2030</v>
      </c>
      <c r="V624" s="133"/>
      <c r="W624" s="138" t="s">
        <v>913</v>
      </c>
      <c r="X624" s="135" t="s">
        <v>914</v>
      </c>
      <c r="Y624" s="139" t="s">
        <v>852</v>
      </c>
      <c r="Z624" s="135" t="s">
        <v>915</v>
      </c>
      <c r="AA624" s="139" t="s">
        <v>912</v>
      </c>
      <c r="AB624" s="136">
        <v>2.9</v>
      </c>
      <c r="AC624" s="140"/>
      <c r="AD624" s="122"/>
      <c r="AF624" s="124"/>
      <c r="AG624" s="141"/>
      <c r="AO624" s="122"/>
      <c r="AQ624" s="124"/>
      <c r="AR624" s="141"/>
      <c r="AY624" s="122"/>
      <c r="BI624" s="870"/>
      <c r="BK624" s="115" t="s">
        <v>936</v>
      </c>
      <c r="BL624" s="869"/>
      <c r="BM624" s="93" t="s">
        <v>936</v>
      </c>
      <c r="BS624" s="116"/>
      <c r="BT624" s="123"/>
      <c r="BU624" s="958"/>
      <c r="BV624" s="115"/>
      <c r="BW624" s="859"/>
      <c r="BX624" s="964"/>
      <c r="BY624" s="142"/>
      <c r="BZ624" s="859"/>
      <c r="CA624" s="862"/>
      <c r="CB624" s="885"/>
      <c r="CC624" s="836"/>
      <c r="CD624" s="885"/>
      <c r="CE624" s="839"/>
      <c r="CF624" s="885"/>
      <c r="CG624" s="842"/>
      <c r="CH624" s="877"/>
      <c r="CI624" s="873"/>
      <c r="CJ624" s="876"/>
      <c r="CK624" s="877"/>
      <c r="CL624" s="143" t="s">
        <v>926</v>
      </c>
      <c r="CM624" s="144">
        <v>3800</v>
      </c>
      <c r="CN624" s="145">
        <v>4200</v>
      </c>
      <c r="CO624" s="859"/>
      <c r="CP624" s="880"/>
      <c r="CQ624" s="859"/>
      <c r="CR624" s="862"/>
      <c r="CS624" s="885"/>
      <c r="CT624" s="836"/>
      <c r="CU624" s="836"/>
      <c r="CV624" s="839"/>
      <c r="CW624" s="885"/>
      <c r="CX624" s="852"/>
      <c r="CY624" s="882"/>
      <c r="CZ624" s="93"/>
      <c r="DA624" s="19"/>
      <c r="DB624" s="855"/>
      <c r="DC624" s="121"/>
      <c r="DD624" s="855"/>
      <c r="DE624" s="858"/>
      <c r="DF624" s="859"/>
      <c r="DG624" s="862"/>
      <c r="DH624" s="836"/>
      <c r="DI624" s="836"/>
      <c r="DJ624" s="836"/>
      <c r="DK624" s="839"/>
      <c r="DL624" s="836"/>
      <c r="DM624" s="842"/>
      <c r="DN624" s="843"/>
      <c r="DO624" s="889"/>
      <c r="DP624" s="891"/>
      <c r="DQ624" s="891"/>
      <c r="DR624" s="893"/>
      <c r="DS624" s="843"/>
      <c r="DT624" s="967"/>
      <c r="DU624" s="969"/>
      <c r="DV624" s="961"/>
      <c r="DW624" s="195"/>
      <c r="DX624" s="961"/>
    </row>
    <row r="625" spans="1:128" ht="18.600000000000001" customHeight="1">
      <c r="A625" s="302" t="s">
        <v>775</v>
      </c>
      <c r="B625" s="921"/>
      <c r="C625" s="959" t="s">
        <v>937</v>
      </c>
      <c r="D625" s="867" t="s">
        <v>911</v>
      </c>
      <c r="E625" s="55" t="s">
        <v>51</v>
      </c>
      <c r="F625" s="56"/>
      <c r="G625" s="57">
        <v>66220</v>
      </c>
      <c r="H625" s="58">
        <v>74360</v>
      </c>
      <c r="I625" s="57">
        <v>56170</v>
      </c>
      <c r="J625" s="58">
        <v>64310</v>
      </c>
      <c r="K625" s="33" t="s">
        <v>912</v>
      </c>
      <c r="L625" s="59">
        <v>640</v>
      </c>
      <c r="M625" s="60">
        <v>720</v>
      </c>
      <c r="N625" s="61" t="s">
        <v>913</v>
      </c>
      <c r="O625" s="62" t="s">
        <v>914</v>
      </c>
      <c r="P625" s="63" t="s">
        <v>912</v>
      </c>
      <c r="Q625" s="64" t="s">
        <v>915</v>
      </c>
      <c r="R625" s="63" t="s">
        <v>912</v>
      </c>
      <c r="S625" s="65">
        <v>3</v>
      </c>
      <c r="T625" s="66">
        <v>2.9</v>
      </c>
      <c r="U625" s="59">
        <v>540</v>
      </c>
      <c r="V625" s="60">
        <v>620</v>
      </c>
      <c r="W625" s="67" t="s">
        <v>913</v>
      </c>
      <c r="X625" s="62" t="s">
        <v>914</v>
      </c>
      <c r="Y625" s="67" t="s">
        <v>912</v>
      </c>
      <c r="Z625" s="64" t="s">
        <v>915</v>
      </c>
      <c r="AA625" s="67" t="s">
        <v>912</v>
      </c>
      <c r="AB625" s="65">
        <v>2.9</v>
      </c>
      <c r="AC625" s="68">
        <v>2.9</v>
      </c>
      <c r="AD625" s="33" t="s">
        <v>912</v>
      </c>
      <c r="AE625" s="69">
        <v>8140</v>
      </c>
      <c r="AF625" s="33" t="s">
        <v>912</v>
      </c>
      <c r="AG625" s="70">
        <v>80</v>
      </c>
      <c r="AH625" s="71" t="s">
        <v>913</v>
      </c>
      <c r="AI625" s="62" t="s">
        <v>914</v>
      </c>
      <c r="AJ625" s="67" t="s">
        <v>912</v>
      </c>
      <c r="AK625" s="64" t="s">
        <v>915</v>
      </c>
      <c r="AL625" s="67" t="s">
        <v>912</v>
      </c>
      <c r="AM625" s="72">
        <v>2.8</v>
      </c>
      <c r="AN625" s="73" t="s">
        <v>916</v>
      </c>
      <c r="AO625" s="33" t="s">
        <v>912</v>
      </c>
      <c r="AP625" s="74">
        <v>3250</v>
      </c>
      <c r="AQ625" s="33" t="s">
        <v>912</v>
      </c>
      <c r="AR625" s="75">
        <v>30</v>
      </c>
      <c r="AS625" s="76" t="s">
        <v>913</v>
      </c>
      <c r="AT625" s="77" t="s">
        <v>914</v>
      </c>
      <c r="AU625" s="78" t="s">
        <v>912</v>
      </c>
      <c r="AV625" s="79" t="s">
        <v>915</v>
      </c>
      <c r="AW625" s="78" t="s">
        <v>912</v>
      </c>
      <c r="AX625" s="80">
        <v>3.7</v>
      </c>
      <c r="AZ625" s="18"/>
      <c r="BA625" s="18"/>
      <c r="BB625" s="81"/>
      <c r="BC625" s="22"/>
      <c r="BD625" s="18"/>
      <c r="BE625" s="22"/>
      <c r="BF625" s="18"/>
      <c r="BG625" s="22"/>
      <c r="BH625" s="18"/>
      <c r="BI625" s="870"/>
      <c r="BK625" s="115">
        <v>333200</v>
      </c>
      <c r="BL625" s="869"/>
      <c r="BM625" s="147">
        <v>3330</v>
      </c>
      <c r="BN625" s="86" t="s">
        <v>853</v>
      </c>
      <c r="BO625" s="14" t="s">
        <v>914</v>
      </c>
      <c r="BP625" s="21" t="s">
        <v>912</v>
      </c>
      <c r="BQ625" s="148" t="s">
        <v>915</v>
      </c>
      <c r="BR625" s="35" t="s">
        <v>912</v>
      </c>
      <c r="BS625" s="149">
        <v>2</v>
      </c>
      <c r="BT625" s="123"/>
      <c r="BU625" s="958"/>
      <c r="BV625" s="115"/>
      <c r="BW625" s="859" t="s">
        <v>912</v>
      </c>
      <c r="BX625" s="886">
        <v>17480</v>
      </c>
      <c r="BY625" s="88"/>
      <c r="BZ625" s="859" t="s">
        <v>912</v>
      </c>
      <c r="CA625" s="860">
        <v>90</v>
      </c>
      <c r="CB625" s="883" t="s">
        <v>913</v>
      </c>
      <c r="CC625" s="834" t="s">
        <v>914</v>
      </c>
      <c r="CD625" s="883" t="s">
        <v>912</v>
      </c>
      <c r="CE625" s="837" t="s">
        <v>918</v>
      </c>
      <c r="CF625" s="883" t="s">
        <v>912</v>
      </c>
      <c r="CG625" s="840">
        <v>6</v>
      </c>
      <c r="CH625" s="877" t="s">
        <v>912</v>
      </c>
      <c r="CI625" s="871">
        <v>4800</v>
      </c>
      <c r="CJ625" s="874">
        <v>5300</v>
      </c>
      <c r="CK625" s="877" t="s">
        <v>912</v>
      </c>
      <c r="CL625" s="89" t="s">
        <v>919</v>
      </c>
      <c r="CM625" s="90">
        <v>8000</v>
      </c>
      <c r="CN625" s="91">
        <v>8900</v>
      </c>
      <c r="CO625" s="859" t="s">
        <v>912</v>
      </c>
      <c r="CP625" s="878">
        <v>8880</v>
      </c>
      <c r="CQ625" s="859" t="s">
        <v>912</v>
      </c>
      <c r="CR625" s="860">
        <v>80</v>
      </c>
      <c r="CS625" s="883" t="s">
        <v>913</v>
      </c>
      <c r="CT625" s="834" t="s">
        <v>914</v>
      </c>
      <c r="CU625" s="834" t="s">
        <v>912</v>
      </c>
      <c r="CV625" s="837" t="s">
        <v>918</v>
      </c>
      <c r="CW625" s="883" t="s">
        <v>912</v>
      </c>
      <c r="CX625" s="850">
        <v>3.3</v>
      </c>
      <c r="CY625" s="881" t="s">
        <v>920</v>
      </c>
      <c r="CZ625" s="877" t="s">
        <v>912</v>
      </c>
      <c r="DA625" s="853">
        <v>5100</v>
      </c>
      <c r="DB625" s="855"/>
      <c r="DC625" s="121"/>
      <c r="DD625" s="855" t="s">
        <v>921</v>
      </c>
      <c r="DE625" s="856">
        <v>9500</v>
      </c>
      <c r="DF625" s="859" t="s">
        <v>912</v>
      </c>
      <c r="DG625" s="860">
        <v>90</v>
      </c>
      <c r="DH625" s="834" t="s">
        <v>913</v>
      </c>
      <c r="DI625" s="834" t="s">
        <v>914</v>
      </c>
      <c r="DJ625" s="834" t="s">
        <v>912</v>
      </c>
      <c r="DK625" s="837" t="s">
        <v>918</v>
      </c>
      <c r="DL625" s="834" t="s">
        <v>912</v>
      </c>
      <c r="DM625" s="840">
        <v>2.2000000000000002</v>
      </c>
      <c r="DN625" s="843" t="s">
        <v>921</v>
      </c>
      <c r="DO625" s="844" t="s">
        <v>854</v>
      </c>
      <c r="DP625" s="846" t="s">
        <v>854</v>
      </c>
      <c r="DQ625" s="846" t="s">
        <v>854</v>
      </c>
      <c r="DR625" s="848" t="s">
        <v>854</v>
      </c>
      <c r="DS625" s="843" t="s">
        <v>921</v>
      </c>
      <c r="DT625" s="967"/>
      <c r="DU625" s="969"/>
      <c r="DV625" s="961"/>
      <c r="DW625" s="195"/>
      <c r="DX625" s="961"/>
    </row>
    <row r="626" spans="1:128" ht="18.600000000000001" customHeight="1">
      <c r="A626" s="302" t="s">
        <v>776</v>
      </c>
      <c r="B626" s="921"/>
      <c r="C626" s="957"/>
      <c r="D626" s="868"/>
      <c r="E626" s="94" t="s">
        <v>52</v>
      </c>
      <c r="F626" s="56"/>
      <c r="G626" s="95">
        <v>74360</v>
      </c>
      <c r="H626" s="96">
        <v>140500</v>
      </c>
      <c r="I626" s="95">
        <v>64310</v>
      </c>
      <c r="J626" s="96">
        <v>130450</v>
      </c>
      <c r="K626" s="33" t="s">
        <v>912</v>
      </c>
      <c r="L626" s="97">
        <v>720</v>
      </c>
      <c r="M626" s="98">
        <v>1280</v>
      </c>
      <c r="N626" s="99" t="s">
        <v>913</v>
      </c>
      <c r="O626" s="100" t="s">
        <v>914</v>
      </c>
      <c r="P626" s="100" t="s">
        <v>852</v>
      </c>
      <c r="Q626" s="100" t="s">
        <v>915</v>
      </c>
      <c r="R626" s="100" t="s">
        <v>912</v>
      </c>
      <c r="S626" s="101">
        <v>2.9</v>
      </c>
      <c r="T626" s="102">
        <v>3</v>
      </c>
      <c r="U626" s="97">
        <v>620</v>
      </c>
      <c r="V626" s="98">
        <v>1180</v>
      </c>
      <c r="W626" s="103" t="s">
        <v>913</v>
      </c>
      <c r="X626" s="100" t="s">
        <v>914</v>
      </c>
      <c r="Y626" s="103" t="s">
        <v>852</v>
      </c>
      <c r="Z626" s="100" t="s">
        <v>915</v>
      </c>
      <c r="AA626" s="103" t="s">
        <v>912</v>
      </c>
      <c r="AB626" s="101">
        <v>2.9</v>
      </c>
      <c r="AC626" s="104">
        <v>2.9</v>
      </c>
      <c r="AD626" s="33" t="s">
        <v>912</v>
      </c>
      <c r="AE626" s="105">
        <v>8140</v>
      </c>
      <c r="AF626" s="33" t="s">
        <v>912</v>
      </c>
      <c r="AG626" s="106">
        <v>80</v>
      </c>
      <c r="AH626" s="107" t="s">
        <v>913</v>
      </c>
      <c r="AI626" s="49" t="s">
        <v>914</v>
      </c>
      <c r="AJ626" s="50" t="s">
        <v>912</v>
      </c>
      <c r="AK626" s="108" t="s">
        <v>915</v>
      </c>
      <c r="AL626" s="109" t="s">
        <v>912</v>
      </c>
      <c r="AM626" s="110">
        <v>2.8</v>
      </c>
      <c r="AN626" s="111"/>
      <c r="AP626" s="112"/>
      <c r="AQ626" s="7"/>
      <c r="AR626" s="113"/>
      <c r="AS626" s="114"/>
      <c r="AT626" s="112"/>
      <c r="AU626" s="114"/>
      <c r="AV626" s="112"/>
      <c r="AW626" s="114"/>
      <c r="AX626" s="112"/>
      <c r="AZ626" s="18"/>
      <c r="BA626" s="18"/>
      <c r="BB626" s="81"/>
      <c r="BC626" s="22"/>
      <c r="BD626" s="18"/>
      <c r="BE626" s="22"/>
      <c r="BF626" s="18"/>
      <c r="BG626" s="22"/>
      <c r="BH626" s="18"/>
      <c r="BI626" s="870"/>
      <c r="BK626" s="150"/>
      <c r="BL626" s="869"/>
      <c r="BM626" s="151"/>
      <c r="BN626" s="54"/>
      <c r="BO626" s="54"/>
      <c r="BP626" s="54"/>
      <c r="BQ626" s="54"/>
      <c r="BR626" s="54"/>
      <c r="BS626" s="152"/>
      <c r="BT626" s="123"/>
      <c r="BU626" s="958"/>
      <c r="BV626" s="115"/>
      <c r="BW626" s="859"/>
      <c r="BX626" s="887"/>
      <c r="BY626" s="118">
        <v>15540</v>
      </c>
      <c r="BZ626" s="859"/>
      <c r="CA626" s="861"/>
      <c r="CB626" s="884"/>
      <c r="CC626" s="835"/>
      <c r="CD626" s="884"/>
      <c r="CE626" s="838"/>
      <c r="CF626" s="884"/>
      <c r="CG626" s="841"/>
      <c r="CH626" s="877"/>
      <c r="CI626" s="872"/>
      <c r="CJ626" s="875"/>
      <c r="CK626" s="877"/>
      <c r="CL626" s="15" t="s">
        <v>923</v>
      </c>
      <c r="CM626" s="119">
        <v>4400</v>
      </c>
      <c r="CN626" s="120">
        <v>4900</v>
      </c>
      <c r="CO626" s="859"/>
      <c r="CP626" s="879"/>
      <c r="CQ626" s="859"/>
      <c r="CR626" s="861"/>
      <c r="CS626" s="884"/>
      <c r="CT626" s="835"/>
      <c r="CU626" s="835"/>
      <c r="CV626" s="838"/>
      <c r="CW626" s="884"/>
      <c r="CX626" s="851"/>
      <c r="CY626" s="881"/>
      <c r="CZ626" s="877"/>
      <c r="DA626" s="854"/>
      <c r="DB626" s="855"/>
      <c r="DC626" s="121"/>
      <c r="DD626" s="855"/>
      <c r="DE626" s="857"/>
      <c r="DF626" s="859"/>
      <c r="DG626" s="861"/>
      <c r="DH626" s="835"/>
      <c r="DI626" s="835"/>
      <c r="DJ626" s="835"/>
      <c r="DK626" s="838"/>
      <c r="DL626" s="835"/>
      <c r="DM626" s="841"/>
      <c r="DN626" s="843"/>
      <c r="DO626" s="845"/>
      <c r="DP626" s="847"/>
      <c r="DQ626" s="847"/>
      <c r="DR626" s="849"/>
      <c r="DS626" s="843"/>
      <c r="DT626" s="967"/>
      <c r="DU626" s="969"/>
      <c r="DV626" s="961"/>
      <c r="DW626" s="195"/>
      <c r="DX626" s="961"/>
    </row>
    <row r="627" spans="1:128" ht="18.600000000000001" customHeight="1">
      <c r="A627" s="302" t="s">
        <v>777</v>
      </c>
      <c r="B627" s="921"/>
      <c r="C627" s="957"/>
      <c r="D627" s="863" t="s">
        <v>924</v>
      </c>
      <c r="E627" s="94" t="s">
        <v>53</v>
      </c>
      <c r="F627" s="56"/>
      <c r="G627" s="95">
        <v>140500</v>
      </c>
      <c r="H627" s="96">
        <v>221940</v>
      </c>
      <c r="I627" s="95">
        <v>130450</v>
      </c>
      <c r="J627" s="96">
        <v>211890</v>
      </c>
      <c r="K627" s="33" t="s">
        <v>912</v>
      </c>
      <c r="L627" s="97">
        <v>1280</v>
      </c>
      <c r="M627" s="98">
        <v>2090</v>
      </c>
      <c r="N627" s="99" t="s">
        <v>913</v>
      </c>
      <c r="O627" s="100" t="s">
        <v>914</v>
      </c>
      <c r="P627" s="100" t="s">
        <v>852</v>
      </c>
      <c r="Q627" s="100" t="s">
        <v>915</v>
      </c>
      <c r="R627" s="100" t="s">
        <v>912</v>
      </c>
      <c r="S627" s="101">
        <v>3</v>
      </c>
      <c r="T627" s="102">
        <v>3</v>
      </c>
      <c r="U627" s="97">
        <v>1180</v>
      </c>
      <c r="V627" s="98">
        <v>1990</v>
      </c>
      <c r="W627" s="103" t="s">
        <v>913</v>
      </c>
      <c r="X627" s="100" t="s">
        <v>914</v>
      </c>
      <c r="Y627" s="103" t="s">
        <v>852</v>
      </c>
      <c r="Z627" s="100" t="s">
        <v>915</v>
      </c>
      <c r="AA627" s="103" t="s">
        <v>912</v>
      </c>
      <c r="AB627" s="101">
        <v>2.9</v>
      </c>
      <c r="AC627" s="104">
        <v>2.9</v>
      </c>
      <c r="AD627" s="122"/>
      <c r="AF627" s="124"/>
      <c r="AO627" s="122"/>
      <c r="AQ627" s="124"/>
      <c r="AY627" s="33" t="s">
        <v>912</v>
      </c>
      <c r="AZ627" s="127">
        <v>16280</v>
      </c>
      <c r="BA627" s="33" t="s">
        <v>912</v>
      </c>
      <c r="BB627" s="75">
        <v>160</v>
      </c>
      <c r="BC627" s="76" t="s">
        <v>913</v>
      </c>
      <c r="BD627" s="77" t="s">
        <v>914</v>
      </c>
      <c r="BE627" s="78" t="s">
        <v>912</v>
      </c>
      <c r="BF627" s="79" t="s">
        <v>915</v>
      </c>
      <c r="BG627" s="76" t="s">
        <v>912</v>
      </c>
      <c r="BH627" s="80">
        <v>2.8</v>
      </c>
      <c r="BI627" s="870"/>
      <c r="BK627" s="115" t="s">
        <v>938</v>
      </c>
      <c r="BL627" s="869"/>
      <c r="BM627" s="93" t="s">
        <v>938</v>
      </c>
      <c r="BS627" s="116"/>
      <c r="BT627" s="123"/>
      <c r="BU627" s="958"/>
      <c r="BV627" s="115"/>
      <c r="BW627" s="859" t="s">
        <v>912</v>
      </c>
      <c r="BX627" s="963">
        <v>15540</v>
      </c>
      <c r="BY627" s="128"/>
      <c r="BZ627" s="859"/>
      <c r="CA627" s="861"/>
      <c r="CB627" s="884"/>
      <c r="CC627" s="835"/>
      <c r="CD627" s="884"/>
      <c r="CE627" s="838"/>
      <c r="CF627" s="884"/>
      <c r="CG627" s="841"/>
      <c r="CH627" s="877"/>
      <c r="CI627" s="872"/>
      <c r="CJ627" s="875"/>
      <c r="CK627" s="877"/>
      <c r="CL627" s="15" t="s">
        <v>925</v>
      </c>
      <c r="CM627" s="119">
        <v>3800</v>
      </c>
      <c r="CN627" s="120">
        <v>4200</v>
      </c>
      <c r="CO627" s="859"/>
      <c r="CP627" s="879"/>
      <c r="CQ627" s="859"/>
      <c r="CR627" s="861"/>
      <c r="CS627" s="884"/>
      <c r="CT627" s="835"/>
      <c r="CU627" s="835"/>
      <c r="CV627" s="838"/>
      <c r="CW627" s="884"/>
      <c r="CX627" s="851"/>
      <c r="CY627" s="881"/>
      <c r="CZ627" s="93"/>
      <c r="DA627" s="19"/>
      <c r="DB627" s="855"/>
      <c r="DC627" s="121"/>
      <c r="DD627" s="855"/>
      <c r="DE627" s="857"/>
      <c r="DF627" s="859"/>
      <c r="DG627" s="861"/>
      <c r="DH627" s="835"/>
      <c r="DI627" s="835"/>
      <c r="DJ627" s="835"/>
      <c r="DK627" s="838"/>
      <c r="DL627" s="835"/>
      <c r="DM627" s="841"/>
      <c r="DN627" s="843"/>
      <c r="DO627" s="888">
        <v>0.02</v>
      </c>
      <c r="DP627" s="890">
        <v>0.03</v>
      </c>
      <c r="DQ627" s="890">
        <v>0.05</v>
      </c>
      <c r="DR627" s="892">
        <v>0.06</v>
      </c>
      <c r="DS627" s="843"/>
      <c r="DT627" s="967"/>
      <c r="DU627" s="969"/>
      <c r="DV627" s="961"/>
      <c r="DW627" s="195"/>
      <c r="DX627" s="961"/>
    </row>
    <row r="628" spans="1:128" ht="18.600000000000001" customHeight="1">
      <c r="A628" s="302" t="s">
        <v>778</v>
      </c>
      <c r="B628" s="921"/>
      <c r="C628" s="957"/>
      <c r="D628" s="864"/>
      <c r="E628" s="129" t="s">
        <v>54</v>
      </c>
      <c r="F628" s="56"/>
      <c r="G628" s="130">
        <v>221940</v>
      </c>
      <c r="H628" s="131"/>
      <c r="I628" s="130">
        <v>211890</v>
      </c>
      <c r="J628" s="131"/>
      <c r="K628" s="33" t="s">
        <v>912</v>
      </c>
      <c r="L628" s="132">
        <v>2090</v>
      </c>
      <c r="M628" s="133"/>
      <c r="N628" s="134" t="s">
        <v>913</v>
      </c>
      <c r="O628" s="135" t="s">
        <v>914</v>
      </c>
      <c r="P628" s="135" t="s">
        <v>852</v>
      </c>
      <c r="Q628" s="135" t="s">
        <v>915</v>
      </c>
      <c r="R628" s="135" t="s">
        <v>912</v>
      </c>
      <c r="S628" s="136">
        <v>3</v>
      </c>
      <c r="T628" s="137"/>
      <c r="U628" s="132">
        <v>1990</v>
      </c>
      <c r="V628" s="133"/>
      <c r="W628" s="138" t="s">
        <v>913</v>
      </c>
      <c r="X628" s="135" t="s">
        <v>914</v>
      </c>
      <c r="Y628" s="139" t="s">
        <v>852</v>
      </c>
      <c r="Z628" s="135" t="s">
        <v>915</v>
      </c>
      <c r="AA628" s="139" t="s">
        <v>912</v>
      </c>
      <c r="AB628" s="136">
        <v>2.9</v>
      </c>
      <c r="AC628" s="140"/>
      <c r="AD628" s="122"/>
      <c r="AF628" s="124"/>
      <c r="AG628" s="141"/>
      <c r="AO628" s="122"/>
      <c r="AQ628" s="124"/>
      <c r="AR628" s="141"/>
      <c r="AY628" s="122"/>
      <c r="BI628" s="870"/>
      <c r="BK628" s="115">
        <v>372300</v>
      </c>
      <c r="BL628" s="869"/>
      <c r="BM628" s="147">
        <v>3720</v>
      </c>
      <c r="BN628" s="86" t="s">
        <v>853</v>
      </c>
      <c r="BO628" s="14" t="s">
        <v>914</v>
      </c>
      <c r="BP628" s="21" t="s">
        <v>912</v>
      </c>
      <c r="BQ628" s="148" t="s">
        <v>915</v>
      </c>
      <c r="BR628" s="35" t="s">
        <v>912</v>
      </c>
      <c r="BS628" s="149">
        <v>2.1</v>
      </c>
      <c r="BT628" s="123"/>
      <c r="BU628" s="958"/>
      <c r="BV628" s="115"/>
      <c r="BW628" s="859"/>
      <c r="BX628" s="964"/>
      <c r="BY628" s="142"/>
      <c r="BZ628" s="859"/>
      <c r="CA628" s="862"/>
      <c r="CB628" s="885"/>
      <c r="CC628" s="836"/>
      <c r="CD628" s="885"/>
      <c r="CE628" s="839"/>
      <c r="CF628" s="885"/>
      <c r="CG628" s="842"/>
      <c r="CH628" s="877"/>
      <c r="CI628" s="873"/>
      <c r="CJ628" s="876"/>
      <c r="CK628" s="877"/>
      <c r="CL628" s="143" t="s">
        <v>926</v>
      </c>
      <c r="CM628" s="144">
        <v>3400</v>
      </c>
      <c r="CN628" s="145">
        <v>3800</v>
      </c>
      <c r="CO628" s="859"/>
      <c r="CP628" s="880"/>
      <c r="CQ628" s="859"/>
      <c r="CR628" s="862"/>
      <c r="CS628" s="885"/>
      <c r="CT628" s="836"/>
      <c r="CU628" s="836"/>
      <c r="CV628" s="839"/>
      <c r="CW628" s="885"/>
      <c r="CX628" s="852"/>
      <c r="CY628" s="882"/>
      <c r="CZ628" s="93"/>
      <c r="DA628" s="19"/>
      <c r="DB628" s="855"/>
      <c r="DC628" s="121"/>
      <c r="DD628" s="855"/>
      <c r="DE628" s="858"/>
      <c r="DF628" s="859"/>
      <c r="DG628" s="862"/>
      <c r="DH628" s="836"/>
      <c r="DI628" s="836"/>
      <c r="DJ628" s="836"/>
      <c r="DK628" s="839"/>
      <c r="DL628" s="836"/>
      <c r="DM628" s="842"/>
      <c r="DN628" s="843"/>
      <c r="DO628" s="889"/>
      <c r="DP628" s="891"/>
      <c r="DQ628" s="891"/>
      <c r="DR628" s="893"/>
      <c r="DS628" s="843"/>
      <c r="DT628" s="967"/>
      <c r="DU628" s="969"/>
      <c r="DV628" s="961"/>
      <c r="DW628" s="195"/>
      <c r="DX628" s="961"/>
    </row>
    <row r="629" spans="1:128" ht="18.600000000000001" customHeight="1">
      <c r="A629" s="302" t="s">
        <v>779</v>
      </c>
      <c r="B629" s="921"/>
      <c r="C629" s="865" t="s">
        <v>939</v>
      </c>
      <c r="D629" s="867" t="s">
        <v>911</v>
      </c>
      <c r="E629" s="55" t="s">
        <v>51</v>
      </c>
      <c r="F629" s="56"/>
      <c r="G629" s="57">
        <v>62320</v>
      </c>
      <c r="H629" s="58">
        <v>70460</v>
      </c>
      <c r="I629" s="57">
        <v>53120</v>
      </c>
      <c r="J629" s="58">
        <v>61260</v>
      </c>
      <c r="K629" s="33" t="s">
        <v>912</v>
      </c>
      <c r="L629" s="59">
        <v>600</v>
      </c>
      <c r="M629" s="60">
        <v>680</v>
      </c>
      <c r="N629" s="61" t="s">
        <v>913</v>
      </c>
      <c r="O629" s="62" t="s">
        <v>914</v>
      </c>
      <c r="P629" s="63" t="s">
        <v>912</v>
      </c>
      <c r="Q629" s="64" t="s">
        <v>915</v>
      </c>
      <c r="R629" s="63" t="s">
        <v>912</v>
      </c>
      <c r="S629" s="65">
        <v>3</v>
      </c>
      <c r="T629" s="66">
        <v>2.9</v>
      </c>
      <c r="U629" s="59">
        <v>510</v>
      </c>
      <c r="V629" s="60">
        <v>590</v>
      </c>
      <c r="W629" s="67" t="s">
        <v>913</v>
      </c>
      <c r="X629" s="62" t="s">
        <v>914</v>
      </c>
      <c r="Y629" s="67" t="s">
        <v>912</v>
      </c>
      <c r="Z629" s="64" t="s">
        <v>915</v>
      </c>
      <c r="AA629" s="67" t="s">
        <v>912</v>
      </c>
      <c r="AB629" s="65">
        <v>2.9</v>
      </c>
      <c r="AC629" s="68">
        <v>2.9</v>
      </c>
      <c r="AD629" s="33" t="s">
        <v>912</v>
      </c>
      <c r="AE629" s="69">
        <v>8140</v>
      </c>
      <c r="AF629" s="33" t="s">
        <v>912</v>
      </c>
      <c r="AG629" s="70">
        <v>80</v>
      </c>
      <c r="AH629" s="71" t="s">
        <v>913</v>
      </c>
      <c r="AI629" s="62" t="s">
        <v>914</v>
      </c>
      <c r="AJ629" s="67" t="s">
        <v>912</v>
      </c>
      <c r="AK629" s="64" t="s">
        <v>915</v>
      </c>
      <c r="AL629" s="67" t="s">
        <v>912</v>
      </c>
      <c r="AM629" s="72">
        <v>2.8</v>
      </c>
      <c r="AN629" s="73" t="s">
        <v>916</v>
      </c>
      <c r="AO629" s="33" t="s">
        <v>912</v>
      </c>
      <c r="AP629" s="74">
        <v>3250</v>
      </c>
      <c r="AQ629" s="33" t="s">
        <v>912</v>
      </c>
      <c r="AR629" s="75">
        <v>30</v>
      </c>
      <c r="AS629" s="76" t="s">
        <v>913</v>
      </c>
      <c r="AT629" s="77" t="s">
        <v>914</v>
      </c>
      <c r="AU629" s="78" t="s">
        <v>912</v>
      </c>
      <c r="AV629" s="79" t="s">
        <v>915</v>
      </c>
      <c r="AW629" s="78" t="s">
        <v>912</v>
      </c>
      <c r="AX629" s="80">
        <v>3.7</v>
      </c>
      <c r="AZ629" s="18"/>
      <c r="BA629" s="18"/>
      <c r="BB629" s="81"/>
      <c r="BC629" s="22"/>
      <c r="BD629" s="18"/>
      <c r="BE629" s="22"/>
      <c r="BF629" s="18"/>
      <c r="BG629" s="22"/>
      <c r="BH629" s="18"/>
      <c r="BI629" s="870"/>
      <c r="BK629" s="150"/>
      <c r="BL629" s="869"/>
      <c r="BM629" s="151"/>
      <c r="BN629" s="54"/>
      <c r="BO629" s="54"/>
      <c r="BP629" s="54"/>
      <c r="BQ629" s="54"/>
      <c r="BR629" s="54"/>
      <c r="BS629" s="152"/>
      <c r="BU629" s="958"/>
      <c r="BV629" s="117"/>
      <c r="BW629" s="859" t="s">
        <v>912</v>
      </c>
      <c r="BX629" s="886">
        <v>16670</v>
      </c>
      <c r="BY629" s="88"/>
      <c r="BZ629" s="859" t="s">
        <v>912</v>
      </c>
      <c r="CA629" s="860">
        <v>80</v>
      </c>
      <c r="CB629" s="883" t="s">
        <v>913</v>
      </c>
      <c r="CC629" s="834" t="s">
        <v>914</v>
      </c>
      <c r="CD629" s="883" t="s">
        <v>912</v>
      </c>
      <c r="CE629" s="837" t="s">
        <v>918</v>
      </c>
      <c r="CF629" s="883" t="s">
        <v>912</v>
      </c>
      <c r="CG629" s="840">
        <v>6.2</v>
      </c>
      <c r="CH629" s="877" t="s">
        <v>912</v>
      </c>
      <c r="CI629" s="871">
        <v>4400</v>
      </c>
      <c r="CJ629" s="874">
        <v>4900</v>
      </c>
      <c r="CK629" s="877" t="s">
        <v>912</v>
      </c>
      <c r="CL629" s="89" t="s">
        <v>919</v>
      </c>
      <c r="CM629" s="90">
        <v>7200</v>
      </c>
      <c r="CN629" s="91">
        <v>8100</v>
      </c>
      <c r="CO629" s="859" t="s">
        <v>912</v>
      </c>
      <c r="CP629" s="878">
        <v>8140</v>
      </c>
      <c r="CQ629" s="859" t="s">
        <v>912</v>
      </c>
      <c r="CR629" s="860">
        <v>80</v>
      </c>
      <c r="CS629" s="883" t="s">
        <v>913</v>
      </c>
      <c r="CT629" s="834" t="s">
        <v>914</v>
      </c>
      <c r="CU629" s="834" t="s">
        <v>912</v>
      </c>
      <c r="CV629" s="837" t="s">
        <v>918</v>
      </c>
      <c r="CW629" s="883" t="s">
        <v>912</v>
      </c>
      <c r="CX629" s="850">
        <v>3</v>
      </c>
      <c r="CY629" s="881" t="s">
        <v>920</v>
      </c>
      <c r="CZ629" s="877" t="s">
        <v>912</v>
      </c>
      <c r="DA629" s="853">
        <v>5100</v>
      </c>
      <c r="DB629" s="855"/>
      <c r="DC629" s="121"/>
      <c r="DD629" s="855" t="s">
        <v>921</v>
      </c>
      <c r="DE629" s="856">
        <v>8700</v>
      </c>
      <c r="DF629" s="859" t="s">
        <v>912</v>
      </c>
      <c r="DG629" s="860">
        <v>80</v>
      </c>
      <c r="DH629" s="834" t="s">
        <v>913</v>
      </c>
      <c r="DI629" s="834" t="s">
        <v>914</v>
      </c>
      <c r="DJ629" s="834" t="s">
        <v>912</v>
      </c>
      <c r="DK629" s="837" t="s">
        <v>918</v>
      </c>
      <c r="DL629" s="834" t="s">
        <v>912</v>
      </c>
      <c r="DM629" s="840">
        <v>2.2999999999999998</v>
      </c>
      <c r="DN629" s="843" t="s">
        <v>921</v>
      </c>
      <c r="DO629" s="844" t="s">
        <v>854</v>
      </c>
      <c r="DP629" s="846" t="s">
        <v>854</v>
      </c>
      <c r="DQ629" s="846" t="s">
        <v>854</v>
      </c>
      <c r="DR629" s="848" t="s">
        <v>854</v>
      </c>
      <c r="DS629" s="843" t="s">
        <v>921</v>
      </c>
      <c r="DT629" s="967"/>
      <c r="DU629" s="969"/>
      <c r="DV629" s="961"/>
      <c r="DW629" s="195"/>
      <c r="DX629" s="961"/>
    </row>
    <row r="630" spans="1:128" ht="18.600000000000001" customHeight="1">
      <c r="A630" s="302" t="s">
        <v>780</v>
      </c>
      <c r="B630" s="921"/>
      <c r="C630" s="973"/>
      <c r="D630" s="868"/>
      <c r="E630" s="94" t="s">
        <v>52</v>
      </c>
      <c r="F630" s="56"/>
      <c r="G630" s="95">
        <v>70460</v>
      </c>
      <c r="H630" s="96">
        <v>136600</v>
      </c>
      <c r="I630" s="95">
        <v>61260</v>
      </c>
      <c r="J630" s="96">
        <v>127400</v>
      </c>
      <c r="K630" s="33" t="s">
        <v>912</v>
      </c>
      <c r="L630" s="97">
        <v>680</v>
      </c>
      <c r="M630" s="98">
        <v>1240</v>
      </c>
      <c r="N630" s="99" t="s">
        <v>913</v>
      </c>
      <c r="O630" s="100" t="s">
        <v>914</v>
      </c>
      <c r="P630" s="100" t="s">
        <v>852</v>
      </c>
      <c r="Q630" s="100" t="s">
        <v>915</v>
      </c>
      <c r="R630" s="100" t="s">
        <v>912</v>
      </c>
      <c r="S630" s="101">
        <v>2.9</v>
      </c>
      <c r="T630" s="102">
        <v>3</v>
      </c>
      <c r="U630" s="97">
        <v>590</v>
      </c>
      <c r="V630" s="98">
        <v>1150</v>
      </c>
      <c r="W630" s="103" t="s">
        <v>913</v>
      </c>
      <c r="X630" s="100" t="s">
        <v>914</v>
      </c>
      <c r="Y630" s="103" t="s">
        <v>852</v>
      </c>
      <c r="Z630" s="100" t="s">
        <v>915</v>
      </c>
      <c r="AA630" s="103" t="s">
        <v>912</v>
      </c>
      <c r="AB630" s="101">
        <v>2.9</v>
      </c>
      <c r="AC630" s="104">
        <v>2.9</v>
      </c>
      <c r="AD630" s="33" t="s">
        <v>912</v>
      </c>
      <c r="AE630" s="105">
        <v>8140</v>
      </c>
      <c r="AF630" s="33" t="s">
        <v>912</v>
      </c>
      <c r="AG630" s="106">
        <v>80</v>
      </c>
      <c r="AH630" s="107" t="s">
        <v>913</v>
      </c>
      <c r="AI630" s="49" t="s">
        <v>914</v>
      </c>
      <c r="AJ630" s="50" t="s">
        <v>912</v>
      </c>
      <c r="AK630" s="108" t="s">
        <v>915</v>
      </c>
      <c r="AL630" s="109" t="s">
        <v>912</v>
      </c>
      <c r="AM630" s="110">
        <v>2.8</v>
      </c>
      <c r="AN630" s="111"/>
      <c r="AP630" s="112"/>
      <c r="AQ630" s="7"/>
      <c r="AR630" s="113"/>
      <c r="AS630" s="114"/>
      <c r="AT630" s="112"/>
      <c r="AU630" s="114"/>
      <c r="AV630" s="112"/>
      <c r="AW630" s="114"/>
      <c r="AX630" s="112"/>
      <c r="AZ630" s="18"/>
      <c r="BA630" s="18"/>
      <c r="BB630" s="81"/>
      <c r="BC630" s="22"/>
      <c r="BD630" s="18"/>
      <c r="BE630" s="22"/>
      <c r="BF630" s="18"/>
      <c r="BG630" s="22"/>
      <c r="BH630" s="18"/>
      <c r="BI630" s="870"/>
      <c r="BK630" s="115" t="s">
        <v>940</v>
      </c>
      <c r="BL630" s="869"/>
      <c r="BM630" s="93" t="s">
        <v>940</v>
      </c>
      <c r="BS630" s="116"/>
      <c r="BT630" s="154"/>
      <c r="BU630" s="958"/>
      <c r="BV630" s="150"/>
      <c r="BW630" s="859"/>
      <c r="BX630" s="887"/>
      <c r="BY630" s="118">
        <v>14730</v>
      </c>
      <c r="BZ630" s="859"/>
      <c r="CA630" s="861"/>
      <c r="CB630" s="884"/>
      <c r="CC630" s="835"/>
      <c r="CD630" s="884"/>
      <c r="CE630" s="838"/>
      <c r="CF630" s="884"/>
      <c r="CG630" s="841"/>
      <c r="CH630" s="877"/>
      <c r="CI630" s="872" t="e">
        <v>#REF!</v>
      </c>
      <c r="CJ630" s="875" t="e">
        <v>#REF!</v>
      </c>
      <c r="CK630" s="877"/>
      <c r="CL630" s="15" t="s">
        <v>923</v>
      </c>
      <c r="CM630" s="119">
        <v>4000</v>
      </c>
      <c r="CN630" s="120">
        <v>4400</v>
      </c>
      <c r="CO630" s="859"/>
      <c r="CP630" s="879"/>
      <c r="CQ630" s="859"/>
      <c r="CR630" s="861"/>
      <c r="CS630" s="884"/>
      <c r="CT630" s="835"/>
      <c r="CU630" s="835"/>
      <c r="CV630" s="838"/>
      <c r="CW630" s="884"/>
      <c r="CX630" s="851"/>
      <c r="CY630" s="881"/>
      <c r="CZ630" s="877"/>
      <c r="DA630" s="854"/>
      <c r="DB630" s="855"/>
      <c r="DC630" s="121"/>
      <c r="DD630" s="855"/>
      <c r="DE630" s="857"/>
      <c r="DF630" s="859"/>
      <c r="DG630" s="861"/>
      <c r="DH630" s="835"/>
      <c r="DI630" s="835"/>
      <c r="DJ630" s="835"/>
      <c r="DK630" s="838"/>
      <c r="DL630" s="835"/>
      <c r="DM630" s="841"/>
      <c r="DN630" s="843"/>
      <c r="DO630" s="845"/>
      <c r="DP630" s="847"/>
      <c r="DQ630" s="847"/>
      <c r="DR630" s="849"/>
      <c r="DS630" s="843"/>
      <c r="DT630" s="967"/>
      <c r="DU630" s="969"/>
      <c r="DV630" s="961"/>
      <c r="DW630" s="195"/>
      <c r="DX630" s="961"/>
    </row>
    <row r="631" spans="1:128" ht="18.600000000000001" customHeight="1">
      <c r="A631" s="302" t="s">
        <v>781</v>
      </c>
      <c r="B631" s="921"/>
      <c r="C631" s="973"/>
      <c r="D631" s="863" t="s">
        <v>924</v>
      </c>
      <c r="E631" s="94" t="s">
        <v>53</v>
      </c>
      <c r="F631" s="56"/>
      <c r="G631" s="95">
        <v>136600</v>
      </c>
      <c r="H631" s="96">
        <v>218040</v>
      </c>
      <c r="I631" s="95">
        <v>127400</v>
      </c>
      <c r="J631" s="96">
        <v>208840</v>
      </c>
      <c r="K631" s="33" t="s">
        <v>912</v>
      </c>
      <c r="L631" s="97">
        <v>1240</v>
      </c>
      <c r="M631" s="98">
        <v>2060</v>
      </c>
      <c r="N631" s="99" t="s">
        <v>913</v>
      </c>
      <c r="O631" s="100" t="s">
        <v>914</v>
      </c>
      <c r="P631" s="100" t="s">
        <v>852</v>
      </c>
      <c r="Q631" s="100" t="s">
        <v>915</v>
      </c>
      <c r="R631" s="100" t="s">
        <v>912</v>
      </c>
      <c r="S631" s="101">
        <v>3</v>
      </c>
      <c r="T631" s="102">
        <v>3</v>
      </c>
      <c r="U631" s="97">
        <v>1150</v>
      </c>
      <c r="V631" s="98">
        <v>1960</v>
      </c>
      <c r="W631" s="103" t="s">
        <v>913</v>
      </c>
      <c r="X631" s="100" t="s">
        <v>914</v>
      </c>
      <c r="Y631" s="103" t="s">
        <v>852</v>
      </c>
      <c r="Z631" s="100" t="s">
        <v>915</v>
      </c>
      <c r="AA631" s="103" t="s">
        <v>912</v>
      </c>
      <c r="AB631" s="101">
        <v>2.9</v>
      </c>
      <c r="AC631" s="104">
        <v>2.9</v>
      </c>
      <c r="AD631" s="122"/>
      <c r="AF631" s="124"/>
      <c r="AO631" s="122"/>
      <c r="AQ631" s="124"/>
      <c r="AY631" s="33" t="s">
        <v>912</v>
      </c>
      <c r="AZ631" s="127">
        <v>16280</v>
      </c>
      <c r="BA631" s="33" t="s">
        <v>912</v>
      </c>
      <c r="BB631" s="75">
        <v>160</v>
      </c>
      <c r="BC631" s="76" t="s">
        <v>913</v>
      </c>
      <c r="BD631" s="77" t="s">
        <v>914</v>
      </c>
      <c r="BE631" s="78" t="s">
        <v>912</v>
      </c>
      <c r="BF631" s="79" t="s">
        <v>915</v>
      </c>
      <c r="BG631" s="76" t="s">
        <v>912</v>
      </c>
      <c r="BH631" s="80">
        <v>2.8</v>
      </c>
      <c r="BI631" s="870"/>
      <c r="BK631" s="115">
        <v>411300</v>
      </c>
      <c r="BL631" s="869"/>
      <c r="BM631" s="147">
        <v>4110</v>
      </c>
      <c r="BN631" s="86" t="s">
        <v>853</v>
      </c>
      <c r="BO631" s="14" t="s">
        <v>914</v>
      </c>
      <c r="BP631" s="21" t="s">
        <v>912</v>
      </c>
      <c r="BQ631" s="148" t="s">
        <v>915</v>
      </c>
      <c r="BR631" s="35" t="s">
        <v>912</v>
      </c>
      <c r="BS631" s="149">
        <v>2.1</v>
      </c>
      <c r="BT631" s="123"/>
      <c r="BU631" s="958"/>
      <c r="BV631" s="115"/>
      <c r="BW631" s="859" t="s">
        <v>912</v>
      </c>
      <c r="BX631" s="963">
        <v>14730</v>
      </c>
      <c r="BY631" s="128"/>
      <c r="BZ631" s="859"/>
      <c r="CA631" s="861">
        <v>0</v>
      </c>
      <c r="CB631" s="884"/>
      <c r="CC631" s="835"/>
      <c r="CD631" s="884"/>
      <c r="CE631" s="838"/>
      <c r="CF631" s="884"/>
      <c r="CG631" s="841"/>
      <c r="CH631" s="877"/>
      <c r="CI631" s="872" t="e">
        <v>#REF!</v>
      </c>
      <c r="CJ631" s="875" t="e">
        <v>#REF!</v>
      </c>
      <c r="CK631" s="877"/>
      <c r="CL631" s="15" t="s">
        <v>925</v>
      </c>
      <c r="CM631" s="119">
        <v>3500</v>
      </c>
      <c r="CN631" s="120">
        <v>3800</v>
      </c>
      <c r="CO631" s="859"/>
      <c r="CP631" s="879"/>
      <c r="CQ631" s="859"/>
      <c r="CR631" s="861"/>
      <c r="CS631" s="884"/>
      <c r="CT631" s="835"/>
      <c r="CU631" s="835"/>
      <c r="CV631" s="838"/>
      <c r="CW631" s="884"/>
      <c r="CX631" s="851"/>
      <c r="CY631" s="881"/>
      <c r="CZ631" s="93"/>
      <c r="DA631" s="19"/>
      <c r="DB631" s="855"/>
      <c r="DC631" s="121"/>
      <c r="DD631" s="855"/>
      <c r="DE631" s="857"/>
      <c r="DF631" s="859"/>
      <c r="DG631" s="861"/>
      <c r="DH631" s="835"/>
      <c r="DI631" s="835"/>
      <c r="DJ631" s="835"/>
      <c r="DK631" s="838"/>
      <c r="DL631" s="835"/>
      <c r="DM631" s="841"/>
      <c r="DN631" s="843"/>
      <c r="DO631" s="888">
        <v>0.02</v>
      </c>
      <c r="DP631" s="890">
        <v>0.03</v>
      </c>
      <c r="DQ631" s="890">
        <v>0.05</v>
      </c>
      <c r="DR631" s="892">
        <v>0.06</v>
      </c>
      <c r="DS631" s="843"/>
      <c r="DT631" s="967"/>
      <c r="DU631" s="969"/>
      <c r="DV631" s="961"/>
      <c r="DW631" s="195"/>
      <c r="DX631" s="961"/>
    </row>
    <row r="632" spans="1:128" ht="18.600000000000001" customHeight="1">
      <c r="A632" s="302" t="s">
        <v>782</v>
      </c>
      <c r="B632" s="921"/>
      <c r="C632" s="973"/>
      <c r="D632" s="864"/>
      <c r="E632" s="129" t="s">
        <v>54</v>
      </c>
      <c r="F632" s="56"/>
      <c r="G632" s="130">
        <v>218040</v>
      </c>
      <c r="H632" s="131"/>
      <c r="I632" s="130">
        <v>208840</v>
      </c>
      <c r="J632" s="131"/>
      <c r="K632" s="33" t="s">
        <v>912</v>
      </c>
      <c r="L632" s="132">
        <v>2060</v>
      </c>
      <c r="M632" s="133"/>
      <c r="N632" s="134" t="s">
        <v>913</v>
      </c>
      <c r="O632" s="135" t="s">
        <v>914</v>
      </c>
      <c r="P632" s="135" t="s">
        <v>852</v>
      </c>
      <c r="Q632" s="135" t="s">
        <v>915</v>
      </c>
      <c r="R632" s="135" t="s">
        <v>912</v>
      </c>
      <c r="S632" s="136">
        <v>3</v>
      </c>
      <c r="T632" s="137"/>
      <c r="U632" s="132">
        <v>1960</v>
      </c>
      <c r="V632" s="133"/>
      <c r="W632" s="138" t="s">
        <v>913</v>
      </c>
      <c r="X632" s="135" t="s">
        <v>914</v>
      </c>
      <c r="Y632" s="139" t="s">
        <v>852</v>
      </c>
      <c r="Z632" s="135" t="s">
        <v>915</v>
      </c>
      <c r="AA632" s="139" t="s">
        <v>912</v>
      </c>
      <c r="AB632" s="136">
        <v>2.9</v>
      </c>
      <c r="AC632" s="140"/>
      <c r="AD632" s="122"/>
      <c r="AF632" s="124"/>
      <c r="AG632" s="141"/>
      <c r="AO632" s="122"/>
      <c r="AQ632" s="124"/>
      <c r="AR632" s="141"/>
      <c r="AY632" s="122"/>
      <c r="BI632" s="870"/>
      <c r="BK632" s="150"/>
      <c r="BL632" s="869"/>
      <c r="BM632" s="151"/>
      <c r="BN632" s="54"/>
      <c r="BO632" s="54"/>
      <c r="BP632" s="54"/>
      <c r="BQ632" s="54"/>
      <c r="BR632" s="54"/>
      <c r="BS632" s="152"/>
      <c r="BU632" s="958"/>
      <c r="BV632" s="117"/>
      <c r="BW632" s="859"/>
      <c r="BX632" s="964"/>
      <c r="BY632" s="142"/>
      <c r="BZ632" s="859"/>
      <c r="CA632" s="862"/>
      <c r="CB632" s="885"/>
      <c r="CC632" s="836"/>
      <c r="CD632" s="885"/>
      <c r="CE632" s="839"/>
      <c r="CF632" s="885"/>
      <c r="CG632" s="842"/>
      <c r="CH632" s="877"/>
      <c r="CI632" s="873" t="e">
        <v>#REF!</v>
      </c>
      <c r="CJ632" s="876" t="e">
        <v>#REF!</v>
      </c>
      <c r="CK632" s="877"/>
      <c r="CL632" s="143" t="s">
        <v>926</v>
      </c>
      <c r="CM632" s="144">
        <v>3100</v>
      </c>
      <c r="CN632" s="145">
        <v>3400</v>
      </c>
      <c r="CO632" s="859"/>
      <c r="CP632" s="880"/>
      <c r="CQ632" s="859"/>
      <c r="CR632" s="862"/>
      <c r="CS632" s="885"/>
      <c r="CT632" s="836"/>
      <c r="CU632" s="836"/>
      <c r="CV632" s="839"/>
      <c r="CW632" s="885"/>
      <c r="CX632" s="852"/>
      <c r="CY632" s="882"/>
      <c r="CZ632" s="93"/>
      <c r="DA632" s="19"/>
      <c r="DB632" s="855"/>
      <c r="DC632" s="121"/>
      <c r="DD632" s="855"/>
      <c r="DE632" s="858"/>
      <c r="DF632" s="859"/>
      <c r="DG632" s="862"/>
      <c r="DH632" s="836"/>
      <c r="DI632" s="836"/>
      <c r="DJ632" s="836"/>
      <c r="DK632" s="839"/>
      <c r="DL632" s="836"/>
      <c r="DM632" s="842"/>
      <c r="DN632" s="843"/>
      <c r="DO632" s="889"/>
      <c r="DP632" s="891"/>
      <c r="DQ632" s="891"/>
      <c r="DR632" s="893"/>
      <c r="DS632" s="843"/>
      <c r="DT632" s="967"/>
      <c r="DU632" s="969"/>
      <c r="DV632" s="961"/>
      <c r="DW632" s="195"/>
      <c r="DX632" s="961"/>
    </row>
    <row r="633" spans="1:128" ht="18.600000000000001" customHeight="1">
      <c r="A633" s="302" t="s">
        <v>783</v>
      </c>
      <c r="B633" s="921"/>
      <c r="C633" s="956" t="s">
        <v>941</v>
      </c>
      <c r="D633" s="867" t="s">
        <v>911</v>
      </c>
      <c r="E633" s="55" t="s">
        <v>51</v>
      </c>
      <c r="F633" s="56"/>
      <c r="G633" s="57">
        <v>56140</v>
      </c>
      <c r="H633" s="58">
        <v>64280</v>
      </c>
      <c r="I633" s="57">
        <v>48250</v>
      </c>
      <c r="J633" s="58">
        <v>56390</v>
      </c>
      <c r="K633" s="33" t="s">
        <v>912</v>
      </c>
      <c r="L633" s="59">
        <v>540</v>
      </c>
      <c r="M633" s="60">
        <v>620</v>
      </c>
      <c r="N633" s="61" t="s">
        <v>913</v>
      </c>
      <c r="O633" s="62" t="s">
        <v>914</v>
      </c>
      <c r="P633" s="63" t="s">
        <v>912</v>
      </c>
      <c r="Q633" s="64" t="s">
        <v>915</v>
      </c>
      <c r="R633" s="63" t="s">
        <v>912</v>
      </c>
      <c r="S633" s="65">
        <v>3</v>
      </c>
      <c r="T633" s="66">
        <v>2.9</v>
      </c>
      <c r="U633" s="59">
        <v>460</v>
      </c>
      <c r="V633" s="60">
        <v>540</v>
      </c>
      <c r="W633" s="67" t="s">
        <v>913</v>
      </c>
      <c r="X633" s="62" t="s">
        <v>914</v>
      </c>
      <c r="Y633" s="67" t="s">
        <v>912</v>
      </c>
      <c r="Z633" s="64" t="s">
        <v>915</v>
      </c>
      <c r="AA633" s="67" t="s">
        <v>912</v>
      </c>
      <c r="AB633" s="65">
        <v>2.9</v>
      </c>
      <c r="AC633" s="68">
        <v>2.9</v>
      </c>
      <c r="AD633" s="33" t="s">
        <v>912</v>
      </c>
      <c r="AE633" s="69">
        <v>8140</v>
      </c>
      <c r="AF633" s="33" t="s">
        <v>912</v>
      </c>
      <c r="AG633" s="70">
        <v>80</v>
      </c>
      <c r="AH633" s="71" t="s">
        <v>913</v>
      </c>
      <c r="AI633" s="62" t="s">
        <v>914</v>
      </c>
      <c r="AJ633" s="67" t="s">
        <v>912</v>
      </c>
      <c r="AK633" s="64" t="s">
        <v>915</v>
      </c>
      <c r="AL633" s="67" t="s">
        <v>912</v>
      </c>
      <c r="AM633" s="72">
        <v>2.8</v>
      </c>
      <c r="AN633" s="73" t="s">
        <v>916</v>
      </c>
      <c r="AO633" s="33" t="s">
        <v>912</v>
      </c>
      <c r="AP633" s="74">
        <v>3250</v>
      </c>
      <c r="AQ633" s="33" t="s">
        <v>912</v>
      </c>
      <c r="AR633" s="75">
        <v>30</v>
      </c>
      <c r="AS633" s="76" t="s">
        <v>913</v>
      </c>
      <c r="AT633" s="77" t="s">
        <v>914</v>
      </c>
      <c r="AU633" s="78" t="s">
        <v>912</v>
      </c>
      <c r="AV633" s="79" t="s">
        <v>915</v>
      </c>
      <c r="AW633" s="78" t="s">
        <v>912</v>
      </c>
      <c r="AX633" s="80">
        <v>3.7</v>
      </c>
      <c r="AZ633" s="18"/>
      <c r="BA633" s="18"/>
      <c r="BB633" s="81"/>
      <c r="BC633" s="22"/>
      <c r="BD633" s="18"/>
      <c r="BE633" s="22"/>
      <c r="BF633" s="18"/>
      <c r="BG633" s="22"/>
      <c r="BH633" s="18"/>
      <c r="BI633" s="870"/>
      <c r="BK633" s="115" t="s">
        <v>942</v>
      </c>
      <c r="BL633" s="869"/>
      <c r="BM633" s="93" t="s">
        <v>942</v>
      </c>
      <c r="BS633" s="116"/>
      <c r="BT633" s="154"/>
      <c r="BU633" s="958"/>
      <c r="BV633" s="150"/>
      <c r="BW633" s="859" t="s">
        <v>912</v>
      </c>
      <c r="BX633" s="886">
        <v>15400</v>
      </c>
      <c r="BY633" s="88"/>
      <c r="BZ633" s="859" t="s">
        <v>912</v>
      </c>
      <c r="CA633" s="860">
        <v>70</v>
      </c>
      <c r="CB633" s="883" t="s">
        <v>913</v>
      </c>
      <c r="CC633" s="834" t="s">
        <v>914</v>
      </c>
      <c r="CD633" s="883" t="s">
        <v>912</v>
      </c>
      <c r="CE633" s="837" t="s">
        <v>918</v>
      </c>
      <c r="CF633" s="883" t="s">
        <v>912</v>
      </c>
      <c r="CG633" s="840">
        <v>6.1</v>
      </c>
      <c r="CH633" s="877" t="s">
        <v>912</v>
      </c>
      <c r="CI633" s="871">
        <v>3800</v>
      </c>
      <c r="CJ633" s="874">
        <v>4200</v>
      </c>
      <c r="CK633" s="877" t="s">
        <v>912</v>
      </c>
      <c r="CL633" s="89" t="s">
        <v>919</v>
      </c>
      <c r="CM633" s="90">
        <v>6300</v>
      </c>
      <c r="CN633" s="91">
        <v>7100</v>
      </c>
      <c r="CO633" s="859" t="s">
        <v>912</v>
      </c>
      <c r="CP633" s="878">
        <v>6980</v>
      </c>
      <c r="CQ633" s="859" t="s">
        <v>912</v>
      </c>
      <c r="CR633" s="860">
        <v>60</v>
      </c>
      <c r="CS633" s="883" t="s">
        <v>913</v>
      </c>
      <c r="CT633" s="834" t="s">
        <v>914</v>
      </c>
      <c r="CU633" s="834" t="s">
        <v>912</v>
      </c>
      <c r="CV633" s="837" t="s">
        <v>918</v>
      </c>
      <c r="CW633" s="883" t="s">
        <v>912</v>
      </c>
      <c r="CX633" s="850">
        <v>3.4</v>
      </c>
      <c r="CY633" s="881" t="s">
        <v>920</v>
      </c>
      <c r="CZ633" s="877" t="s">
        <v>912</v>
      </c>
      <c r="DA633" s="853">
        <v>5100</v>
      </c>
      <c r="DB633" s="855"/>
      <c r="DC633" s="121"/>
      <c r="DD633" s="855" t="s">
        <v>921</v>
      </c>
      <c r="DE633" s="856">
        <v>7460</v>
      </c>
      <c r="DF633" s="859" t="s">
        <v>912</v>
      </c>
      <c r="DG633" s="860">
        <v>70</v>
      </c>
      <c r="DH633" s="834" t="s">
        <v>913</v>
      </c>
      <c r="DI633" s="834" t="s">
        <v>914</v>
      </c>
      <c r="DJ633" s="834" t="s">
        <v>912</v>
      </c>
      <c r="DK633" s="837" t="s">
        <v>918</v>
      </c>
      <c r="DL633" s="834" t="s">
        <v>912</v>
      </c>
      <c r="DM633" s="840">
        <v>2.2999999999999998</v>
      </c>
      <c r="DN633" s="843" t="s">
        <v>921</v>
      </c>
      <c r="DO633" s="844" t="s">
        <v>854</v>
      </c>
      <c r="DP633" s="846" t="s">
        <v>854</v>
      </c>
      <c r="DQ633" s="846" t="s">
        <v>854</v>
      </c>
      <c r="DR633" s="848" t="s">
        <v>854</v>
      </c>
      <c r="DS633" s="843" t="s">
        <v>921</v>
      </c>
      <c r="DT633" s="967"/>
      <c r="DU633" s="969"/>
      <c r="DV633" s="961"/>
      <c r="DW633" s="195"/>
      <c r="DX633" s="961"/>
    </row>
    <row r="634" spans="1:128" ht="18.600000000000001" customHeight="1">
      <c r="A634" s="302" t="s">
        <v>784</v>
      </c>
      <c r="B634" s="921"/>
      <c r="C634" s="957"/>
      <c r="D634" s="868"/>
      <c r="E634" s="94" t="s">
        <v>52</v>
      </c>
      <c r="F634" s="56"/>
      <c r="G634" s="95">
        <v>64280</v>
      </c>
      <c r="H634" s="96">
        <v>130420</v>
      </c>
      <c r="I634" s="95">
        <v>56390</v>
      </c>
      <c r="J634" s="96">
        <v>122530</v>
      </c>
      <c r="K634" s="33" t="s">
        <v>912</v>
      </c>
      <c r="L634" s="97">
        <v>620</v>
      </c>
      <c r="M634" s="98">
        <v>1180</v>
      </c>
      <c r="N634" s="99" t="s">
        <v>913</v>
      </c>
      <c r="O634" s="100" t="s">
        <v>914</v>
      </c>
      <c r="P634" s="100" t="s">
        <v>852</v>
      </c>
      <c r="Q634" s="100" t="s">
        <v>915</v>
      </c>
      <c r="R634" s="100" t="s">
        <v>912</v>
      </c>
      <c r="S634" s="101">
        <v>2.9</v>
      </c>
      <c r="T634" s="102">
        <v>2.9</v>
      </c>
      <c r="U634" s="97">
        <v>540</v>
      </c>
      <c r="V634" s="98">
        <v>1100</v>
      </c>
      <c r="W634" s="103" t="s">
        <v>913</v>
      </c>
      <c r="X634" s="100" t="s">
        <v>914</v>
      </c>
      <c r="Y634" s="103" t="s">
        <v>852</v>
      </c>
      <c r="Z634" s="100" t="s">
        <v>915</v>
      </c>
      <c r="AA634" s="103" t="s">
        <v>912</v>
      </c>
      <c r="AB634" s="101">
        <v>2.9</v>
      </c>
      <c r="AC634" s="104">
        <v>2.9</v>
      </c>
      <c r="AD634" s="33" t="s">
        <v>912</v>
      </c>
      <c r="AE634" s="105">
        <v>8140</v>
      </c>
      <c r="AF634" s="33" t="s">
        <v>912</v>
      </c>
      <c r="AG634" s="106">
        <v>80</v>
      </c>
      <c r="AH634" s="107" t="s">
        <v>913</v>
      </c>
      <c r="AI634" s="49" t="s">
        <v>914</v>
      </c>
      <c r="AJ634" s="50" t="s">
        <v>912</v>
      </c>
      <c r="AK634" s="108" t="s">
        <v>915</v>
      </c>
      <c r="AL634" s="109" t="s">
        <v>912</v>
      </c>
      <c r="AM634" s="110">
        <v>2.8</v>
      </c>
      <c r="AN634" s="111"/>
      <c r="AP634" s="112"/>
      <c r="AQ634" s="7"/>
      <c r="AR634" s="113"/>
      <c r="AS634" s="114"/>
      <c r="AT634" s="112"/>
      <c r="AU634" s="114"/>
      <c r="AV634" s="112"/>
      <c r="AW634" s="114"/>
      <c r="AX634" s="112"/>
      <c r="AZ634" s="18"/>
      <c r="BA634" s="18"/>
      <c r="BB634" s="81"/>
      <c r="BC634" s="22"/>
      <c r="BD634" s="18"/>
      <c r="BE634" s="22"/>
      <c r="BF634" s="18"/>
      <c r="BG634" s="22"/>
      <c r="BH634" s="18"/>
      <c r="BI634" s="870"/>
      <c r="BK634" s="115">
        <v>450400</v>
      </c>
      <c r="BL634" s="869"/>
      <c r="BM634" s="147">
        <v>4500</v>
      </c>
      <c r="BN634" s="86" t="s">
        <v>853</v>
      </c>
      <c r="BO634" s="14" t="s">
        <v>914</v>
      </c>
      <c r="BP634" s="21" t="s">
        <v>912</v>
      </c>
      <c r="BQ634" s="148" t="s">
        <v>915</v>
      </c>
      <c r="BR634" s="35" t="s">
        <v>912</v>
      </c>
      <c r="BS634" s="149">
        <v>2</v>
      </c>
      <c r="BT634" s="123"/>
      <c r="BU634" s="958"/>
      <c r="BV634" s="115"/>
      <c r="BW634" s="859"/>
      <c r="BX634" s="887"/>
      <c r="BY634" s="118">
        <v>13460</v>
      </c>
      <c r="BZ634" s="859"/>
      <c r="CA634" s="861"/>
      <c r="CB634" s="884"/>
      <c r="CC634" s="835"/>
      <c r="CD634" s="884"/>
      <c r="CE634" s="838"/>
      <c r="CF634" s="884"/>
      <c r="CG634" s="841"/>
      <c r="CH634" s="877"/>
      <c r="CI634" s="872" t="e">
        <v>#REF!</v>
      </c>
      <c r="CJ634" s="875" t="e">
        <v>#REF!</v>
      </c>
      <c r="CK634" s="877"/>
      <c r="CL634" s="15" t="s">
        <v>923</v>
      </c>
      <c r="CM634" s="119">
        <v>3500</v>
      </c>
      <c r="CN634" s="120">
        <v>3900</v>
      </c>
      <c r="CO634" s="859"/>
      <c r="CP634" s="879"/>
      <c r="CQ634" s="859"/>
      <c r="CR634" s="861"/>
      <c r="CS634" s="884"/>
      <c r="CT634" s="835"/>
      <c r="CU634" s="835"/>
      <c r="CV634" s="838"/>
      <c r="CW634" s="884"/>
      <c r="CX634" s="851"/>
      <c r="CY634" s="881"/>
      <c r="CZ634" s="877"/>
      <c r="DA634" s="854"/>
      <c r="DB634" s="855"/>
      <c r="DC634" s="121"/>
      <c r="DD634" s="855"/>
      <c r="DE634" s="857"/>
      <c r="DF634" s="859"/>
      <c r="DG634" s="861"/>
      <c r="DH634" s="835"/>
      <c r="DI634" s="835"/>
      <c r="DJ634" s="835"/>
      <c r="DK634" s="838"/>
      <c r="DL634" s="835"/>
      <c r="DM634" s="841"/>
      <c r="DN634" s="843"/>
      <c r="DO634" s="845"/>
      <c r="DP634" s="847"/>
      <c r="DQ634" s="847"/>
      <c r="DR634" s="849"/>
      <c r="DS634" s="843"/>
      <c r="DT634" s="967"/>
      <c r="DU634" s="969"/>
      <c r="DV634" s="961"/>
      <c r="DW634" s="195"/>
      <c r="DX634" s="961"/>
    </row>
    <row r="635" spans="1:128" ht="18.600000000000001" customHeight="1">
      <c r="A635" s="302" t="s">
        <v>785</v>
      </c>
      <c r="B635" s="921"/>
      <c r="C635" s="957"/>
      <c r="D635" s="863" t="s">
        <v>924</v>
      </c>
      <c r="E635" s="94" t="s">
        <v>53</v>
      </c>
      <c r="F635" s="56"/>
      <c r="G635" s="95">
        <v>130420</v>
      </c>
      <c r="H635" s="96">
        <v>211860</v>
      </c>
      <c r="I635" s="95">
        <v>122530</v>
      </c>
      <c r="J635" s="96">
        <v>203970</v>
      </c>
      <c r="K635" s="33" t="s">
        <v>912</v>
      </c>
      <c r="L635" s="97">
        <v>1180</v>
      </c>
      <c r="M635" s="98">
        <v>1990</v>
      </c>
      <c r="N635" s="99" t="s">
        <v>913</v>
      </c>
      <c r="O635" s="100" t="s">
        <v>914</v>
      </c>
      <c r="P635" s="100" t="s">
        <v>852</v>
      </c>
      <c r="Q635" s="100" t="s">
        <v>915</v>
      </c>
      <c r="R635" s="100" t="s">
        <v>912</v>
      </c>
      <c r="S635" s="101">
        <v>2.9</v>
      </c>
      <c r="T635" s="102">
        <v>3</v>
      </c>
      <c r="U635" s="97">
        <v>1100</v>
      </c>
      <c r="V635" s="98">
        <v>1910</v>
      </c>
      <c r="W635" s="103" t="s">
        <v>913</v>
      </c>
      <c r="X635" s="100" t="s">
        <v>914</v>
      </c>
      <c r="Y635" s="103" t="s">
        <v>852</v>
      </c>
      <c r="Z635" s="100" t="s">
        <v>915</v>
      </c>
      <c r="AA635" s="103" t="s">
        <v>912</v>
      </c>
      <c r="AB635" s="101">
        <v>2.9</v>
      </c>
      <c r="AC635" s="104">
        <v>3</v>
      </c>
      <c r="AD635" s="122"/>
      <c r="AF635" s="124"/>
      <c r="AO635" s="122"/>
      <c r="AQ635" s="124"/>
      <c r="AY635" s="33" t="s">
        <v>912</v>
      </c>
      <c r="AZ635" s="127">
        <v>16280</v>
      </c>
      <c r="BA635" s="33" t="s">
        <v>912</v>
      </c>
      <c r="BB635" s="75">
        <v>160</v>
      </c>
      <c r="BC635" s="76" t="s">
        <v>913</v>
      </c>
      <c r="BD635" s="77" t="s">
        <v>914</v>
      </c>
      <c r="BE635" s="78" t="s">
        <v>912</v>
      </c>
      <c r="BF635" s="79" t="s">
        <v>915</v>
      </c>
      <c r="BG635" s="76" t="s">
        <v>912</v>
      </c>
      <c r="BH635" s="80">
        <v>2.8</v>
      </c>
      <c r="BI635" s="870"/>
      <c r="BK635" s="150"/>
      <c r="BL635" s="869"/>
      <c r="BM635" s="151"/>
      <c r="BN635" s="54"/>
      <c r="BO635" s="54"/>
      <c r="BP635" s="54"/>
      <c r="BQ635" s="54"/>
      <c r="BR635" s="54"/>
      <c r="BS635" s="152"/>
      <c r="BU635" s="958"/>
      <c r="BV635" s="117"/>
      <c r="BW635" s="859" t="s">
        <v>912</v>
      </c>
      <c r="BX635" s="963">
        <v>13460</v>
      </c>
      <c r="BY635" s="128"/>
      <c r="BZ635" s="859"/>
      <c r="CA635" s="861">
        <v>0</v>
      </c>
      <c r="CB635" s="884"/>
      <c r="CC635" s="835"/>
      <c r="CD635" s="884"/>
      <c r="CE635" s="838"/>
      <c r="CF635" s="884"/>
      <c r="CG635" s="841"/>
      <c r="CH635" s="877"/>
      <c r="CI635" s="872" t="e">
        <v>#REF!</v>
      </c>
      <c r="CJ635" s="875" t="e">
        <v>#REF!</v>
      </c>
      <c r="CK635" s="877"/>
      <c r="CL635" s="15" t="s">
        <v>925</v>
      </c>
      <c r="CM635" s="119">
        <v>3000</v>
      </c>
      <c r="CN635" s="120">
        <v>3400</v>
      </c>
      <c r="CO635" s="859"/>
      <c r="CP635" s="879"/>
      <c r="CQ635" s="859"/>
      <c r="CR635" s="861"/>
      <c r="CS635" s="884"/>
      <c r="CT635" s="835"/>
      <c r="CU635" s="835"/>
      <c r="CV635" s="838"/>
      <c r="CW635" s="884"/>
      <c r="CX635" s="851"/>
      <c r="CY635" s="881"/>
      <c r="CZ635" s="93"/>
      <c r="DA635" s="19"/>
      <c r="DB635" s="855"/>
      <c r="DC635" s="121"/>
      <c r="DD635" s="855"/>
      <c r="DE635" s="857"/>
      <c r="DF635" s="859"/>
      <c r="DG635" s="861"/>
      <c r="DH635" s="835"/>
      <c r="DI635" s="835"/>
      <c r="DJ635" s="835"/>
      <c r="DK635" s="838"/>
      <c r="DL635" s="835"/>
      <c r="DM635" s="841"/>
      <c r="DN635" s="843"/>
      <c r="DO635" s="888">
        <v>0.02</v>
      </c>
      <c r="DP635" s="890">
        <v>0.03</v>
      </c>
      <c r="DQ635" s="890">
        <v>0.05</v>
      </c>
      <c r="DR635" s="892">
        <v>0.06</v>
      </c>
      <c r="DS635" s="843"/>
      <c r="DT635" s="967"/>
      <c r="DU635" s="969"/>
      <c r="DV635" s="961"/>
      <c r="DW635" s="195"/>
      <c r="DX635" s="961"/>
    </row>
    <row r="636" spans="1:128" ht="18.600000000000001" customHeight="1">
      <c r="A636" s="302" t="s">
        <v>786</v>
      </c>
      <c r="B636" s="921"/>
      <c r="C636" s="957"/>
      <c r="D636" s="864"/>
      <c r="E636" s="129" t="s">
        <v>54</v>
      </c>
      <c r="F636" s="56"/>
      <c r="G636" s="130">
        <v>211860</v>
      </c>
      <c r="H636" s="131"/>
      <c r="I636" s="130">
        <v>203970</v>
      </c>
      <c r="J636" s="131"/>
      <c r="K636" s="33" t="s">
        <v>912</v>
      </c>
      <c r="L636" s="132">
        <v>1990</v>
      </c>
      <c r="M636" s="133"/>
      <c r="N636" s="134" t="s">
        <v>913</v>
      </c>
      <c r="O636" s="135" t="s">
        <v>914</v>
      </c>
      <c r="P636" s="135" t="s">
        <v>852</v>
      </c>
      <c r="Q636" s="135" t="s">
        <v>915</v>
      </c>
      <c r="R636" s="135" t="s">
        <v>912</v>
      </c>
      <c r="S636" s="136">
        <v>3</v>
      </c>
      <c r="T636" s="137"/>
      <c r="U636" s="132">
        <v>1910</v>
      </c>
      <c r="V636" s="133"/>
      <c r="W636" s="138" t="s">
        <v>913</v>
      </c>
      <c r="X636" s="135" t="s">
        <v>914</v>
      </c>
      <c r="Y636" s="139" t="s">
        <v>852</v>
      </c>
      <c r="Z636" s="135" t="s">
        <v>915</v>
      </c>
      <c r="AA636" s="139" t="s">
        <v>912</v>
      </c>
      <c r="AB636" s="136">
        <v>3</v>
      </c>
      <c r="AC636" s="140"/>
      <c r="AD636" s="122"/>
      <c r="AF636" s="124"/>
      <c r="AG636" s="141"/>
      <c r="AO636" s="122"/>
      <c r="AQ636" s="124"/>
      <c r="AR636" s="141"/>
      <c r="AY636" s="122"/>
      <c r="BI636" s="870"/>
      <c r="BK636" s="115" t="s">
        <v>943</v>
      </c>
      <c r="BL636" s="869"/>
      <c r="BM636" s="93" t="s">
        <v>943</v>
      </c>
      <c r="BS636" s="116"/>
      <c r="BT636" s="154"/>
      <c r="BU636" s="958"/>
      <c r="BV636" s="150"/>
      <c r="BW636" s="859"/>
      <c r="BX636" s="964"/>
      <c r="BY636" s="142"/>
      <c r="BZ636" s="859"/>
      <c r="CA636" s="862"/>
      <c r="CB636" s="885"/>
      <c r="CC636" s="836"/>
      <c r="CD636" s="885"/>
      <c r="CE636" s="839"/>
      <c r="CF636" s="885"/>
      <c r="CG636" s="842"/>
      <c r="CH636" s="877"/>
      <c r="CI636" s="873" t="e">
        <v>#REF!</v>
      </c>
      <c r="CJ636" s="876" t="e">
        <v>#REF!</v>
      </c>
      <c r="CK636" s="877"/>
      <c r="CL636" s="143" t="s">
        <v>926</v>
      </c>
      <c r="CM636" s="144">
        <v>2700</v>
      </c>
      <c r="CN636" s="145">
        <v>3000</v>
      </c>
      <c r="CO636" s="859"/>
      <c r="CP636" s="880"/>
      <c r="CQ636" s="859"/>
      <c r="CR636" s="862"/>
      <c r="CS636" s="885"/>
      <c r="CT636" s="836"/>
      <c r="CU636" s="836"/>
      <c r="CV636" s="839"/>
      <c r="CW636" s="885"/>
      <c r="CX636" s="852"/>
      <c r="CY636" s="882"/>
      <c r="CZ636" s="93"/>
      <c r="DA636" s="19"/>
      <c r="DB636" s="855"/>
      <c r="DC636" s="121"/>
      <c r="DD636" s="855"/>
      <c r="DE636" s="858"/>
      <c r="DF636" s="859"/>
      <c r="DG636" s="862"/>
      <c r="DH636" s="836"/>
      <c r="DI636" s="836"/>
      <c r="DJ636" s="836"/>
      <c r="DK636" s="839"/>
      <c r="DL636" s="836"/>
      <c r="DM636" s="842"/>
      <c r="DN636" s="843"/>
      <c r="DO636" s="889"/>
      <c r="DP636" s="891"/>
      <c r="DQ636" s="891"/>
      <c r="DR636" s="893"/>
      <c r="DS636" s="843"/>
      <c r="DT636" s="967"/>
      <c r="DU636" s="969"/>
      <c r="DV636" s="961"/>
      <c r="DW636" s="195"/>
      <c r="DX636" s="961"/>
    </row>
    <row r="637" spans="1:128" ht="18.600000000000001" customHeight="1">
      <c r="A637" s="302" t="s">
        <v>787</v>
      </c>
      <c r="B637" s="921"/>
      <c r="C637" s="865" t="s">
        <v>944</v>
      </c>
      <c r="D637" s="867" t="s">
        <v>911</v>
      </c>
      <c r="E637" s="55" t="s">
        <v>51</v>
      </c>
      <c r="F637" s="56"/>
      <c r="G637" s="57">
        <v>51560</v>
      </c>
      <c r="H637" s="58">
        <v>59700</v>
      </c>
      <c r="I637" s="57">
        <v>44660</v>
      </c>
      <c r="J637" s="58">
        <v>52800</v>
      </c>
      <c r="K637" s="33" t="s">
        <v>912</v>
      </c>
      <c r="L637" s="59">
        <v>490</v>
      </c>
      <c r="M637" s="60">
        <v>570</v>
      </c>
      <c r="N637" s="61" t="s">
        <v>913</v>
      </c>
      <c r="O637" s="62" t="s">
        <v>914</v>
      </c>
      <c r="P637" s="63" t="s">
        <v>912</v>
      </c>
      <c r="Q637" s="64" t="s">
        <v>915</v>
      </c>
      <c r="R637" s="63" t="s">
        <v>912</v>
      </c>
      <c r="S637" s="65">
        <v>3</v>
      </c>
      <c r="T637" s="66">
        <v>2.9</v>
      </c>
      <c r="U637" s="59">
        <v>420</v>
      </c>
      <c r="V637" s="60">
        <v>500</v>
      </c>
      <c r="W637" s="67" t="s">
        <v>913</v>
      </c>
      <c r="X637" s="62" t="s">
        <v>914</v>
      </c>
      <c r="Y637" s="67" t="s">
        <v>912</v>
      </c>
      <c r="Z637" s="64" t="s">
        <v>915</v>
      </c>
      <c r="AA637" s="67" t="s">
        <v>912</v>
      </c>
      <c r="AB637" s="65">
        <v>2.9</v>
      </c>
      <c r="AC637" s="68">
        <v>2.9</v>
      </c>
      <c r="AD637" s="33" t="s">
        <v>912</v>
      </c>
      <c r="AE637" s="69">
        <v>8140</v>
      </c>
      <c r="AF637" s="33" t="s">
        <v>912</v>
      </c>
      <c r="AG637" s="70">
        <v>80</v>
      </c>
      <c r="AH637" s="71" t="s">
        <v>913</v>
      </c>
      <c r="AI637" s="62" t="s">
        <v>914</v>
      </c>
      <c r="AJ637" s="67" t="s">
        <v>912</v>
      </c>
      <c r="AK637" s="64" t="s">
        <v>915</v>
      </c>
      <c r="AL637" s="67" t="s">
        <v>912</v>
      </c>
      <c r="AM637" s="72">
        <v>2.8</v>
      </c>
      <c r="AN637" s="73" t="s">
        <v>916</v>
      </c>
      <c r="AO637" s="33" t="s">
        <v>912</v>
      </c>
      <c r="AP637" s="74">
        <v>3250</v>
      </c>
      <c r="AQ637" s="33" t="s">
        <v>912</v>
      </c>
      <c r="AR637" s="75">
        <v>30</v>
      </c>
      <c r="AS637" s="76" t="s">
        <v>913</v>
      </c>
      <c r="AT637" s="77" t="s">
        <v>914</v>
      </c>
      <c r="AU637" s="78" t="s">
        <v>912</v>
      </c>
      <c r="AV637" s="79" t="s">
        <v>915</v>
      </c>
      <c r="AW637" s="78" t="s">
        <v>912</v>
      </c>
      <c r="AX637" s="80">
        <v>3.7</v>
      </c>
      <c r="AZ637" s="18"/>
      <c r="BA637" s="18"/>
      <c r="BB637" s="81"/>
      <c r="BC637" s="22"/>
      <c r="BD637" s="18"/>
      <c r="BE637" s="22"/>
      <c r="BF637" s="18"/>
      <c r="BG637" s="22"/>
      <c r="BH637" s="18"/>
      <c r="BI637" s="870"/>
      <c r="BK637" s="115">
        <v>489500</v>
      </c>
      <c r="BL637" s="869"/>
      <c r="BM637" s="147">
        <v>4890</v>
      </c>
      <c r="BN637" s="86" t="s">
        <v>853</v>
      </c>
      <c r="BO637" s="14" t="s">
        <v>914</v>
      </c>
      <c r="BP637" s="21" t="s">
        <v>912</v>
      </c>
      <c r="BQ637" s="148" t="s">
        <v>915</v>
      </c>
      <c r="BR637" s="35" t="s">
        <v>912</v>
      </c>
      <c r="BS637" s="149">
        <v>2</v>
      </c>
      <c r="BT637" s="123"/>
      <c r="BU637" s="958"/>
      <c r="BV637" s="115"/>
      <c r="BW637" s="859" t="s">
        <v>912</v>
      </c>
      <c r="BX637" s="886">
        <v>14440</v>
      </c>
      <c r="BY637" s="88"/>
      <c r="BZ637" s="859" t="s">
        <v>912</v>
      </c>
      <c r="CA637" s="860">
        <v>60</v>
      </c>
      <c r="CB637" s="883" t="s">
        <v>913</v>
      </c>
      <c r="CC637" s="834" t="s">
        <v>914</v>
      </c>
      <c r="CD637" s="883" t="s">
        <v>912</v>
      </c>
      <c r="CE637" s="837" t="s">
        <v>918</v>
      </c>
      <c r="CF637" s="883" t="s">
        <v>912</v>
      </c>
      <c r="CG637" s="840">
        <v>6.2</v>
      </c>
      <c r="CH637" s="877" t="s">
        <v>912</v>
      </c>
      <c r="CI637" s="871">
        <v>4300</v>
      </c>
      <c r="CJ637" s="874">
        <v>4700</v>
      </c>
      <c r="CK637" s="877" t="s">
        <v>912</v>
      </c>
      <c r="CL637" s="89" t="s">
        <v>919</v>
      </c>
      <c r="CM637" s="90">
        <v>7100</v>
      </c>
      <c r="CN637" s="91">
        <v>7900</v>
      </c>
      <c r="CO637" s="859" t="s">
        <v>912</v>
      </c>
      <c r="CP637" s="878">
        <v>6100</v>
      </c>
      <c r="CQ637" s="859" t="s">
        <v>912</v>
      </c>
      <c r="CR637" s="860">
        <v>60</v>
      </c>
      <c r="CS637" s="883" t="s">
        <v>913</v>
      </c>
      <c r="CT637" s="834" t="s">
        <v>914</v>
      </c>
      <c r="CU637" s="834" t="s">
        <v>912</v>
      </c>
      <c r="CV637" s="837" t="s">
        <v>918</v>
      </c>
      <c r="CW637" s="883" t="s">
        <v>912</v>
      </c>
      <c r="CX637" s="850">
        <v>3</v>
      </c>
      <c r="CY637" s="881" t="s">
        <v>920</v>
      </c>
      <c r="CZ637" s="877" t="s">
        <v>912</v>
      </c>
      <c r="DA637" s="853">
        <v>5100</v>
      </c>
      <c r="DB637" s="855"/>
      <c r="DC637" s="974" t="s">
        <v>855</v>
      </c>
      <c r="DD637" s="855" t="s">
        <v>921</v>
      </c>
      <c r="DE637" s="856">
        <v>6530</v>
      </c>
      <c r="DF637" s="859" t="s">
        <v>912</v>
      </c>
      <c r="DG637" s="860">
        <v>60</v>
      </c>
      <c r="DH637" s="834" t="s">
        <v>913</v>
      </c>
      <c r="DI637" s="834" t="s">
        <v>914</v>
      </c>
      <c r="DJ637" s="834" t="s">
        <v>912</v>
      </c>
      <c r="DK637" s="837" t="s">
        <v>918</v>
      </c>
      <c r="DL637" s="834" t="s">
        <v>912</v>
      </c>
      <c r="DM637" s="840">
        <v>2.2999999999999998</v>
      </c>
      <c r="DN637" s="843" t="s">
        <v>921</v>
      </c>
      <c r="DO637" s="844" t="s">
        <v>854</v>
      </c>
      <c r="DP637" s="846" t="s">
        <v>854</v>
      </c>
      <c r="DQ637" s="846" t="s">
        <v>854</v>
      </c>
      <c r="DR637" s="848" t="s">
        <v>854</v>
      </c>
      <c r="DS637" s="843" t="s">
        <v>921</v>
      </c>
      <c r="DT637" s="967"/>
      <c r="DU637" s="969"/>
      <c r="DV637" s="961"/>
      <c r="DW637" s="195"/>
      <c r="DX637" s="961"/>
    </row>
    <row r="638" spans="1:128" ht="18.600000000000001" customHeight="1">
      <c r="A638" s="302" t="s">
        <v>788</v>
      </c>
      <c r="B638" s="921"/>
      <c r="C638" s="866"/>
      <c r="D638" s="868"/>
      <c r="E638" s="94" t="s">
        <v>52</v>
      </c>
      <c r="F638" s="56"/>
      <c r="G638" s="95">
        <v>59700</v>
      </c>
      <c r="H638" s="96">
        <v>125840</v>
      </c>
      <c r="I638" s="95">
        <v>52800</v>
      </c>
      <c r="J638" s="96">
        <v>118940</v>
      </c>
      <c r="K638" s="33" t="s">
        <v>912</v>
      </c>
      <c r="L638" s="97">
        <v>570</v>
      </c>
      <c r="M638" s="98">
        <v>1130</v>
      </c>
      <c r="N638" s="99" t="s">
        <v>913</v>
      </c>
      <c r="O638" s="100" t="s">
        <v>914</v>
      </c>
      <c r="P638" s="100" t="s">
        <v>852</v>
      </c>
      <c r="Q638" s="100" t="s">
        <v>915</v>
      </c>
      <c r="R638" s="100" t="s">
        <v>912</v>
      </c>
      <c r="S638" s="101">
        <v>2.9</v>
      </c>
      <c r="T638" s="102">
        <v>3</v>
      </c>
      <c r="U638" s="97">
        <v>500</v>
      </c>
      <c r="V638" s="98">
        <v>1060</v>
      </c>
      <c r="W638" s="103" t="s">
        <v>913</v>
      </c>
      <c r="X638" s="100" t="s">
        <v>914</v>
      </c>
      <c r="Y638" s="103" t="s">
        <v>852</v>
      </c>
      <c r="Z638" s="100" t="s">
        <v>915</v>
      </c>
      <c r="AA638" s="103" t="s">
        <v>912</v>
      </c>
      <c r="AB638" s="101">
        <v>2.9</v>
      </c>
      <c r="AC638" s="104">
        <v>2.9</v>
      </c>
      <c r="AD638" s="33" t="s">
        <v>912</v>
      </c>
      <c r="AE638" s="105">
        <v>8140</v>
      </c>
      <c r="AF638" s="33" t="s">
        <v>912</v>
      </c>
      <c r="AG638" s="106">
        <v>80</v>
      </c>
      <c r="AH638" s="107" t="s">
        <v>913</v>
      </c>
      <c r="AI638" s="49" t="s">
        <v>914</v>
      </c>
      <c r="AJ638" s="50" t="s">
        <v>912</v>
      </c>
      <c r="AK638" s="108" t="s">
        <v>915</v>
      </c>
      <c r="AL638" s="109" t="s">
        <v>912</v>
      </c>
      <c r="AM638" s="110">
        <v>2.8</v>
      </c>
      <c r="AN638" s="111"/>
      <c r="AP638" s="112"/>
      <c r="AQ638" s="7"/>
      <c r="AR638" s="113"/>
      <c r="AS638" s="114"/>
      <c r="AT638" s="112"/>
      <c r="AU638" s="114"/>
      <c r="AV638" s="112"/>
      <c r="AW638" s="114"/>
      <c r="AX638" s="112"/>
      <c r="AZ638" s="18"/>
      <c r="BA638" s="18"/>
      <c r="BB638" s="81"/>
      <c r="BC638" s="22"/>
      <c r="BD638" s="18"/>
      <c r="BE638" s="22"/>
      <c r="BF638" s="18"/>
      <c r="BG638" s="22"/>
      <c r="BH638" s="18"/>
      <c r="BI638" s="870"/>
      <c r="BK638" s="150"/>
      <c r="BL638" s="869"/>
      <c r="BM638" s="151"/>
      <c r="BN638" s="54"/>
      <c r="BO638" s="54"/>
      <c r="BP638" s="54"/>
      <c r="BQ638" s="54"/>
      <c r="BR638" s="54"/>
      <c r="BS638" s="152"/>
      <c r="BU638" s="958"/>
      <c r="BV638" s="115" t="s">
        <v>946</v>
      </c>
      <c r="BW638" s="859"/>
      <c r="BX638" s="887"/>
      <c r="BY638" s="118">
        <v>12500</v>
      </c>
      <c r="BZ638" s="859"/>
      <c r="CA638" s="861"/>
      <c r="CB638" s="884"/>
      <c r="CC638" s="835"/>
      <c r="CD638" s="884"/>
      <c r="CE638" s="838"/>
      <c r="CF638" s="884"/>
      <c r="CG638" s="841"/>
      <c r="CH638" s="877"/>
      <c r="CI638" s="872" t="e">
        <v>#REF!</v>
      </c>
      <c r="CJ638" s="875" t="e">
        <v>#REF!</v>
      </c>
      <c r="CK638" s="877"/>
      <c r="CL638" s="15" t="s">
        <v>923</v>
      </c>
      <c r="CM638" s="119">
        <v>3900</v>
      </c>
      <c r="CN638" s="120">
        <v>4300</v>
      </c>
      <c r="CO638" s="859"/>
      <c r="CP638" s="879"/>
      <c r="CQ638" s="859"/>
      <c r="CR638" s="861"/>
      <c r="CS638" s="884"/>
      <c r="CT638" s="835"/>
      <c r="CU638" s="835"/>
      <c r="CV638" s="838"/>
      <c r="CW638" s="884"/>
      <c r="CX638" s="851"/>
      <c r="CY638" s="881"/>
      <c r="CZ638" s="877"/>
      <c r="DA638" s="854"/>
      <c r="DB638" s="855"/>
      <c r="DC638" s="974"/>
      <c r="DD638" s="855"/>
      <c r="DE638" s="857"/>
      <c r="DF638" s="859"/>
      <c r="DG638" s="861"/>
      <c r="DH638" s="835"/>
      <c r="DI638" s="835"/>
      <c r="DJ638" s="835"/>
      <c r="DK638" s="838"/>
      <c r="DL638" s="835"/>
      <c r="DM638" s="841"/>
      <c r="DN638" s="843"/>
      <c r="DO638" s="845"/>
      <c r="DP638" s="847"/>
      <c r="DQ638" s="847"/>
      <c r="DR638" s="849"/>
      <c r="DS638" s="843"/>
      <c r="DT638" s="967"/>
      <c r="DU638" s="969"/>
      <c r="DV638" s="961"/>
      <c r="DW638" s="195"/>
      <c r="DX638" s="961"/>
    </row>
    <row r="639" spans="1:128" ht="18.600000000000001" customHeight="1">
      <c r="A639" s="302" t="s">
        <v>789</v>
      </c>
      <c r="B639" s="921"/>
      <c r="C639" s="866"/>
      <c r="D639" s="863" t="s">
        <v>924</v>
      </c>
      <c r="E639" s="94" t="s">
        <v>53</v>
      </c>
      <c r="F639" s="56"/>
      <c r="G639" s="95">
        <v>125840</v>
      </c>
      <c r="H639" s="96">
        <v>207280</v>
      </c>
      <c r="I639" s="95">
        <v>118940</v>
      </c>
      <c r="J639" s="96">
        <v>200380</v>
      </c>
      <c r="K639" s="33" t="s">
        <v>912</v>
      </c>
      <c r="L639" s="97">
        <v>1130</v>
      </c>
      <c r="M639" s="98">
        <v>1940</v>
      </c>
      <c r="N639" s="99" t="s">
        <v>913</v>
      </c>
      <c r="O639" s="100" t="s">
        <v>914</v>
      </c>
      <c r="P639" s="100" t="s">
        <v>852</v>
      </c>
      <c r="Q639" s="100" t="s">
        <v>915</v>
      </c>
      <c r="R639" s="100" t="s">
        <v>912</v>
      </c>
      <c r="S639" s="101">
        <v>3</v>
      </c>
      <c r="T639" s="102">
        <v>3</v>
      </c>
      <c r="U639" s="97">
        <v>1060</v>
      </c>
      <c r="V639" s="98">
        <v>1870</v>
      </c>
      <c r="W639" s="103" t="s">
        <v>913</v>
      </c>
      <c r="X639" s="100" t="s">
        <v>914</v>
      </c>
      <c r="Y639" s="103" t="s">
        <v>852</v>
      </c>
      <c r="Z639" s="100" t="s">
        <v>915</v>
      </c>
      <c r="AA639" s="103" t="s">
        <v>912</v>
      </c>
      <c r="AB639" s="101">
        <v>2.9</v>
      </c>
      <c r="AC639" s="104">
        <v>3</v>
      </c>
      <c r="AD639" s="122"/>
      <c r="AF639" s="124"/>
      <c r="AO639" s="122"/>
      <c r="AQ639" s="124"/>
      <c r="AY639" s="33" t="s">
        <v>912</v>
      </c>
      <c r="AZ639" s="127">
        <v>16280</v>
      </c>
      <c r="BA639" s="33" t="s">
        <v>912</v>
      </c>
      <c r="BB639" s="75">
        <v>160</v>
      </c>
      <c r="BC639" s="76" t="s">
        <v>913</v>
      </c>
      <c r="BD639" s="77" t="s">
        <v>914</v>
      </c>
      <c r="BE639" s="78" t="s">
        <v>912</v>
      </c>
      <c r="BF639" s="79" t="s">
        <v>915</v>
      </c>
      <c r="BG639" s="76" t="s">
        <v>912</v>
      </c>
      <c r="BH639" s="80">
        <v>2.8</v>
      </c>
      <c r="BI639" s="870"/>
      <c r="BK639" s="115" t="s">
        <v>947</v>
      </c>
      <c r="BL639" s="869"/>
      <c r="BM639" s="93" t="s">
        <v>947</v>
      </c>
      <c r="BS639" s="116"/>
      <c r="BT639" s="154"/>
      <c r="BU639" s="958"/>
      <c r="BV639" s="155" t="s">
        <v>948</v>
      </c>
      <c r="BW639" s="859" t="s">
        <v>912</v>
      </c>
      <c r="BX639" s="963">
        <v>12500</v>
      </c>
      <c r="BY639" s="128"/>
      <c r="BZ639" s="859"/>
      <c r="CA639" s="861">
        <v>0</v>
      </c>
      <c r="CB639" s="884"/>
      <c r="CC639" s="835"/>
      <c r="CD639" s="884"/>
      <c r="CE639" s="838"/>
      <c r="CF639" s="884"/>
      <c r="CG639" s="841"/>
      <c r="CH639" s="877"/>
      <c r="CI639" s="872" t="e">
        <v>#REF!</v>
      </c>
      <c r="CJ639" s="875" t="e">
        <v>#REF!</v>
      </c>
      <c r="CK639" s="877"/>
      <c r="CL639" s="15" t="s">
        <v>925</v>
      </c>
      <c r="CM639" s="119">
        <v>3400</v>
      </c>
      <c r="CN639" s="120">
        <v>3800</v>
      </c>
      <c r="CO639" s="859"/>
      <c r="CP639" s="879"/>
      <c r="CQ639" s="859"/>
      <c r="CR639" s="861"/>
      <c r="CS639" s="884"/>
      <c r="CT639" s="835"/>
      <c r="CU639" s="835"/>
      <c r="CV639" s="838"/>
      <c r="CW639" s="884"/>
      <c r="CX639" s="851"/>
      <c r="CY639" s="881"/>
      <c r="CZ639" s="93"/>
      <c r="DA639" s="19"/>
      <c r="DB639" s="855"/>
      <c r="DC639" s="975">
        <v>0.1</v>
      </c>
      <c r="DD639" s="855"/>
      <c r="DE639" s="857"/>
      <c r="DF639" s="859"/>
      <c r="DG639" s="861"/>
      <c r="DH639" s="835"/>
      <c r="DI639" s="835"/>
      <c r="DJ639" s="835"/>
      <c r="DK639" s="838"/>
      <c r="DL639" s="835"/>
      <c r="DM639" s="841"/>
      <c r="DN639" s="843"/>
      <c r="DO639" s="888">
        <v>0.02</v>
      </c>
      <c r="DP639" s="890">
        <v>0.03</v>
      </c>
      <c r="DQ639" s="890">
        <v>0.05</v>
      </c>
      <c r="DR639" s="892">
        <v>0.06</v>
      </c>
      <c r="DS639" s="843"/>
      <c r="DT639" s="967"/>
      <c r="DU639" s="969"/>
      <c r="DV639" s="961"/>
      <c r="DW639" s="195"/>
      <c r="DX639" s="961"/>
    </row>
    <row r="640" spans="1:128" ht="18.600000000000001" customHeight="1">
      <c r="A640" s="302" t="s">
        <v>790</v>
      </c>
      <c r="B640" s="921"/>
      <c r="C640" s="866"/>
      <c r="D640" s="864"/>
      <c r="E640" s="129" t="s">
        <v>54</v>
      </c>
      <c r="F640" s="56"/>
      <c r="G640" s="130">
        <v>207280</v>
      </c>
      <c r="H640" s="131"/>
      <c r="I640" s="130">
        <v>200380</v>
      </c>
      <c r="J640" s="131"/>
      <c r="K640" s="33" t="s">
        <v>912</v>
      </c>
      <c r="L640" s="132">
        <v>1940</v>
      </c>
      <c r="M640" s="133"/>
      <c r="N640" s="134" t="s">
        <v>913</v>
      </c>
      <c r="O640" s="135" t="s">
        <v>914</v>
      </c>
      <c r="P640" s="135" t="s">
        <v>852</v>
      </c>
      <c r="Q640" s="135" t="s">
        <v>915</v>
      </c>
      <c r="R640" s="135" t="s">
        <v>912</v>
      </c>
      <c r="S640" s="136">
        <v>3</v>
      </c>
      <c r="T640" s="137"/>
      <c r="U640" s="132">
        <v>1870</v>
      </c>
      <c r="V640" s="133"/>
      <c r="W640" s="138" t="s">
        <v>913</v>
      </c>
      <c r="X640" s="135" t="s">
        <v>914</v>
      </c>
      <c r="Y640" s="139" t="s">
        <v>852</v>
      </c>
      <c r="Z640" s="135" t="s">
        <v>915</v>
      </c>
      <c r="AA640" s="139" t="s">
        <v>912</v>
      </c>
      <c r="AB640" s="136">
        <v>3</v>
      </c>
      <c r="AC640" s="140"/>
      <c r="AD640" s="122"/>
      <c r="AF640" s="124"/>
      <c r="AG640" s="141"/>
      <c r="AO640" s="122"/>
      <c r="AQ640" s="124"/>
      <c r="AR640" s="141"/>
      <c r="AY640" s="122"/>
      <c r="BI640" s="870"/>
      <c r="BK640" s="115">
        <v>528600</v>
      </c>
      <c r="BL640" s="869"/>
      <c r="BM640" s="147">
        <v>5280</v>
      </c>
      <c r="BN640" s="86" t="s">
        <v>853</v>
      </c>
      <c r="BO640" s="14" t="s">
        <v>914</v>
      </c>
      <c r="BP640" s="21" t="s">
        <v>912</v>
      </c>
      <c r="BQ640" s="148" t="s">
        <v>915</v>
      </c>
      <c r="BR640" s="35" t="s">
        <v>912</v>
      </c>
      <c r="BS640" s="149">
        <v>2.1</v>
      </c>
      <c r="BT640" s="123"/>
      <c r="BU640" s="958"/>
      <c r="BV640" s="115"/>
      <c r="BW640" s="859"/>
      <c r="BX640" s="964"/>
      <c r="BY640" s="142"/>
      <c r="BZ640" s="859"/>
      <c r="CA640" s="862"/>
      <c r="CB640" s="885"/>
      <c r="CC640" s="836"/>
      <c r="CD640" s="885"/>
      <c r="CE640" s="839"/>
      <c r="CF640" s="885"/>
      <c r="CG640" s="842"/>
      <c r="CH640" s="877"/>
      <c r="CI640" s="873" t="e">
        <v>#REF!</v>
      </c>
      <c r="CJ640" s="876" t="e">
        <v>#REF!</v>
      </c>
      <c r="CK640" s="877"/>
      <c r="CL640" s="143" t="s">
        <v>926</v>
      </c>
      <c r="CM640" s="144">
        <v>3000</v>
      </c>
      <c r="CN640" s="145">
        <v>3400</v>
      </c>
      <c r="CO640" s="859"/>
      <c r="CP640" s="880"/>
      <c r="CQ640" s="859"/>
      <c r="CR640" s="862"/>
      <c r="CS640" s="885"/>
      <c r="CT640" s="836"/>
      <c r="CU640" s="836"/>
      <c r="CV640" s="839"/>
      <c r="CW640" s="885"/>
      <c r="CX640" s="852"/>
      <c r="CY640" s="882"/>
      <c r="CZ640" s="93"/>
      <c r="DA640" s="19"/>
      <c r="DB640" s="855"/>
      <c r="DC640" s="975"/>
      <c r="DD640" s="855"/>
      <c r="DE640" s="858"/>
      <c r="DF640" s="859"/>
      <c r="DG640" s="862"/>
      <c r="DH640" s="836"/>
      <c r="DI640" s="836"/>
      <c r="DJ640" s="836"/>
      <c r="DK640" s="839"/>
      <c r="DL640" s="836"/>
      <c r="DM640" s="842"/>
      <c r="DN640" s="843"/>
      <c r="DO640" s="889"/>
      <c r="DP640" s="891"/>
      <c r="DQ640" s="891"/>
      <c r="DR640" s="893"/>
      <c r="DS640" s="843"/>
      <c r="DT640" s="967"/>
      <c r="DU640" s="969"/>
      <c r="DV640" s="961"/>
      <c r="DW640" s="195"/>
      <c r="DX640" s="961"/>
    </row>
    <row r="641" spans="1:128" ht="18.600000000000001" customHeight="1">
      <c r="A641" s="302" t="s">
        <v>791</v>
      </c>
      <c r="B641" s="921"/>
      <c r="C641" s="865" t="s">
        <v>949</v>
      </c>
      <c r="D641" s="867" t="s">
        <v>911</v>
      </c>
      <c r="E641" s="55" t="s">
        <v>51</v>
      </c>
      <c r="F641" s="56"/>
      <c r="G641" s="57">
        <v>47940</v>
      </c>
      <c r="H641" s="58">
        <v>56080</v>
      </c>
      <c r="I641" s="57">
        <v>41810</v>
      </c>
      <c r="J641" s="58">
        <v>49950</v>
      </c>
      <c r="K641" s="33" t="s">
        <v>912</v>
      </c>
      <c r="L641" s="59">
        <v>450</v>
      </c>
      <c r="M641" s="60">
        <v>530</v>
      </c>
      <c r="N641" s="61" t="s">
        <v>913</v>
      </c>
      <c r="O641" s="62" t="s">
        <v>914</v>
      </c>
      <c r="P641" s="63" t="s">
        <v>912</v>
      </c>
      <c r="Q641" s="64" t="s">
        <v>915</v>
      </c>
      <c r="R641" s="63" t="s">
        <v>912</v>
      </c>
      <c r="S641" s="65">
        <v>3</v>
      </c>
      <c r="T641" s="66">
        <v>3</v>
      </c>
      <c r="U641" s="59">
        <v>390</v>
      </c>
      <c r="V641" s="60">
        <v>470</v>
      </c>
      <c r="W641" s="67" t="s">
        <v>913</v>
      </c>
      <c r="X641" s="62" t="s">
        <v>914</v>
      </c>
      <c r="Y641" s="67" t="s">
        <v>912</v>
      </c>
      <c r="Z641" s="64" t="s">
        <v>915</v>
      </c>
      <c r="AA641" s="67" t="s">
        <v>912</v>
      </c>
      <c r="AB641" s="65">
        <v>2.9</v>
      </c>
      <c r="AC641" s="68">
        <v>2.9</v>
      </c>
      <c r="AD641" s="33" t="s">
        <v>912</v>
      </c>
      <c r="AE641" s="69">
        <v>8140</v>
      </c>
      <c r="AF641" s="33" t="s">
        <v>912</v>
      </c>
      <c r="AG641" s="70">
        <v>80</v>
      </c>
      <c r="AH641" s="71" t="s">
        <v>913</v>
      </c>
      <c r="AI641" s="62" t="s">
        <v>914</v>
      </c>
      <c r="AJ641" s="67" t="s">
        <v>912</v>
      </c>
      <c r="AK641" s="64" t="s">
        <v>915</v>
      </c>
      <c r="AL641" s="67" t="s">
        <v>912</v>
      </c>
      <c r="AM641" s="72">
        <v>2.8</v>
      </c>
      <c r="AN641" s="73" t="s">
        <v>916</v>
      </c>
      <c r="AO641" s="33" t="s">
        <v>912</v>
      </c>
      <c r="AP641" s="74">
        <v>3250</v>
      </c>
      <c r="AQ641" s="33" t="s">
        <v>912</v>
      </c>
      <c r="AR641" s="75">
        <v>30</v>
      </c>
      <c r="AS641" s="76" t="s">
        <v>913</v>
      </c>
      <c r="AT641" s="77" t="s">
        <v>914</v>
      </c>
      <c r="AU641" s="78" t="s">
        <v>912</v>
      </c>
      <c r="AV641" s="79" t="s">
        <v>915</v>
      </c>
      <c r="AW641" s="78" t="s">
        <v>912</v>
      </c>
      <c r="AX641" s="80">
        <v>3.7</v>
      </c>
      <c r="AZ641" s="18"/>
      <c r="BA641" s="18"/>
      <c r="BB641" s="81"/>
      <c r="BC641" s="22"/>
      <c r="BD641" s="18"/>
      <c r="BE641" s="22"/>
      <c r="BF641" s="18"/>
      <c r="BG641" s="22"/>
      <c r="BH641" s="18"/>
      <c r="BI641" s="870"/>
      <c r="BK641" s="150"/>
      <c r="BL641" s="869"/>
      <c r="BM641" s="151"/>
      <c r="BN641" s="54"/>
      <c r="BO641" s="54"/>
      <c r="BP641" s="54"/>
      <c r="BQ641" s="54"/>
      <c r="BR641" s="54"/>
      <c r="BS641" s="152"/>
      <c r="BU641" s="958"/>
      <c r="BV641" s="117"/>
      <c r="BW641" s="859" t="s">
        <v>912</v>
      </c>
      <c r="BX641" s="886">
        <v>13700</v>
      </c>
      <c r="BY641" s="88"/>
      <c r="BZ641" s="859" t="s">
        <v>912</v>
      </c>
      <c r="CA641" s="860">
        <v>50</v>
      </c>
      <c r="CB641" s="883" t="s">
        <v>913</v>
      </c>
      <c r="CC641" s="834" t="s">
        <v>914</v>
      </c>
      <c r="CD641" s="883" t="s">
        <v>912</v>
      </c>
      <c r="CE641" s="837" t="s">
        <v>918</v>
      </c>
      <c r="CF641" s="883" t="s">
        <v>912</v>
      </c>
      <c r="CG641" s="840">
        <v>6.6</v>
      </c>
      <c r="CH641" s="877" t="s">
        <v>912</v>
      </c>
      <c r="CI641" s="871">
        <v>3800</v>
      </c>
      <c r="CJ641" s="874">
        <v>4200</v>
      </c>
      <c r="CK641" s="877" t="s">
        <v>912</v>
      </c>
      <c r="CL641" s="89" t="s">
        <v>919</v>
      </c>
      <c r="CM641" s="90">
        <v>6300</v>
      </c>
      <c r="CN641" s="91">
        <v>7100</v>
      </c>
      <c r="CO641" s="859" t="s">
        <v>912</v>
      </c>
      <c r="CP641" s="878">
        <v>5420</v>
      </c>
      <c r="CQ641" s="859" t="s">
        <v>912</v>
      </c>
      <c r="CR641" s="860">
        <v>50</v>
      </c>
      <c r="CS641" s="883" t="s">
        <v>913</v>
      </c>
      <c r="CT641" s="834" t="s">
        <v>914</v>
      </c>
      <c r="CU641" s="834" t="s">
        <v>912</v>
      </c>
      <c r="CV641" s="837" t="s">
        <v>918</v>
      </c>
      <c r="CW641" s="883" t="s">
        <v>912</v>
      </c>
      <c r="CX641" s="850">
        <v>3.2</v>
      </c>
      <c r="CY641" s="881" t="s">
        <v>920</v>
      </c>
      <c r="CZ641" s="877" t="s">
        <v>912</v>
      </c>
      <c r="DA641" s="853">
        <v>5100</v>
      </c>
      <c r="DB641" s="855"/>
      <c r="DC641" s="156"/>
      <c r="DD641" s="855" t="s">
        <v>921</v>
      </c>
      <c r="DE641" s="856">
        <v>5800</v>
      </c>
      <c r="DF641" s="859" t="s">
        <v>912</v>
      </c>
      <c r="DG641" s="860">
        <v>50</v>
      </c>
      <c r="DH641" s="834" t="s">
        <v>913</v>
      </c>
      <c r="DI641" s="834" t="s">
        <v>914</v>
      </c>
      <c r="DJ641" s="834" t="s">
        <v>912</v>
      </c>
      <c r="DK641" s="837" t="s">
        <v>918</v>
      </c>
      <c r="DL641" s="834" t="s">
        <v>912</v>
      </c>
      <c r="DM641" s="840">
        <v>2.5</v>
      </c>
      <c r="DN641" s="843" t="s">
        <v>921</v>
      </c>
      <c r="DO641" s="844" t="s">
        <v>854</v>
      </c>
      <c r="DP641" s="846" t="s">
        <v>854</v>
      </c>
      <c r="DQ641" s="846" t="s">
        <v>854</v>
      </c>
      <c r="DR641" s="848" t="s">
        <v>854</v>
      </c>
      <c r="DS641" s="843" t="s">
        <v>921</v>
      </c>
      <c r="DT641" s="967"/>
      <c r="DU641" s="969"/>
      <c r="DV641" s="961"/>
      <c r="DW641" s="195"/>
      <c r="DX641" s="961"/>
    </row>
    <row r="642" spans="1:128" ht="18.600000000000001" customHeight="1">
      <c r="A642" s="302" t="s">
        <v>792</v>
      </c>
      <c r="B642" s="921"/>
      <c r="C642" s="866"/>
      <c r="D642" s="868"/>
      <c r="E642" s="94" t="s">
        <v>52</v>
      </c>
      <c r="F642" s="56"/>
      <c r="G642" s="95">
        <v>56080</v>
      </c>
      <c r="H642" s="96">
        <v>122220</v>
      </c>
      <c r="I642" s="95">
        <v>49950</v>
      </c>
      <c r="J642" s="96">
        <v>116090</v>
      </c>
      <c r="K642" s="33" t="s">
        <v>912</v>
      </c>
      <c r="L642" s="97">
        <v>530</v>
      </c>
      <c r="M642" s="98">
        <v>1100</v>
      </c>
      <c r="N642" s="99" t="s">
        <v>913</v>
      </c>
      <c r="O642" s="100" t="s">
        <v>914</v>
      </c>
      <c r="P642" s="100" t="s">
        <v>852</v>
      </c>
      <c r="Q642" s="100" t="s">
        <v>915</v>
      </c>
      <c r="R642" s="100" t="s">
        <v>912</v>
      </c>
      <c r="S642" s="101">
        <v>3</v>
      </c>
      <c r="T642" s="102">
        <v>2.9</v>
      </c>
      <c r="U642" s="97">
        <v>470</v>
      </c>
      <c r="V642" s="98">
        <v>1040</v>
      </c>
      <c r="W642" s="103" t="s">
        <v>913</v>
      </c>
      <c r="X642" s="100" t="s">
        <v>914</v>
      </c>
      <c r="Y642" s="103" t="s">
        <v>852</v>
      </c>
      <c r="Z642" s="100" t="s">
        <v>915</v>
      </c>
      <c r="AA642" s="103" t="s">
        <v>912</v>
      </c>
      <c r="AB642" s="101">
        <v>2.9</v>
      </c>
      <c r="AC642" s="104">
        <v>2.9</v>
      </c>
      <c r="AD642" s="33" t="s">
        <v>912</v>
      </c>
      <c r="AE642" s="105">
        <v>8140</v>
      </c>
      <c r="AF642" s="33" t="s">
        <v>912</v>
      </c>
      <c r="AG642" s="106">
        <v>80</v>
      </c>
      <c r="AH642" s="107" t="s">
        <v>913</v>
      </c>
      <c r="AI642" s="49" t="s">
        <v>914</v>
      </c>
      <c r="AJ642" s="50" t="s">
        <v>912</v>
      </c>
      <c r="AK642" s="108" t="s">
        <v>915</v>
      </c>
      <c r="AL642" s="109" t="s">
        <v>912</v>
      </c>
      <c r="AM642" s="110">
        <v>2.8</v>
      </c>
      <c r="AN642" s="111"/>
      <c r="AP642" s="112"/>
      <c r="AQ642" s="7"/>
      <c r="AR642" s="113"/>
      <c r="AS642" s="114"/>
      <c r="AT642" s="112"/>
      <c r="AU642" s="114"/>
      <c r="AV642" s="112"/>
      <c r="AW642" s="114"/>
      <c r="AX642" s="112"/>
      <c r="AZ642" s="18"/>
      <c r="BA642" s="18"/>
      <c r="BB642" s="81"/>
      <c r="BC642" s="22"/>
      <c r="BD642" s="18"/>
      <c r="BE642" s="22"/>
      <c r="BF642" s="18"/>
      <c r="BG642" s="22"/>
      <c r="BH642" s="18"/>
      <c r="BI642" s="870"/>
      <c r="BK642" s="115" t="s">
        <v>950</v>
      </c>
      <c r="BL642" s="869"/>
      <c r="BM642" s="93" t="s">
        <v>950</v>
      </c>
      <c r="BS642" s="116"/>
      <c r="BT642" s="154"/>
      <c r="BU642" s="958"/>
      <c r="BV642" s="150"/>
      <c r="BW642" s="859"/>
      <c r="BX642" s="887"/>
      <c r="BY642" s="118">
        <v>11760</v>
      </c>
      <c r="BZ642" s="859"/>
      <c r="CA642" s="861"/>
      <c r="CB642" s="884"/>
      <c r="CC642" s="835"/>
      <c r="CD642" s="884"/>
      <c r="CE642" s="838"/>
      <c r="CF642" s="884"/>
      <c r="CG642" s="841"/>
      <c r="CH642" s="877"/>
      <c r="CI642" s="872" t="e">
        <v>#REF!</v>
      </c>
      <c r="CJ642" s="875" t="e">
        <v>#REF!</v>
      </c>
      <c r="CK642" s="877"/>
      <c r="CL642" s="15" t="s">
        <v>923</v>
      </c>
      <c r="CM642" s="119">
        <v>3500</v>
      </c>
      <c r="CN642" s="120">
        <v>3900</v>
      </c>
      <c r="CO642" s="859"/>
      <c r="CP642" s="879"/>
      <c r="CQ642" s="859"/>
      <c r="CR642" s="861"/>
      <c r="CS642" s="884"/>
      <c r="CT642" s="835"/>
      <c r="CU642" s="835"/>
      <c r="CV642" s="838"/>
      <c r="CW642" s="884"/>
      <c r="CX642" s="851"/>
      <c r="CY642" s="881"/>
      <c r="CZ642" s="877"/>
      <c r="DA642" s="854"/>
      <c r="DB642" s="855"/>
      <c r="DC642" s="156"/>
      <c r="DD642" s="855"/>
      <c r="DE642" s="857"/>
      <c r="DF642" s="859"/>
      <c r="DG642" s="861"/>
      <c r="DH642" s="835"/>
      <c r="DI642" s="835"/>
      <c r="DJ642" s="835"/>
      <c r="DK642" s="838"/>
      <c r="DL642" s="835"/>
      <c r="DM642" s="841"/>
      <c r="DN642" s="843"/>
      <c r="DO642" s="845"/>
      <c r="DP642" s="847"/>
      <c r="DQ642" s="847"/>
      <c r="DR642" s="849"/>
      <c r="DS642" s="843"/>
      <c r="DT642" s="967"/>
      <c r="DU642" s="969"/>
      <c r="DV642" s="961"/>
      <c r="DW642" s="195"/>
      <c r="DX642" s="961"/>
    </row>
    <row r="643" spans="1:128" ht="18.600000000000001" customHeight="1">
      <c r="A643" s="302" t="s">
        <v>793</v>
      </c>
      <c r="B643" s="921"/>
      <c r="C643" s="866"/>
      <c r="D643" s="863" t="s">
        <v>924</v>
      </c>
      <c r="E643" s="94" t="s">
        <v>53</v>
      </c>
      <c r="F643" s="56"/>
      <c r="G643" s="95">
        <v>122220</v>
      </c>
      <c r="H643" s="96">
        <v>203660</v>
      </c>
      <c r="I643" s="95">
        <v>116090</v>
      </c>
      <c r="J643" s="96">
        <v>197530</v>
      </c>
      <c r="K643" s="33" t="s">
        <v>912</v>
      </c>
      <c r="L643" s="97">
        <v>1100</v>
      </c>
      <c r="M643" s="98">
        <v>1910</v>
      </c>
      <c r="N643" s="99" t="s">
        <v>913</v>
      </c>
      <c r="O643" s="100" t="s">
        <v>914</v>
      </c>
      <c r="P643" s="100" t="s">
        <v>852</v>
      </c>
      <c r="Q643" s="100" t="s">
        <v>915</v>
      </c>
      <c r="R643" s="100" t="s">
        <v>912</v>
      </c>
      <c r="S643" s="101">
        <v>2.9</v>
      </c>
      <c r="T643" s="102">
        <v>3</v>
      </c>
      <c r="U643" s="97">
        <v>1040</v>
      </c>
      <c r="V643" s="98">
        <v>1850</v>
      </c>
      <c r="W643" s="103" t="s">
        <v>913</v>
      </c>
      <c r="X643" s="100" t="s">
        <v>914</v>
      </c>
      <c r="Y643" s="103" t="s">
        <v>852</v>
      </c>
      <c r="Z643" s="100" t="s">
        <v>915</v>
      </c>
      <c r="AA643" s="103" t="s">
        <v>912</v>
      </c>
      <c r="AB643" s="101">
        <v>2.9</v>
      </c>
      <c r="AC643" s="104">
        <v>2.9</v>
      </c>
      <c r="AD643" s="122"/>
      <c r="AF643" s="124"/>
      <c r="AO643" s="122"/>
      <c r="AQ643" s="124"/>
      <c r="AY643" s="33" t="s">
        <v>912</v>
      </c>
      <c r="AZ643" s="127">
        <v>16280</v>
      </c>
      <c r="BA643" s="33" t="s">
        <v>912</v>
      </c>
      <c r="BB643" s="75">
        <v>160</v>
      </c>
      <c r="BC643" s="76" t="s">
        <v>913</v>
      </c>
      <c r="BD643" s="77" t="s">
        <v>914</v>
      </c>
      <c r="BE643" s="78" t="s">
        <v>912</v>
      </c>
      <c r="BF643" s="79" t="s">
        <v>915</v>
      </c>
      <c r="BG643" s="76" t="s">
        <v>912</v>
      </c>
      <c r="BH643" s="80">
        <v>2.8</v>
      </c>
      <c r="BI643" s="870"/>
      <c r="BK643" s="115">
        <v>567700</v>
      </c>
      <c r="BL643" s="869"/>
      <c r="BM643" s="147">
        <v>5670</v>
      </c>
      <c r="BN643" s="86" t="s">
        <v>853</v>
      </c>
      <c r="BO643" s="14" t="s">
        <v>914</v>
      </c>
      <c r="BP643" s="21" t="s">
        <v>912</v>
      </c>
      <c r="BQ643" s="148" t="s">
        <v>915</v>
      </c>
      <c r="BR643" s="35" t="s">
        <v>912</v>
      </c>
      <c r="BS643" s="149">
        <v>2.1</v>
      </c>
      <c r="BT643" s="123"/>
      <c r="BU643" s="958"/>
      <c r="BV643" s="115"/>
      <c r="BW643" s="859" t="s">
        <v>912</v>
      </c>
      <c r="BX643" s="963">
        <v>11760</v>
      </c>
      <c r="BY643" s="128"/>
      <c r="BZ643" s="859"/>
      <c r="CA643" s="861">
        <v>0</v>
      </c>
      <c r="CB643" s="884"/>
      <c r="CC643" s="835"/>
      <c r="CD643" s="884"/>
      <c r="CE643" s="838"/>
      <c r="CF643" s="884"/>
      <c r="CG643" s="841"/>
      <c r="CH643" s="877"/>
      <c r="CI643" s="872" t="e">
        <v>#REF!</v>
      </c>
      <c r="CJ643" s="875" t="e">
        <v>#REF!</v>
      </c>
      <c r="CK643" s="877"/>
      <c r="CL643" s="15" t="s">
        <v>925</v>
      </c>
      <c r="CM643" s="119">
        <v>3000</v>
      </c>
      <c r="CN643" s="120">
        <v>3400</v>
      </c>
      <c r="CO643" s="859"/>
      <c r="CP643" s="879"/>
      <c r="CQ643" s="859"/>
      <c r="CR643" s="861"/>
      <c r="CS643" s="884"/>
      <c r="CT643" s="835"/>
      <c r="CU643" s="835"/>
      <c r="CV643" s="838"/>
      <c r="CW643" s="884"/>
      <c r="CX643" s="851"/>
      <c r="CY643" s="881"/>
      <c r="CZ643" s="93"/>
      <c r="DA643" s="19"/>
      <c r="DB643" s="855"/>
      <c r="DC643" s="157"/>
      <c r="DD643" s="855"/>
      <c r="DE643" s="857"/>
      <c r="DF643" s="859"/>
      <c r="DG643" s="861"/>
      <c r="DH643" s="835"/>
      <c r="DI643" s="835"/>
      <c r="DJ643" s="835"/>
      <c r="DK643" s="838"/>
      <c r="DL643" s="835"/>
      <c r="DM643" s="841"/>
      <c r="DN643" s="843"/>
      <c r="DO643" s="888">
        <v>0.02</v>
      </c>
      <c r="DP643" s="890">
        <v>0.03</v>
      </c>
      <c r="DQ643" s="890">
        <v>0.05</v>
      </c>
      <c r="DR643" s="892">
        <v>0.06</v>
      </c>
      <c r="DS643" s="843"/>
      <c r="DT643" s="967"/>
      <c r="DU643" s="969"/>
      <c r="DV643" s="961"/>
      <c r="DW643" s="195"/>
      <c r="DX643" s="961"/>
    </row>
    <row r="644" spans="1:128" ht="18.600000000000001" customHeight="1">
      <c r="A644" s="302" t="s">
        <v>794</v>
      </c>
      <c r="B644" s="921"/>
      <c r="C644" s="866"/>
      <c r="D644" s="864"/>
      <c r="E644" s="129" t="s">
        <v>54</v>
      </c>
      <c r="F644" s="56"/>
      <c r="G644" s="130">
        <v>203660</v>
      </c>
      <c r="H644" s="131"/>
      <c r="I644" s="130">
        <v>197530</v>
      </c>
      <c r="J644" s="131"/>
      <c r="K644" s="33" t="s">
        <v>912</v>
      </c>
      <c r="L644" s="132">
        <v>1910</v>
      </c>
      <c r="M644" s="133"/>
      <c r="N644" s="134" t="s">
        <v>913</v>
      </c>
      <c r="O644" s="135" t="s">
        <v>914</v>
      </c>
      <c r="P644" s="135" t="s">
        <v>852</v>
      </c>
      <c r="Q644" s="135" t="s">
        <v>915</v>
      </c>
      <c r="R644" s="135" t="s">
        <v>912</v>
      </c>
      <c r="S644" s="136">
        <v>3</v>
      </c>
      <c r="T644" s="137"/>
      <c r="U644" s="132">
        <v>1850</v>
      </c>
      <c r="V644" s="133"/>
      <c r="W644" s="138" t="s">
        <v>913</v>
      </c>
      <c r="X644" s="135" t="s">
        <v>914</v>
      </c>
      <c r="Y644" s="139" t="s">
        <v>852</v>
      </c>
      <c r="Z644" s="135" t="s">
        <v>915</v>
      </c>
      <c r="AA644" s="139" t="s">
        <v>912</v>
      </c>
      <c r="AB644" s="136">
        <v>2.9</v>
      </c>
      <c r="AC644" s="140"/>
      <c r="AD644" s="122"/>
      <c r="AF644" s="124"/>
      <c r="AG644" s="141"/>
      <c r="AO644" s="122"/>
      <c r="AQ644" s="124"/>
      <c r="AR644" s="141"/>
      <c r="AY644" s="122"/>
      <c r="BI644" s="870"/>
      <c r="BK644" s="150"/>
      <c r="BL644" s="869"/>
      <c r="BM644" s="151"/>
      <c r="BN644" s="54"/>
      <c r="BO644" s="54"/>
      <c r="BP644" s="54"/>
      <c r="BQ644" s="54"/>
      <c r="BR644" s="54"/>
      <c r="BS644" s="152"/>
      <c r="BU644" s="958"/>
      <c r="BV644" s="117"/>
      <c r="BW644" s="859"/>
      <c r="BX644" s="964"/>
      <c r="BY644" s="142"/>
      <c r="BZ644" s="859"/>
      <c r="CA644" s="862"/>
      <c r="CB644" s="885"/>
      <c r="CC644" s="836"/>
      <c r="CD644" s="885"/>
      <c r="CE644" s="839"/>
      <c r="CF644" s="885"/>
      <c r="CG644" s="842"/>
      <c r="CH644" s="877"/>
      <c r="CI644" s="873" t="e">
        <v>#REF!</v>
      </c>
      <c r="CJ644" s="876" t="e">
        <v>#REF!</v>
      </c>
      <c r="CK644" s="877"/>
      <c r="CL644" s="143" t="s">
        <v>926</v>
      </c>
      <c r="CM644" s="144">
        <v>2700</v>
      </c>
      <c r="CN644" s="145">
        <v>3000</v>
      </c>
      <c r="CO644" s="859"/>
      <c r="CP644" s="880"/>
      <c r="CQ644" s="859"/>
      <c r="CR644" s="862"/>
      <c r="CS644" s="885"/>
      <c r="CT644" s="836"/>
      <c r="CU644" s="836"/>
      <c r="CV644" s="839"/>
      <c r="CW644" s="885"/>
      <c r="CX644" s="852"/>
      <c r="CY644" s="882"/>
      <c r="CZ644" s="93"/>
      <c r="DA644" s="19"/>
      <c r="DB644" s="855"/>
      <c r="DC644" s="157"/>
      <c r="DD644" s="855"/>
      <c r="DE644" s="858"/>
      <c r="DF644" s="859"/>
      <c r="DG644" s="862"/>
      <c r="DH644" s="836"/>
      <c r="DI644" s="836"/>
      <c r="DJ644" s="836"/>
      <c r="DK644" s="839"/>
      <c r="DL644" s="836"/>
      <c r="DM644" s="842"/>
      <c r="DN644" s="843"/>
      <c r="DO644" s="889"/>
      <c r="DP644" s="891"/>
      <c r="DQ644" s="891"/>
      <c r="DR644" s="893"/>
      <c r="DS644" s="843"/>
      <c r="DT644" s="967"/>
      <c r="DU644" s="969"/>
      <c r="DV644" s="961"/>
      <c r="DW644" s="195"/>
      <c r="DX644" s="961"/>
    </row>
    <row r="645" spans="1:128" ht="18.600000000000001" customHeight="1">
      <c r="A645" s="302" t="s">
        <v>795</v>
      </c>
      <c r="B645" s="921"/>
      <c r="C645" s="865" t="s">
        <v>951</v>
      </c>
      <c r="D645" s="867" t="s">
        <v>911</v>
      </c>
      <c r="E645" s="55" t="s">
        <v>51</v>
      </c>
      <c r="F645" s="56"/>
      <c r="G645" s="57">
        <v>41520</v>
      </c>
      <c r="H645" s="58">
        <v>49660</v>
      </c>
      <c r="I645" s="57">
        <v>36000</v>
      </c>
      <c r="J645" s="58">
        <v>44140</v>
      </c>
      <c r="K645" s="33" t="s">
        <v>912</v>
      </c>
      <c r="L645" s="59">
        <v>390</v>
      </c>
      <c r="M645" s="60">
        <v>470</v>
      </c>
      <c r="N645" s="61" t="s">
        <v>913</v>
      </c>
      <c r="O645" s="62" t="s">
        <v>914</v>
      </c>
      <c r="P645" s="63" t="s">
        <v>912</v>
      </c>
      <c r="Q645" s="64" t="s">
        <v>915</v>
      </c>
      <c r="R645" s="63" t="s">
        <v>912</v>
      </c>
      <c r="S645" s="65">
        <v>3.2</v>
      </c>
      <c r="T645" s="66">
        <v>3.1</v>
      </c>
      <c r="U645" s="59">
        <v>330</v>
      </c>
      <c r="V645" s="60">
        <v>410</v>
      </c>
      <c r="W645" s="67" t="s">
        <v>913</v>
      </c>
      <c r="X645" s="62" t="s">
        <v>914</v>
      </c>
      <c r="Y645" s="67" t="s">
        <v>912</v>
      </c>
      <c r="Z645" s="64" t="s">
        <v>915</v>
      </c>
      <c r="AA645" s="67" t="s">
        <v>912</v>
      </c>
      <c r="AB645" s="65">
        <v>3.2</v>
      </c>
      <c r="AC645" s="68">
        <v>3.1</v>
      </c>
      <c r="AD645" s="33" t="s">
        <v>912</v>
      </c>
      <c r="AE645" s="69">
        <v>8140</v>
      </c>
      <c r="AF645" s="33" t="s">
        <v>912</v>
      </c>
      <c r="AG645" s="70">
        <v>80</v>
      </c>
      <c r="AH645" s="71" t="s">
        <v>913</v>
      </c>
      <c r="AI645" s="62" t="s">
        <v>914</v>
      </c>
      <c r="AJ645" s="67" t="s">
        <v>912</v>
      </c>
      <c r="AK645" s="64" t="s">
        <v>915</v>
      </c>
      <c r="AL645" s="67" t="s">
        <v>912</v>
      </c>
      <c r="AM645" s="72">
        <v>2.8</v>
      </c>
      <c r="AN645" s="73" t="s">
        <v>916</v>
      </c>
      <c r="AO645" s="33" t="s">
        <v>912</v>
      </c>
      <c r="AP645" s="74">
        <v>3250</v>
      </c>
      <c r="AQ645" s="33" t="s">
        <v>912</v>
      </c>
      <c r="AR645" s="75">
        <v>30</v>
      </c>
      <c r="AS645" s="76" t="s">
        <v>913</v>
      </c>
      <c r="AT645" s="77" t="s">
        <v>914</v>
      </c>
      <c r="AU645" s="78" t="s">
        <v>912</v>
      </c>
      <c r="AV645" s="79" t="s">
        <v>915</v>
      </c>
      <c r="AW645" s="78" t="s">
        <v>912</v>
      </c>
      <c r="AX645" s="80">
        <v>3.7</v>
      </c>
      <c r="AZ645" s="18"/>
      <c r="BA645" s="18"/>
      <c r="BB645" s="81"/>
      <c r="BC645" s="22"/>
      <c r="BD645" s="18"/>
      <c r="BE645" s="22"/>
      <c r="BF645" s="18"/>
      <c r="BG645" s="22"/>
      <c r="BH645" s="18"/>
      <c r="BI645" s="870"/>
      <c r="BK645" s="115" t="s">
        <v>952</v>
      </c>
      <c r="BL645" s="869"/>
      <c r="BM645" s="93" t="s">
        <v>952</v>
      </c>
      <c r="BS645" s="116"/>
      <c r="BT645" s="154"/>
      <c r="BU645" s="958"/>
      <c r="BV645" s="150"/>
      <c r="BW645" s="869"/>
      <c r="BX645" s="123"/>
      <c r="BY645" s="123"/>
      <c r="BZ645" s="870"/>
      <c r="CA645" s="158"/>
      <c r="CB645" s="159"/>
      <c r="CC645" s="160"/>
      <c r="CD645" s="159"/>
      <c r="CE645" s="160"/>
      <c r="CF645" s="159"/>
      <c r="CG645" s="160"/>
      <c r="CH645" s="855" t="s">
        <v>912</v>
      </c>
      <c r="CI645" s="871">
        <v>3400</v>
      </c>
      <c r="CJ645" s="874">
        <v>3800</v>
      </c>
      <c r="CK645" s="877" t="s">
        <v>912</v>
      </c>
      <c r="CL645" s="89" t="s">
        <v>919</v>
      </c>
      <c r="CM645" s="90">
        <v>5500</v>
      </c>
      <c r="CN645" s="91">
        <v>6200</v>
      </c>
      <c r="CO645" s="859" t="s">
        <v>912</v>
      </c>
      <c r="CP645" s="878">
        <v>4880</v>
      </c>
      <c r="CQ645" s="859" t="s">
        <v>912</v>
      </c>
      <c r="CR645" s="860">
        <v>40</v>
      </c>
      <c r="CS645" s="883" t="s">
        <v>913</v>
      </c>
      <c r="CT645" s="834" t="s">
        <v>914</v>
      </c>
      <c r="CU645" s="834" t="s">
        <v>912</v>
      </c>
      <c r="CV645" s="837" t="s">
        <v>918</v>
      </c>
      <c r="CW645" s="883" t="s">
        <v>912</v>
      </c>
      <c r="CX645" s="850">
        <v>3.6</v>
      </c>
      <c r="CY645" s="881" t="s">
        <v>920</v>
      </c>
      <c r="CZ645" s="877" t="s">
        <v>912</v>
      </c>
      <c r="DA645" s="853">
        <v>5100</v>
      </c>
      <c r="DB645" s="855"/>
      <c r="DC645" s="161"/>
      <c r="DD645" s="855" t="s">
        <v>921</v>
      </c>
      <c r="DE645" s="856">
        <v>5220</v>
      </c>
      <c r="DF645" s="859" t="s">
        <v>912</v>
      </c>
      <c r="DG645" s="860">
        <v>50</v>
      </c>
      <c r="DH645" s="834" t="s">
        <v>913</v>
      </c>
      <c r="DI645" s="834" t="s">
        <v>914</v>
      </c>
      <c r="DJ645" s="834" t="s">
        <v>912</v>
      </c>
      <c r="DK645" s="837" t="s">
        <v>918</v>
      </c>
      <c r="DL645" s="834" t="s">
        <v>912</v>
      </c>
      <c r="DM645" s="840">
        <v>2.2000000000000002</v>
      </c>
      <c r="DN645" s="843" t="s">
        <v>921</v>
      </c>
      <c r="DO645" s="844" t="s">
        <v>854</v>
      </c>
      <c r="DP645" s="846" t="s">
        <v>854</v>
      </c>
      <c r="DQ645" s="846" t="s">
        <v>854</v>
      </c>
      <c r="DR645" s="848" t="s">
        <v>854</v>
      </c>
      <c r="DS645" s="843" t="s">
        <v>921</v>
      </c>
      <c r="DT645" s="967"/>
      <c r="DU645" s="969"/>
      <c r="DV645" s="961"/>
      <c r="DW645" s="195"/>
      <c r="DX645" s="961"/>
    </row>
    <row r="646" spans="1:128" ht="18.600000000000001" customHeight="1">
      <c r="A646" s="302" t="s">
        <v>796</v>
      </c>
      <c r="B646" s="921"/>
      <c r="C646" s="866"/>
      <c r="D646" s="868"/>
      <c r="E646" s="94" t="s">
        <v>52</v>
      </c>
      <c r="F646" s="56"/>
      <c r="G646" s="95">
        <v>49660</v>
      </c>
      <c r="H646" s="96">
        <v>115800</v>
      </c>
      <c r="I646" s="95">
        <v>44140</v>
      </c>
      <c r="J646" s="96">
        <v>110280</v>
      </c>
      <c r="K646" s="33" t="s">
        <v>912</v>
      </c>
      <c r="L646" s="97">
        <v>470</v>
      </c>
      <c r="M646" s="98">
        <v>1030</v>
      </c>
      <c r="N646" s="99" t="s">
        <v>913</v>
      </c>
      <c r="O646" s="100" t="s">
        <v>914</v>
      </c>
      <c r="P646" s="100" t="s">
        <v>852</v>
      </c>
      <c r="Q646" s="100" t="s">
        <v>915</v>
      </c>
      <c r="R646" s="100" t="s">
        <v>912</v>
      </c>
      <c r="S646" s="101">
        <v>3.1</v>
      </c>
      <c r="T646" s="102">
        <v>3</v>
      </c>
      <c r="U646" s="97">
        <v>410</v>
      </c>
      <c r="V646" s="98">
        <v>980</v>
      </c>
      <c r="W646" s="103" t="s">
        <v>913</v>
      </c>
      <c r="X646" s="100" t="s">
        <v>914</v>
      </c>
      <c r="Y646" s="103" t="s">
        <v>852</v>
      </c>
      <c r="Z646" s="100" t="s">
        <v>915</v>
      </c>
      <c r="AA646" s="103" t="s">
        <v>912</v>
      </c>
      <c r="AB646" s="101">
        <v>3.1</v>
      </c>
      <c r="AC646" s="104">
        <v>3</v>
      </c>
      <c r="AD646" s="33" t="s">
        <v>912</v>
      </c>
      <c r="AE646" s="105">
        <v>8140</v>
      </c>
      <c r="AF646" s="33" t="s">
        <v>912</v>
      </c>
      <c r="AG646" s="106">
        <v>80</v>
      </c>
      <c r="AH646" s="107" t="s">
        <v>913</v>
      </c>
      <c r="AI646" s="49" t="s">
        <v>914</v>
      </c>
      <c r="AJ646" s="50" t="s">
        <v>912</v>
      </c>
      <c r="AK646" s="108" t="s">
        <v>915</v>
      </c>
      <c r="AL646" s="109" t="s">
        <v>912</v>
      </c>
      <c r="AM646" s="110">
        <v>2.8</v>
      </c>
      <c r="AN646" s="111"/>
      <c r="AP646" s="112"/>
      <c r="AQ646" s="7"/>
      <c r="AR646" s="113"/>
      <c r="AS646" s="114"/>
      <c r="AT646" s="112"/>
      <c r="AU646" s="114"/>
      <c r="AV646" s="112"/>
      <c r="AW646" s="114"/>
      <c r="AX646" s="112"/>
      <c r="AZ646" s="18"/>
      <c r="BA646" s="18"/>
      <c r="BB646" s="81"/>
      <c r="BC646" s="22"/>
      <c r="BD646" s="18"/>
      <c r="BE646" s="22"/>
      <c r="BF646" s="18"/>
      <c r="BG646" s="22"/>
      <c r="BH646" s="18"/>
      <c r="BI646" s="870"/>
      <c r="BK646" s="115">
        <v>606800</v>
      </c>
      <c r="BL646" s="869"/>
      <c r="BM646" s="147">
        <v>6060</v>
      </c>
      <c r="BN646" s="86" t="s">
        <v>853</v>
      </c>
      <c r="BO646" s="14" t="s">
        <v>914</v>
      </c>
      <c r="BP646" s="21" t="s">
        <v>912</v>
      </c>
      <c r="BQ646" s="148" t="s">
        <v>915</v>
      </c>
      <c r="BR646" s="35" t="s">
        <v>912</v>
      </c>
      <c r="BS646" s="149">
        <v>2</v>
      </c>
      <c r="BT646" s="123"/>
      <c r="BU646" s="958"/>
      <c r="BW646" s="869"/>
      <c r="BX646" s="123"/>
      <c r="BY646" s="123"/>
      <c r="BZ646" s="870"/>
      <c r="CA646" s="162"/>
      <c r="CB646" s="159"/>
      <c r="CC646" s="160"/>
      <c r="CD646" s="159"/>
      <c r="CE646" s="160"/>
      <c r="CF646" s="159"/>
      <c r="CG646" s="160"/>
      <c r="CH646" s="855"/>
      <c r="CI646" s="872" t="e">
        <v>#REF!</v>
      </c>
      <c r="CJ646" s="875" t="e">
        <v>#REF!</v>
      </c>
      <c r="CK646" s="877"/>
      <c r="CL646" s="15" t="s">
        <v>923</v>
      </c>
      <c r="CM646" s="119">
        <v>3000</v>
      </c>
      <c r="CN646" s="120">
        <v>3400</v>
      </c>
      <c r="CO646" s="859"/>
      <c r="CP646" s="879"/>
      <c r="CQ646" s="859"/>
      <c r="CR646" s="861"/>
      <c r="CS646" s="884"/>
      <c r="CT646" s="835"/>
      <c r="CU646" s="835"/>
      <c r="CV646" s="838"/>
      <c r="CW646" s="884"/>
      <c r="CX646" s="851"/>
      <c r="CY646" s="881"/>
      <c r="CZ646" s="877"/>
      <c r="DA646" s="854"/>
      <c r="DB646" s="855"/>
      <c r="DC646" s="161"/>
      <c r="DD646" s="855"/>
      <c r="DE646" s="857"/>
      <c r="DF646" s="859"/>
      <c r="DG646" s="861"/>
      <c r="DH646" s="835"/>
      <c r="DI646" s="835"/>
      <c r="DJ646" s="835"/>
      <c r="DK646" s="838"/>
      <c r="DL646" s="835"/>
      <c r="DM646" s="841"/>
      <c r="DN646" s="843"/>
      <c r="DO646" s="845"/>
      <c r="DP646" s="847"/>
      <c r="DQ646" s="847"/>
      <c r="DR646" s="849"/>
      <c r="DS646" s="843"/>
      <c r="DT646" s="967"/>
      <c r="DU646" s="969"/>
      <c r="DV646" s="961"/>
      <c r="DW646" s="195"/>
      <c r="DX646" s="961"/>
    </row>
    <row r="647" spans="1:128" ht="18.600000000000001" customHeight="1">
      <c r="A647" s="302" t="s">
        <v>797</v>
      </c>
      <c r="B647" s="921"/>
      <c r="C647" s="866"/>
      <c r="D647" s="863" t="s">
        <v>924</v>
      </c>
      <c r="E647" s="94" t="s">
        <v>53</v>
      </c>
      <c r="F647" s="56"/>
      <c r="G647" s="95">
        <v>115800</v>
      </c>
      <c r="H647" s="96">
        <v>197240</v>
      </c>
      <c r="I647" s="95">
        <v>110280</v>
      </c>
      <c r="J647" s="96">
        <v>191720</v>
      </c>
      <c r="K647" s="33" t="s">
        <v>912</v>
      </c>
      <c r="L647" s="97">
        <v>1030</v>
      </c>
      <c r="M647" s="98">
        <v>1840</v>
      </c>
      <c r="N647" s="99" t="s">
        <v>913</v>
      </c>
      <c r="O647" s="100" t="s">
        <v>914</v>
      </c>
      <c r="P647" s="100" t="s">
        <v>852</v>
      </c>
      <c r="Q647" s="100" t="s">
        <v>915</v>
      </c>
      <c r="R647" s="100" t="s">
        <v>912</v>
      </c>
      <c r="S647" s="101">
        <v>3</v>
      </c>
      <c r="T647" s="102">
        <v>3</v>
      </c>
      <c r="U647" s="97">
        <v>980</v>
      </c>
      <c r="V647" s="98">
        <v>1790</v>
      </c>
      <c r="W647" s="103" t="s">
        <v>913</v>
      </c>
      <c r="X647" s="100" t="s">
        <v>914</v>
      </c>
      <c r="Y647" s="103" t="s">
        <v>852</v>
      </c>
      <c r="Z647" s="100" t="s">
        <v>915</v>
      </c>
      <c r="AA647" s="103" t="s">
        <v>912</v>
      </c>
      <c r="AB647" s="101">
        <v>3</v>
      </c>
      <c r="AC647" s="104">
        <v>3</v>
      </c>
      <c r="AD647" s="122"/>
      <c r="AF647" s="124"/>
      <c r="AO647" s="122"/>
      <c r="AQ647" s="124"/>
      <c r="AY647" s="33" t="s">
        <v>912</v>
      </c>
      <c r="AZ647" s="127">
        <v>16280</v>
      </c>
      <c r="BA647" s="33" t="s">
        <v>912</v>
      </c>
      <c r="BB647" s="75">
        <v>160</v>
      </c>
      <c r="BC647" s="76" t="s">
        <v>913</v>
      </c>
      <c r="BD647" s="77" t="s">
        <v>914</v>
      </c>
      <c r="BE647" s="78" t="s">
        <v>912</v>
      </c>
      <c r="BF647" s="79" t="s">
        <v>915</v>
      </c>
      <c r="BG647" s="76" t="s">
        <v>912</v>
      </c>
      <c r="BH647" s="80">
        <v>2.8</v>
      </c>
      <c r="BI647" s="870"/>
      <c r="BK647" s="150"/>
      <c r="BL647" s="869"/>
      <c r="BM647" s="151"/>
      <c r="BN647" s="54"/>
      <c r="BO647" s="54"/>
      <c r="BP647" s="54"/>
      <c r="BQ647" s="54"/>
      <c r="BR647" s="54"/>
      <c r="BS647" s="152"/>
      <c r="BU647" s="958"/>
      <c r="BW647" s="869"/>
      <c r="BX647" s="123"/>
      <c r="BY647" s="123"/>
      <c r="BZ647" s="870"/>
      <c r="CA647" s="162"/>
      <c r="CB647" s="159"/>
      <c r="CC647" s="160"/>
      <c r="CD647" s="159"/>
      <c r="CE647" s="160"/>
      <c r="CF647" s="159"/>
      <c r="CG647" s="160"/>
      <c r="CH647" s="855"/>
      <c r="CI647" s="872" t="e">
        <v>#REF!</v>
      </c>
      <c r="CJ647" s="875" t="e">
        <v>#REF!</v>
      </c>
      <c r="CK647" s="877"/>
      <c r="CL647" s="15" t="s">
        <v>925</v>
      </c>
      <c r="CM647" s="119">
        <v>2600</v>
      </c>
      <c r="CN647" s="120">
        <v>2900</v>
      </c>
      <c r="CO647" s="859"/>
      <c r="CP647" s="879"/>
      <c r="CQ647" s="859"/>
      <c r="CR647" s="861"/>
      <c r="CS647" s="884"/>
      <c r="CT647" s="835"/>
      <c r="CU647" s="835"/>
      <c r="CV647" s="838"/>
      <c r="CW647" s="884"/>
      <c r="CX647" s="851"/>
      <c r="CY647" s="881"/>
      <c r="CZ647" s="93"/>
      <c r="DA647" s="19"/>
      <c r="DB647" s="855"/>
      <c r="DC647" s="161"/>
      <c r="DD647" s="855"/>
      <c r="DE647" s="857"/>
      <c r="DF647" s="859"/>
      <c r="DG647" s="861"/>
      <c r="DH647" s="835"/>
      <c r="DI647" s="835"/>
      <c r="DJ647" s="835"/>
      <c r="DK647" s="838"/>
      <c r="DL647" s="835"/>
      <c r="DM647" s="841"/>
      <c r="DN647" s="843"/>
      <c r="DO647" s="888">
        <v>0.02</v>
      </c>
      <c r="DP647" s="890">
        <v>0.03</v>
      </c>
      <c r="DQ647" s="890">
        <v>0.05</v>
      </c>
      <c r="DR647" s="892">
        <v>0.06</v>
      </c>
      <c r="DS647" s="843"/>
      <c r="DT647" s="967"/>
      <c r="DU647" s="969"/>
      <c r="DV647" s="961"/>
      <c r="DW647" s="195"/>
      <c r="DX647" s="961"/>
    </row>
    <row r="648" spans="1:128" ht="18.600000000000001" customHeight="1">
      <c r="A648" s="302" t="s">
        <v>798</v>
      </c>
      <c r="B648" s="921"/>
      <c r="C648" s="866"/>
      <c r="D648" s="864"/>
      <c r="E648" s="129" t="s">
        <v>54</v>
      </c>
      <c r="F648" s="56"/>
      <c r="G648" s="130">
        <v>197240</v>
      </c>
      <c r="H648" s="131"/>
      <c r="I648" s="130">
        <v>191720</v>
      </c>
      <c r="J648" s="131"/>
      <c r="K648" s="33" t="s">
        <v>912</v>
      </c>
      <c r="L648" s="132">
        <v>1840</v>
      </c>
      <c r="M648" s="133"/>
      <c r="N648" s="134" t="s">
        <v>913</v>
      </c>
      <c r="O648" s="135" t="s">
        <v>914</v>
      </c>
      <c r="P648" s="135" t="s">
        <v>852</v>
      </c>
      <c r="Q648" s="135" t="s">
        <v>915</v>
      </c>
      <c r="R648" s="135" t="s">
        <v>912</v>
      </c>
      <c r="S648" s="136">
        <v>3</v>
      </c>
      <c r="T648" s="137"/>
      <c r="U648" s="132">
        <v>1790</v>
      </c>
      <c r="V648" s="133"/>
      <c r="W648" s="138" t="s">
        <v>913</v>
      </c>
      <c r="X648" s="135" t="s">
        <v>914</v>
      </c>
      <c r="Y648" s="139" t="s">
        <v>852</v>
      </c>
      <c r="Z648" s="135" t="s">
        <v>915</v>
      </c>
      <c r="AA648" s="139" t="s">
        <v>912</v>
      </c>
      <c r="AB648" s="136">
        <v>3</v>
      </c>
      <c r="AC648" s="140"/>
      <c r="AD648" s="122"/>
      <c r="AF648" s="124"/>
      <c r="AG648" s="141"/>
      <c r="AO648" s="122"/>
      <c r="AQ648" s="124"/>
      <c r="AR648" s="141"/>
      <c r="AY648" s="122"/>
      <c r="BI648" s="870"/>
      <c r="BK648" s="115" t="s">
        <v>953</v>
      </c>
      <c r="BL648" s="869"/>
      <c r="BM648" s="93" t="s">
        <v>953</v>
      </c>
      <c r="BS648" s="116"/>
      <c r="BT648" s="154"/>
      <c r="BU648" s="958"/>
      <c r="BV648" s="150"/>
      <c r="BW648" s="869"/>
      <c r="BX648" s="123"/>
      <c r="BY648" s="123"/>
      <c r="BZ648" s="870"/>
      <c r="CA648" s="162"/>
      <c r="CB648" s="159"/>
      <c r="CC648" s="160"/>
      <c r="CD648" s="159"/>
      <c r="CE648" s="160"/>
      <c r="CF648" s="159"/>
      <c r="CG648" s="160"/>
      <c r="CH648" s="855"/>
      <c r="CI648" s="873" t="e">
        <v>#REF!</v>
      </c>
      <c r="CJ648" s="876" t="e">
        <v>#REF!</v>
      </c>
      <c r="CK648" s="877"/>
      <c r="CL648" s="143" t="s">
        <v>926</v>
      </c>
      <c r="CM648" s="144">
        <v>2400</v>
      </c>
      <c r="CN648" s="145">
        <v>2600</v>
      </c>
      <c r="CO648" s="859"/>
      <c r="CP648" s="880"/>
      <c r="CQ648" s="859"/>
      <c r="CR648" s="862"/>
      <c r="CS648" s="885"/>
      <c r="CT648" s="836"/>
      <c r="CU648" s="836"/>
      <c r="CV648" s="839"/>
      <c r="CW648" s="885"/>
      <c r="CX648" s="852"/>
      <c r="CY648" s="882"/>
      <c r="CZ648" s="93"/>
      <c r="DA648" s="19"/>
      <c r="DB648" s="855"/>
      <c r="DC648" s="161"/>
      <c r="DD648" s="855"/>
      <c r="DE648" s="858"/>
      <c r="DF648" s="859"/>
      <c r="DG648" s="862"/>
      <c r="DH648" s="836"/>
      <c r="DI648" s="836"/>
      <c r="DJ648" s="836"/>
      <c r="DK648" s="839"/>
      <c r="DL648" s="836"/>
      <c r="DM648" s="842"/>
      <c r="DN648" s="843"/>
      <c r="DO648" s="889"/>
      <c r="DP648" s="891"/>
      <c r="DQ648" s="891"/>
      <c r="DR648" s="893"/>
      <c r="DS648" s="843"/>
      <c r="DT648" s="967"/>
      <c r="DU648" s="969"/>
      <c r="DV648" s="961"/>
      <c r="DW648" s="195"/>
      <c r="DX648" s="961"/>
    </row>
    <row r="649" spans="1:128" ht="18.600000000000001" customHeight="1">
      <c r="A649" s="302" t="s">
        <v>799</v>
      </c>
      <c r="B649" s="921"/>
      <c r="C649" s="865" t="s">
        <v>954</v>
      </c>
      <c r="D649" s="867" t="s">
        <v>911</v>
      </c>
      <c r="E649" s="55" t="s">
        <v>51</v>
      </c>
      <c r="F649" s="56"/>
      <c r="G649" s="57">
        <v>39520</v>
      </c>
      <c r="H649" s="58">
        <v>47660</v>
      </c>
      <c r="I649" s="57">
        <v>34500</v>
      </c>
      <c r="J649" s="58">
        <v>42640</v>
      </c>
      <c r="K649" s="33" t="s">
        <v>912</v>
      </c>
      <c r="L649" s="59">
        <v>370</v>
      </c>
      <c r="M649" s="60">
        <v>450</v>
      </c>
      <c r="N649" s="61" t="s">
        <v>913</v>
      </c>
      <c r="O649" s="62" t="s">
        <v>914</v>
      </c>
      <c r="P649" s="63" t="s">
        <v>912</v>
      </c>
      <c r="Q649" s="64" t="s">
        <v>915</v>
      </c>
      <c r="R649" s="63" t="s">
        <v>912</v>
      </c>
      <c r="S649" s="65">
        <v>3.1</v>
      </c>
      <c r="T649" s="66">
        <v>3.1</v>
      </c>
      <c r="U649" s="59">
        <v>320</v>
      </c>
      <c r="V649" s="60">
        <v>400</v>
      </c>
      <c r="W649" s="67" t="s">
        <v>913</v>
      </c>
      <c r="X649" s="62" t="s">
        <v>914</v>
      </c>
      <c r="Y649" s="67" t="s">
        <v>912</v>
      </c>
      <c r="Z649" s="64" t="s">
        <v>915</v>
      </c>
      <c r="AA649" s="67" t="s">
        <v>912</v>
      </c>
      <c r="AB649" s="65">
        <v>3.1</v>
      </c>
      <c r="AC649" s="68">
        <v>3</v>
      </c>
      <c r="AD649" s="33" t="s">
        <v>912</v>
      </c>
      <c r="AE649" s="69">
        <v>8140</v>
      </c>
      <c r="AF649" s="33" t="s">
        <v>912</v>
      </c>
      <c r="AG649" s="70">
        <v>80</v>
      </c>
      <c r="AH649" s="71" t="s">
        <v>913</v>
      </c>
      <c r="AI649" s="62" t="s">
        <v>914</v>
      </c>
      <c r="AJ649" s="67" t="s">
        <v>912</v>
      </c>
      <c r="AK649" s="64" t="s">
        <v>915</v>
      </c>
      <c r="AL649" s="67" t="s">
        <v>912</v>
      </c>
      <c r="AM649" s="72">
        <v>2.8</v>
      </c>
      <c r="AN649" s="73" t="s">
        <v>916</v>
      </c>
      <c r="AO649" s="33" t="s">
        <v>912</v>
      </c>
      <c r="AP649" s="74">
        <v>3250</v>
      </c>
      <c r="AQ649" s="33" t="s">
        <v>912</v>
      </c>
      <c r="AR649" s="75">
        <v>30</v>
      </c>
      <c r="AS649" s="76" t="s">
        <v>913</v>
      </c>
      <c r="AT649" s="77" t="s">
        <v>914</v>
      </c>
      <c r="AU649" s="78" t="s">
        <v>912</v>
      </c>
      <c r="AV649" s="79" t="s">
        <v>915</v>
      </c>
      <c r="AW649" s="78" t="s">
        <v>912</v>
      </c>
      <c r="AX649" s="80">
        <v>3.7</v>
      </c>
      <c r="AZ649" s="18"/>
      <c r="BA649" s="18"/>
      <c r="BB649" s="81"/>
      <c r="BC649" s="22"/>
      <c r="BD649" s="18"/>
      <c r="BE649" s="22"/>
      <c r="BF649" s="18"/>
      <c r="BG649" s="22"/>
      <c r="BH649" s="18"/>
      <c r="BI649" s="870"/>
      <c r="BK649" s="115">
        <v>645800</v>
      </c>
      <c r="BL649" s="869"/>
      <c r="BM649" s="147">
        <v>6450</v>
      </c>
      <c r="BN649" s="86" t="s">
        <v>853</v>
      </c>
      <c r="BO649" s="14" t="s">
        <v>914</v>
      </c>
      <c r="BP649" s="21" t="s">
        <v>912</v>
      </c>
      <c r="BQ649" s="148" t="s">
        <v>915</v>
      </c>
      <c r="BR649" s="35" t="s">
        <v>912</v>
      </c>
      <c r="BS649" s="149">
        <v>2.1</v>
      </c>
      <c r="BT649" s="123"/>
      <c r="BU649" s="958"/>
      <c r="BV649" s="115"/>
      <c r="BW649" s="869"/>
      <c r="BX649" s="123"/>
      <c r="BY649" s="123"/>
      <c r="BZ649" s="870"/>
      <c r="CA649" s="162"/>
      <c r="CB649" s="159"/>
      <c r="CC649" s="160"/>
      <c r="CD649" s="159"/>
      <c r="CE649" s="160"/>
      <c r="CF649" s="159"/>
      <c r="CG649" s="160"/>
      <c r="CH649" s="855" t="s">
        <v>912</v>
      </c>
      <c r="CI649" s="871">
        <v>3800</v>
      </c>
      <c r="CJ649" s="874">
        <v>4100</v>
      </c>
      <c r="CK649" s="877" t="s">
        <v>912</v>
      </c>
      <c r="CL649" s="89" t="s">
        <v>919</v>
      </c>
      <c r="CM649" s="90">
        <v>6100</v>
      </c>
      <c r="CN649" s="91">
        <v>6800</v>
      </c>
      <c r="CO649" s="859" t="s">
        <v>912</v>
      </c>
      <c r="CP649" s="878">
        <v>4440</v>
      </c>
      <c r="CQ649" s="859" t="s">
        <v>912</v>
      </c>
      <c r="CR649" s="860">
        <v>40</v>
      </c>
      <c r="CS649" s="883" t="s">
        <v>913</v>
      </c>
      <c r="CT649" s="834" t="s">
        <v>914</v>
      </c>
      <c r="CU649" s="834" t="s">
        <v>912</v>
      </c>
      <c r="CV649" s="837" t="s">
        <v>918</v>
      </c>
      <c r="CW649" s="883" t="s">
        <v>912</v>
      </c>
      <c r="CX649" s="850">
        <v>3.3</v>
      </c>
      <c r="CY649" s="881" t="s">
        <v>920</v>
      </c>
      <c r="CZ649" s="877" t="s">
        <v>912</v>
      </c>
      <c r="DA649" s="853">
        <v>5100</v>
      </c>
      <c r="DB649" s="855"/>
      <c r="DC649" s="157"/>
      <c r="DD649" s="855" t="s">
        <v>921</v>
      </c>
      <c r="DE649" s="856">
        <v>4750</v>
      </c>
      <c r="DF649" s="859" t="s">
        <v>912</v>
      </c>
      <c r="DG649" s="860">
        <v>40</v>
      </c>
      <c r="DH649" s="834" t="s">
        <v>913</v>
      </c>
      <c r="DI649" s="834" t="s">
        <v>914</v>
      </c>
      <c r="DJ649" s="834" t="s">
        <v>912</v>
      </c>
      <c r="DK649" s="837" t="s">
        <v>918</v>
      </c>
      <c r="DL649" s="834" t="s">
        <v>912</v>
      </c>
      <c r="DM649" s="840">
        <v>2.5</v>
      </c>
      <c r="DN649" s="843" t="s">
        <v>921</v>
      </c>
      <c r="DO649" s="844" t="s">
        <v>854</v>
      </c>
      <c r="DP649" s="846" t="s">
        <v>854</v>
      </c>
      <c r="DQ649" s="846" t="s">
        <v>854</v>
      </c>
      <c r="DR649" s="848" t="s">
        <v>854</v>
      </c>
      <c r="DS649" s="843" t="s">
        <v>921</v>
      </c>
      <c r="DT649" s="967"/>
      <c r="DU649" s="969"/>
      <c r="DV649" s="961"/>
      <c r="DW649" s="195"/>
      <c r="DX649" s="961"/>
    </row>
    <row r="650" spans="1:128" ht="18.600000000000001" customHeight="1">
      <c r="A650" s="302" t="s">
        <v>800</v>
      </c>
      <c r="B650" s="921"/>
      <c r="C650" s="866"/>
      <c r="D650" s="868"/>
      <c r="E650" s="94" t="s">
        <v>52</v>
      </c>
      <c r="F650" s="56"/>
      <c r="G650" s="95">
        <v>47660</v>
      </c>
      <c r="H650" s="96">
        <v>113800</v>
      </c>
      <c r="I650" s="95">
        <v>42640</v>
      </c>
      <c r="J650" s="96">
        <v>108780</v>
      </c>
      <c r="K650" s="33" t="s">
        <v>912</v>
      </c>
      <c r="L650" s="97">
        <v>450</v>
      </c>
      <c r="M650" s="98">
        <v>1010</v>
      </c>
      <c r="N650" s="99" t="s">
        <v>913</v>
      </c>
      <c r="O650" s="100" t="s">
        <v>914</v>
      </c>
      <c r="P650" s="100" t="s">
        <v>852</v>
      </c>
      <c r="Q650" s="100" t="s">
        <v>915</v>
      </c>
      <c r="R650" s="100" t="s">
        <v>912</v>
      </c>
      <c r="S650" s="101">
        <v>3.1</v>
      </c>
      <c r="T650" s="102">
        <v>3</v>
      </c>
      <c r="U650" s="97">
        <v>400</v>
      </c>
      <c r="V650" s="98">
        <v>960</v>
      </c>
      <c r="W650" s="103" t="s">
        <v>913</v>
      </c>
      <c r="X650" s="100" t="s">
        <v>914</v>
      </c>
      <c r="Y650" s="103" t="s">
        <v>852</v>
      </c>
      <c r="Z650" s="100" t="s">
        <v>915</v>
      </c>
      <c r="AA650" s="103" t="s">
        <v>912</v>
      </c>
      <c r="AB650" s="101">
        <v>3</v>
      </c>
      <c r="AC650" s="104">
        <v>3</v>
      </c>
      <c r="AD650" s="33" t="s">
        <v>912</v>
      </c>
      <c r="AE650" s="105">
        <v>8140</v>
      </c>
      <c r="AF650" s="33" t="s">
        <v>912</v>
      </c>
      <c r="AG650" s="106">
        <v>80</v>
      </c>
      <c r="AH650" s="107" t="s">
        <v>913</v>
      </c>
      <c r="AI650" s="49" t="s">
        <v>914</v>
      </c>
      <c r="AJ650" s="50" t="s">
        <v>912</v>
      </c>
      <c r="AK650" s="108" t="s">
        <v>915</v>
      </c>
      <c r="AL650" s="109" t="s">
        <v>912</v>
      </c>
      <c r="AM650" s="110">
        <v>2.8</v>
      </c>
      <c r="AN650" s="111"/>
      <c r="AP650" s="112"/>
      <c r="AQ650" s="7"/>
      <c r="AR650" s="113"/>
      <c r="AS650" s="114"/>
      <c r="AT650" s="112"/>
      <c r="AU650" s="114"/>
      <c r="AV650" s="112"/>
      <c r="AW650" s="114"/>
      <c r="AX650" s="112"/>
      <c r="AZ650" s="18"/>
      <c r="BA650" s="18"/>
      <c r="BB650" s="81"/>
      <c r="BC650" s="22"/>
      <c r="BD650" s="18"/>
      <c r="BE650" s="22"/>
      <c r="BF650" s="18"/>
      <c r="BG650" s="22"/>
      <c r="BH650" s="18"/>
      <c r="BI650" s="870"/>
      <c r="BK650" s="150"/>
      <c r="BL650" s="869"/>
      <c r="BM650" s="151"/>
      <c r="BN650" s="54"/>
      <c r="BO650" s="54"/>
      <c r="BP650" s="54"/>
      <c r="BQ650" s="54"/>
      <c r="BR650" s="54"/>
      <c r="BS650" s="152"/>
      <c r="BU650" s="958"/>
      <c r="BV650" s="117"/>
      <c r="BW650" s="869"/>
      <c r="BX650" s="123"/>
      <c r="BY650" s="123"/>
      <c r="BZ650" s="870"/>
      <c r="CA650" s="162"/>
      <c r="CB650" s="159"/>
      <c r="CC650" s="160"/>
      <c r="CD650" s="159"/>
      <c r="CE650" s="160"/>
      <c r="CF650" s="159"/>
      <c r="CG650" s="160"/>
      <c r="CH650" s="855"/>
      <c r="CI650" s="872" t="e">
        <v>#REF!</v>
      </c>
      <c r="CJ650" s="875" t="e">
        <v>#REF!</v>
      </c>
      <c r="CK650" s="877"/>
      <c r="CL650" s="15" t="s">
        <v>923</v>
      </c>
      <c r="CM650" s="119">
        <v>3300</v>
      </c>
      <c r="CN650" s="120">
        <v>3700</v>
      </c>
      <c r="CO650" s="859"/>
      <c r="CP650" s="879"/>
      <c r="CQ650" s="859"/>
      <c r="CR650" s="861"/>
      <c r="CS650" s="884"/>
      <c r="CT650" s="835"/>
      <c r="CU650" s="835"/>
      <c r="CV650" s="838"/>
      <c r="CW650" s="884"/>
      <c r="CX650" s="851"/>
      <c r="CY650" s="881"/>
      <c r="CZ650" s="877"/>
      <c r="DA650" s="854"/>
      <c r="DB650" s="855"/>
      <c r="DC650" s="157"/>
      <c r="DD650" s="855"/>
      <c r="DE650" s="857"/>
      <c r="DF650" s="859"/>
      <c r="DG650" s="861"/>
      <c r="DH650" s="835"/>
      <c r="DI650" s="835"/>
      <c r="DJ650" s="835"/>
      <c r="DK650" s="838"/>
      <c r="DL650" s="835"/>
      <c r="DM650" s="841"/>
      <c r="DN650" s="843"/>
      <c r="DO650" s="845"/>
      <c r="DP650" s="847"/>
      <c r="DQ650" s="847"/>
      <c r="DR650" s="849"/>
      <c r="DS650" s="843"/>
      <c r="DT650" s="967"/>
      <c r="DU650" s="969"/>
      <c r="DV650" s="961"/>
      <c r="DW650" s="195"/>
      <c r="DX650" s="961"/>
    </row>
    <row r="651" spans="1:128" ht="18.600000000000001" customHeight="1">
      <c r="A651" s="302" t="s">
        <v>801</v>
      </c>
      <c r="B651" s="921"/>
      <c r="C651" s="866"/>
      <c r="D651" s="863" t="s">
        <v>924</v>
      </c>
      <c r="E651" s="94" t="s">
        <v>53</v>
      </c>
      <c r="F651" s="56"/>
      <c r="G651" s="95">
        <v>113800</v>
      </c>
      <c r="H651" s="96">
        <v>195240</v>
      </c>
      <c r="I651" s="95">
        <v>108780</v>
      </c>
      <c r="J651" s="96">
        <v>190220</v>
      </c>
      <c r="K651" s="33" t="s">
        <v>912</v>
      </c>
      <c r="L651" s="97">
        <v>1010</v>
      </c>
      <c r="M651" s="98">
        <v>1820</v>
      </c>
      <c r="N651" s="99" t="s">
        <v>913</v>
      </c>
      <c r="O651" s="100" t="s">
        <v>914</v>
      </c>
      <c r="P651" s="100" t="s">
        <v>852</v>
      </c>
      <c r="Q651" s="100" t="s">
        <v>915</v>
      </c>
      <c r="R651" s="100" t="s">
        <v>912</v>
      </c>
      <c r="S651" s="101">
        <v>3</v>
      </c>
      <c r="T651" s="102">
        <v>3</v>
      </c>
      <c r="U651" s="97">
        <v>960</v>
      </c>
      <c r="V651" s="98">
        <v>1770</v>
      </c>
      <c r="W651" s="103" t="s">
        <v>913</v>
      </c>
      <c r="X651" s="100" t="s">
        <v>914</v>
      </c>
      <c r="Y651" s="103" t="s">
        <v>852</v>
      </c>
      <c r="Z651" s="100" t="s">
        <v>915</v>
      </c>
      <c r="AA651" s="103" t="s">
        <v>912</v>
      </c>
      <c r="AB651" s="101">
        <v>3</v>
      </c>
      <c r="AC651" s="104">
        <v>3</v>
      </c>
      <c r="AD651" s="122"/>
      <c r="AF651" s="124"/>
      <c r="AO651" s="122"/>
      <c r="AQ651" s="124"/>
      <c r="AY651" s="33" t="s">
        <v>912</v>
      </c>
      <c r="AZ651" s="127">
        <v>16280</v>
      </c>
      <c r="BA651" s="33" t="s">
        <v>912</v>
      </c>
      <c r="BB651" s="75">
        <v>160</v>
      </c>
      <c r="BC651" s="76" t="s">
        <v>913</v>
      </c>
      <c r="BD651" s="77" t="s">
        <v>914</v>
      </c>
      <c r="BE651" s="78" t="s">
        <v>912</v>
      </c>
      <c r="BF651" s="79" t="s">
        <v>915</v>
      </c>
      <c r="BG651" s="76" t="s">
        <v>912</v>
      </c>
      <c r="BH651" s="80">
        <v>2.8</v>
      </c>
      <c r="BI651" s="870"/>
      <c r="BK651" s="115" t="s">
        <v>955</v>
      </c>
      <c r="BL651" s="869"/>
      <c r="BM651" s="93" t="s">
        <v>955</v>
      </c>
      <c r="BS651" s="116"/>
      <c r="BT651" s="154"/>
      <c r="BU651" s="958"/>
      <c r="BV651" s="150"/>
      <c r="BW651" s="869"/>
      <c r="BX651" s="123"/>
      <c r="BY651" s="123"/>
      <c r="BZ651" s="870"/>
      <c r="CA651" s="162"/>
      <c r="CB651" s="159"/>
      <c r="CC651" s="160"/>
      <c r="CD651" s="159"/>
      <c r="CE651" s="160"/>
      <c r="CF651" s="159"/>
      <c r="CG651" s="160"/>
      <c r="CH651" s="855"/>
      <c r="CI651" s="872" t="e">
        <v>#REF!</v>
      </c>
      <c r="CJ651" s="875" t="e">
        <v>#REF!</v>
      </c>
      <c r="CK651" s="877"/>
      <c r="CL651" s="15" t="s">
        <v>925</v>
      </c>
      <c r="CM651" s="119">
        <v>2900</v>
      </c>
      <c r="CN651" s="120">
        <v>3200</v>
      </c>
      <c r="CO651" s="859"/>
      <c r="CP651" s="879"/>
      <c r="CQ651" s="859"/>
      <c r="CR651" s="861"/>
      <c r="CS651" s="884"/>
      <c r="CT651" s="835"/>
      <c r="CU651" s="835"/>
      <c r="CV651" s="838"/>
      <c r="CW651" s="884"/>
      <c r="CX651" s="851"/>
      <c r="CY651" s="881"/>
      <c r="CZ651" s="93"/>
      <c r="DA651" s="19"/>
      <c r="DB651" s="855"/>
      <c r="DC651" s="157"/>
      <c r="DD651" s="855"/>
      <c r="DE651" s="857"/>
      <c r="DF651" s="859"/>
      <c r="DG651" s="861"/>
      <c r="DH651" s="835"/>
      <c r="DI651" s="835"/>
      <c r="DJ651" s="835"/>
      <c r="DK651" s="838"/>
      <c r="DL651" s="835"/>
      <c r="DM651" s="841"/>
      <c r="DN651" s="843"/>
      <c r="DO651" s="888">
        <v>0.02</v>
      </c>
      <c r="DP651" s="890">
        <v>0.03</v>
      </c>
      <c r="DQ651" s="890">
        <v>0.05</v>
      </c>
      <c r="DR651" s="892">
        <v>0.06</v>
      </c>
      <c r="DS651" s="843"/>
      <c r="DT651" s="967"/>
      <c r="DU651" s="969"/>
      <c r="DV651" s="961"/>
      <c r="DW651" s="195"/>
      <c r="DX651" s="961"/>
    </row>
    <row r="652" spans="1:128" ht="18.600000000000001" customHeight="1">
      <c r="A652" s="302" t="s">
        <v>802</v>
      </c>
      <c r="B652" s="921"/>
      <c r="C652" s="866"/>
      <c r="D652" s="864"/>
      <c r="E652" s="129" t="s">
        <v>54</v>
      </c>
      <c r="F652" s="56"/>
      <c r="G652" s="130">
        <v>195240</v>
      </c>
      <c r="H652" s="131"/>
      <c r="I652" s="130">
        <v>190220</v>
      </c>
      <c r="J652" s="131"/>
      <c r="K652" s="33" t="s">
        <v>912</v>
      </c>
      <c r="L652" s="132">
        <v>1820</v>
      </c>
      <c r="M652" s="133"/>
      <c r="N652" s="134" t="s">
        <v>913</v>
      </c>
      <c r="O652" s="135" t="s">
        <v>914</v>
      </c>
      <c r="P652" s="135" t="s">
        <v>852</v>
      </c>
      <c r="Q652" s="135" t="s">
        <v>915</v>
      </c>
      <c r="R652" s="135" t="s">
        <v>912</v>
      </c>
      <c r="S652" s="136">
        <v>3</v>
      </c>
      <c r="T652" s="137"/>
      <c r="U652" s="132">
        <v>1770</v>
      </c>
      <c r="V652" s="133"/>
      <c r="W652" s="138" t="s">
        <v>913</v>
      </c>
      <c r="X652" s="135" t="s">
        <v>914</v>
      </c>
      <c r="Y652" s="139" t="s">
        <v>852</v>
      </c>
      <c r="Z652" s="135" t="s">
        <v>915</v>
      </c>
      <c r="AA652" s="139" t="s">
        <v>912</v>
      </c>
      <c r="AB652" s="136">
        <v>3</v>
      </c>
      <c r="AC652" s="140"/>
      <c r="AD652" s="122"/>
      <c r="AF652" s="124"/>
      <c r="AG652" s="141"/>
      <c r="AO652" s="122"/>
      <c r="AQ652" s="124"/>
      <c r="AR652" s="141"/>
      <c r="AY652" s="122"/>
      <c r="BI652" s="870"/>
      <c r="BK652" s="115">
        <v>684900</v>
      </c>
      <c r="BL652" s="869"/>
      <c r="BM652" s="147">
        <v>6840</v>
      </c>
      <c r="BN652" s="86" t="s">
        <v>853</v>
      </c>
      <c r="BO652" s="14" t="s">
        <v>914</v>
      </c>
      <c r="BP652" s="21" t="s">
        <v>912</v>
      </c>
      <c r="BQ652" s="148" t="s">
        <v>915</v>
      </c>
      <c r="BR652" s="35" t="s">
        <v>912</v>
      </c>
      <c r="BS652" s="149">
        <v>2.1</v>
      </c>
      <c r="BT652" s="123"/>
      <c r="BU652" s="958"/>
      <c r="BV652" s="115"/>
      <c r="BW652" s="869"/>
      <c r="BX652" s="123"/>
      <c r="BY652" s="123"/>
      <c r="BZ652" s="870"/>
      <c r="CA652" s="162"/>
      <c r="CB652" s="159"/>
      <c r="CC652" s="160"/>
      <c r="CD652" s="159"/>
      <c r="CE652" s="160"/>
      <c r="CF652" s="159"/>
      <c r="CG652" s="160"/>
      <c r="CH652" s="855"/>
      <c r="CI652" s="873" t="e">
        <v>#REF!</v>
      </c>
      <c r="CJ652" s="876" t="e">
        <v>#REF!</v>
      </c>
      <c r="CK652" s="877"/>
      <c r="CL652" s="143" t="s">
        <v>926</v>
      </c>
      <c r="CM652" s="144">
        <v>2600</v>
      </c>
      <c r="CN652" s="145">
        <v>2900</v>
      </c>
      <c r="CO652" s="859"/>
      <c r="CP652" s="880"/>
      <c r="CQ652" s="859"/>
      <c r="CR652" s="862"/>
      <c r="CS652" s="885"/>
      <c r="CT652" s="836"/>
      <c r="CU652" s="836"/>
      <c r="CV652" s="839"/>
      <c r="CW652" s="885"/>
      <c r="CX652" s="852"/>
      <c r="CY652" s="882"/>
      <c r="CZ652" s="93"/>
      <c r="DA652" s="19"/>
      <c r="DB652" s="855"/>
      <c r="DC652" s="157"/>
      <c r="DD652" s="855"/>
      <c r="DE652" s="858"/>
      <c r="DF652" s="859"/>
      <c r="DG652" s="862"/>
      <c r="DH652" s="836"/>
      <c r="DI652" s="836"/>
      <c r="DJ652" s="836"/>
      <c r="DK652" s="839"/>
      <c r="DL652" s="836"/>
      <c r="DM652" s="842"/>
      <c r="DN652" s="843"/>
      <c r="DO652" s="889"/>
      <c r="DP652" s="891"/>
      <c r="DQ652" s="891"/>
      <c r="DR652" s="893"/>
      <c r="DS652" s="843"/>
      <c r="DT652" s="967"/>
      <c r="DU652" s="969"/>
      <c r="DV652" s="961"/>
      <c r="DW652" s="195"/>
      <c r="DX652" s="961"/>
    </row>
    <row r="653" spans="1:128" ht="18.600000000000001" customHeight="1">
      <c r="A653" s="302" t="s">
        <v>803</v>
      </c>
      <c r="B653" s="921"/>
      <c r="C653" s="976" t="s">
        <v>956</v>
      </c>
      <c r="D653" s="867" t="s">
        <v>911</v>
      </c>
      <c r="E653" s="55" t="s">
        <v>51</v>
      </c>
      <c r="F653" s="56"/>
      <c r="G653" s="57">
        <v>37810</v>
      </c>
      <c r="H653" s="58">
        <v>45950</v>
      </c>
      <c r="I653" s="57">
        <v>33210</v>
      </c>
      <c r="J653" s="58">
        <v>41350</v>
      </c>
      <c r="K653" s="33" t="s">
        <v>912</v>
      </c>
      <c r="L653" s="59">
        <v>350</v>
      </c>
      <c r="M653" s="60">
        <v>430</v>
      </c>
      <c r="N653" s="61" t="s">
        <v>913</v>
      </c>
      <c r="O653" s="62" t="s">
        <v>914</v>
      </c>
      <c r="P653" s="63" t="s">
        <v>912</v>
      </c>
      <c r="Q653" s="64" t="s">
        <v>915</v>
      </c>
      <c r="R653" s="63" t="s">
        <v>912</v>
      </c>
      <c r="S653" s="65">
        <v>3.2</v>
      </c>
      <c r="T653" s="66">
        <v>3.1</v>
      </c>
      <c r="U653" s="59">
        <v>310</v>
      </c>
      <c r="V653" s="60">
        <v>390</v>
      </c>
      <c r="W653" s="67" t="s">
        <v>913</v>
      </c>
      <c r="X653" s="62" t="s">
        <v>914</v>
      </c>
      <c r="Y653" s="67" t="s">
        <v>912</v>
      </c>
      <c r="Z653" s="64" t="s">
        <v>915</v>
      </c>
      <c r="AA653" s="67" t="s">
        <v>912</v>
      </c>
      <c r="AB653" s="65">
        <v>3.1</v>
      </c>
      <c r="AC653" s="68">
        <v>3</v>
      </c>
      <c r="AD653" s="33" t="s">
        <v>912</v>
      </c>
      <c r="AE653" s="69">
        <v>8140</v>
      </c>
      <c r="AF653" s="33" t="s">
        <v>912</v>
      </c>
      <c r="AG653" s="70">
        <v>80</v>
      </c>
      <c r="AH653" s="71" t="s">
        <v>913</v>
      </c>
      <c r="AI653" s="62" t="s">
        <v>914</v>
      </c>
      <c r="AJ653" s="67" t="s">
        <v>912</v>
      </c>
      <c r="AK653" s="64" t="s">
        <v>915</v>
      </c>
      <c r="AL653" s="67" t="s">
        <v>912</v>
      </c>
      <c r="AM653" s="72">
        <v>2.8</v>
      </c>
      <c r="AN653" s="73" t="s">
        <v>916</v>
      </c>
      <c r="AO653" s="33" t="s">
        <v>912</v>
      </c>
      <c r="AP653" s="74">
        <v>3250</v>
      </c>
      <c r="AQ653" s="33" t="s">
        <v>912</v>
      </c>
      <c r="AR653" s="75">
        <v>30</v>
      </c>
      <c r="AS653" s="76" t="s">
        <v>913</v>
      </c>
      <c r="AT653" s="77" t="s">
        <v>914</v>
      </c>
      <c r="AU653" s="78" t="s">
        <v>912</v>
      </c>
      <c r="AV653" s="79" t="s">
        <v>915</v>
      </c>
      <c r="AW653" s="78" t="s">
        <v>912</v>
      </c>
      <c r="AX653" s="80">
        <v>3.7</v>
      </c>
      <c r="AZ653" s="18"/>
      <c r="BA653" s="18"/>
      <c r="BB653" s="81"/>
      <c r="BC653" s="22"/>
      <c r="BD653" s="18"/>
      <c r="BE653" s="22"/>
      <c r="BF653" s="18"/>
      <c r="BG653" s="22"/>
      <c r="BH653" s="18"/>
      <c r="BI653" s="870"/>
      <c r="BK653" s="150"/>
      <c r="BL653" s="869"/>
      <c r="BM653" s="151"/>
      <c r="BN653" s="54"/>
      <c r="BO653" s="54"/>
      <c r="BP653" s="54"/>
      <c r="BQ653" s="54"/>
      <c r="BR653" s="54"/>
      <c r="BS653" s="152"/>
      <c r="BU653" s="958"/>
      <c r="BV653" s="117"/>
      <c r="BW653" s="869"/>
      <c r="BX653" s="123"/>
      <c r="BY653" s="123"/>
      <c r="BZ653" s="870"/>
      <c r="CA653" s="162"/>
      <c r="CB653" s="159"/>
      <c r="CC653" s="160"/>
      <c r="CD653" s="159"/>
      <c r="CE653" s="160"/>
      <c r="CF653" s="159"/>
      <c r="CG653" s="160"/>
      <c r="CH653" s="855" t="s">
        <v>912</v>
      </c>
      <c r="CI653" s="871">
        <v>3400</v>
      </c>
      <c r="CJ653" s="874">
        <v>3800</v>
      </c>
      <c r="CK653" s="877" t="s">
        <v>912</v>
      </c>
      <c r="CL653" s="89" t="s">
        <v>919</v>
      </c>
      <c r="CM653" s="90">
        <v>5500</v>
      </c>
      <c r="CN653" s="91">
        <v>6200</v>
      </c>
      <c r="CO653" s="859" t="s">
        <v>912</v>
      </c>
      <c r="CP653" s="878">
        <v>4070</v>
      </c>
      <c r="CQ653" s="859" t="s">
        <v>912</v>
      </c>
      <c r="CR653" s="860">
        <v>40</v>
      </c>
      <c r="CS653" s="883" t="s">
        <v>913</v>
      </c>
      <c r="CT653" s="834" t="s">
        <v>914</v>
      </c>
      <c r="CU653" s="834" t="s">
        <v>912</v>
      </c>
      <c r="CV653" s="837" t="s">
        <v>918</v>
      </c>
      <c r="CW653" s="883" t="s">
        <v>912</v>
      </c>
      <c r="CX653" s="850">
        <v>3</v>
      </c>
      <c r="CY653" s="881" t="s">
        <v>920</v>
      </c>
      <c r="CZ653" s="877" t="s">
        <v>912</v>
      </c>
      <c r="DA653" s="853">
        <v>5100</v>
      </c>
      <c r="DB653" s="855"/>
      <c r="DC653" s="157"/>
      <c r="DD653" s="855" t="s">
        <v>921</v>
      </c>
      <c r="DE653" s="856">
        <v>4350</v>
      </c>
      <c r="DF653" s="859" t="s">
        <v>912</v>
      </c>
      <c r="DG653" s="860">
        <v>40</v>
      </c>
      <c r="DH653" s="834" t="s">
        <v>913</v>
      </c>
      <c r="DI653" s="834" t="s">
        <v>914</v>
      </c>
      <c r="DJ653" s="834" t="s">
        <v>912</v>
      </c>
      <c r="DK653" s="837" t="s">
        <v>918</v>
      </c>
      <c r="DL653" s="834" t="s">
        <v>912</v>
      </c>
      <c r="DM653" s="840">
        <v>2.2999999999999998</v>
      </c>
      <c r="DN653" s="843" t="s">
        <v>921</v>
      </c>
      <c r="DO653" s="844" t="s">
        <v>854</v>
      </c>
      <c r="DP653" s="846" t="s">
        <v>854</v>
      </c>
      <c r="DQ653" s="846" t="s">
        <v>854</v>
      </c>
      <c r="DR653" s="848" t="s">
        <v>854</v>
      </c>
      <c r="DS653" s="843" t="s">
        <v>921</v>
      </c>
      <c r="DT653" s="967"/>
      <c r="DU653" s="969"/>
      <c r="DV653" s="961"/>
      <c r="DW653" s="195"/>
      <c r="DX653" s="961"/>
    </row>
    <row r="654" spans="1:128" ht="18.600000000000001" customHeight="1">
      <c r="A654" s="302" t="s">
        <v>804</v>
      </c>
      <c r="B654" s="921"/>
      <c r="C654" s="977"/>
      <c r="D654" s="868"/>
      <c r="E654" s="94" t="s">
        <v>52</v>
      </c>
      <c r="F654" s="56"/>
      <c r="G654" s="95">
        <v>45950</v>
      </c>
      <c r="H654" s="96">
        <v>112090</v>
      </c>
      <c r="I654" s="95">
        <v>41350</v>
      </c>
      <c r="J654" s="96">
        <v>107490</v>
      </c>
      <c r="K654" s="33" t="s">
        <v>912</v>
      </c>
      <c r="L654" s="97">
        <v>430</v>
      </c>
      <c r="M654" s="98">
        <v>1000</v>
      </c>
      <c r="N654" s="99" t="s">
        <v>913</v>
      </c>
      <c r="O654" s="100" t="s">
        <v>914</v>
      </c>
      <c r="P654" s="100" t="s">
        <v>852</v>
      </c>
      <c r="Q654" s="100" t="s">
        <v>915</v>
      </c>
      <c r="R654" s="100" t="s">
        <v>912</v>
      </c>
      <c r="S654" s="101">
        <v>3.1</v>
      </c>
      <c r="T654" s="102">
        <v>3</v>
      </c>
      <c r="U654" s="97">
        <v>390</v>
      </c>
      <c r="V654" s="98">
        <v>950</v>
      </c>
      <c r="W654" s="103" t="s">
        <v>913</v>
      </c>
      <c r="X654" s="100" t="s">
        <v>914</v>
      </c>
      <c r="Y654" s="103" t="s">
        <v>852</v>
      </c>
      <c r="Z654" s="100" t="s">
        <v>915</v>
      </c>
      <c r="AA654" s="103" t="s">
        <v>912</v>
      </c>
      <c r="AB654" s="101">
        <v>3</v>
      </c>
      <c r="AC654" s="104">
        <v>3</v>
      </c>
      <c r="AD654" s="33" t="s">
        <v>912</v>
      </c>
      <c r="AE654" s="105">
        <v>8140</v>
      </c>
      <c r="AF654" s="33" t="s">
        <v>912</v>
      </c>
      <c r="AG654" s="106">
        <v>80</v>
      </c>
      <c r="AH654" s="107" t="s">
        <v>913</v>
      </c>
      <c r="AI654" s="49" t="s">
        <v>914</v>
      </c>
      <c r="AJ654" s="50" t="s">
        <v>912</v>
      </c>
      <c r="AK654" s="108" t="s">
        <v>915</v>
      </c>
      <c r="AL654" s="109" t="s">
        <v>912</v>
      </c>
      <c r="AM654" s="110">
        <v>2.8</v>
      </c>
      <c r="AN654" s="111"/>
      <c r="AP654" s="112"/>
      <c r="AQ654" s="7"/>
      <c r="AR654" s="113"/>
      <c r="AS654" s="114"/>
      <c r="AT654" s="112"/>
      <c r="AU654" s="114"/>
      <c r="AV654" s="112"/>
      <c r="AW654" s="114"/>
      <c r="AX654" s="112"/>
      <c r="AZ654" s="18"/>
      <c r="BA654" s="18"/>
      <c r="BB654" s="81"/>
      <c r="BC654" s="22"/>
      <c r="BD654" s="18"/>
      <c r="BE654" s="22"/>
      <c r="BF654" s="18"/>
      <c r="BG654" s="22"/>
      <c r="BH654" s="18"/>
      <c r="BI654" s="870"/>
      <c r="BK654" s="115" t="s">
        <v>957</v>
      </c>
      <c r="BL654" s="869"/>
      <c r="BM654" s="93" t="s">
        <v>957</v>
      </c>
      <c r="BS654" s="116"/>
      <c r="BT654" s="154"/>
      <c r="BU654" s="958"/>
      <c r="BV654" s="150"/>
      <c r="BW654" s="869"/>
      <c r="BX654" s="123"/>
      <c r="BY654" s="123"/>
      <c r="BZ654" s="870"/>
      <c r="CA654" s="162"/>
      <c r="CB654" s="159"/>
      <c r="CC654" s="160"/>
      <c r="CD654" s="159"/>
      <c r="CE654" s="160"/>
      <c r="CF654" s="159"/>
      <c r="CG654" s="160"/>
      <c r="CH654" s="855"/>
      <c r="CI654" s="872" t="e">
        <v>#REF!</v>
      </c>
      <c r="CJ654" s="875" t="e">
        <v>#REF!</v>
      </c>
      <c r="CK654" s="877"/>
      <c r="CL654" s="15" t="s">
        <v>923</v>
      </c>
      <c r="CM654" s="119">
        <v>3000</v>
      </c>
      <c r="CN654" s="120">
        <v>3400</v>
      </c>
      <c r="CO654" s="859"/>
      <c r="CP654" s="879"/>
      <c r="CQ654" s="859"/>
      <c r="CR654" s="861"/>
      <c r="CS654" s="884"/>
      <c r="CT654" s="835"/>
      <c r="CU654" s="835"/>
      <c r="CV654" s="838"/>
      <c r="CW654" s="884"/>
      <c r="CX654" s="851"/>
      <c r="CY654" s="881"/>
      <c r="CZ654" s="877"/>
      <c r="DA654" s="854"/>
      <c r="DB654" s="855"/>
      <c r="DC654" s="157"/>
      <c r="DD654" s="855"/>
      <c r="DE654" s="857"/>
      <c r="DF654" s="859"/>
      <c r="DG654" s="861"/>
      <c r="DH654" s="835"/>
      <c r="DI654" s="835"/>
      <c r="DJ654" s="835"/>
      <c r="DK654" s="838"/>
      <c r="DL654" s="835"/>
      <c r="DM654" s="841"/>
      <c r="DN654" s="843"/>
      <c r="DO654" s="845"/>
      <c r="DP654" s="847"/>
      <c r="DQ654" s="847"/>
      <c r="DR654" s="849"/>
      <c r="DS654" s="843"/>
      <c r="DT654" s="967"/>
      <c r="DU654" s="969"/>
      <c r="DV654" s="961"/>
      <c r="DW654" s="195"/>
      <c r="DX654" s="961"/>
    </row>
    <row r="655" spans="1:128" ht="18.600000000000001" customHeight="1">
      <c r="A655" s="302" t="s">
        <v>805</v>
      </c>
      <c r="B655" s="921"/>
      <c r="C655" s="977"/>
      <c r="D655" s="863" t="s">
        <v>924</v>
      </c>
      <c r="E655" s="94" t="s">
        <v>53</v>
      </c>
      <c r="F655" s="56"/>
      <c r="G655" s="95">
        <v>112090</v>
      </c>
      <c r="H655" s="96">
        <v>193530</v>
      </c>
      <c r="I655" s="95">
        <v>107490</v>
      </c>
      <c r="J655" s="96">
        <v>188930</v>
      </c>
      <c r="K655" s="33" t="s">
        <v>912</v>
      </c>
      <c r="L655" s="97">
        <v>1000</v>
      </c>
      <c r="M655" s="98">
        <v>1810</v>
      </c>
      <c r="N655" s="99" t="s">
        <v>913</v>
      </c>
      <c r="O655" s="100" t="s">
        <v>914</v>
      </c>
      <c r="P655" s="100" t="s">
        <v>852</v>
      </c>
      <c r="Q655" s="100" t="s">
        <v>915</v>
      </c>
      <c r="R655" s="100" t="s">
        <v>912</v>
      </c>
      <c r="S655" s="101">
        <v>3</v>
      </c>
      <c r="T655" s="102">
        <v>3</v>
      </c>
      <c r="U655" s="97">
        <v>950</v>
      </c>
      <c r="V655" s="98">
        <v>1760</v>
      </c>
      <c r="W655" s="103" t="s">
        <v>913</v>
      </c>
      <c r="X655" s="100" t="s">
        <v>914</v>
      </c>
      <c r="Y655" s="103" t="s">
        <v>852</v>
      </c>
      <c r="Z655" s="100" t="s">
        <v>915</v>
      </c>
      <c r="AA655" s="103" t="s">
        <v>912</v>
      </c>
      <c r="AB655" s="101">
        <v>3</v>
      </c>
      <c r="AC655" s="104">
        <v>3</v>
      </c>
      <c r="AD655" s="122"/>
      <c r="AF655" s="124"/>
      <c r="AO655" s="122"/>
      <c r="AQ655" s="124"/>
      <c r="AY655" s="33" t="s">
        <v>912</v>
      </c>
      <c r="AZ655" s="127">
        <v>16280</v>
      </c>
      <c r="BA655" s="33" t="s">
        <v>912</v>
      </c>
      <c r="BB655" s="75">
        <v>160</v>
      </c>
      <c r="BC655" s="76" t="s">
        <v>913</v>
      </c>
      <c r="BD655" s="77" t="s">
        <v>914</v>
      </c>
      <c r="BE655" s="78" t="s">
        <v>912</v>
      </c>
      <c r="BF655" s="79" t="s">
        <v>915</v>
      </c>
      <c r="BG655" s="76" t="s">
        <v>912</v>
      </c>
      <c r="BH655" s="80">
        <v>2.8</v>
      </c>
      <c r="BI655" s="870"/>
      <c r="BK655" s="115">
        <v>724000</v>
      </c>
      <c r="BL655" s="869"/>
      <c r="BM655" s="147">
        <v>7240</v>
      </c>
      <c r="BN655" s="86" t="s">
        <v>853</v>
      </c>
      <c r="BO655" s="14" t="s">
        <v>914</v>
      </c>
      <c r="BP655" s="21" t="s">
        <v>912</v>
      </c>
      <c r="BQ655" s="148" t="s">
        <v>915</v>
      </c>
      <c r="BR655" s="35" t="s">
        <v>912</v>
      </c>
      <c r="BS655" s="149">
        <v>2.1</v>
      </c>
      <c r="BT655" s="123"/>
      <c r="BU655" s="958"/>
      <c r="BV655" s="115"/>
      <c r="BW655" s="869"/>
      <c r="BX655" s="123"/>
      <c r="BY655" s="123"/>
      <c r="BZ655" s="870"/>
      <c r="CA655" s="162"/>
      <c r="CB655" s="159"/>
      <c r="CC655" s="160"/>
      <c r="CD655" s="159"/>
      <c r="CE655" s="160"/>
      <c r="CF655" s="159"/>
      <c r="CG655" s="160"/>
      <c r="CH655" s="855"/>
      <c r="CI655" s="872" t="e">
        <v>#REF!</v>
      </c>
      <c r="CJ655" s="875" t="e">
        <v>#REF!</v>
      </c>
      <c r="CK655" s="877"/>
      <c r="CL655" s="15" t="s">
        <v>925</v>
      </c>
      <c r="CM655" s="119">
        <v>2600</v>
      </c>
      <c r="CN655" s="120">
        <v>2900</v>
      </c>
      <c r="CO655" s="859"/>
      <c r="CP655" s="879"/>
      <c r="CQ655" s="859"/>
      <c r="CR655" s="861"/>
      <c r="CS655" s="884"/>
      <c r="CT655" s="835"/>
      <c r="CU655" s="835"/>
      <c r="CV655" s="838"/>
      <c r="CW655" s="884"/>
      <c r="CX655" s="851"/>
      <c r="CY655" s="881"/>
      <c r="CZ655" s="93"/>
      <c r="DA655" s="19"/>
      <c r="DB655" s="855"/>
      <c r="DC655" s="157"/>
      <c r="DD655" s="855"/>
      <c r="DE655" s="857"/>
      <c r="DF655" s="859"/>
      <c r="DG655" s="861"/>
      <c r="DH655" s="835"/>
      <c r="DI655" s="835"/>
      <c r="DJ655" s="835"/>
      <c r="DK655" s="838"/>
      <c r="DL655" s="835"/>
      <c r="DM655" s="841"/>
      <c r="DN655" s="843"/>
      <c r="DO655" s="888">
        <v>0.02</v>
      </c>
      <c r="DP655" s="890">
        <v>0.03</v>
      </c>
      <c r="DQ655" s="890">
        <v>0.05</v>
      </c>
      <c r="DR655" s="892">
        <v>0.06</v>
      </c>
      <c r="DS655" s="843"/>
      <c r="DT655" s="967"/>
      <c r="DU655" s="969"/>
      <c r="DV655" s="961"/>
      <c r="DW655" s="195"/>
      <c r="DX655" s="961"/>
    </row>
    <row r="656" spans="1:128" ht="18.600000000000001" customHeight="1">
      <c r="A656" s="302" t="s">
        <v>806</v>
      </c>
      <c r="B656" s="921"/>
      <c r="C656" s="978"/>
      <c r="D656" s="864"/>
      <c r="E656" s="129" t="s">
        <v>54</v>
      </c>
      <c r="F656" s="56"/>
      <c r="G656" s="130">
        <v>193530</v>
      </c>
      <c r="H656" s="131"/>
      <c r="I656" s="130">
        <v>188930</v>
      </c>
      <c r="J656" s="131"/>
      <c r="K656" s="33" t="s">
        <v>912</v>
      </c>
      <c r="L656" s="132">
        <v>1810</v>
      </c>
      <c r="M656" s="133"/>
      <c r="N656" s="134" t="s">
        <v>913</v>
      </c>
      <c r="O656" s="135" t="s">
        <v>914</v>
      </c>
      <c r="P656" s="135" t="s">
        <v>852</v>
      </c>
      <c r="Q656" s="135" t="s">
        <v>915</v>
      </c>
      <c r="R656" s="135" t="s">
        <v>912</v>
      </c>
      <c r="S656" s="136">
        <v>3</v>
      </c>
      <c r="T656" s="137"/>
      <c r="U656" s="132">
        <v>1760</v>
      </c>
      <c r="V656" s="133"/>
      <c r="W656" s="138" t="s">
        <v>913</v>
      </c>
      <c r="X656" s="135" t="s">
        <v>914</v>
      </c>
      <c r="Y656" s="139" t="s">
        <v>852</v>
      </c>
      <c r="Z656" s="135" t="s">
        <v>915</v>
      </c>
      <c r="AA656" s="139" t="s">
        <v>912</v>
      </c>
      <c r="AB656" s="136">
        <v>3</v>
      </c>
      <c r="AC656" s="140"/>
      <c r="AD656" s="122"/>
      <c r="AF656" s="124"/>
      <c r="AG656" s="141"/>
      <c r="AO656" s="122"/>
      <c r="AQ656" s="124"/>
      <c r="AR656" s="141"/>
      <c r="AY656" s="122"/>
      <c r="BI656" s="870"/>
      <c r="BK656" s="150"/>
      <c r="BL656" s="869"/>
      <c r="BM656" s="151"/>
      <c r="BN656" s="54"/>
      <c r="BO656" s="54"/>
      <c r="BP656" s="54"/>
      <c r="BQ656" s="54"/>
      <c r="BR656" s="54"/>
      <c r="BS656" s="152"/>
      <c r="BU656" s="958"/>
      <c r="BV656" s="117"/>
      <c r="BW656" s="869"/>
      <c r="BX656" s="123"/>
      <c r="BY656" s="123"/>
      <c r="BZ656" s="870"/>
      <c r="CA656" s="162"/>
      <c r="CB656" s="159"/>
      <c r="CC656" s="160"/>
      <c r="CD656" s="159"/>
      <c r="CE656" s="160"/>
      <c r="CF656" s="159"/>
      <c r="CG656" s="160"/>
      <c r="CH656" s="855"/>
      <c r="CI656" s="873" t="e">
        <v>#REF!</v>
      </c>
      <c r="CJ656" s="876" t="e">
        <v>#REF!</v>
      </c>
      <c r="CK656" s="877"/>
      <c r="CL656" s="143" t="s">
        <v>926</v>
      </c>
      <c r="CM656" s="144">
        <v>2400</v>
      </c>
      <c r="CN656" s="145">
        <v>2600</v>
      </c>
      <c r="CO656" s="859"/>
      <c r="CP656" s="880"/>
      <c r="CQ656" s="859"/>
      <c r="CR656" s="862"/>
      <c r="CS656" s="885"/>
      <c r="CT656" s="836"/>
      <c r="CU656" s="836"/>
      <c r="CV656" s="839"/>
      <c r="CW656" s="885"/>
      <c r="CX656" s="852"/>
      <c r="CY656" s="882"/>
      <c r="CZ656" s="93"/>
      <c r="DA656" s="19"/>
      <c r="DB656" s="855"/>
      <c r="DC656" s="157"/>
      <c r="DD656" s="855"/>
      <c r="DE656" s="858"/>
      <c r="DF656" s="859"/>
      <c r="DG656" s="862"/>
      <c r="DH656" s="836"/>
      <c r="DI656" s="836"/>
      <c r="DJ656" s="836"/>
      <c r="DK656" s="839"/>
      <c r="DL656" s="836"/>
      <c r="DM656" s="842"/>
      <c r="DN656" s="843"/>
      <c r="DO656" s="889"/>
      <c r="DP656" s="891"/>
      <c r="DQ656" s="891"/>
      <c r="DR656" s="893"/>
      <c r="DS656" s="843"/>
      <c r="DT656" s="967"/>
      <c r="DU656" s="969"/>
      <c r="DV656" s="961"/>
      <c r="DW656" s="195"/>
      <c r="DX656" s="961"/>
    </row>
    <row r="657" spans="1:128" ht="18.600000000000001" customHeight="1">
      <c r="A657" s="302" t="s">
        <v>807</v>
      </c>
      <c r="B657" s="921"/>
      <c r="C657" s="973" t="s">
        <v>958</v>
      </c>
      <c r="D657" s="867" t="s">
        <v>911</v>
      </c>
      <c r="E657" s="55" t="s">
        <v>51</v>
      </c>
      <c r="F657" s="56"/>
      <c r="G657" s="57">
        <v>36370</v>
      </c>
      <c r="H657" s="58">
        <v>44510</v>
      </c>
      <c r="I657" s="57">
        <v>32120</v>
      </c>
      <c r="J657" s="58">
        <v>40260</v>
      </c>
      <c r="K657" s="33" t="s">
        <v>912</v>
      </c>
      <c r="L657" s="59">
        <v>340</v>
      </c>
      <c r="M657" s="60">
        <v>420</v>
      </c>
      <c r="N657" s="61" t="s">
        <v>913</v>
      </c>
      <c r="O657" s="62" t="s">
        <v>914</v>
      </c>
      <c r="P657" s="63" t="s">
        <v>912</v>
      </c>
      <c r="Q657" s="64" t="s">
        <v>915</v>
      </c>
      <c r="R657" s="63" t="s">
        <v>912</v>
      </c>
      <c r="S657" s="65">
        <v>3.1</v>
      </c>
      <c r="T657" s="66">
        <v>3</v>
      </c>
      <c r="U657" s="59">
        <v>300</v>
      </c>
      <c r="V657" s="60">
        <v>380</v>
      </c>
      <c r="W657" s="67" t="s">
        <v>913</v>
      </c>
      <c r="X657" s="62" t="s">
        <v>914</v>
      </c>
      <c r="Y657" s="67" t="s">
        <v>912</v>
      </c>
      <c r="Z657" s="64" t="s">
        <v>915</v>
      </c>
      <c r="AA657" s="67" t="s">
        <v>912</v>
      </c>
      <c r="AB657" s="65">
        <v>3</v>
      </c>
      <c r="AC657" s="68">
        <v>3</v>
      </c>
      <c r="AD657" s="33" t="s">
        <v>912</v>
      </c>
      <c r="AE657" s="69">
        <v>8140</v>
      </c>
      <c r="AF657" s="33" t="s">
        <v>912</v>
      </c>
      <c r="AG657" s="70">
        <v>80</v>
      </c>
      <c r="AH657" s="71" t="s">
        <v>913</v>
      </c>
      <c r="AI657" s="62" t="s">
        <v>914</v>
      </c>
      <c r="AJ657" s="67" t="s">
        <v>912</v>
      </c>
      <c r="AK657" s="64" t="s">
        <v>915</v>
      </c>
      <c r="AL657" s="67" t="s">
        <v>912</v>
      </c>
      <c r="AM657" s="72">
        <v>2.8</v>
      </c>
      <c r="AN657" s="73" t="s">
        <v>916</v>
      </c>
      <c r="AO657" s="33" t="s">
        <v>912</v>
      </c>
      <c r="AP657" s="74">
        <v>3250</v>
      </c>
      <c r="AQ657" s="33" t="s">
        <v>912</v>
      </c>
      <c r="AR657" s="75">
        <v>30</v>
      </c>
      <c r="AS657" s="76" t="s">
        <v>913</v>
      </c>
      <c r="AT657" s="77" t="s">
        <v>914</v>
      </c>
      <c r="AU657" s="78" t="s">
        <v>912</v>
      </c>
      <c r="AV657" s="79" t="s">
        <v>915</v>
      </c>
      <c r="AW657" s="78" t="s">
        <v>912</v>
      </c>
      <c r="AX657" s="80">
        <v>3.7</v>
      </c>
      <c r="AZ657" s="18"/>
      <c r="BA657" s="18"/>
      <c r="BB657" s="81"/>
      <c r="BC657" s="22"/>
      <c r="BD657" s="18"/>
      <c r="BE657" s="22"/>
      <c r="BF657" s="18"/>
      <c r="BG657" s="22"/>
      <c r="BH657" s="18"/>
      <c r="BI657" s="870"/>
      <c r="BK657" s="115" t="s">
        <v>959</v>
      </c>
      <c r="BL657" s="869"/>
      <c r="BM657" s="93" t="s">
        <v>959</v>
      </c>
      <c r="BS657" s="116"/>
      <c r="BT657" s="154"/>
      <c r="BU657" s="958"/>
      <c r="BV657" s="150"/>
      <c r="BW657" s="869"/>
      <c r="BX657" s="123"/>
      <c r="BY657" s="123"/>
      <c r="BZ657" s="870"/>
      <c r="CA657" s="162"/>
      <c r="CB657" s="159"/>
      <c r="CC657" s="160"/>
      <c r="CD657" s="159"/>
      <c r="CE657" s="160"/>
      <c r="CF657" s="159"/>
      <c r="CG657" s="160"/>
      <c r="CH657" s="855" t="s">
        <v>912</v>
      </c>
      <c r="CI657" s="871">
        <v>3200</v>
      </c>
      <c r="CJ657" s="874">
        <v>3500</v>
      </c>
      <c r="CK657" s="877" t="s">
        <v>912</v>
      </c>
      <c r="CL657" s="89" t="s">
        <v>919</v>
      </c>
      <c r="CM657" s="90">
        <v>5100</v>
      </c>
      <c r="CN657" s="91">
        <v>5700</v>
      </c>
      <c r="CO657" s="859" t="s">
        <v>912</v>
      </c>
      <c r="CP657" s="878">
        <v>3750</v>
      </c>
      <c r="CQ657" s="859" t="s">
        <v>912</v>
      </c>
      <c r="CR657" s="860">
        <v>30</v>
      </c>
      <c r="CS657" s="883" t="s">
        <v>913</v>
      </c>
      <c r="CT657" s="834" t="s">
        <v>914</v>
      </c>
      <c r="CU657" s="834" t="s">
        <v>912</v>
      </c>
      <c r="CV657" s="837" t="s">
        <v>918</v>
      </c>
      <c r="CW657" s="883" t="s">
        <v>912</v>
      </c>
      <c r="CX657" s="850">
        <v>3.7</v>
      </c>
      <c r="CY657" s="881" t="s">
        <v>920</v>
      </c>
      <c r="CZ657" s="877" t="s">
        <v>912</v>
      </c>
      <c r="DA657" s="853">
        <v>5100</v>
      </c>
      <c r="DB657" s="855"/>
      <c r="DC657" s="157"/>
      <c r="DD657" s="855" t="s">
        <v>921</v>
      </c>
      <c r="DE657" s="856">
        <v>4010</v>
      </c>
      <c r="DF657" s="859" t="s">
        <v>912</v>
      </c>
      <c r="DG657" s="860">
        <v>40</v>
      </c>
      <c r="DH657" s="834" t="s">
        <v>913</v>
      </c>
      <c r="DI657" s="834" t="s">
        <v>914</v>
      </c>
      <c r="DJ657" s="834" t="s">
        <v>912</v>
      </c>
      <c r="DK657" s="837" t="s">
        <v>918</v>
      </c>
      <c r="DL657" s="834" t="s">
        <v>912</v>
      </c>
      <c r="DM657" s="840">
        <v>2.1</v>
      </c>
      <c r="DN657" s="843" t="s">
        <v>921</v>
      </c>
      <c r="DO657" s="844" t="s">
        <v>854</v>
      </c>
      <c r="DP657" s="846" t="s">
        <v>854</v>
      </c>
      <c r="DQ657" s="846" t="s">
        <v>854</v>
      </c>
      <c r="DR657" s="848" t="s">
        <v>854</v>
      </c>
      <c r="DS657" s="843" t="s">
        <v>921</v>
      </c>
      <c r="DT657" s="967"/>
      <c r="DU657" s="969"/>
      <c r="DV657" s="961"/>
      <c r="DW657" s="195"/>
      <c r="DX657" s="961"/>
    </row>
    <row r="658" spans="1:128" ht="18.600000000000001" customHeight="1">
      <c r="A658" s="302" t="s">
        <v>808</v>
      </c>
      <c r="B658" s="921"/>
      <c r="C658" s="866"/>
      <c r="D658" s="868"/>
      <c r="E658" s="94" t="s">
        <v>52</v>
      </c>
      <c r="F658" s="56"/>
      <c r="G658" s="95">
        <v>44510</v>
      </c>
      <c r="H658" s="96">
        <v>110650</v>
      </c>
      <c r="I658" s="95">
        <v>40260</v>
      </c>
      <c r="J658" s="96">
        <v>106400</v>
      </c>
      <c r="K658" s="33" t="s">
        <v>912</v>
      </c>
      <c r="L658" s="97">
        <v>420</v>
      </c>
      <c r="M658" s="98">
        <v>980</v>
      </c>
      <c r="N658" s="99" t="s">
        <v>913</v>
      </c>
      <c r="O658" s="100" t="s">
        <v>914</v>
      </c>
      <c r="P658" s="100" t="s">
        <v>852</v>
      </c>
      <c r="Q658" s="100" t="s">
        <v>915</v>
      </c>
      <c r="R658" s="100" t="s">
        <v>912</v>
      </c>
      <c r="S658" s="101">
        <v>3</v>
      </c>
      <c r="T658" s="102">
        <v>3</v>
      </c>
      <c r="U658" s="97">
        <v>380</v>
      </c>
      <c r="V658" s="98">
        <v>940</v>
      </c>
      <c r="W658" s="103" t="s">
        <v>913</v>
      </c>
      <c r="X658" s="100" t="s">
        <v>914</v>
      </c>
      <c r="Y658" s="103" t="s">
        <v>852</v>
      </c>
      <c r="Z658" s="100" t="s">
        <v>915</v>
      </c>
      <c r="AA658" s="103" t="s">
        <v>912</v>
      </c>
      <c r="AB658" s="101">
        <v>3</v>
      </c>
      <c r="AC658" s="104">
        <v>3</v>
      </c>
      <c r="AD658" s="33" t="s">
        <v>912</v>
      </c>
      <c r="AE658" s="105">
        <v>8140</v>
      </c>
      <c r="AF658" s="33" t="s">
        <v>912</v>
      </c>
      <c r="AG658" s="106">
        <v>80</v>
      </c>
      <c r="AH658" s="107" t="s">
        <v>913</v>
      </c>
      <c r="AI658" s="49" t="s">
        <v>914</v>
      </c>
      <c r="AJ658" s="50" t="s">
        <v>912</v>
      </c>
      <c r="AK658" s="108" t="s">
        <v>915</v>
      </c>
      <c r="AL658" s="109" t="s">
        <v>912</v>
      </c>
      <c r="AM658" s="110">
        <v>2.8</v>
      </c>
      <c r="AN658" s="111"/>
      <c r="AP658" s="112"/>
      <c r="AQ658" s="7"/>
      <c r="AR658" s="113"/>
      <c r="AS658" s="114"/>
      <c r="AT658" s="112"/>
      <c r="AU658" s="114"/>
      <c r="AV658" s="112"/>
      <c r="AW658" s="114"/>
      <c r="AX658" s="112"/>
      <c r="AZ658" s="18"/>
      <c r="BA658" s="18"/>
      <c r="BB658" s="81"/>
      <c r="BC658" s="22"/>
      <c r="BD658" s="18"/>
      <c r="BE658" s="22"/>
      <c r="BF658" s="18"/>
      <c r="BG658" s="22"/>
      <c r="BH658" s="18"/>
      <c r="BI658" s="870"/>
      <c r="BK658" s="115">
        <v>763100</v>
      </c>
      <c r="BL658" s="869"/>
      <c r="BM658" s="147">
        <v>7630</v>
      </c>
      <c r="BN658" s="86" t="s">
        <v>853</v>
      </c>
      <c r="BO658" s="14" t="s">
        <v>914</v>
      </c>
      <c r="BP658" s="21" t="s">
        <v>912</v>
      </c>
      <c r="BQ658" s="148" t="s">
        <v>915</v>
      </c>
      <c r="BR658" s="35" t="s">
        <v>912</v>
      </c>
      <c r="BS658" s="149">
        <v>2.2000000000000002</v>
      </c>
      <c r="BT658" s="123"/>
      <c r="BU658" s="958"/>
      <c r="BV658" s="115"/>
      <c r="BW658" s="869"/>
      <c r="BX658" s="123"/>
      <c r="BY658" s="123"/>
      <c r="BZ658" s="870"/>
      <c r="CA658" s="162"/>
      <c r="CB658" s="159"/>
      <c r="CC658" s="160"/>
      <c r="CD658" s="159"/>
      <c r="CE658" s="160"/>
      <c r="CF658" s="159"/>
      <c r="CG658" s="160"/>
      <c r="CH658" s="855"/>
      <c r="CI658" s="872" t="e">
        <v>#REF!</v>
      </c>
      <c r="CJ658" s="875" t="e">
        <v>#REF!</v>
      </c>
      <c r="CK658" s="877"/>
      <c r="CL658" s="15" t="s">
        <v>923</v>
      </c>
      <c r="CM658" s="119">
        <v>2800</v>
      </c>
      <c r="CN658" s="120">
        <v>3100</v>
      </c>
      <c r="CO658" s="859"/>
      <c r="CP658" s="879"/>
      <c r="CQ658" s="859"/>
      <c r="CR658" s="861"/>
      <c r="CS658" s="884"/>
      <c r="CT658" s="835"/>
      <c r="CU658" s="835"/>
      <c r="CV658" s="838"/>
      <c r="CW658" s="884"/>
      <c r="CX658" s="851"/>
      <c r="CY658" s="881"/>
      <c r="CZ658" s="877"/>
      <c r="DA658" s="854"/>
      <c r="DB658" s="855"/>
      <c r="DC658" s="157"/>
      <c r="DD658" s="855"/>
      <c r="DE658" s="857"/>
      <c r="DF658" s="859"/>
      <c r="DG658" s="861"/>
      <c r="DH658" s="835"/>
      <c r="DI658" s="835"/>
      <c r="DJ658" s="835"/>
      <c r="DK658" s="838"/>
      <c r="DL658" s="835"/>
      <c r="DM658" s="841"/>
      <c r="DN658" s="843"/>
      <c r="DO658" s="845"/>
      <c r="DP658" s="847"/>
      <c r="DQ658" s="847"/>
      <c r="DR658" s="849"/>
      <c r="DS658" s="843"/>
      <c r="DT658" s="967"/>
      <c r="DU658" s="969"/>
      <c r="DV658" s="961"/>
      <c r="DW658" s="195"/>
      <c r="DX658" s="961"/>
    </row>
    <row r="659" spans="1:128" ht="18.600000000000001" customHeight="1">
      <c r="A659" s="302" t="s">
        <v>809</v>
      </c>
      <c r="B659" s="921"/>
      <c r="C659" s="866"/>
      <c r="D659" s="863" t="s">
        <v>924</v>
      </c>
      <c r="E659" s="94" t="s">
        <v>53</v>
      </c>
      <c r="F659" s="56"/>
      <c r="G659" s="95">
        <v>110650</v>
      </c>
      <c r="H659" s="96">
        <v>192090</v>
      </c>
      <c r="I659" s="95">
        <v>106400</v>
      </c>
      <c r="J659" s="96">
        <v>187840</v>
      </c>
      <c r="K659" s="33" t="s">
        <v>912</v>
      </c>
      <c r="L659" s="97">
        <v>980</v>
      </c>
      <c r="M659" s="98">
        <v>1790</v>
      </c>
      <c r="N659" s="99" t="s">
        <v>913</v>
      </c>
      <c r="O659" s="100" t="s">
        <v>914</v>
      </c>
      <c r="P659" s="100" t="s">
        <v>852</v>
      </c>
      <c r="Q659" s="100" t="s">
        <v>915</v>
      </c>
      <c r="R659" s="100" t="s">
        <v>912</v>
      </c>
      <c r="S659" s="101">
        <v>3</v>
      </c>
      <c r="T659" s="102">
        <v>3</v>
      </c>
      <c r="U659" s="97">
        <v>940</v>
      </c>
      <c r="V659" s="98">
        <v>1750</v>
      </c>
      <c r="W659" s="103" t="s">
        <v>913</v>
      </c>
      <c r="X659" s="100" t="s">
        <v>914</v>
      </c>
      <c r="Y659" s="103" t="s">
        <v>852</v>
      </c>
      <c r="Z659" s="100" t="s">
        <v>915</v>
      </c>
      <c r="AA659" s="103" t="s">
        <v>912</v>
      </c>
      <c r="AB659" s="101">
        <v>3</v>
      </c>
      <c r="AC659" s="104">
        <v>3</v>
      </c>
      <c r="AD659" s="122"/>
      <c r="AF659" s="124"/>
      <c r="AO659" s="122"/>
      <c r="AQ659" s="124"/>
      <c r="AY659" s="33" t="s">
        <v>912</v>
      </c>
      <c r="AZ659" s="127">
        <v>16280</v>
      </c>
      <c r="BA659" s="33" t="s">
        <v>912</v>
      </c>
      <c r="BB659" s="75">
        <v>160</v>
      </c>
      <c r="BC659" s="76" t="s">
        <v>913</v>
      </c>
      <c r="BD659" s="77" t="s">
        <v>914</v>
      </c>
      <c r="BE659" s="78" t="s">
        <v>912</v>
      </c>
      <c r="BF659" s="79" t="s">
        <v>915</v>
      </c>
      <c r="BG659" s="76" t="s">
        <v>912</v>
      </c>
      <c r="BH659" s="80">
        <v>2.8</v>
      </c>
      <c r="BI659" s="870"/>
      <c r="BK659" s="163"/>
      <c r="BL659" s="869"/>
      <c r="BM659" s="151"/>
      <c r="BN659" s="54"/>
      <c r="BO659" s="54"/>
      <c r="BP659" s="54"/>
      <c r="BQ659" s="54"/>
      <c r="BR659" s="54"/>
      <c r="BS659" s="152"/>
      <c r="BU659" s="958"/>
      <c r="BV659" s="117"/>
      <c r="BW659" s="869"/>
      <c r="BX659" s="123"/>
      <c r="BY659" s="123"/>
      <c r="BZ659" s="870"/>
      <c r="CA659" s="162"/>
      <c r="CB659" s="159"/>
      <c r="CC659" s="160"/>
      <c r="CD659" s="159"/>
      <c r="CE659" s="160"/>
      <c r="CF659" s="159"/>
      <c r="CG659" s="160"/>
      <c r="CH659" s="855"/>
      <c r="CI659" s="872" t="e">
        <v>#REF!</v>
      </c>
      <c r="CJ659" s="875" t="e">
        <v>#REF!</v>
      </c>
      <c r="CK659" s="877"/>
      <c r="CL659" s="15" t="s">
        <v>925</v>
      </c>
      <c r="CM659" s="119">
        <v>2400</v>
      </c>
      <c r="CN659" s="120">
        <v>2700</v>
      </c>
      <c r="CO659" s="859"/>
      <c r="CP659" s="879"/>
      <c r="CQ659" s="859"/>
      <c r="CR659" s="861"/>
      <c r="CS659" s="884"/>
      <c r="CT659" s="835"/>
      <c r="CU659" s="835"/>
      <c r="CV659" s="838"/>
      <c r="CW659" s="884"/>
      <c r="CX659" s="851"/>
      <c r="CY659" s="881"/>
      <c r="CZ659" s="93"/>
      <c r="DA659" s="19"/>
      <c r="DB659" s="855"/>
      <c r="DC659" s="157"/>
      <c r="DD659" s="855"/>
      <c r="DE659" s="857"/>
      <c r="DF659" s="859"/>
      <c r="DG659" s="861"/>
      <c r="DH659" s="835"/>
      <c r="DI659" s="835"/>
      <c r="DJ659" s="835"/>
      <c r="DK659" s="838"/>
      <c r="DL659" s="835"/>
      <c r="DM659" s="841"/>
      <c r="DN659" s="843"/>
      <c r="DO659" s="888">
        <v>0.02</v>
      </c>
      <c r="DP659" s="890">
        <v>0.03</v>
      </c>
      <c r="DQ659" s="890">
        <v>0.05</v>
      </c>
      <c r="DR659" s="892">
        <v>0.06</v>
      </c>
      <c r="DS659" s="843"/>
      <c r="DT659" s="967"/>
      <c r="DU659" s="969"/>
      <c r="DV659" s="961"/>
      <c r="DW659" s="195"/>
      <c r="DX659" s="961"/>
    </row>
    <row r="660" spans="1:128" ht="18.600000000000001" customHeight="1">
      <c r="A660" s="302" t="s">
        <v>810</v>
      </c>
      <c r="B660" s="921"/>
      <c r="C660" s="866"/>
      <c r="D660" s="864"/>
      <c r="E660" s="129" t="s">
        <v>54</v>
      </c>
      <c r="F660" s="56"/>
      <c r="G660" s="130">
        <v>192090</v>
      </c>
      <c r="H660" s="131"/>
      <c r="I660" s="130">
        <v>187840</v>
      </c>
      <c r="J660" s="131"/>
      <c r="K660" s="33" t="s">
        <v>912</v>
      </c>
      <c r="L660" s="132">
        <v>1790</v>
      </c>
      <c r="M660" s="133"/>
      <c r="N660" s="134" t="s">
        <v>913</v>
      </c>
      <c r="O660" s="135" t="s">
        <v>914</v>
      </c>
      <c r="P660" s="135" t="s">
        <v>852</v>
      </c>
      <c r="Q660" s="135" t="s">
        <v>915</v>
      </c>
      <c r="R660" s="135" t="s">
        <v>912</v>
      </c>
      <c r="S660" s="136">
        <v>3</v>
      </c>
      <c r="T660" s="137"/>
      <c r="U660" s="132">
        <v>1750</v>
      </c>
      <c r="V660" s="133"/>
      <c r="W660" s="138" t="s">
        <v>913</v>
      </c>
      <c r="X660" s="135" t="s">
        <v>914</v>
      </c>
      <c r="Y660" s="139" t="s">
        <v>852</v>
      </c>
      <c r="Z660" s="135" t="s">
        <v>915</v>
      </c>
      <c r="AA660" s="139" t="s">
        <v>912</v>
      </c>
      <c r="AB660" s="136">
        <v>3</v>
      </c>
      <c r="AC660" s="140"/>
      <c r="AD660" s="122"/>
      <c r="AF660" s="124"/>
      <c r="AG660" s="141"/>
      <c r="AO660" s="122"/>
      <c r="AQ660" s="124"/>
      <c r="AR660" s="141"/>
      <c r="AY660" s="122"/>
      <c r="BI660" s="870"/>
      <c r="BK660" s="163"/>
      <c r="BL660" s="869"/>
      <c r="BM660" s="93"/>
      <c r="BS660" s="116"/>
      <c r="BT660" s="154"/>
      <c r="BU660" s="958"/>
      <c r="BV660" s="150"/>
      <c r="BW660" s="869"/>
      <c r="BX660" s="123"/>
      <c r="BY660" s="123"/>
      <c r="BZ660" s="870"/>
      <c r="CA660" s="162"/>
      <c r="CB660" s="159"/>
      <c r="CC660" s="160"/>
      <c r="CD660" s="159"/>
      <c r="CE660" s="160"/>
      <c r="CF660" s="159"/>
      <c r="CG660" s="160"/>
      <c r="CH660" s="855"/>
      <c r="CI660" s="873" t="e">
        <v>#REF!</v>
      </c>
      <c r="CJ660" s="876" t="e">
        <v>#REF!</v>
      </c>
      <c r="CK660" s="877"/>
      <c r="CL660" s="143" t="s">
        <v>926</v>
      </c>
      <c r="CM660" s="144">
        <v>2200</v>
      </c>
      <c r="CN660" s="145">
        <v>2400</v>
      </c>
      <c r="CO660" s="859"/>
      <c r="CP660" s="880"/>
      <c r="CQ660" s="859"/>
      <c r="CR660" s="862"/>
      <c r="CS660" s="885"/>
      <c r="CT660" s="836"/>
      <c r="CU660" s="836"/>
      <c r="CV660" s="839"/>
      <c r="CW660" s="885"/>
      <c r="CX660" s="852"/>
      <c r="CY660" s="882"/>
      <c r="CZ660" s="93"/>
      <c r="DA660" s="19"/>
      <c r="DB660" s="855"/>
      <c r="DC660" s="157"/>
      <c r="DD660" s="855"/>
      <c r="DE660" s="858"/>
      <c r="DF660" s="859"/>
      <c r="DG660" s="862"/>
      <c r="DH660" s="836"/>
      <c r="DI660" s="836"/>
      <c r="DJ660" s="836"/>
      <c r="DK660" s="839"/>
      <c r="DL660" s="836"/>
      <c r="DM660" s="842"/>
      <c r="DN660" s="843"/>
      <c r="DO660" s="889"/>
      <c r="DP660" s="891"/>
      <c r="DQ660" s="891"/>
      <c r="DR660" s="893"/>
      <c r="DS660" s="843"/>
      <c r="DT660" s="967"/>
      <c r="DU660" s="969"/>
      <c r="DV660" s="961"/>
      <c r="DW660" s="195"/>
      <c r="DX660" s="961"/>
    </row>
    <row r="661" spans="1:128" ht="18.600000000000001" customHeight="1">
      <c r="A661" s="302" t="s">
        <v>811</v>
      </c>
      <c r="B661" s="921"/>
      <c r="C661" s="865" t="s">
        <v>960</v>
      </c>
      <c r="D661" s="867" t="s">
        <v>911</v>
      </c>
      <c r="E661" s="55" t="s">
        <v>51</v>
      </c>
      <c r="F661" s="56"/>
      <c r="G661" s="57">
        <v>35160</v>
      </c>
      <c r="H661" s="58">
        <v>43300</v>
      </c>
      <c r="I661" s="57">
        <v>31220</v>
      </c>
      <c r="J661" s="58">
        <v>39360</v>
      </c>
      <c r="K661" s="33" t="s">
        <v>912</v>
      </c>
      <c r="L661" s="59">
        <v>330</v>
      </c>
      <c r="M661" s="60">
        <v>410</v>
      </c>
      <c r="N661" s="61" t="s">
        <v>913</v>
      </c>
      <c r="O661" s="62" t="s">
        <v>914</v>
      </c>
      <c r="P661" s="63" t="s">
        <v>912</v>
      </c>
      <c r="Q661" s="64" t="s">
        <v>915</v>
      </c>
      <c r="R661" s="63" t="s">
        <v>912</v>
      </c>
      <c r="S661" s="65">
        <v>3.1</v>
      </c>
      <c r="T661" s="66">
        <v>3</v>
      </c>
      <c r="U661" s="59">
        <v>290</v>
      </c>
      <c r="V661" s="60">
        <v>370</v>
      </c>
      <c r="W661" s="67" t="s">
        <v>913</v>
      </c>
      <c r="X661" s="62" t="s">
        <v>914</v>
      </c>
      <c r="Y661" s="67" t="s">
        <v>912</v>
      </c>
      <c r="Z661" s="64" t="s">
        <v>915</v>
      </c>
      <c r="AA661" s="67" t="s">
        <v>912</v>
      </c>
      <c r="AB661" s="65">
        <v>3</v>
      </c>
      <c r="AC661" s="68">
        <v>3</v>
      </c>
      <c r="AD661" s="33" t="s">
        <v>912</v>
      </c>
      <c r="AE661" s="69">
        <v>8140</v>
      </c>
      <c r="AF661" s="33" t="s">
        <v>912</v>
      </c>
      <c r="AG661" s="70">
        <v>80</v>
      </c>
      <c r="AH661" s="71" t="s">
        <v>913</v>
      </c>
      <c r="AI661" s="62" t="s">
        <v>914</v>
      </c>
      <c r="AJ661" s="67" t="s">
        <v>912</v>
      </c>
      <c r="AK661" s="64" t="s">
        <v>915</v>
      </c>
      <c r="AL661" s="67" t="s">
        <v>912</v>
      </c>
      <c r="AM661" s="72">
        <v>2.8</v>
      </c>
      <c r="AN661" s="73" t="s">
        <v>916</v>
      </c>
      <c r="AO661" s="33" t="s">
        <v>912</v>
      </c>
      <c r="AP661" s="74">
        <v>3250</v>
      </c>
      <c r="AQ661" s="33" t="s">
        <v>912</v>
      </c>
      <c r="AR661" s="75">
        <v>30</v>
      </c>
      <c r="AS661" s="76" t="s">
        <v>913</v>
      </c>
      <c r="AT661" s="77" t="s">
        <v>914</v>
      </c>
      <c r="AU661" s="78" t="s">
        <v>912</v>
      </c>
      <c r="AV661" s="79" t="s">
        <v>915</v>
      </c>
      <c r="AW661" s="78" t="s">
        <v>912</v>
      </c>
      <c r="AX661" s="80">
        <v>3.7</v>
      </c>
      <c r="AZ661" s="18"/>
      <c r="BA661" s="18"/>
      <c r="BB661" s="81"/>
      <c r="BC661" s="22"/>
      <c r="BD661" s="18"/>
      <c r="BE661" s="22"/>
      <c r="BF661" s="18"/>
      <c r="BG661" s="22"/>
      <c r="BH661" s="18"/>
      <c r="BI661" s="870"/>
      <c r="BK661" s="163"/>
      <c r="BL661" s="869"/>
      <c r="BM661" s="93"/>
      <c r="BS661" s="116"/>
      <c r="BT661" s="123"/>
      <c r="BU661" s="958"/>
      <c r="BV661" s="115"/>
      <c r="BW661" s="869"/>
      <c r="BX661" s="123"/>
      <c r="BY661" s="123"/>
      <c r="BZ661" s="870"/>
      <c r="CA661" s="162"/>
      <c r="CB661" s="159"/>
      <c r="CC661" s="160"/>
      <c r="CD661" s="159"/>
      <c r="CE661" s="160"/>
      <c r="CF661" s="159"/>
      <c r="CG661" s="160"/>
      <c r="CH661" s="855" t="s">
        <v>912</v>
      </c>
      <c r="CI661" s="871">
        <v>3400</v>
      </c>
      <c r="CJ661" s="874">
        <v>3800</v>
      </c>
      <c r="CK661" s="877" t="s">
        <v>912</v>
      </c>
      <c r="CL661" s="89" t="s">
        <v>919</v>
      </c>
      <c r="CM661" s="90">
        <v>5500</v>
      </c>
      <c r="CN661" s="91">
        <v>6200</v>
      </c>
      <c r="CO661" s="859" t="s">
        <v>912</v>
      </c>
      <c r="CP661" s="878">
        <v>3490</v>
      </c>
      <c r="CQ661" s="859" t="s">
        <v>912</v>
      </c>
      <c r="CR661" s="860">
        <v>30</v>
      </c>
      <c r="CS661" s="883" t="s">
        <v>913</v>
      </c>
      <c r="CT661" s="834" t="s">
        <v>914</v>
      </c>
      <c r="CU661" s="834" t="s">
        <v>912</v>
      </c>
      <c r="CV661" s="837" t="s">
        <v>918</v>
      </c>
      <c r="CW661" s="883" t="s">
        <v>912</v>
      </c>
      <c r="CX661" s="850">
        <v>3.4</v>
      </c>
      <c r="CY661" s="881" t="s">
        <v>920</v>
      </c>
      <c r="CZ661" s="877" t="s">
        <v>912</v>
      </c>
      <c r="DA661" s="853">
        <v>5100</v>
      </c>
      <c r="DB661" s="855"/>
      <c r="DC661" s="157"/>
      <c r="DD661" s="855" t="s">
        <v>921</v>
      </c>
      <c r="DE661" s="856">
        <v>3730</v>
      </c>
      <c r="DF661" s="859" t="s">
        <v>912</v>
      </c>
      <c r="DG661" s="860">
        <v>30</v>
      </c>
      <c r="DH661" s="834" t="s">
        <v>913</v>
      </c>
      <c r="DI661" s="834" t="s">
        <v>914</v>
      </c>
      <c r="DJ661" s="834" t="s">
        <v>912</v>
      </c>
      <c r="DK661" s="837" t="s">
        <v>918</v>
      </c>
      <c r="DL661" s="834" t="s">
        <v>912</v>
      </c>
      <c r="DM661" s="840">
        <v>2.6</v>
      </c>
      <c r="DN661" s="843" t="s">
        <v>921</v>
      </c>
      <c r="DO661" s="844" t="s">
        <v>854</v>
      </c>
      <c r="DP661" s="846" t="s">
        <v>854</v>
      </c>
      <c r="DQ661" s="846" t="s">
        <v>854</v>
      </c>
      <c r="DR661" s="848" t="s">
        <v>854</v>
      </c>
      <c r="DS661" s="843" t="s">
        <v>921</v>
      </c>
      <c r="DT661" s="967"/>
      <c r="DU661" s="969"/>
      <c r="DV661" s="961"/>
      <c r="DW661" s="195"/>
      <c r="DX661" s="961"/>
    </row>
    <row r="662" spans="1:128" ht="18.600000000000001" customHeight="1">
      <c r="A662" s="302" t="s">
        <v>812</v>
      </c>
      <c r="B662" s="921"/>
      <c r="C662" s="866"/>
      <c r="D662" s="868"/>
      <c r="E662" s="94" t="s">
        <v>52</v>
      </c>
      <c r="F662" s="56"/>
      <c r="G662" s="95">
        <v>43300</v>
      </c>
      <c r="H662" s="96">
        <v>109440</v>
      </c>
      <c r="I662" s="95">
        <v>39360</v>
      </c>
      <c r="J662" s="96">
        <v>105500</v>
      </c>
      <c r="K662" s="33" t="s">
        <v>912</v>
      </c>
      <c r="L662" s="97">
        <v>410</v>
      </c>
      <c r="M662" s="98">
        <v>970</v>
      </c>
      <c r="N662" s="99" t="s">
        <v>913</v>
      </c>
      <c r="O662" s="100" t="s">
        <v>914</v>
      </c>
      <c r="P662" s="100" t="s">
        <v>852</v>
      </c>
      <c r="Q662" s="100" t="s">
        <v>915</v>
      </c>
      <c r="R662" s="100" t="s">
        <v>912</v>
      </c>
      <c r="S662" s="101">
        <v>3</v>
      </c>
      <c r="T662" s="102">
        <v>3</v>
      </c>
      <c r="U662" s="97">
        <v>370</v>
      </c>
      <c r="V662" s="98">
        <v>930</v>
      </c>
      <c r="W662" s="103" t="s">
        <v>913</v>
      </c>
      <c r="X662" s="100" t="s">
        <v>914</v>
      </c>
      <c r="Y662" s="103" t="s">
        <v>852</v>
      </c>
      <c r="Z662" s="100" t="s">
        <v>915</v>
      </c>
      <c r="AA662" s="103" t="s">
        <v>912</v>
      </c>
      <c r="AB662" s="101">
        <v>3</v>
      </c>
      <c r="AC662" s="104">
        <v>3</v>
      </c>
      <c r="AD662" s="33" t="s">
        <v>912</v>
      </c>
      <c r="AE662" s="105">
        <v>8140</v>
      </c>
      <c r="AF662" s="33" t="s">
        <v>912</v>
      </c>
      <c r="AG662" s="106">
        <v>80</v>
      </c>
      <c r="AH662" s="107" t="s">
        <v>913</v>
      </c>
      <c r="AI662" s="49" t="s">
        <v>914</v>
      </c>
      <c r="AJ662" s="50" t="s">
        <v>912</v>
      </c>
      <c r="AK662" s="108" t="s">
        <v>915</v>
      </c>
      <c r="AL662" s="109" t="s">
        <v>912</v>
      </c>
      <c r="AM662" s="110">
        <v>2.8</v>
      </c>
      <c r="AN662" s="111"/>
      <c r="AP662" s="112"/>
      <c r="AQ662" s="7"/>
      <c r="AR662" s="113"/>
      <c r="AS662" s="114"/>
      <c r="AT662" s="112"/>
      <c r="AU662" s="114"/>
      <c r="AV662" s="112"/>
      <c r="AW662" s="114"/>
      <c r="AX662" s="112"/>
      <c r="AZ662" s="18"/>
      <c r="BA662" s="18"/>
      <c r="BB662" s="81"/>
      <c r="BC662" s="22"/>
      <c r="BD662" s="18"/>
      <c r="BE662" s="22"/>
      <c r="BF662" s="18"/>
      <c r="BG662" s="22"/>
      <c r="BH662" s="18"/>
      <c r="BI662" s="870"/>
      <c r="BK662" s="163"/>
      <c r="BL662" s="869"/>
      <c r="BM662" s="93"/>
      <c r="BS662" s="116"/>
      <c r="BU662" s="958"/>
      <c r="BV662" s="117"/>
      <c r="BW662" s="869"/>
      <c r="BX662" s="123"/>
      <c r="BY662" s="123"/>
      <c r="BZ662" s="870"/>
      <c r="CA662" s="162"/>
      <c r="CB662" s="159"/>
      <c r="CC662" s="160"/>
      <c r="CD662" s="159"/>
      <c r="CE662" s="160"/>
      <c r="CF662" s="159"/>
      <c r="CG662" s="160"/>
      <c r="CH662" s="855"/>
      <c r="CI662" s="872" t="e">
        <v>#REF!</v>
      </c>
      <c r="CJ662" s="875" t="e">
        <v>#REF!</v>
      </c>
      <c r="CK662" s="877"/>
      <c r="CL662" s="15" t="s">
        <v>923</v>
      </c>
      <c r="CM662" s="119">
        <v>3000</v>
      </c>
      <c r="CN662" s="120">
        <v>3400</v>
      </c>
      <c r="CO662" s="859"/>
      <c r="CP662" s="879"/>
      <c r="CQ662" s="859"/>
      <c r="CR662" s="861"/>
      <c r="CS662" s="884"/>
      <c r="CT662" s="835"/>
      <c r="CU662" s="835"/>
      <c r="CV662" s="838"/>
      <c r="CW662" s="884"/>
      <c r="CX662" s="851"/>
      <c r="CY662" s="881"/>
      <c r="CZ662" s="877"/>
      <c r="DA662" s="854"/>
      <c r="DB662" s="855"/>
      <c r="DC662" s="157"/>
      <c r="DD662" s="855"/>
      <c r="DE662" s="857"/>
      <c r="DF662" s="859"/>
      <c r="DG662" s="861"/>
      <c r="DH662" s="835"/>
      <c r="DI662" s="835"/>
      <c r="DJ662" s="835"/>
      <c r="DK662" s="838"/>
      <c r="DL662" s="835"/>
      <c r="DM662" s="841"/>
      <c r="DN662" s="843"/>
      <c r="DO662" s="845"/>
      <c r="DP662" s="847"/>
      <c r="DQ662" s="847"/>
      <c r="DR662" s="849"/>
      <c r="DS662" s="843"/>
      <c r="DT662" s="967"/>
      <c r="DU662" s="969"/>
      <c r="DV662" s="961"/>
      <c r="DW662" s="195"/>
      <c r="DX662" s="961"/>
    </row>
    <row r="663" spans="1:128" ht="18.600000000000001" customHeight="1">
      <c r="A663" s="302" t="s">
        <v>813</v>
      </c>
      <c r="B663" s="921"/>
      <c r="C663" s="866"/>
      <c r="D663" s="863" t="s">
        <v>924</v>
      </c>
      <c r="E663" s="94" t="s">
        <v>53</v>
      </c>
      <c r="F663" s="56"/>
      <c r="G663" s="95">
        <v>109440</v>
      </c>
      <c r="H663" s="96">
        <v>190880</v>
      </c>
      <c r="I663" s="95">
        <v>105500</v>
      </c>
      <c r="J663" s="96">
        <v>186940</v>
      </c>
      <c r="K663" s="33" t="s">
        <v>912</v>
      </c>
      <c r="L663" s="97">
        <v>970</v>
      </c>
      <c r="M663" s="98">
        <v>1780</v>
      </c>
      <c r="N663" s="99" t="s">
        <v>913</v>
      </c>
      <c r="O663" s="100" t="s">
        <v>914</v>
      </c>
      <c r="P663" s="100" t="s">
        <v>852</v>
      </c>
      <c r="Q663" s="100" t="s">
        <v>915</v>
      </c>
      <c r="R663" s="100" t="s">
        <v>912</v>
      </c>
      <c r="S663" s="101">
        <v>3</v>
      </c>
      <c r="T663" s="102">
        <v>3</v>
      </c>
      <c r="U663" s="97">
        <v>930</v>
      </c>
      <c r="V663" s="98">
        <v>1740</v>
      </c>
      <c r="W663" s="103" t="s">
        <v>913</v>
      </c>
      <c r="X663" s="100" t="s">
        <v>914</v>
      </c>
      <c r="Y663" s="103" t="s">
        <v>852</v>
      </c>
      <c r="Z663" s="100" t="s">
        <v>915</v>
      </c>
      <c r="AA663" s="103" t="s">
        <v>912</v>
      </c>
      <c r="AB663" s="101">
        <v>3</v>
      </c>
      <c r="AC663" s="104">
        <v>3</v>
      </c>
      <c r="AD663" s="122"/>
      <c r="AF663" s="124"/>
      <c r="AO663" s="122"/>
      <c r="AQ663" s="124"/>
      <c r="AY663" s="33" t="s">
        <v>912</v>
      </c>
      <c r="AZ663" s="127">
        <v>16280</v>
      </c>
      <c r="BA663" s="33" t="s">
        <v>912</v>
      </c>
      <c r="BB663" s="75">
        <v>160</v>
      </c>
      <c r="BC663" s="76" t="s">
        <v>913</v>
      </c>
      <c r="BD663" s="77" t="s">
        <v>914</v>
      </c>
      <c r="BE663" s="78" t="s">
        <v>912</v>
      </c>
      <c r="BF663" s="79" t="s">
        <v>915</v>
      </c>
      <c r="BG663" s="76" t="s">
        <v>912</v>
      </c>
      <c r="BH663" s="80">
        <v>2.8</v>
      </c>
      <c r="BI663" s="870"/>
      <c r="BK663" s="163"/>
      <c r="BL663" s="869"/>
      <c r="BM663" s="93"/>
      <c r="BS663" s="116"/>
      <c r="BT663" s="154"/>
      <c r="BU663" s="958"/>
      <c r="BV663" s="150"/>
      <c r="BW663" s="869"/>
      <c r="BX663" s="123"/>
      <c r="BY663" s="123"/>
      <c r="BZ663" s="870"/>
      <c r="CA663" s="162"/>
      <c r="CB663" s="159"/>
      <c r="CC663" s="160"/>
      <c r="CD663" s="159"/>
      <c r="CE663" s="160"/>
      <c r="CF663" s="159"/>
      <c r="CG663" s="160"/>
      <c r="CH663" s="855"/>
      <c r="CI663" s="872" t="e">
        <v>#REF!</v>
      </c>
      <c r="CJ663" s="875" t="e">
        <v>#REF!</v>
      </c>
      <c r="CK663" s="877"/>
      <c r="CL663" s="15" t="s">
        <v>925</v>
      </c>
      <c r="CM663" s="119">
        <v>2600</v>
      </c>
      <c r="CN663" s="120">
        <v>2900</v>
      </c>
      <c r="CO663" s="859"/>
      <c r="CP663" s="879"/>
      <c r="CQ663" s="859"/>
      <c r="CR663" s="861"/>
      <c r="CS663" s="884"/>
      <c r="CT663" s="835"/>
      <c r="CU663" s="835"/>
      <c r="CV663" s="838"/>
      <c r="CW663" s="884"/>
      <c r="CX663" s="851"/>
      <c r="CY663" s="881"/>
      <c r="CZ663" s="93"/>
      <c r="DA663" s="19"/>
      <c r="DB663" s="855"/>
      <c r="DC663" s="157"/>
      <c r="DD663" s="855"/>
      <c r="DE663" s="857"/>
      <c r="DF663" s="859"/>
      <c r="DG663" s="861"/>
      <c r="DH663" s="835"/>
      <c r="DI663" s="835"/>
      <c r="DJ663" s="835"/>
      <c r="DK663" s="838"/>
      <c r="DL663" s="835"/>
      <c r="DM663" s="841"/>
      <c r="DN663" s="843"/>
      <c r="DO663" s="888">
        <v>0.02</v>
      </c>
      <c r="DP663" s="890">
        <v>0.03</v>
      </c>
      <c r="DQ663" s="890">
        <v>0.05</v>
      </c>
      <c r="DR663" s="892">
        <v>0.06</v>
      </c>
      <c r="DS663" s="843"/>
      <c r="DT663" s="967"/>
      <c r="DU663" s="969"/>
      <c r="DV663" s="961"/>
      <c r="DW663" s="195"/>
      <c r="DX663" s="961"/>
    </row>
    <row r="664" spans="1:128" ht="18.600000000000001" customHeight="1">
      <c r="A664" s="302" t="s">
        <v>814</v>
      </c>
      <c r="B664" s="921"/>
      <c r="C664" s="866"/>
      <c r="D664" s="864"/>
      <c r="E664" s="129" t="s">
        <v>54</v>
      </c>
      <c r="F664" s="56"/>
      <c r="G664" s="130">
        <v>190880</v>
      </c>
      <c r="H664" s="131"/>
      <c r="I664" s="130">
        <v>186940</v>
      </c>
      <c r="J664" s="131"/>
      <c r="K664" s="33" t="s">
        <v>912</v>
      </c>
      <c r="L664" s="132">
        <v>1780</v>
      </c>
      <c r="M664" s="133"/>
      <c r="N664" s="134" t="s">
        <v>913</v>
      </c>
      <c r="O664" s="135" t="s">
        <v>914</v>
      </c>
      <c r="P664" s="135" t="s">
        <v>852</v>
      </c>
      <c r="Q664" s="135" t="s">
        <v>915</v>
      </c>
      <c r="R664" s="135" t="s">
        <v>912</v>
      </c>
      <c r="S664" s="136">
        <v>3</v>
      </c>
      <c r="T664" s="137"/>
      <c r="U664" s="132">
        <v>1740</v>
      </c>
      <c r="V664" s="133"/>
      <c r="W664" s="138" t="s">
        <v>913</v>
      </c>
      <c r="X664" s="135" t="s">
        <v>914</v>
      </c>
      <c r="Y664" s="139" t="s">
        <v>852</v>
      </c>
      <c r="Z664" s="135" t="s">
        <v>915</v>
      </c>
      <c r="AA664" s="139" t="s">
        <v>912</v>
      </c>
      <c r="AB664" s="136">
        <v>3</v>
      </c>
      <c r="AC664" s="140"/>
      <c r="AD664" s="122"/>
      <c r="AF664" s="124"/>
      <c r="AG664" s="141"/>
      <c r="AO664" s="122"/>
      <c r="AQ664" s="124"/>
      <c r="AR664" s="141"/>
      <c r="AY664" s="122"/>
      <c r="BI664" s="870"/>
      <c r="BK664" s="163"/>
      <c r="BL664" s="869"/>
      <c r="BM664" s="93"/>
      <c r="BS664" s="116"/>
      <c r="BT664" s="123"/>
      <c r="BU664" s="958"/>
      <c r="BV664" s="115"/>
      <c r="BW664" s="869"/>
      <c r="BX664" s="123"/>
      <c r="BY664" s="123"/>
      <c r="BZ664" s="870"/>
      <c r="CA664" s="162"/>
      <c r="CB664" s="159"/>
      <c r="CC664" s="160"/>
      <c r="CD664" s="159"/>
      <c r="CE664" s="160"/>
      <c r="CF664" s="159"/>
      <c r="CG664" s="160"/>
      <c r="CH664" s="855"/>
      <c r="CI664" s="873" t="e">
        <v>#REF!</v>
      </c>
      <c r="CJ664" s="876" t="e">
        <v>#REF!</v>
      </c>
      <c r="CK664" s="877"/>
      <c r="CL664" s="143" t="s">
        <v>926</v>
      </c>
      <c r="CM664" s="144">
        <v>2400</v>
      </c>
      <c r="CN664" s="145">
        <v>2600</v>
      </c>
      <c r="CO664" s="859"/>
      <c r="CP664" s="880"/>
      <c r="CQ664" s="859"/>
      <c r="CR664" s="862"/>
      <c r="CS664" s="885"/>
      <c r="CT664" s="836"/>
      <c r="CU664" s="836"/>
      <c r="CV664" s="839"/>
      <c r="CW664" s="885"/>
      <c r="CX664" s="852"/>
      <c r="CY664" s="882"/>
      <c r="CZ664" s="93"/>
      <c r="DA664" s="19"/>
      <c r="DB664" s="855"/>
      <c r="DC664" s="157"/>
      <c r="DD664" s="855"/>
      <c r="DE664" s="858"/>
      <c r="DF664" s="859"/>
      <c r="DG664" s="862"/>
      <c r="DH664" s="836"/>
      <c r="DI664" s="836"/>
      <c r="DJ664" s="836"/>
      <c r="DK664" s="839"/>
      <c r="DL664" s="836"/>
      <c r="DM664" s="842"/>
      <c r="DN664" s="843"/>
      <c r="DO664" s="889"/>
      <c r="DP664" s="891"/>
      <c r="DQ664" s="891"/>
      <c r="DR664" s="893"/>
      <c r="DS664" s="843"/>
      <c r="DT664" s="967"/>
      <c r="DU664" s="969"/>
      <c r="DV664" s="961"/>
      <c r="DW664" s="195"/>
      <c r="DX664" s="961"/>
    </row>
    <row r="665" spans="1:128" ht="18.600000000000001" customHeight="1">
      <c r="A665" s="302" t="s">
        <v>815</v>
      </c>
      <c r="B665" s="921"/>
      <c r="C665" s="865" t="s">
        <v>961</v>
      </c>
      <c r="D665" s="867" t="s">
        <v>911</v>
      </c>
      <c r="E665" s="55" t="s">
        <v>51</v>
      </c>
      <c r="F665" s="56"/>
      <c r="G665" s="57">
        <v>34090</v>
      </c>
      <c r="H665" s="58">
        <v>42230</v>
      </c>
      <c r="I665" s="57">
        <v>30410</v>
      </c>
      <c r="J665" s="58">
        <v>38550</v>
      </c>
      <c r="K665" s="33" t="s">
        <v>912</v>
      </c>
      <c r="L665" s="59">
        <v>320</v>
      </c>
      <c r="M665" s="60">
        <v>400</v>
      </c>
      <c r="N665" s="61" t="s">
        <v>913</v>
      </c>
      <c r="O665" s="62" t="s">
        <v>914</v>
      </c>
      <c r="P665" s="63" t="s">
        <v>912</v>
      </c>
      <c r="Q665" s="64" t="s">
        <v>915</v>
      </c>
      <c r="R665" s="63" t="s">
        <v>912</v>
      </c>
      <c r="S665" s="65">
        <v>3.1</v>
      </c>
      <c r="T665" s="66">
        <v>3</v>
      </c>
      <c r="U665" s="59">
        <v>280</v>
      </c>
      <c r="V665" s="60">
        <v>360</v>
      </c>
      <c r="W665" s="67" t="s">
        <v>913</v>
      </c>
      <c r="X665" s="62" t="s">
        <v>914</v>
      </c>
      <c r="Y665" s="67" t="s">
        <v>912</v>
      </c>
      <c r="Z665" s="64" t="s">
        <v>915</v>
      </c>
      <c r="AA665" s="67" t="s">
        <v>912</v>
      </c>
      <c r="AB665" s="65">
        <v>3</v>
      </c>
      <c r="AC665" s="68">
        <v>3</v>
      </c>
      <c r="AD665" s="33" t="s">
        <v>912</v>
      </c>
      <c r="AE665" s="69">
        <v>8140</v>
      </c>
      <c r="AF665" s="33" t="s">
        <v>912</v>
      </c>
      <c r="AG665" s="70">
        <v>80</v>
      </c>
      <c r="AH665" s="71" t="s">
        <v>913</v>
      </c>
      <c r="AI665" s="62" t="s">
        <v>914</v>
      </c>
      <c r="AJ665" s="67" t="s">
        <v>912</v>
      </c>
      <c r="AK665" s="64" t="s">
        <v>915</v>
      </c>
      <c r="AL665" s="67" t="s">
        <v>912</v>
      </c>
      <c r="AM665" s="72">
        <v>2.8</v>
      </c>
      <c r="AN665" s="73" t="s">
        <v>916</v>
      </c>
      <c r="AO665" s="33" t="s">
        <v>912</v>
      </c>
      <c r="AP665" s="74">
        <v>3250</v>
      </c>
      <c r="AQ665" s="33" t="s">
        <v>912</v>
      </c>
      <c r="AR665" s="75">
        <v>30</v>
      </c>
      <c r="AS665" s="76" t="s">
        <v>913</v>
      </c>
      <c r="AT665" s="77" t="s">
        <v>914</v>
      </c>
      <c r="AU665" s="78" t="s">
        <v>912</v>
      </c>
      <c r="AV665" s="79" t="s">
        <v>915</v>
      </c>
      <c r="AW665" s="78" t="s">
        <v>912</v>
      </c>
      <c r="AX665" s="80">
        <v>3.7</v>
      </c>
      <c r="AZ665" s="18"/>
      <c r="BA665" s="18"/>
      <c r="BB665" s="81"/>
      <c r="BC665" s="22"/>
      <c r="BD665" s="18"/>
      <c r="BE665" s="22"/>
      <c r="BF665" s="18"/>
      <c r="BG665" s="22"/>
      <c r="BH665" s="18"/>
      <c r="BI665" s="870"/>
      <c r="BK665" s="163"/>
      <c r="BL665" s="869"/>
      <c r="BM665" s="93"/>
      <c r="BS665" s="116"/>
      <c r="BU665" s="958"/>
      <c r="BV665" s="117"/>
      <c r="BW665" s="869"/>
      <c r="BX665" s="123"/>
      <c r="BY665" s="123"/>
      <c r="BZ665" s="870"/>
      <c r="CA665" s="162"/>
      <c r="CB665" s="159"/>
      <c r="CC665" s="160"/>
      <c r="CD665" s="159"/>
      <c r="CE665" s="160"/>
      <c r="CF665" s="159"/>
      <c r="CG665" s="160"/>
      <c r="CH665" s="855" t="s">
        <v>912</v>
      </c>
      <c r="CI665" s="871">
        <v>3200</v>
      </c>
      <c r="CJ665" s="874">
        <v>3500</v>
      </c>
      <c r="CK665" s="877" t="s">
        <v>912</v>
      </c>
      <c r="CL665" s="89" t="s">
        <v>919</v>
      </c>
      <c r="CM665" s="90">
        <v>5400</v>
      </c>
      <c r="CN665" s="91">
        <v>6000</v>
      </c>
      <c r="CO665" s="859" t="s">
        <v>912</v>
      </c>
      <c r="CP665" s="878">
        <v>3250</v>
      </c>
      <c r="CQ665" s="859" t="s">
        <v>912</v>
      </c>
      <c r="CR665" s="860">
        <v>30</v>
      </c>
      <c r="CS665" s="883" t="s">
        <v>913</v>
      </c>
      <c r="CT665" s="834" t="s">
        <v>914</v>
      </c>
      <c r="CU665" s="834" t="s">
        <v>912</v>
      </c>
      <c r="CV665" s="837" t="s">
        <v>918</v>
      </c>
      <c r="CW665" s="883" t="s">
        <v>912</v>
      </c>
      <c r="CX665" s="850">
        <v>3.2</v>
      </c>
      <c r="CY665" s="881" t="s">
        <v>920</v>
      </c>
      <c r="CZ665" s="877" t="s">
        <v>912</v>
      </c>
      <c r="DA665" s="853">
        <v>5100</v>
      </c>
      <c r="DB665" s="855"/>
      <c r="DC665" s="157"/>
      <c r="DD665" s="855" t="s">
        <v>921</v>
      </c>
      <c r="DE665" s="856">
        <v>3480</v>
      </c>
      <c r="DF665" s="859" t="s">
        <v>912</v>
      </c>
      <c r="DG665" s="860">
        <v>30</v>
      </c>
      <c r="DH665" s="834" t="s">
        <v>913</v>
      </c>
      <c r="DI665" s="834" t="s">
        <v>914</v>
      </c>
      <c r="DJ665" s="834" t="s">
        <v>912</v>
      </c>
      <c r="DK665" s="837" t="s">
        <v>918</v>
      </c>
      <c r="DL665" s="834" t="s">
        <v>912</v>
      </c>
      <c r="DM665" s="840">
        <v>2.5</v>
      </c>
      <c r="DN665" s="843" t="s">
        <v>921</v>
      </c>
      <c r="DO665" s="844" t="s">
        <v>854</v>
      </c>
      <c r="DP665" s="846" t="s">
        <v>854</v>
      </c>
      <c r="DQ665" s="846" t="s">
        <v>854</v>
      </c>
      <c r="DR665" s="848" t="s">
        <v>854</v>
      </c>
      <c r="DS665" s="843" t="s">
        <v>921</v>
      </c>
      <c r="DT665" s="967"/>
      <c r="DU665" s="969"/>
      <c r="DV665" s="961"/>
      <c r="DW665" s="195"/>
      <c r="DX665" s="961"/>
    </row>
    <row r="666" spans="1:128" ht="18.600000000000001" customHeight="1">
      <c r="A666" s="302" t="s">
        <v>816</v>
      </c>
      <c r="B666" s="921"/>
      <c r="C666" s="866"/>
      <c r="D666" s="868"/>
      <c r="E666" s="94" t="s">
        <v>52</v>
      </c>
      <c r="F666" s="56"/>
      <c r="G666" s="95">
        <v>42230</v>
      </c>
      <c r="H666" s="96">
        <v>108370</v>
      </c>
      <c r="I666" s="95">
        <v>38550</v>
      </c>
      <c r="J666" s="96">
        <v>104690</v>
      </c>
      <c r="K666" s="33" t="s">
        <v>912</v>
      </c>
      <c r="L666" s="97">
        <v>400</v>
      </c>
      <c r="M666" s="98">
        <v>960</v>
      </c>
      <c r="N666" s="99" t="s">
        <v>913</v>
      </c>
      <c r="O666" s="100" t="s">
        <v>914</v>
      </c>
      <c r="P666" s="100" t="s">
        <v>852</v>
      </c>
      <c r="Q666" s="100" t="s">
        <v>915</v>
      </c>
      <c r="R666" s="100" t="s">
        <v>912</v>
      </c>
      <c r="S666" s="101">
        <v>3</v>
      </c>
      <c r="T666" s="102">
        <v>3</v>
      </c>
      <c r="U666" s="97">
        <v>360</v>
      </c>
      <c r="V666" s="98">
        <v>920</v>
      </c>
      <c r="W666" s="103" t="s">
        <v>913</v>
      </c>
      <c r="X666" s="100" t="s">
        <v>914</v>
      </c>
      <c r="Y666" s="103" t="s">
        <v>852</v>
      </c>
      <c r="Z666" s="100" t="s">
        <v>915</v>
      </c>
      <c r="AA666" s="103" t="s">
        <v>912</v>
      </c>
      <c r="AB666" s="101">
        <v>3</v>
      </c>
      <c r="AC666" s="104">
        <v>3</v>
      </c>
      <c r="AD666" s="33" t="s">
        <v>912</v>
      </c>
      <c r="AE666" s="105">
        <v>8140</v>
      </c>
      <c r="AF666" s="33" t="s">
        <v>912</v>
      </c>
      <c r="AG666" s="106">
        <v>80</v>
      </c>
      <c r="AH666" s="107" t="s">
        <v>913</v>
      </c>
      <c r="AI666" s="49" t="s">
        <v>914</v>
      </c>
      <c r="AJ666" s="50" t="s">
        <v>912</v>
      </c>
      <c r="AK666" s="108" t="s">
        <v>915</v>
      </c>
      <c r="AL666" s="109" t="s">
        <v>912</v>
      </c>
      <c r="AM666" s="110">
        <v>2.8</v>
      </c>
      <c r="AN666" s="111"/>
      <c r="AP666" s="112"/>
      <c r="AQ666" s="7"/>
      <c r="AR666" s="113"/>
      <c r="AS666" s="114"/>
      <c r="AT666" s="112"/>
      <c r="AU666" s="114"/>
      <c r="AV666" s="112"/>
      <c r="AW666" s="114"/>
      <c r="AX666" s="112"/>
      <c r="AZ666" s="18"/>
      <c r="BA666" s="18"/>
      <c r="BB666" s="81"/>
      <c r="BC666" s="22"/>
      <c r="BD666" s="18"/>
      <c r="BE666" s="22"/>
      <c r="BF666" s="18"/>
      <c r="BG666" s="22"/>
      <c r="BH666" s="18"/>
      <c r="BI666" s="870"/>
      <c r="BK666" s="163"/>
      <c r="BL666" s="869"/>
      <c r="BM666" s="93"/>
      <c r="BS666" s="116"/>
      <c r="BT666" s="154"/>
      <c r="BU666" s="958"/>
      <c r="BV666" s="150"/>
      <c r="BW666" s="869"/>
      <c r="BX666" s="123"/>
      <c r="BY666" s="123"/>
      <c r="BZ666" s="870"/>
      <c r="CA666" s="162"/>
      <c r="CB666" s="159"/>
      <c r="CC666" s="160"/>
      <c r="CD666" s="159"/>
      <c r="CE666" s="160"/>
      <c r="CF666" s="159"/>
      <c r="CG666" s="160"/>
      <c r="CH666" s="855"/>
      <c r="CI666" s="872" t="e">
        <v>#REF!</v>
      </c>
      <c r="CJ666" s="875" t="e">
        <v>#REF!</v>
      </c>
      <c r="CK666" s="877"/>
      <c r="CL666" s="15" t="s">
        <v>923</v>
      </c>
      <c r="CM666" s="119">
        <v>2900</v>
      </c>
      <c r="CN666" s="120">
        <v>3300</v>
      </c>
      <c r="CO666" s="859"/>
      <c r="CP666" s="879"/>
      <c r="CQ666" s="859"/>
      <c r="CR666" s="861"/>
      <c r="CS666" s="884"/>
      <c r="CT666" s="835"/>
      <c r="CU666" s="835"/>
      <c r="CV666" s="838"/>
      <c r="CW666" s="884"/>
      <c r="CX666" s="851"/>
      <c r="CY666" s="881"/>
      <c r="CZ666" s="877"/>
      <c r="DA666" s="854"/>
      <c r="DB666" s="855"/>
      <c r="DC666" s="157"/>
      <c r="DD666" s="855"/>
      <c r="DE666" s="857"/>
      <c r="DF666" s="859"/>
      <c r="DG666" s="861"/>
      <c r="DH666" s="835"/>
      <c r="DI666" s="835"/>
      <c r="DJ666" s="835"/>
      <c r="DK666" s="838"/>
      <c r="DL666" s="835"/>
      <c r="DM666" s="841"/>
      <c r="DN666" s="843"/>
      <c r="DO666" s="845"/>
      <c r="DP666" s="847"/>
      <c r="DQ666" s="847"/>
      <c r="DR666" s="849"/>
      <c r="DS666" s="843"/>
      <c r="DT666" s="967"/>
      <c r="DU666" s="969"/>
      <c r="DV666" s="961"/>
      <c r="DW666" s="195"/>
      <c r="DX666" s="961"/>
    </row>
    <row r="667" spans="1:128" ht="18.600000000000001" customHeight="1">
      <c r="A667" s="302" t="s">
        <v>817</v>
      </c>
      <c r="B667" s="921"/>
      <c r="C667" s="866"/>
      <c r="D667" s="863" t="s">
        <v>924</v>
      </c>
      <c r="E667" s="94" t="s">
        <v>53</v>
      </c>
      <c r="F667" s="56"/>
      <c r="G667" s="95">
        <v>108370</v>
      </c>
      <c r="H667" s="96">
        <v>189810</v>
      </c>
      <c r="I667" s="95">
        <v>104690</v>
      </c>
      <c r="J667" s="96">
        <v>186130</v>
      </c>
      <c r="K667" s="33" t="s">
        <v>912</v>
      </c>
      <c r="L667" s="97">
        <v>960</v>
      </c>
      <c r="M667" s="98">
        <v>1770</v>
      </c>
      <c r="N667" s="99" t="s">
        <v>913</v>
      </c>
      <c r="O667" s="100" t="s">
        <v>914</v>
      </c>
      <c r="P667" s="100" t="s">
        <v>852</v>
      </c>
      <c r="Q667" s="100" t="s">
        <v>915</v>
      </c>
      <c r="R667" s="100" t="s">
        <v>912</v>
      </c>
      <c r="S667" s="101">
        <v>3</v>
      </c>
      <c r="T667" s="102">
        <v>3</v>
      </c>
      <c r="U667" s="97">
        <v>920</v>
      </c>
      <c r="V667" s="98">
        <v>1730</v>
      </c>
      <c r="W667" s="103" t="s">
        <v>913</v>
      </c>
      <c r="X667" s="100" t="s">
        <v>914</v>
      </c>
      <c r="Y667" s="103" t="s">
        <v>852</v>
      </c>
      <c r="Z667" s="100" t="s">
        <v>915</v>
      </c>
      <c r="AA667" s="103" t="s">
        <v>912</v>
      </c>
      <c r="AB667" s="101">
        <v>3</v>
      </c>
      <c r="AC667" s="104">
        <v>3</v>
      </c>
      <c r="AD667" s="122"/>
      <c r="AF667" s="124"/>
      <c r="AO667" s="122"/>
      <c r="AQ667" s="124"/>
      <c r="AY667" s="33" t="s">
        <v>912</v>
      </c>
      <c r="AZ667" s="127">
        <v>16280</v>
      </c>
      <c r="BA667" s="33" t="s">
        <v>912</v>
      </c>
      <c r="BB667" s="75">
        <v>160</v>
      </c>
      <c r="BC667" s="76" t="s">
        <v>913</v>
      </c>
      <c r="BD667" s="77" t="s">
        <v>914</v>
      </c>
      <c r="BE667" s="78" t="s">
        <v>912</v>
      </c>
      <c r="BF667" s="79" t="s">
        <v>915</v>
      </c>
      <c r="BG667" s="76" t="s">
        <v>912</v>
      </c>
      <c r="BH667" s="80">
        <v>2.8</v>
      </c>
      <c r="BI667" s="870"/>
      <c r="BK667" s="163"/>
      <c r="BL667" s="869"/>
      <c r="BM667" s="93"/>
      <c r="BS667" s="116"/>
      <c r="BT667" s="123"/>
      <c r="BU667" s="958"/>
      <c r="BV667" s="115"/>
      <c r="BW667" s="869"/>
      <c r="BX667" s="123"/>
      <c r="BY667" s="123"/>
      <c r="BZ667" s="870"/>
      <c r="CA667" s="162"/>
      <c r="CB667" s="159"/>
      <c r="CC667" s="160"/>
      <c r="CD667" s="159"/>
      <c r="CE667" s="160"/>
      <c r="CF667" s="159"/>
      <c r="CG667" s="160"/>
      <c r="CH667" s="855"/>
      <c r="CI667" s="872" t="e">
        <v>#REF!</v>
      </c>
      <c r="CJ667" s="875" t="e">
        <v>#REF!</v>
      </c>
      <c r="CK667" s="877"/>
      <c r="CL667" s="15" t="s">
        <v>925</v>
      </c>
      <c r="CM667" s="119">
        <v>2500</v>
      </c>
      <c r="CN667" s="120">
        <v>2800</v>
      </c>
      <c r="CO667" s="859"/>
      <c r="CP667" s="879"/>
      <c r="CQ667" s="859"/>
      <c r="CR667" s="861"/>
      <c r="CS667" s="884"/>
      <c r="CT667" s="835"/>
      <c r="CU667" s="835"/>
      <c r="CV667" s="838"/>
      <c r="CW667" s="884"/>
      <c r="CX667" s="851"/>
      <c r="CY667" s="881"/>
      <c r="CZ667" s="93"/>
      <c r="DA667" s="19"/>
      <c r="DB667" s="855"/>
      <c r="DC667" s="157"/>
      <c r="DD667" s="855"/>
      <c r="DE667" s="857"/>
      <c r="DF667" s="859"/>
      <c r="DG667" s="861"/>
      <c r="DH667" s="835"/>
      <c r="DI667" s="835"/>
      <c r="DJ667" s="835"/>
      <c r="DK667" s="838"/>
      <c r="DL667" s="835"/>
      <c r="DM667" s="841"/>
      <c r="DN667" s="843"/>
      <c r="DO667" s="888">
        <v>0.02</v>
      </c>
      <c r="DP667" s="890">
        <v>0.03</v>
      </c>
      <c r="DQ667" s="890">
        <v>0.05</v>
      </c>
      <c r="DR667" s="892">
        <v>0.06</v>
      </c>
      <c r="DS667" s="843"/>
      <c r="DT667" s="967"/>
      <c r="DU667" s="969"/>
      <c r="DV667" s="961"/>
      <c r="DW667" s="195"/>
      <c r="DX667" s="961"/>
    </row>
    <row r="668" spans="1:128" ht="18.600000000000001" customHeight="1">
      <c r="A668" s="302" t="s">
        <v>818</v>
      </c>
      <c r="B668" s="921"/>
      <c r="C668" s="866"/>
      <c r="D668" s="864"/>
      <c r="E668" s="129" t="s">
        <v>54</v>
      </c>
      <c r="F668" s="56"/>
      <c r="G668" s="130">
        <v>189810</v>
      </c>
      <c r="H668" s="131"/>
      <c r="I668" s="130">
        <v>186130</v>
      </c>
      <c r="J668" s="131"/>
      <c r="K668" s="33" t="s">
        <v>912</v>
      </c>
      <c r="L668" s="132">
        <v>1770</v>
      </c>
      <c r="M668" s="133"/>
      <c r="N668" s="134" t="s">
        <v>913</v>
      </c>
      <c r="O668" s="135" t="s">
        <v>914</v>
      </c>
      <c r="P668" s="135" t="s">
        <v>852</v>
      </c>
      <c r="Q668" s="135" t="s">
        <v>915</v>
      </c>
      <c r="R668" s="135" t="s">
        <v>912</v>
      </c>
      <c r="S668" s="136">
        <v>3</v>
      </c>
      <c r="T668" s="137"/>
      <c r="U668" s="132">
        <v>1730</v>
      </c>
      <c r="V668" s="133"/>
      <c r="W668" s="138" t="s">
        <v>913</v>
      </c>
      <c r="X668" s="135" t="s">
        <v>914</v>
      </c>
      <c r="Y668" s="139" t="s">
        <v>852</v>
      </c>
      <c r="Z668" s="135" t="s">
        <v>915</v>
      </c>
      <c r="AA668" s="139" t="s">
        <v>912</v>
      </c>
      <c r="AB668" s="136">
        <v>3</v>
      </c>
      <c r="AC668" s="140"/>
      <c r="AD668" s="122"/>
      <c r="AF668" s="124"/>
      <c r="AG668" s="141"/>
      <c r="AO668" s="122"/>
      <c r="AQ668" s="124"/>
      <c r="AR668" s="141"/>
      <c r="AY668" s="122"/>
      <c r="BI668" s="870"/>
      <c r="BK668" s="163"/>
      <c r="BL668" s="869"/>
      <c r="BM668" s="93"/>
      <c r="BS668" s="116"/>
      <c r="BU668" s="958"/>
      <c r="BV668" s="117"/>
      <c r="BW668" s="869"/>
      <c r="BX668" s="123"/>
      <c r="BY668" s="123"/>
      <c r="BZ668" s="870"/>
      <c r="CA668" s="162"/>
      <c r="CB668" s="159"/>
      <c r="CC668" s="160"/>
      <c r="CD668" s="159"/>
      <c r="CE668" s="160"/>
      <c r="CF668" s="159"/>
      <c r="CG668" s="160"/>
      <c r="CH668" s="855"/>
      <c r="CI668" s="873" t="e">
        <v>#REF!</v>
      </c>
      <c r="CJ668" s="876" t="e">
        <v>#REF!</v>
      </c>
      <c r="CK668" s="877"/>
      <c r="CL668" s="143" t="s">
        <v>926</v>
      </c>
      <c r="CM668" s="144">
        <v>2300</v>
      </c>
      <c r="CN668" s="145">
        <v>2500</v>
      </c>
      <c r="CO668" s="859"/>
      <c r="CP668" s="880"/>
      <c r="CQ668" s="859"/>
      <c r="CR668" s="862"/>
      <c r="CS668" s="885"/>
      <c r="CT668" s="836"/>
      <c r="CU668" s="836"/>
      <c r="CV668" s="839"/>
      <c r="CW668" s="885"/>
      <c r="CX668" s="852"/>
      <c r="CY668" s="882"/>
      <c r="CZ668" s="93"/>
      <c r="DA668" s="19"/>
      <c r="DB668" s="855"/>
      <c r="DC668" s="157"/>
      <c r="DD668" s="855"/>
      <c r="DE668" s="858"/>
      <c r="DF668" s="859"/>
      <c r="DG668" s="862"/>
      <c r="DH668" s="836"/>
      <c r="DI668" s="836"/>
      <c r="DJ668" s="836"/>
      <c r="DK668" s="839"/>
      <c r="DL668" s="836"/>
      <c r="DM668" s="842"/>
      <c r="DN668" s="843"/>
      <c r="DO668" s="889"/>
      <c r="DP668" s="891"/>
      <c r="DQ668" s="891"/>
      <c r="DR668" s="893"/>
      <c r="DS668" s="843"/>
      <c r="DT668" s="967"/>
      <c r="DU668" s="969"/>
      <c r="DV668" s="961"/>
      <c r="DW668" s="195"/>
      <c r="DX668" s="961"/>
    </row>
    <row r="669" spans="1:128" ht="18.600000000000001" customHeight="1">
      <c r="A669" s="302" t="s">
        <v>819</v>
      </c>
      <c r="B669" s="921"/>
      <c r="C669" s="865" t="s">
        <v>962</v>
      </c>
      <c r="D669" s="867" t="s">
        <v>911</v>
      </c>
      <c r="E669" s="55" t="s">
        <v>51</v>
      </c>
      <c r="F669" s="56"/>
      <c r="G669" s="57">
        <v>34090</v>
      </c>
      <c r="H669" s="58">
        <v>42230</v>
      </c>
      <c r="I669" s="57">
        <v>30640</v>
      </c>
      <c r="J669" s="58">
        <v>38780</v>
      </c>
      <c r="K669" s="33" t="s">
        <v>912</v>
      </c>
      <c r="L669" s="59">
        <v>320</v>
      </c>
      <c r="M669" s="60">
        <v>400</v>
      </c>
      <c r="N669" s="61" t="s">
        <v>913</v>
      </c>
      <c r="O669" s="62" t="s">
        <v>914</v>
      </c>
      <c r="P669" s="63" t="s">
        <v>912</v>
      </c>
      <c r="Q669" s="64" t="s">
        <v>915</v>
      </c>
      <c r="R669" s="63" t="s">
        <v>912</v>
      </c>
      <c r="S669" s="65">
        <v>3.2</v>
      </c>
      <c r="T669" s="66">
        <v>3.1</v>
      </c>
      <c r="U669" s="59">
        <v>280</v>
      </c>
      <c r="V669" s="60">
        <v>360</v>
      </c>
      <c r="W669" s="67" t="s">
        <v>913</v>
      </c>
      <c r="X669" s="62" t="s">
        <v>914</v>
      </c>
      <c r="Y669" s="67" t="s">
        <v>912</v>
      </c>
      <c r="Z669" s="64" t="s">
        <v>915</v>
      </c>
      <c r="AA669" s="67" t="s">
        <v>912</v>
      </c>
      <c r="AB669" s="65">
        <v>3.3</v>
      </c>
      <c r="AC669" s="68">
        <v>3.1</v>
      </c>
      <c r="AD669" s="33" t="s">
        <v>912</v>
      </c>
      <c r="AE669" s="69">
        <v>8140</v>
      </c>
      <c r="AF669" s="33" t="s">
        <v>912</v>
      </c>
      <c r="AG669" s="70">
        <v>80</v>
      </c>
      <c r="AH669" s="71" t="s">
        <v>913</v>
      </c>
      <c r="AI669" s="62" t="s">
        <v>914</v>
      </c>
      <c r="AJ669" s="67" t="s">
        <v>912</v>
      </c>
      <c r="AK669" s="64" t="s">
        <v>915</v>
      </c>
      <c r="AL669" s="67" t="s">
        <v>912</v>
      </c>
      <c r="AM669" s="72">
        <v>2.8</v>
      </c>
      <c r="AN669" s="73" t="s">
        <v>916</v>
      </c>
      <c r="AO669" s="33" t="s">
        <v>912</v>
      </c>
      <c r="AP669" s="74">
        <v>3250</v>
      </c>
      <c r="AQ669" s="33" t="s">
        <v>912</v>
      </c>
      <c r="AR669" s="75">
        <v>30</v>
      </c>
      <c r="AS669" s="76" t="s">
        <v>913</v>
      </c>
      <c r="AT669" s="77" t="s">
        <v>914</v>
      </c>
      <c r="AU669" s="78" t="s">
        <v>912</v>
      </c>
      <c r="AV669" s="79" t="s">
        <v>915</v>
      </c>
      <c r="AW669" s="78" t="s">
        <v>912</v>
      </c>
      <c r="AX669" s="80">
        <v>3.7</v>
      </c>
      <c r="AZ669" s="18"/>
      <c r="BA669" s="18"/>
      <c r="BB669" s="81"/>
      <c r="BC669" s="22"/>
      <c r="BD669" s="18"/>
      <c r="BE669" s="22"/>
      <c r="BF669" s="18"/>
      <c r="BG669" s="22"/>
      <c r="BH669" s="18"/>
      <c r="BI669" s="870"/>
      <c r="BK669" s="150"/>
      <c r="BL669" s="869"/>
      <c r="BM669" s="93"/>
      <c r="BS669" s="116"/>
      <c r="BU669" s="958"/>
      <c r="BV669" s="117"/>
      <c r="BW669" s="869"/>
      <c r="BX669" s="123"/>
      <c r="BY669" s="123"/>
      <c r="BZ669" s="870"/>
      <c r="CA669" s="162"/>
      <c r="CB669" s="159"/>
      <c r="CC669" s="160"/>
      <c r="CD669" s="159"/>
      <c r="CE669" s="160"/>
      <c r="CF669" s="159"/>
      <c r="CG669" s="160"/>
      <c r="CH669" s="855" t="s">
        <v>912</v>
      </c>
      <c r="CI669" s="871">
        <v>3000</v>
      </c>
      <c r="CJ669" s="874">
        <v>3300</v>
      </c>
      <c r="CK669" s="877" t="s">
        <v>912</v>
      </c>
      <c r="CL669" s="89" t="s">
        <v>919</v>
      </c>
      <c r="CM669" s="90">
        <v>4800</v>
      </c>
      <c r="CN669" s="91">
        <v>5400</v>
      </c>
      <c r="CO669" s="859" t="s">
        <v>912</v>
      </c>
      <c r="CP669" s="878">
        <v>3050</v>
      </c>
      <c r="CQ669" s="859" t="s">
        <v>912</v>
      </c>
      <c r="CR669" s="860">
        <v>30</v>
      </c>
      <c r="CS669" s="883" t="s">
        <v>913</v>
      </c>
      <c r="CT669" s="834" t="s">
        <v>914</v>
      </c>
      <c r="CU669" s="834" t="s">
        <v>912</v>
      </c>
      <c r="CV669" s="837" t="s">
        <v>918</v>
      </c>
      <c r="CW669" s="883" t="s">
        <v>912</v>
      </c>
      <c r="CX669" s="850">
        <v>3</v>
      </c>
      <c r="CY669" s="881" t="s">
        <v>920</v>
      </c>
      <c r="CZ669" s="877" t="s">
        <v>912</v>
      </c>
      <c r="DA669" s="853">
        <v>5100</v>
      </c>
      <c r="DB669" s="855"/>
      <c r="DC669" s="157"/>
      <c r="DD669" s="855" t="s">
        <v>921</v>
      </c>
      <c r="DE669" s="856">
        <v>3260</v>
      </c>
      <c r="DF669" s="859" t="s">
        <v>912</v>
      </c>
      <c r="DG669" s="860">
        <v>30</v>
      </c>
      <c r="DH669" s="834" t="s">
        <v>913</v>
      </c>
      <c r="DI669" s="834" t="s">
        <v>914</v>
      </c>
      <c r="DJ669" s="834" t="s">
        <v>912</v>
      </c>
      <c r="DK669" s="837" t="s">
        <v>918</v>
      </c>
      <c r="DL669" s="834" t="s">
        <v>912</v>
      </c>
      <c r="DM669" s="840">
        <v>2.2999999999999998</v>
      </c>
      <c r="DN669" s="843" t="s">
        <v>921</v>
      </c>
      <c r="DO669" s="844" t="s">
        <v>854</v>
      </c>
      <c r="DP669" s="846" t="s">
        <v>854</v>
      </c>
      <c r="DQ669" s="846" t="s">
        <v>854</v>
      </c>
      <c r="DR669" s="848" t="s">
        <v>854</v>
      </c>
      <c r="DS669" s="843" t="s">
        <v>921</v>
      </c>
      <c r="DT669" s="967"/>
      <c r="DU669" s="969"/>
      <c r="DV669" s="961"/>
      <c r="DW669" s="195"/>
      <c r="DX669" s="961"/>
    </row>
    <row r="670" spans="1:128" ht="18.600000000000001" customHeight="1">
      <c r="A670" s="302" t="s">
        <v>820</v>
      </c>
      <c r="B670" s="921"/>
      <c r="C670" s="866"/>
      <c r="D670" s="868"/>
      <c r="E670" s="94" t="s">
        <v>52</v>
      </c>
      <c r="F670" s="56"/>
      <c r="G670" s="95">
        <v>42230</v>
      </c>
      <c r="H670" s="96">
        <v>108370</v>
      </c>
      <c r="I670" s="95">
        <v>38780</v>
      </c>
      <c r="J670" s="96">
        <v>104920</v>
      </c>
      <c r="K670" s="33" t="s">
        <v>912</v>
      </c>
      <c r="L670" s="97">
        <v>400</v>
      </c>
      <c r="M670" s="98">
        <v>960</v>
      </c>
      <c r="N670" s="99" t="s">
        <v>913</v>
      </c>
      <c r="O670" s="100" t="s">
        <v>914</v>
      </c>
      <c r="P670" s="100" t="s">
        <v>852</v>
      </c>
      <c r="Q670" s="100" t="s">
        <v>915</v>
      </c>
      <c r="R670" s="100" t="s">
        <v>912</v>
      </c>
      <c r="S670" s="101">
        <v>3.1</v>
      </c>
      <c r="T670" s="102">
        <v>3</v>
      </c>
      <c r="U670" s="97">
        <v>360</v>
      </c>
      <c r="V670" s="98">
        <v>920</v>
      </c>
      <c r="W670" s="103" t="s">
        <v>913</v>
      </c>
      <c r="X670" s="100" t="s">
        <v>914</v>
      </c>
      <c r="Y670" s="103" t="s">
        <v>852</v>
      </c>
      <c r="Z670" s="100" t="s">
        <v>915</v>
      </c>
      <c r="AA670" s="103" t="s">
        <v>912</v>
      </c>
      <c r="AB670" s="101">
        <v>3.1</v>
      </c>
      <c r="AC670" s="104">
        <v>3</v>
      </c>
      <c r="AD670" s="33" t="s">
        <v>912</v>
      </c>
      <c r="AE670" s="105">
        <v>8140</v>
      </c>
      <c r="AF670" s="33" t="s">
        <v>912</v>
      </c>
      <c r="AG670" s="106">
        <v>80</v>
      </c>
      <c r="AH670" s="107" t="s">
        <v>913</v>
      </c>
      <c r="AI670" s="49" t="s">
        <v>914</v>
      </c>
      <c r="AJ670" s="50" t="s">
        <v>912</v>
      </c>
      <c r="AK670" s="108" t="s">
        <v>915</v>
      </c>
      <c r="AL670" s="109" t="s">
        <v>912</v>
      </c>
      <c r="AM670" s="110">
        <v>2.8</v>
      </c>
      <c r="AN670" s="111"/>
      <c r="AP670" s="112"/>
      <c r="AQ670" s="7"/>
      <c r="AR670" s="113"/>
      <c r="AS670" s="114"/>
      <c r="AT670" s="112"/>
      <c r="AU670" s="114"/>
      <c r="AV670" s="112"/>
      <c r="AW670" s="114"/>
      <c r="AX670" s="112"/>
      <c r="AZ670" s="18"/>
      <c r="BA670" s="18"/>
      <c r="BB670" s="81"/>
      <c r="BC670" s="22"/>
      <c r="BD670" s="18"/>
      <c r="BE670" s="22"/>
      <c r="BF670" s="18"/>
      <c r="BG670" s="22"/>
      <c r="BH670" s="18"/>
      <c r="BI670" s="870"/>
      <c r="BK670" s="150"/>
      <c r="BL670" s="869"/>
      <c r="BM670" s="93"/>
      <c r="BS670" s="116"/>
      <c r="BU670" s="958"/>
      <c r="BV670" s="117"/>
      <c r="BW670" s="869"/>
      <c r="BX670" s="123"/>
      <c r="BY670" s="123"/>
      <c r="BZ670" s="870"/>
      <c r="CA670" s="162"/>
      <c r="CB670" s="159"/>
      <c r="CC670" s="160"/>
      <c r="CD670" s="159"/>
      <c r="CE670" s="160"/>
      <c r="CF670" s="159"/>
      <c r="CG670" s="160"/>
      <c r="CH670" s="855"/>
      <c r="CI670" s="872" t="e">
        <v>#REF!</v>
      </c>
      <c r="CJ670" s="875" t="e">
        <v>#REF!</v>
      </c>
      <c r="CK670" s="877"/>
      <c r="CL670" s="15" t="s">
        <v>923</v>
      </c>
      <c r="CM670" s="119">
        <v>2600</v>
      </c>
      <c r="CN670" s="120">
        <v>2900</v>
      </c>
      <c r="CO670" s="859"/>
      <c r="CP670" s="879"/>
      <c r="CQ670" s="859"/>
      <c r="CR670" s="861"/>
      <c r="CS670" s="884"/>
      <c r="CT670" s="835"/>
      <c r="CU670" s="835"/>
      <c r="CV670" s="838"/>
      <c r="CW670" s="884"/>
      <c r="CX670" s="851"/>
      <c r="CY670" s="881"/>
      <c r="CZ670" s="877"/>
      <c r="DA670" s="854"/>
      <c r="DB670" s="855"/>
      <c r="DC670" s="157"/>
      <c r="DD670" s="855"/>
      <c r="DE670" s="857"/>
      <c r="DF670" s="859"/>
      <c r="DG670" s="861"/>
      <c r="DH670" s="835"/>
      <c r="DI670" s="835"/>
      <c r="DJ670" s="835"/>
      <c r="DK670" s="838"/>
      <c r="DL670" s="835"/>
      <c r="DM670" s="841"/>
      <c r="DN670" s="843"/>
      <c r="DO670" s="845"/>
      <c r="DP670" s="847"/>
      <c r="DQ670" s="847"/>
      <c r="DR670" s="849"/>
      <c r="DS670" s="843"/>
      <c r="DT670" s="967"/>
      <c r="DU670" s="969"/>
      <c r="DV670" s="961"/>
      <c r="DW670" s="195"/>
      <c r="DX670" s="961"/>
    </row>
    <row r="671" spans="1:128" ht="18.600000000000001" customHeight="1">
      <c r="A671" s="302" t="s">
        <v>821</v>
      </c>
      <c r="B671" s="921"/>
      <c r="C671" s="866"/>
      <c r="D671" s="863" t="s">
        <v>924</v>
      </c>
      <c r="E671" s="94" t="s">
        <v>53</v>
      </c>
      <c r="F671" s="56"/>
      <c r="G671" s="95">
        <v>108370</v>
      </c>
      <c r="H671" s="96">
        <v>189810</v>
      </c>
      <c r="I671" s="95">
        <v>104920</v>
      </c>
      <c r="J671" s="96">
        <v>186360</v>
      </c>
      <c r="K671" s="33" t="s">
        <v>912</v>
      </c>
      <c r="L671" s="97">
        <v>960</v>
      </c>
      <c r="M671" s="98">
        <v>1770</v>
      </c>
      <c r="N671" s="99" t="s">
        <v>913</v>
      </c>
      <c r="O671" s="100" t="s">
        <v>914</v>
      </c>
      <c r="P671" s="100" t="s">
        <v>852</v>
      </c>
      <c r="Q671" s="100" t="s">
        <v>915</v>
      </c>
      <c r="R671" s="100" t="s">
        <v>912</v>
      </c>
      <c r="S671" s="101">
        <v>3</v>
      </c>
      <c r="T671" s="102">
        <v>3</v>
      </c>
      <c r="U671" s="97">
        <v>920</v>
      </c>
      <c r="V671" s="98">
        <v>1730</v>
      </c>
      <c r="W671" s="103" t="s">
        <v>913</v>
      </c>
      <c r="X671" s="100" t="s">
        <v>914</v>
      </c>
      <c r="Y671" s="103" t="s">
        <v>852</v>
      </c>
      <c r="Z671" s="100" t="s">
        <v>915</v>
      </c>
      <c r="AA671" s="103" t="s">
        <v>912</v>
      </c>
      <c r="AB671" s="101">
        <v>3</v>
      </c>
      <c r="AC671" s="104">
        <v>3</v>
      </c>
      <c r="AD671" s="122"/>
      <c r="AF671" s="124"/>
      <c r="AO671" s="122"/>
      <c r="AQ671" s="124"/>
      <c r="AY671" s="33" t="s">
        <v>912</v>
      </c>
      <c r="AZ671" s="127">
        <v>16280</v>
      </c>
      <c r="BA671" s="33" t="s">
        <v>912</v>
      </c>
      <c r="BB671" s="75">
        <v>160</v>
      </c>
      <c r="BC671" s="76" t="s">
        <v>913</v>
      </c>
      <c r="BD671" s="77" t="s">
        <v>914</v>
      </c>
      <c r="BE671" s="78" t="s">
        <v>912</v>
      </c>
      <c r="BF671" s="79" t="s">
        <v>915</v>
      </c>
      <c r="BG671" s="76" t="s">
        <v>912</v>
      </c>
      <c r="BH671" s="80">
        <v>2.8</v>
      </c>
      <c r="BI671" s="870"/>
      <c r="BK671" s="150"/>
      <c r="BL671" s="869"/>
      <c r="BM671" s="93"/>
      <c r="BS671" s="116"/>
      <c r="BU671" s="958"/>
      <c r="BV671" s="117"/>
      <c r="BW671" s="869"/>
      <c r="BX671" s="123"/>
      <c r="BY671" s="123"/>
      <c r="BZ671" s="870"/>
      <c r="CA671" s="162"/>
      <c r="CB671" s="159"/>
      <c r="CC671" s="160"/>
      <c r="CD671" s="159"/>
      <c r="CE671" s="160"/>
      <c r="CF671" s="159"/>
      <c r="CG671" s="160"/>
      <c r="CH671" s="855"/>
      <c r="CI671" s="872" t="e">
        <v>#REF!</v>
      </c>
      <c r="CJ671" s="875" t="e">
        <v>#REF!</v>
      </c>
      <c r="CK671" s="877"/>
      <c r="CL671" s="15" t="s">
        <v>925</v>
      </c>
      <c r="CM671" s="119">
        <v>2300</v>
      </c>
      <c r="CN671" s="120">
        <v>2500</v>
      </c>
      <c r="CO671" s="859"/>
      <c r="CP671" s="879"/>
      <c r="CQ671" s="859"/>
      <c r="CR671" s="861"/>
      <c r="CS671" s="884"/>
      <c r="CT671" s="835"/>
      <c r="CU671" s="835"/>
      <c r="CV671" s="838"/>
      <c r="CW671" s="884"/>
      <c r="CX671" s="851"/>
      <c r="CY671" s="881"/>
      <c r="CZ671" s="93"/>
      <c r="DA671" s="19"/>
      <c r="DB671" s="855"/>
      <c r="DC671" s="157"/>
      <c r="DD671" s="855"/>
      <c r="DE671" s="857"/>
      <c r="DF671" s="859"/>
      <c r="DG671" s="861"/>
      <c r="DH671" s="835"/>
      <c r="DI671" s="835"/>
      <c r="DJ671" s="835"/>
      <c r="DK671" s="838"/>
      <c r="DL671" s="835"/>
      <c r="DM671" s="841"/>
      <c r="DN671" s="843"/>
      <c r="DO671" s="888">
        <v>0.02</v>
      </c>
      <c r="DP671" s="890">
        <v>0.03</v>
      </c>
      <c r="DQ671" s="890">
        <v>0.05</v>
      </c>
      <c r="DR671" s="892">
        <v>0.06</v>
      </c>
      <c r="DS671" s="843"/>
      <c r="DT671" s="967"/>
      <c r="DU671" s="969"/>
      <c r="DV671" s="961"/>
      <c r="DW671" s="195"/>
      <c r="DX671" s="961"/>
    </row>
    <row r="672" spans="1:128" ht="18.600000000000001" customHeight="1">
      <c r="A672" s="302" t="s">
        <v>822</v>
      </c>
      <c r="B672" s="921"/>
      <c r="C672" s="866"/>
      <c r="D672" s="864"/>
      <c r="E672" s="129" t="s">
        <v>54</v>
      </c>
      <c r="F672" s="56"/>
      <c r="G672" s="130">
        <v>189810</v>
      </c>
      <c r="H672" s="131"/>
      <c r="I672" s="130">
        <v>186360</v>
      </c>
      <c r="J672" s="131"/>
      <c r="K672" s="33" t="s">
        <v>912</v>
      </c>
      <c r="L672" s="132">
        <v>1770</v>
      </c>
      <c r="M672" s="133"/>
      <c r="N672" s="134" t="s">
        <v>913</v>
      </c>
      <c r="O672" s="135" t="s">
        <v>914</v>
      </c>
      <c r="P672" s="135" t="s">
        <v>852</v>
      </c>
      <c r="Q672" s="135" t="s">
        <v>915</v>
      </c>
      <c r="R672" s="135" t="s">
        <v>912</v>
      </c>
      <c r="S672" s="136">
        <v>3</v>
      </c>
      <c r="T672" s="137"/>
      <c r="U672" s="132">
        <v>1730</v>
      </c>
      <c r="V672" s="133"/>
      <c r="W672" s="138" t="s">
        <v>913</v>
      </c>
      <c r="X672" s="135" t="s">
        <v>914</v>
      </c>
      <c r="Y672" s="139" t="s">
        <v>852</v>
      </c>
      <c r="Z672" s="135" t="s">
        <v>915</v>
      </c>
      <c r="AA672" s="139" t="s">
        <v>912</v>
      </c>
      <c r="AB672" s="136">
        <v>3</v>
      </c>
      <c r="AC672" s="140"/>
      <c r="AD672" s="122"/>
      <c r="AF672" s="124"/>
      <c r="AG672" s="141"/>
      <c r="AO672" s="122"/>
      <c r="AQ672" s="124"/>
      <c r="AR672" s="141"/>
      <c r="AY672" s="122"/>
      <c r="BI672" s="870"/>
      <c r="BK672" s="150"/>
      <c r="BL672" s="869"/>
      <c r="BM672" s="93"/>
      <c r="BS672" s="116"/>
      <c r="BU672" s="958"/>
      <c r="BV672" s="117"/>
      <c r="BW672" s="869"/>
      <c r="BX672" s="123"/>
      <c r="BY672" s="123"/>
      <c r="BZ672" s="870"/>
      <c r="CA672" s="162"/>
      <c r="CB672" s="159"/>
      <c r="CC672" s="160"/>
      <c r="CD672" s="159"/>
      <c r="CE672" s="160"/>
      <c r="CF672" s="159"/>
      <c r="CG672" s="160"/>
      <c r="CH672" s="855"/>
      <c r="CI672" s="873" t="e">
        <v>#REF!</v>
      </c>
      <c r="CJ672" s="876" t="e">
        <v>#REF!</v>
      </c>
      <c r="CK672" s="877"/>
      <c r="CL672" s="143" t="s">
        <v>926</v>
      </c>
      <c r="CM672" s="144">
        <v>2000</v>
      </c>
      <c r="CN672" s="145">
        <v>2300</v>
      </c>
      <c r="CO672" s="859"/>
      <c r="CP672" s="880"/>
      <c r="CQ672" s="859"/>
      <c r="CR672" s="862"/>
      <c r="CS672" s="885"/>
      <c r="CT672" s="836"/>
      <c r="CU672" s="836"/>
      <c r="CV672" s="839"/>
      <c r="CW672" s="885"/>
      <c r="CX672" s="852"/>
      <c r="CY672" s="882"/>
      <c r="CZ672" s="93"/>
      <c r="DA672" s="19"/>
      <c r="DB672" s="855"/>
      <c r="DC672" s="157"/>
      <c r="DD672" s="855"/>
      <c r="DE672" s="858"/>
      <c r="DF672" s="859"/>
      <c r="DG672" s="862"/>
      <c r="DH672" s="836"/>
      <c r="DI672" s="836"/>
      <c r="DJ672" s="836"/>
      <c r="DK672" s="839"/>
      <c r="DL672" s="836"/>
      <c r="DM672" s="842"/>
      <c r="DN672" s="843"/>
      <c r="DO672" s="889"/>
      <c r="DP672" s="891"/>
      <c r="DQ672" s="891"/>
      <c r="DR672" s="893"/>
      <c r="DS672" s="843"/>
      <c r="DT672" s="967"/>
      <c r="DU672" s="969"/>
      <c r="DV672" s="961"/>
      <c r="DW672" s="195"/>
      <c r="DX672" s="961"/>
    </row>
    <row r="673" spans="1:128" ht="18.600000000000001" customHeight="1">
      <c r="A673" s="302" t="s">
        <v>823</v>
      </c>
      <c r="B673" s="921"/>
      <c r="C673" s="976" t="s">
        <v>963</v>
      </c>
      <c r="D673" s="867" t="s">
        <v>911</v>
      </c>
      <c r="E673" s="55" t="s">
        <v>51</v>
      </c>
      <c r="F673" s="56"/>
      <c r="G673" s="57">
        <v>33230</v>
      </c>
      <c r="H673" s="58">
        <v>41370</v>
      </c>
      <c r="I673" s="57">
        <v>29980</v>
      </c>
      <c r="J673" s="58">
        <v>38120</v>
      </c>
      <c r="K673" s="33" t="s">
        <v>912</v>
      </c>
      <c r="L673" s="59">
        <v>310</v>
      </c>
      <c r="M673" s="60">
        <v>390</v>
      </c>
      <c r="N673" s="61" t="s">
        <v>913</v>
      </c>
      <c r="O673" s="62" t="s">
        <v>914</v>
      </c>
      <c r="P673" s="63" t="s">
        <v>912</v>
      </c>
      <c r="Q673" s="64" t="s">
        <v>915</v>
      </c>
      <c r="R673" s="63" t="s">
        <v>912</v>
      </c>
      <c r="S673" s="65">
        <v>3.2</v>
      </c>
      <c r="T673" s="66">
        <v>3.1</v>
      </c>
      <c r="U673" s="59">
        <v>270</v>
      </c>
      <c r="V673" s="60">
        <v>350</v>
      </c>
      <c r="W673" s="67" t="s">
        <v>913</v>
      </c>
      <c r="X673" s="62" t="s">
        <v>914</v>
      </c>
      <c r="Y673" s="67" t="s">
        <v>912</v>
      </c>
      <c r="Z673" s="64" t="s">
        <v>915</v>
      </c>
      <c r="AA673" s="67" t="s">
        <v>912</v>
      </c>
      <c r="AB673" s="65">
        <v>3.3</v>
      </c>
      <c r="AC673" s="68">
        <v>3.2</v>
      </c>
      <c r="AD673" s="33" t="s">
        <v>912</v>
      </c>
      <c r="AE673" s="69">
        <v>8140</v>
      </c>
      <c r="AF673" s="33" t="s">
        <v>912</v>
      </c>
      <c r="AG673" s="70">
        <v>80</v>
      </c>
      <c r="AH673" s="71" t="s">
        <v>913</v>
      </c>
      <c r="AI673" s="62" t="s">
        <v>914</v>
      </c>
      <c r="AJ673" s="67" t="s">
        <v>912</v>
      </c>
      <c r="AK673" s="64" t="s">
        <v>915</v>
      </c>
      <c r="AL673" s="67" t="s">
        <v>912</v>
      </c>
      <c r="AM673" s="72">
        <v>2.8</v>
      </c>
      <c r="AN673" s="73" t="s">
        <v>916</v>
      </c>
      <c r="AO673" s="33" t="s">
        <v>912</v>
      </c>
      <c r="AP673" s="74">
        <v>3250</v>
      </c>
      <c r="AQ673" s="33" t="s">
        <v>912</v>
      </c>
      <c r="AR673" s="75">
        <v>30</v>
      </c>
      <c r="AS673" s="76" t="s">
        <v>913</v>
      </c>
      <c r="AT673" s="77" t="s">
        <v>914</v>
      </c>
      <c r="AU673" s="78" t="s">
        <v>912</v>
      </c>
      <c r="AV673" s="79" t="s">
        <v>915</v>
      </c>
      <c r="AW673" s="78" t="s">
        <v>912</v>
      </c>
      <c r="AX673" s="80">
        <v>3.7</v>
      </c>
      <c r="AZ673" s="18"/>
      <c r="BA673" s="18"/>
      <c r="BB673" s="81"/>
      <c r="BC673" s="22"/>
      <c r="BD673" s="18"/>
      <c r="BE673" s="22"/>
      <c r="BF673" s="18"/>
      <c r="BG673" s="22"/>
      <c r="BH673" s="18"/>
      <c r="BI673" s="870"/>
      <c r="BK673" s="150"/>
      <c r="BL673" s="869"/>
      <c r="BM673" s="93"/>
      <c r="BS673" s="116"/>
      <c r="BU673" s="958"/>
      <c r="BV673" s="117"/>
      <c r="BW673" s="869"/>
      <c r="BX673" s="123"/>
      <c r="BY673" s="123"/>
      <c r="BZ673" s="870"/>
      <c r="CA673" s="162"/>
      <c r="CB673" s="159"/>
      <c r="CC673" s="160"/>
      <c r="CD673" s="159"/>
      <c r="CE673" s="160"/>
      <c r="CF673" s="159"/>
      <c r="CG673" s="160"/>
      <c r="CH673" s="855" t="s">
        <v>912</v>
      </c>
      <c r="CI673" s="871">
        <v>3200</v>
      </c>
      <c r="CJ673" s="874">
        <v>3500</v>
      </c>
      <c r="CK673" s="877" t="s">
        <v>912</v>
      </c>
      <c r="CL673" s="89" t="s">
        <v>919</v>
      </c>
      <c r="CM673" s="90">
        <v>5400</v>
      </c>
      <c r="CN673" s="91">
        <v>6000</v>
      </c>
      <c r="CO673" s="859" t="s">
        <v>912</v>
      </c>
      <c r="CP673" s="878">
        <v>2870</v>
      </c>
      <c r="CQ673" s="859" t="s">
        <v>912</v>
      </c>
      <c r="CR673" s="860">
        <v>20</v>
      </c>
      <c r="CS673" s="883" t="s">
        <v>913</v>
      </c>
      <c r="CT673" s="834" t="s">
        <v>914</v>
      </c>
      <c r="CU673" s="834" t="s">
        <v>912</v>
      </c>
      <c r="CV673" s="837" t="s">
        <v>918</v>
      </c>
      <c r="CW673" s="883" t="s">
        <v>912</v>
      </c>
      <c r="CX673" s="850">
        <v>4.2</v>
      </c>
      <c r="CY673" s="881" t="s">
        <v>920</v>
      </c>
      <c r="CZ673" s="877" t="s">
        <v>912</v>
      </c>
      <c r="DA673" s="853">
        <v>5100</v>
      </c>
      <c r="DB673" s="855"/>
      <c r="DC673" s="157"/>
      <c r="DD673" s="855" t="s">
        <v>921</v>
      </c>
      <c r="DE673" s="856">
        <v>3070</v>
      </c>
      <c r="DF673" s="859" t="s">
        <v>912</v>
      </c>
      <c r="DG673" s="860">
        <v>30</v>
      </c>
      <c r="DH673" s="834" t="s">
        <v>913</v>
      </c>
      <c r="DI673" s="834" t="s">
        <v>914</v>
      </c>
      <c r="DJ673" s="834" t="s">
        <v>912</v>
      </c>
      <c r="DK673" s="837" t="s">
        <v>918</v>
      </c>
      <c r="DL673" s="834" t="s">
        <v>912</v>
      </c>
      <c r="DM673" s="840">
        <v>2.2000000000000002</v>
      </c>
      <c r="DN673" s="843" t="s">
        <v>921</v>
      </c>
      <c r="DO673" s="844" t="s">
        <v>854</v>
      </c>
      <c r="DP673" s="846" t="s">
        <v>854</v>
      </c>
      <c r="DQ673" s="846" t="s">
        <v>854</v>
      </c>
      <c r="DR673" s="848" t="s">
        <v>854</v>
      </c>
      <c r="DS673" s="843" t="s">
        <v>921</v>
      </c>
      <c r="DT673" s="967"/>
      <c r="DU673" s="969"/>
      <c r="DV673" s="961"/>
      <c r="DW673" s="195"/>
      <c r="DX673" s="961"/>
    </row>
    <row r="674" spans="1:128" ht="18.600000000000001" customHeight="1">
      <c r="A674" s="302" t="s">
        <v>824</v>
      </c>
      <c r="B674" s="921"/>
      <c r="C674" s="977"/>
      <c r="D674" s="868"/>
      <c r="E674" s="94" t="s">
        <v>52</v>
      </c>
      <c r="F674" s="56"/>
      <c r="G674" s="95">
        <v>41370</v>
      </c>
      <c r="H674" s="96">
        <v>107510</v>
      </c>
      <c r="I674" s="95">
        <v>38120</v>
      </c>
      <c r="J674" s="96">
        <v>104260</v>
      </c>
      <c r="K674" s="33" t="s">
        <v>912</v>
      </c>
      <c r="L674" s="97">
        <v>390</v>
      </c>
      <c r="M674" s="98">
        <v>950</v>
      </c>
      <c r="N674" s="99" t="s">
        <v>913</v>
      </c>
      <c r="O674" s="100" t="s">
        <v>914</v>
      </c>
      <c r="P674" s="100" t="s">
        <v>852</v>
      </c>
      <c r="Q674" s="100" t="s">
        <v>915</v>
      </c>
      <c r="R674" s="100" t="s">
        <v>912</v>
      </c>
      <c r="S674" s="101">
        <v>3.1</v>
      </c>
      <c r="T674" s="102">
        <v>3</v>
      </c>
      <c r="U674" s="97">
        <v>350</v>
      </c>
      <c r="V674" s="98">
        <v>920</v>
      </c>
      <c r="W674" s="103" t="s">
        <v>913</v>
      </c>
      <c r="X674" s="100" t="s">
        <v>914</v>
      </c>
      <c r="Y674" s="103" t="s">
        <v>852</v>
      </c>
      <c r="Z674" s="100" t="s">
        <v>915</v>
      </c>
      <c r="AA674" s="103" t="s">
        <v>912</v>
      </c>
      <c r="AB674" s="101">
        <v>3.2</v>
      </c>
      <c r="AC674" s="104">
        <v>3</v>
      </c>
      <c r="AD674" s="33" t="s">
        <v>912</v>
      </c>
      <c r="AE674" s="105">
        <v>8140</v>
      </c>
      <c r="AF674" s="33" t="s">
        <v>912</v>
      </c>
      <c r="AG674" s="106">
        <v>80</v>
      </c>
      <c r="AH674" s="107" t="s">
        <v>913</v>
      </c>
      <c r="AI674" s="49" t="s">
        <v>914</v>
      </c>
      <c r="AJ674" s="50" t="s">
        <v>912</v>
      </c>
      <c r="AK674" s="108" t="s">
        <v>915</v>
      </c>
      <c r="AL674" s="109" t="s">
        <v>912</v>
      </c>
      <c r="AM674" s="110">
        <v>2.8</v>
      </c>
      <c r="AN674" s="111"/>
      <c r="AP674" s="112"/>
      <c r="AQ674" s="7"/>
      <c r="AR674" s="113"/>
      <c r="AS674" s="114"/>
      <c r="AT674" s="112"/>
      <c r="AU674" s="114"/>
      <c r="AV674" s="112"/>
      <c r="AW674" s="114"/>
      <c r="AX674" s="112"/>
      <c r="AZ674" s="18"/>
      <c r="BA674" s="18"/>
      <c r="BB674" s="81"/>
      <c r="BC674" s="22"/>
      <c r="BD674" s="18"/>
      <c r="BE674" s="22"/>
      <c r="BF674" s="18"/>
      <c r="BG674" s="22"/>
      <c r="BH674" s="18"/>
      <c r="BI674" s="870"/>
      <c r="BK674" s="150"/>
      <c r="BL674" s="869"/>
      <c r="BM674" s="93"/>
      <c r="BS674" s="116"/>
      <c r="BU674" s="958"/>
      <c r="BV674" s="117"/>
      <c r="BW674" s="869"/>
      <c r="BX674" s="123"/>
      <c r="BY674" s="123"/>
      <c r="BZ674" s="870"/>
      <c r="CA674" s="162"/>
      <c r="CB674" s="159"/>
      <c r="CC674" s="160"/>
      <c r="CD674" s="159"/>
      <c r="CE674" s="160"/>
      <c r="CF674" s="159"/>
      <c r="CG674" s="160"/>
      <c r="CH674" s="855"/>
      <c r="CI674" s="872" t="e">
        <v>#REF!</v>
      </c>
      <c r="CJ674" s="875" t="e">
        <v>#REF!</v>
      </c>
      <c r="CK674" s="877"/>
      <c r="CL674" s="15" t="s">
        <v>923</v>
      </c>
      <c r="CM674" s="119">
        <v>2900</v>
      </c>
      <c r="CN674" s="120">
        <v>3300</v>
      </c>
      <c r="CO674" s="859"/>
      <c r="CP674" s="879"/>
      <c r="CQ674" s="859"/>
      <c r="CR674" s="861"/>
      <c r="CS674" s="884"/>
      <c r="CT674" s="835"/>
      <c r="CU674" s="835"/>
      <c r="CV674" s="838"/>
      <c r="CW674" s="884"/>
      <c r="CX674" s="851"/>
      <c r="CY674" s="881"/>
      <c r="CZ674" s="877"/>
      <c r="DA674" s="854"/>
      <c r="DB674" s="855"/>
      <c r="DC674" s="157"/>
      <c r="DD674" s="855"/>
      <c r="DE674" s="857"/>
      <c r="DF674" s="859"/>
      <c r="DG674" s="861"/>
      <c r="DH674" s="835"/>
      <c r="DI674" s="835"/>
      <c r="DJ674" s="835"/>
      <c r="DK674" s="838"/>
      <c r="DL674" s="835"/>
      <c r="DM674" s="841"/>
      <c r="DN674" s="843"/>
      <c r="DO674" s="845"/>
      <c r="DP674" s="847"/>
      <c r="DQ674" s="847"/>
      <c r="DR674" s="849"/>
      <c r="DS674" s="843"/>
      <c r="DT674" s="967"/>
      <c r="DU674" s="969"/>
      <c r="DV674" s="961"/>
      <c r="DW674" s="195"/>
      <c r="DX674" s="961"/>
    </row>
    <row r="675" spans="1:128" ht="18.600000000000001" customHeight="1">
      <c r="A675" s="302" t="s">
        <v>825</v>
      </c>
      <c r="B675" s="921"/>
      <c r="C675" s="977"/>
      <c r="D675" s="863" t="s">
        <v>924</v>
      </c>
      <c r="E675" s="94" t="s">
        <v>53</v>
      </c>
      <c r="F675" s="56"/>
      <c r="G675" s="95">
        <v>107510</v>
      </c>
      <c r="H675" s="96">
        <v>188950</v>
      </c>
      <c r="I675" s="95">
        <v>104260</v>
      </c>
      <c r="J675" s="96">
        <v>185700</v>
      </c>
      <c r="K675" s="33" t="s">
        <v>912</v>
      </c>
      <c r="L675" s="97">
        <v>950</v>
      </c>
      <c r="M675" s="98">
        <v>1760</v>
      </c>
      <c r="N675" s="99" t="s">
        <v>913</v>
      </c>
      <c r="O675" s="100" t="s">
        <v>914</v>
      </c>
      <c r="P675" s="100" t="s">
        <v>852</v>
      </c>
      <c r="Q675" s="100" t="s">
        <v>915</v>
      </c>
      <c r="R675" s="100" t="s">
        <v>912</v>
      </c>
      <c r="S675" s="101">
        <v>3</v>
      </c>
      <c r="T675" s="102">
        <v>3</v>
      </c>
      <c r="U675" s="97">
        <v>920</v>
      </c>
      <c r="V675" s="98">
        <v>1730</v>
      </c>
      <c r="W675" s="103" t="s">
        <v>913</v>
      </c>
      <c r="X675" s="100" t="s">
        <v>914</v>
      </c>
      <c r="Y675" s="103" t="s">
        <v>852</v>
      </c>
      <c r="Z675" s="100" t="s">
        <v>915</v>
      </c>
      <c r="AA675" s="103" t="s">
        <v>912</v>
      </c>
      <c r="AB675" s="101">
        <v>3</v>
      </c>
      <c r="AC675" s="104">
        <v>3</v>
      </c>
      <c r="AD675" s="122"/>
      <c r="AF675" s="124"/>
      <c r="AO675" s="122"/>
      <c r="AQ675" s="124"/>
      <c r="AY675" s="33" t="s">
        <v>912</v>
      </c>
      <c r="AZ675" s="127">
        <v>16280</v>
      </c>
      <c r="BA675" s="33" t="s">
        <v>912</v>
      </c>
      <c r="BB675" s="75">
        <v>160</v>
      </c>
      <c r="BC675" s="76" t="s">
        <v>913</v>
      </c>
      <c r="BD675" s="77" t="s">
        <v>914</v>
      </c>
      <c r="BE675" s="78" t="s">
        <v>912</v>
      </c>
      <c r="BF675" s="79" t="s">
        <v>915</v>
      </c>
      <c r="BG675" s="76" t="s">
        <v>912</v>
      </c>
      <c r="BH675" s="80">
        <v>2.8</v>
      </c>
      <c r="BI675" s="870"/>
      <c r="BK675" s="115"/>
      <c r="BL675" s="869"/>
      <c r="BM675" s="93"/>
      <c r="BS675" s="116"/>
      <c r="BU675" s="958"/>
      <c r="BV675" s="117"/>
      <c r="BW675" s="869"/>
      <c r="BX675" s="123"/>
      <c r="BY675" s="123"/>
      <c r="BZ675" s="870"/>
      <c r="CA675" s="162"/>
      <c r="CB675" s="159"/>
      <c r="CC675" s="160"/>
      <c r="CD675" s="159"/>
      <c r="CE675" s="160"/>
      <c r="CF675" s="159"/>
      <c r="CG675" s="160"/>
      <c r="CH675" s="855"/>
      <c r="CI675" s="872" t="e">
        <v>#REF!</v>
      </c>
      <c r="CJ675" s="875" t="e">
        <v>#REF!</v>
      </c>
      <c r="CK675" s="877"/>
      <c r="CL675" s="15" t="s">
        <v>925</v>
      </c>
      <c r="CM675" s="119">
        <v>2500</v>
      </c>
      <c r="CN675" s="120">
        <v>2800</v>
      </c>
      <c r="CO675" s="859"/>
      <c r="CP675" s="879"/>
      <c r="CQ675" s="859"/>
      <c r="CR675" s="861"/>
      <c r="CS675" s="884"/>
      <c r="CT675" s="835"/>
      <c r="CU675" s="835"/>
      <c r="CV675" s="838"/>
      <c r="CW675" s="884"/>
      <c r="CX675" s="851"/>
      <c r="CY675" s="881"/>
      <c r="CZ675" s="93"/>
      <c r="DA675" s="19"/>
      <c r="DB675" s="855"/>
      <c r="DC675" s="157"/>
      <c r="DD675" s="855"/>
      <c r="DE675" s="857"/>
      <c r="DF675" s="859"/>
      <c r="DG675" s="861"/>
      <c r="DH675" s="835"/>
      <c r="DI675" s="835"/>
      <c r="DJ675" s="835"/>
      <c r="DK675" s="838"/>
      <c r="DL675" s="835"/>
      <c r="DM675" s="841"/>
      <c r="DN675" s="843"/>
      <c r="DO675" s="888">
        <v>0.02</v>
      </c>
      <c r="DP675" s="890">
        <v>0.03</v>
      </c>
      <c r="DQ675" s="890">
        <v>0.05</v>
      </c>
      <c r="DR675" s="892">
        <v>0.06</v>
      </c>
      <c r="DS675" s="843"/>
      <c r="DT675" s="967"/>
      <c r="DU675" s="969"/>
      <c r="DV675" s="961"/>
      <c r="DW675" s="195"/>
      <c r="DX675" s="961"/>
    </row>
    <row r="676" spans="1:128" ht="18.600000000000001" customHeight="1">
      <c r="A676" s="302" t="s">
        <v>826</v>
      </c>
      <c r="B676" s="921"/>
      <c r="C676" s="978"/>
      <c r="D676" s="864"/>
      <c r="E676" s="129" t="s">
        <v>54</v>
      </c>
      <c r="F676" s="56"/>
      <c r="G676" s="130">
        <v>188950</v>
      </c>
      <c r="H676" s="131"/>
      <c r="I676" s="130">
        <v>185700</v>
      </c>
      <c r="J676" s="131"/>
      <c r="K676" s="33" t="s">
        <v>912</v>
      </c>
      <c r="L676" s="132">
        <v>1760</v>
      </c>
      <c r="M676" s="133"/>
      <c r="N676" s="134" t="s">
        <v>913</v>
      </c>
      <c r="O676" s="135" t="s">
        <v>914</v>
      </c>
      <c r="P676" s="135" t="s">
        <v>852</v>
      </c>
      <c r="Q676" s="135" t="s">
        <v>915</v>
      </c>
      <c r="R676" s="135" t="s">
        <v>912</v>
      </c>
      <c r="S676" s="136">
        <v>3</v>
      </c>
      <c r="T676" s="137"/>
      <c r="U676" s="132">
        <v>1730</v>
      </c>
      <c r="V676" s="133"/>
      <c r="W676" s="138" t="s">
        <v>913</v>
      </c>
      <c r="X676" s="135" t="s">
        <v>914</v>
      </c>
      <c r="Y676" s="139" t="s">
        <v>852</v>
      </c>
      <c r="Z676" s="135" t="s">
        <v>915</v>
      </c>
      <c r="AA676" s="139" t="s">
        <v>912</v>
      </c>
      <c r="AB676" s="136">
        <v>3</v>
      </c>
      <c r="AC676" s="140"/>
      <c r="AD676" s="122"/>
      <c r="AF676" s="124"/>
      <c r="AG676" s="141"/>
      <c r="AO676" s="122"/>
      <c r="AQ676" s="124"/>
      <c r="AR676" s="141"/>
      <c r="AY676" s="122"/>
      <c r="BI676" s="870"/>
      <c r="BK676" s="115"/>
      <c r="BL676" s="869"/>
      <c r="BM676" s="93"/>
      <c r="BS676" s="116"/>
      <c r="BU676" s="958"/>
      <c r="BV676" s="117"/>
      <c r="BW676" s="869"/>
      <c r="BX676" s="123"/>
      <c r="BY676" s="123"/>
      <c r="BZ676" s="870"/>
      <c r="CA676" s="162"/>
      <c r="CB676" s="159"/>
      <c r="CC676" s="160"/>
      <c r="CD676" s="159"/>
      <c r="CE676" s="160"/>
      <c r="CF676" s="159"/>
      <c r="CG676" s="160"/>
      <c r="CH676" s="855"/>
      <c r="CI676" s="873" t="e">
        <v>#REF!</v>
      </c>
      <c r="CJ676" s="876" t="e">
        <v>#REF!</v>
      </c>
      <c r="CK676" s="877"/>
      <c r="CL676" s="143" t="s">
        <v>926</v>
      </c>
      <c r="CM676" s="144">
        <v>2300</v>
      </c>
      <c r="CN676" s="145">
        <v>2500</v>
      </c>
      <c r="CO676" s="859"/>
      <c r="CP676" s="880"/>
      <c r="CQ676" s="859"/>
      <c r="CR676" s="862"/>
      <c r="CS676" s="885"/>
      <c r="CT676" s="836"/>
      <c r="CU676" s="836"/>
      <c r="CV676" s="839"/>
      <c r="CW676" s="885"/>
      <c r="CX676" s="852"/>
      <c r="CY676" s="882"/>
      <c r="CZ676" s="93"/>
      <c r="DA676" s="19"/>
      <c r="DB676" s="855"/>
      <c r="DC676" s="157"/>
      <c r="DD676" s="855"/>
      <c r="DE676" s="858"/>
      <c r="DF676" s="859"/>
      <c r="DG676" s="862"/>
      <c r="DH676" s="836"/>
      <c r="DI676" s="836"/>
      <c r="DJ676" s="836"/>
      <c r="DK676" s="839"/>
      <c r="DL676" s="836"/>
      <c r="DM676" s="842"/>
      <c r="DN676" s="843"/>
      <c r="DO676" s="889"/>
      <c r="DP676" s="891"/>
      <c r="DQ676" s="891"/>
      <c r="DR676" s="893"/>
      <c r="DS676" s="843"/>
      <c r="DT676" s="967"/>
      <c r="DU676" s="969"/>
      <c r="DV676" s="961"/>
      <c r="DW676" s="195"/>
      <c r="DX676" s="961"/>
    </row>
    <row r="677" spans="1:128" ht="18.600000000000001" customHeight="1">
      <c r="A677" s="302" t="s">
        <v>827</v>
      </c>
      <c r="B677" s="921"/>
      <c r="C677" s="973" t="s">
        <v>964</v>
      </c>
      <c r="D677" s="867" t="s">
        <v>911</v>
      </c>
      <c r="E677" s="55" t="s">
        <v>51</v>
      </c>
      <c r="F677" s="56"/>
      <c r="G677" s="57">
        <v>32450</v>
      </c>
      <c r="H677" s="58">
        <v>40590</v>
      </c>
      <c r="I677" s="57">
        <v>29380</v>
      </c>
      <c r="J677" s="58">
        <v>37520</v>
      </c>
      <c r="K677" s="33" t="s">
        <v>912</v>
      </c>
      <c r="L677" s="59">
        <v>300</v>
      </c>
      <c r="M677" s="60">
        <v>380</v>
      </c>
      <c r="N677" s="61" t="s">
        <v>913</v>
      </c>
      <c r="O677" s="62" t="s">
        <v>914</v>
      </c>
      <c r="P677" s="63" t="s">
        <v>912</v>
      </c>
      <c r="Q677" s="64" t="s">
        <v>915</v>
      </c>
      <c r="R677" s="63" t="s">
        <v>912</v>
      </c>
      <c r="S677" s="65">
        <v>3.2</v>
      </c>
      <c r="T677" s="66">
        <v>3.1</v>
      </c>
      <c r="U677" s="59">
        <v>270</v>
      </c>
      <c r="V677" s="60">
        <v>350</v>
      </c>
      <c r="W677" s="67" t="s">
        <v>913</v>
      </c>
      <c r="X677" s="62" t="s">
        <v>914</v>
      </c>
      <c r="Y677" s="67" t="s">
        <v>912</v>
      </c>
      <c r="Z677" s="64" t="s">
        <v>915</v>
      </c>
      <c r="AA677" s="67" t="s">
        <v>912</v>
      </c>
      <c r="AB677" s="65">
        <v>3.2</v>
      </c>
      <c r="AC677" s="68">
        <v>3.1</v>
      </c>
      <c r="AD677" s="33" t="s">
        <v>912</v>
      </c>
      <c r="AE677" s="69">
        <v>8140</v>
      </c>
      <c r="AF677" s="33" t="s">
        <v>912</v>
      </c>
      <c r="AG677" s="70">
        <v>80</v>
      </c>
      <c r="AH677" s="71" t="s">
        <v>913</v>
      </c>
      <c r="AI677" s="62" t="s">
        <v>914</v>
      </c>
      <c r="AJ677" s="67" t="s">
        <v>912</v>
      </c>
      <c r="AK677" s="64" t="s">
        <v>915</v>
      </c>
      <c r="AL677" s="67" t="s">
        <v>912</v>
      </c>
      <c r="AM677" s="72">
        <v>2.8</v>
      </c>
      <c r="AN677" s="73" t="s">
        <v>916</v>
      </c>
      <c r="AO677" s="33" t="s">
        <v>912</v>
      </c>
      <c r="AP677" s="74">
        <v>3250</v>
      </c>
      <c r="AQ677" s="33" t="s">
        <v>912</v>
      </c>
      <c r="AR677" s="75">
        <v>30</v>
      </c>
      <c r="AS677" s="76" t="s">
        <v>913</v>
      </c>
      <c r="AT677" s="77" t="s">
        <v>914</v>
      </c>
      <c r="AU677" s="78" t="s">
        <v>912</v>
      </c>
      <c r="AV677" s="79" t="s">
        <v>915</v>
      </c>
      <c r="AW677" s="78" t="s">
        <v>912</v>
      </c>
      <c r="AX677" s="80">
        <v>3.7</v>
      </c>
      <c r="AZ677" s="18"/>
      <c r="BA677" s="18"/>
      <c r="BB677" s="81"/>
      <c r="BC677" s="22"/>
      <c r="BD677" s="18"/>
      <c r="BE677" s="22"/>
      <c r="BF677" s="18"/>
      <c r="BG677" s="22"/>
      <c r="BH677" s="18"/>
      <c r="BI677" s="870"/>
      <c r="BK677" s="115"/>
      <c r="BL677" s="869"/>
      <c r="BM677" s="93"/>
      <c r="BS677" s="116"/>
      <c r="BU677" s="958"/>
      <c r="BV677" s="117"/>
      <c r="BW677" s="869"/>
      <c r="BX677" s="123"/>
      <c r="BY677" s="123"/>
      <c r="BZ677" s="870"/>
      <c r="CA677" s="162"/>
      <c r="CB677" s="159"/>
      <c r="CC677" s="160"/>
      <c r="CD677" s="159"/>
      <c r="CE677" s="160"/>
      <c r="CF677" s="159"/>
      <c r="CG677" s="160"/>
      <c r="CH677" s="855" t="s">
        <v>912</v>
      </c>
      <c r="CI677" s="871">
        <v>3000</v>
      </c>
      <c r="CJ677" s="874">
        <v>3300</v>
      </c>
      <c r="CK677" s="877" t="s">
        <v>912</v>
      </c>
      <c r="CL677" s="89" t="s">
        <v>919</v>
      </c>
      <c r="CM677" s="90">
        <v>4800</v>
      </c>
      <c r="CN677" s="91">
        <v>5400</v>
      </c>
      <c r="CO677" s="859" t="s">
        <v>912</v>
      </c>
      <c r="CP677" s="878">
        <v>2710</v>
      </c>
      <c r="CQ677" s="859" t="s">
        <v>912</v>
      </c>
      <c r="CR677" s="860">
        <v>20</v>
      </c>
      <c r="CS677" s="883" t="s">
        <v>913</v>
      </c>
      <c r="CT677" s="834" t="s">
        <v>914</v>
      </c>
      <c r="CU677" s="834" t="s">
        <v>912</v>
      </c>
      <c r="CV677" s="837" t="s">
        <v>918</v>
      </c>
      <c r="CW677" s="883" t="s">
        <v>912</v>
      </c>
      <c r="CX677" s="850">
        <v>4</v>
      </c>
      <c r="CY677" s="881" t="s">
        <v>920</v>
      </c>
      <c r="CZ677" s="877" t="s">
        <v>912</v>
      </c>
      <c r="DA677" s="853">
        <v>5100</v>
      </c>
      <c r="DB677" s="855"/>
      <c r="DC677" s="157"/>
      <c r="DD677" s="855" t="s">
        <v>921</v>
      </c>
      <c r="DE677" s="856">
        <v>2900</v>
      </c>
      <c r="DF677" s="859" t="s">
        <v>912</v>
      </c>
      <c r="DG677" s="860">
        <v>20</v>
      </c>
      <c r="DH677" s="834" t="s">
        <v>913</v>
      </c>
      <c r="DI677" s="834" t="s">
        <v>914</v>
      </c>
      <c r="DJ677" s="834" t="s">
        <v>912</v>
      </c>
      <c r="DK677" s="837" t="s">
        <v>918</v>
      </c>
      <c r="DL677" s="834" t="s">
        <v>912</v>
      </c>
      <c r="DM677" s="840">
        <v>3.1</v>
      </c>
      <c r="DN677" s="843" t="s">
        <v>921</v>
      </c>
      <c r="DO677" s="844" t="s">
        <v>854</v>
      </c>
      <c r="DP677" s="846" t="s">
        <v>854</v>
      </c>
      <c r="DQ677" s="846" t="s">
        <v>854</v>
      </c>
      <c r="DR677" s="848" t="s">
        <v>854</v>
      </c>
      <c r="DS677" s="843" t="s">
        <v>921</v>
      </c>
      <c r="DT677" s="967"/>
      <c r="DU677" s="969"/>
      <c r="DV677" s="961"/>
      <c r="DW677" s="195"/>
      <c r="DX677" s="961"/>
    </row>
    <row r="678" spans="1:128" ht="18.600000000000001" customHeight="1">
      <c r="A678" s="302" t="s">
        <v>828</v>
      </c>
      <c r="B678" s="921"/>
      <c r="C678" s="866"/>
      <c r="D678" s="868"/>
      <c r="E678" s="94" t="s">
        <v>52</v>
      </c>
      <c r="F678" s="56"/>
      <c r="G678" s="95">
        <v>40590</v>
      </c>
      <c r="H678" s="96">
        <v>106730</v>
      </c>
      <c r="I678" s="95">
        <v>37520</v>
      </c>
      <c r="J678" s="96">
        <v>103660</v>
      </c>
      <c r="K678" s="33" t="s">
        <v>912</v>
      </c>
      <c r="L678" s="97">
        <v>380</v>
      </c>
      <c r="M678" s="98">
        <v>940</v>
      </c>
      <c r="N678" s="99" t="s">
        <v>913</v>
      </c>
      <c r="O678" s="100" t="s">
        <v>914</v>
      </c>
      <c r="P678" s="100" t="s">
        <v>852</v>
      </c>
      <c r="Q678" s="100" t="s">
        <v>915</v>
      </c>
      <c r="R678" s="100" t="s">
        <v>912</v>
      </c>
      <c r="S678" s="101">
        <v>3.1</v>
      </c>
      <c r="T678" s="102">
        <v>3</v>
      </c>
      <c r="U678" s="97">
        <v>350</v>
      </c>
      <c r="V678" s="98">
        <v>910</v>
      </c>
      <c r="W678" s="103" t="s">
        <v>913</v>
      </c>
      <c r="X678" s="100" t="s">
        <v>914</v>
      </c>
      <c r="Y678" s="103" t="s">
        <v>852</v>
      </c>
      <c r="Z678" s="100" t="s">
        <v>915</v>
      </c>
      <c r="AA678" s="103" t="s">
        <v>912</v>
      </c>
      <c r="AB678" s="101">
        <v>3.1</v>
      </c>
      <c r="AC678" s="104">
        <v>3</v>
      </c>
      <c r="AD678" s="33" t="s">
        <v>912</v>
      </c>
      <c r="AE678" s="105">
        <v>8140</v>
      </c>
      <c r="AF678" s="33" t="s">
        <v>912</v>
      </c>
      <c r="AG678" s="106">
        <v>80</v>
      </c>
      <c r="AH678" s="107" t="s">
        <v>913</v>
      </c>
      <c r="AI678" s="49" t="s">
        <v>914</v>
      </c>
      <c r="AJ678" s="50" t="s">
        <v>912</v>
      </c>
      <c r="AK678" s="108" t="s">
        <v>915</v>
      </c>
      <c r="AL678" s="109" t="s">
        <v>912</v>
      </c>
      <c r="AM678" s="110">
        <v>2.8</v>
      </c>
      <c r="AN678" s="111"/>
      <c r="AP678" s="112"/>
      <c r="AQ678" s="7"/>
      <c r="AR678" s="113"/>
      <c r="AS678" s="114"/>
      <c r="AT678" s="112"/>
      <c r="AU678" s="114"/>
      <c r="AV678" s="112"/>
      <c r="AW678" s="114"/>
      <c r="AX678" s="112"/>
      <c r="AZ678" s="18"/>
      <c r="BA678" s="18"/>
      <c r="BB678" s="81"/>
      <c r="BC678" s="22"/>
      <c r="BD678" s="18"/>
      <c r="BE678" s="22"/>
      <c r="BF678" s="18"/>
      <c r="BG678" s="22"/>
      <c r="BH678" s="18"/>
      <c r="BI678" s="870"/>
      <c r="BK678" s="115"/>
      <c r="BL678" s="869"/>
      <c r="BM678" s="93"/>
      <c r="BS678" s="116"/>
      <c r="BU678" s="958"/>
      <c r="BV678" s="117"/>
      <c r="BW678" s="869"/>
      <c r="BX678" s="123"/>
      <c r="BY678" s="123"/>
      <c r="BZ678" s="870"/>
      <c r="CA678" s="162"/>
      <c r="CB678" s="159"/>
      <c r="CC678" s="160"/>
      <c r="CD678" s="159"/>
      <c r="CE678" s="160"/>
      <c r="CF678" s="159"/>
      <c r="CG678" s="160"/>
      <c r="CH678" s="855"/>
      <c r="CI678" s="872" t="e">
        <v>#REF!</v>
      </c>
      <c r="CJ678" s="875" t="e">
        <v>#REF!</v>
      </c>
      <c r="CK678" s="877"/>
      <c r="CL678" s="15" t="s">
        <v>923</v>
      </c>
      <c r="CM678" s="119">
        <v>2600</v>
      </c>
      <c r="CN678" s="120">
        <v>2900</v>
      </c>
      <c r="CO678" s="859"/>
      <c r="CP678" s="879"/>
      <c r="CQ678" s="859"/>
      <c r="CR678" s="861"/>
      <c r="CS678" s="884"/>
      <c r="CT678" s="835"/>
      <c r="CU678" s="835"/>
      <c r="CV678" s="838"/>
      <c r="CW678" s="884"/>
      <c r="CX678" s="851"/>
      <c r="CY678" s="881"/>
      <c r="CZ678" s="877"/>
      <c r="DA678" s="854"/>
      <c r="DB678" s="855"/>
      <c r="DC678" s="157"/>
      <c r="DD678" s="855"/>
      <c r="DE678" s="857"/>
      <c r="DF678" s="859"/>
      <c r="DG678" s="861"/>
      <c r="DH678" s="835"/>
      <c r="DI678" s="835"/>
      <c r="DJ678" s="835"/>
      <c r="DK678" s="838"/>
      <c r="DL678" s="835"/>
      <c r="DM678" s="841"/>
      <c r="DN678" s="843"/>
      <c r="DO678" s="845"/>
      <c r="DP678" s="847"/>
      <c r="DQ678" s="847"/>
      <c r="DR678" s="849"/>
      <c r="DS678" s="843"/>
      <c r="DT678" s="967"/>
      <c r="DU678" s="969"/>
      <c r="DV678" s="961"/>
      <c r="DW678" s="195"/>
      <c r="DX678" s="961"/>
    </row>
    <row r="679" spans="1:128" ht="18.600000000000001" customHeight="1">
      <c r="A679" s="302" t="s">
        <v>829</v>
      </c>
      <c r="B679" s="921"/>
      <c r="C679" s="866"/>
      <c r="D679" s="863" t="s">
        <v>924</v>
      </c>
      <c r="E679" s="94" t="s">
        <v>53</v>
      </c>
      <c r="F679" s="56"/>
      <c r="G679" s="95">
        <v>106730</v>
      </c>
      <c r="H679" s="96">
        <v>188170</v>
      </c>
      <c r="I679" s="95">
        <v>103660</v>
      </c>
      <c r="J679" s="96">
        <v>185100</v>
      </c>
      <c r="K679" s="33" t="s">
        <v>912</v>
      </c>
      <c r="L679" s="97">
        <v>940</v>
      </c>
      <c r="M679" s="98">
        <v>1750</v>
      </c>
      <c r="N679" s="99" t="s">
        <v>913</v>
      </c>
      <c r="O679" s="100" t="s">
        <v>914</v>
      </c>
      <c r="P679" s="100" t="s">
        <v>852</v>
      </c>
      <c r="Q679" s="100" t="s">
        <v>915</v>
      </c>
      <c r="R679" s="100" t="s">
        <v>912</v>
      </c>
      <c r="S679" s="101">
        <v>3</v>
      </c>
      <c r="T679" s="102">
        <v>3</v>
      </c>
      <c r="U679" s="97">
        <v>910</v>
      </c>
      <c r="V679" s="98">
        <v>1720</v>
      </c>
      <c r="W679" s="103" t="s">
        <v>913</v>
      </c>
      <c r="X679" s="100" t="s">
        <v>914</v>
      </c>
      <c r="Y679" s="103" t="s">
        <v>852</v>
      </c>
      <c r="Z679" s="100" t="s">
        <v>915</v>
      </c>
      <c r="AA679" s="103" t="s">
        <v>912</v>
      </c>
      <c r="AB679" s="101">
        <v>3</v>
      </c>
      <c r="AC679" s="104">
        <v>3</v>
      </c>
      <c r="AD679" s="122"/>
      <c r="AF679" s="124"/>
      <c r="AO679" s="122"/>
      <c r="AQ679" s="124"/>
      <c r="AY679" s="33" t="s">
        <v>912</v>
      </c>
      <c r="AZ679" s="127">
        <v>16280</v>
      </c>
      <c r="BA679" s="33" t="s">
        <v>912</v>
      </c>
      <c r="BB679" s="75">
        <v>160</v>
      </c>
      <c r="BC679" s="76" t="s">
        <v>913</v>
      </c>
      <c r="BD679" s="77" t="s">
        <v>914</v>
      </c>
      <c r="BE679" s="78" t="s">
        <v>912</v>
      </c>
      <c r="BF679" s="79" t="s">
        <v>915</v>
      </c>
      <c r="BG679" s="76" t="s">
        <v>912</v>
      </c>
      <c r="BH679" s="80">
        <v>2.8</v>
      </c>
      <c r="BI679" s="870"/>
      <c r="BK679" s="115"/>
      <c r="BL679" s="869"/>
      <c r="BM679" s="93"/>
      <c r="BS679" s="116"/>
      <c r="BU679" s="958"/>
      <c r="BV679" s="117"/>
      <c r="BW679" s="869"/>
      <c r="BX679" s="123"/>
      <c r="BY679" s="123"/>
      <c r="BZ679" s="870"/>
      <c r="CA679" s="162"/>
      <c r="CB679" s="159"/>
      <c r="CC679" s="160"/>
      <c r="CD679" s="159"/>
      <c r="CE679" s="160"/>
      <c r="CF679" s="159"/>
      <c r="CG679" s="160"/>
      <c r="CH679" s="855"/>
      <c r="CI679" s="872" t="e">
        <v>#REF!</v>
      </c>
      <c r="CJ679" s="875" t="e">
        <v>#REF!</v>
      </c>
      <c r="CK679" s="877"/>
      <c r="CL679" s="15" t="s">
        <v>925</v>
      </c>
      <c r="CM679" s="119">
        <v>2300</v>
      </c>
      <c r="CN679" s="120">
        <v>2500</v>
      </c>
      <c r="CO679" s="859"/>
      <c r="CP679" s="879"/>
      <c r="CQ679" s="859"/>
      <c r="CR679" s="861"/>
      <c r="CS679" s="884"/>
      <c r="CT679" s="835"/>
      <c r="CU679" s="835"/>
      <c r="CV679" s="838"/>
      <c r="CW679" s="884"/>
      <c r="CX679" s="851"/>
      <c r="CY679" s="881"/>
      <c r="CZ679" s="93"/>
      <c r="DA679" s="19"/>
      <c r="DB679" s="855"/>
      <c r="DC679" s="157"/>
      <c r="DD679" s="855"/>
      <c r="DE679" s="857"/>
      <c r="DF679" s="859"/>
      <c r="DG679" s="861"/>
      <c r="DH679" s="835"/>
      <c r="DI679" s="835"/>
      <c r="DJ679" s="835"/>
      <c r="DK679" s="838"/>
      <c r="DL679" s="835"/>
      <c r="DM679" s="841"/>
      <c r="DN679" s="843"/>
      <c r="DO679" s="888">
        <v>0.02</v>
      </c>
      <c r="DP679" s="890">
        <v>0.03</v>
      </c>
      <c r="DQ679" s="890">
        <v>0.05</v>
      </c>
      <c r="DR679" s="892">
        <v>0.06</v>
      </c>
      <c r="DS679" s="843"/>
      <c r="DT679" s="967"/>
      <c r="DU679" s="969"/>
      <c r="DV679" s="961"/>
      <c r="DW679" s="195"/>
      <c r="DX679" s="961"/>
    </row>
    <row r="680" spans="1:128" ht="18.600000000000001" customHeight="1">
      <c r="A680" s="302" t="s">
        <v>830</v>
      </c>
      <c r="B680" s="955"/>
      <c r="C680" s="979"/>
      <c r="D680" s="864"/>
      <c r="E680" s="129" t="s">
        <v>54</v>
      </c>
      <c r="F680" s="56"/>
      <c r="G680" s="130">
        <v>188170</v>
      </c>
      <c r="H680" s="131"/>
      <c r="I680" s="130">
        <v>185100</v>
      </c>
      <c r="J680" s="131"/>
      <c r="K680" s="33" t="s">
        <v>912</v>
      </c>
      <c r="L680" s="132">
        <v>1750</v>
      </c>
      <c r="M680" s="133"/>
      <c r="N680" s="134" t="s">
        <v>913</v>
      </c>
      <c r="O680" s="135" t="s">
        <v>914</v>
      </c>
      <c r="P680" s="135" t="s">
        <v>852</v>
      </c>
      <c r="Q680" s="135" t="s">
        <v>915</v>
      </c>
      <c r="R680" s="135" t="s">
        <v>912</v>
      </c>
      <c r="S680" s="136">
        <v>3</v>
      </c>
      <c r="T680" s="137"/>
      <c r="U680" s="132">
        <v>1720</v>
      </c>
      <c r="V680" s="133"/>
      <c r="W680" s="138" t="s">
        <v>913</v>
      </c>
      <c r="X680" s="135" t="s">
        <v>914</v>
      </c>
      <c r="Y680" s="139" t="s">
        <v>852</v>
      </c>
      <c r="Z680" s="135" t="s">
        <v>915</v>
      </c>
      <c r="AA680" s="139" t="s">
        <v>912</v>
      </c>
      <c r="AB680" s="136">
        <v>3</v>
      </c>
      <c r="AC680" s="140"/>
      <c r="AD680" s="112"/>
      <c r="AE680" s="112"/>
      <c r="AF680" s="112"/>
      <c r="AG680" s="112"/>
      <c r="AH680" s="112"/>
      <c r="AI680" s="112"/>
      <c r="AJ680" s="112"/>
      <c r="AK680" s="112"/>
      <c r="AL680" s="112"/>
      <c r="AN680" s="112"/>
      <c r="AO680" s="112"/>
      <c r="AP680" s="112"/>
      <c r="AQ680" s="112"/>
      <c r="AR680" s="112"/>
      <c r="AS680" s="112"/>
      <c r="AT680" s="112"/>
      <c r="AU680" s="112"/>
      <c r="AV680" s="112"/>
      <c r="AW680" s="112"/>
      <c r="AX680" s="112"/>
      <c r="AY680" s="112"/>
      <c r="AZ680" s="112"/>
      <c r="BA680" s="112"/>
      <c r="BB680" s="112"/>
      <c r="BC680" s="112"/>
      <c r="BD680" s="112"/>
      <c r="BE680" s="112"/>
      <c r="BF680" s="112"/>
      <c r="BG680" s="112"/>
      <c r="BH680" s="112"/>
      <c r="BI680" s="870"/>
      <c r="BK680" s="164"/>
      <c r="BL680" s="869"/>
      <c r="BM680" s="165"/>
      <c r="BN680" s="166"/>
      <c r="BO680" s="166"/>
      <c r="BP680" s="166"/>
      <c r="BQ680" s="166"/>
      <c r="BR680" s="166"/>
      <c r="BS680" s="167"/>
      <c r="BU680" s="958"/>
      <c r="BV680" s="168"/>
      <c r="BW680" s="869"/>
      <c r="BX680" s="123"/>
      <c r="BY680" s="123"/>
      <c r="BZ680" s="870"/>
      <c r="CA680" s="162"/>
      <c r="CB680" s="159"/>
      <c r="CC680" s="160"/>
      <c r="CD680" s="159"/>
      <c r="CE680" s="160"/>
      <c r="CF680" s="159"/>
      <c r="CG680" s="160"/>
      <c r="CH680" s="855"/>
      <c r="CI680" s="873" t="e">
        <v>#REF!</v>
      </c>
      <c r="CJ680" s="876" t="e">
        <v>#REF!</v>
      </c>
      <c r="CK680" s="877"/>
      <c r="CL680" s="143" t="s">
        <v>926</v>
      </c>
      <c r="CM680" s="144">
        <v>2000</v>
      </c>
      <c r="CN680" s="145">
        <v>2300</v>
      </c>
      <c r="CO680" s="859"/>
      <c r="CP680" s="880"/>
      <c r="CQ680" s="859"/>
      <c r="CR680" s="862"/>
      <c r="CS680" s="885"/>
      <c r="CT680" s="836"/>
      <c r="CU680" s="836"/>
      <c r="CV680" s="839"/>
      <c r="CW680" s="885"/>
      <c r="CX680" s="852"/>
      <c r="CY680" s="882"/>
      <c r="CZ680" s="93"/>
      <c r="DA680" s="19"/>
      <c r="DB680" s="855"/>
      <c r="DC680" s="46"/>
      <c r="DD680" s="855"/>
      <c r="DE680" s="858"/>
      <c r="DF680" s="859"/>
      <c r="DG680" s="862"/>
      <c r="DH680" s="836"/>
      <c r="DI680" s="836"/>
      <c r="DJ680" s="836"/>
      <c r="DK680" s="839"/>
      <c r="DL680" s="836"/>
      <c r="DM680" s="842"/>
      <c r="DN680" s="843"/>
      <c r="DO680" s="889"/>
      <c r="DP680" s="891"/>
      <c r="DQ680" s="891"/>
      <c r="DR680" s="893"/>
      <c r="DS680" s="843"/>
      <c r="DT680" s="968"/>
      <c r="DU680" s="896"/>
      <c r="DV680" s="962"/>
      <c r="DW680" s="197"/>
      <c r="DX680" s="962"/>
    </row>
  </sheetData>
  <sheetProtection algorithmName="SHA-512" hashValue="CmuVIJsvTkKDxPwD8LISPHA4/IsXXqEds3c9Rl8hls9U0waeSmvfPXWbngF24Ln9KO+w0QtQamSmgQMdLhx5YQ==" saltValue="yykvWVW+HRCj1vSO5n2qaQ==" spinCount="100000" sheet="1" objects="1" scenarios="1"/>
  <mergeCells count="8190">
    <mergeCell ref="DS673:DS676"/>
    <mergeCell ref="DS677:DS680"/>
    <mergeCell ref="DK673:DK676"/>
    <mergeCell ref="DL673:DL676"/>
    <mergeCell ref="DM673:DM676"/>
    <mergeCell ref="DN673:DN676"/>
    <mergeCell ref="DO673:DO674"/>
    <mergeCell ref="DP673:DP674"/>
    <mergeCell ref="DQ673:DQ674"/>
    <mergeCell ref="DR673:DR674"/>
    <mergeCell ref="D679:D680"/>
    <mergeCell ref="DO679:DO680"/>
    <mergeCell ref="DP679:DP680"/>
    <mergeCell ref="DQ679:DQ680"/>
    <mergeCell ref="DR679:DR680"/>
    <mergeCell ref="CY677:CY680"/>
    <mergeCell ref="DI673:DI676"/>
    <mergeCell ref="DJ673:DJ676"/>
    <mergeCell ref="CZ677:CZ678"/>
    <mergeCell ref="DA677:DA678"/>
    <mergeCell ref="DD677:DD680"/>
    <mergeCell ref="DE677:DE680"/>
    <mergeCell ref="DF677:DF680"/>
    <mergeCell ref="DG677:DG680"/>
    <mergeCell ref="DH677:DH680"/>
    <mergeCell ref="DI677:DI680"/>
    <mergeCell ref="DJ677:DJ680"/>
    <mergeCell ref="DK677:DK680"/>
    <mergeCell ref="DL677:DL680"/>
    <mergeCell ref="DM677:DM680"/>
    <mergeCell ref="DN677:DN680"/>
    <mergeCell ref="DO677:DO678"/>
    <mergeCell ref="DP677:DP678"/>
    <mergeCell ref="DQ677:DQ678"/>
    <mergeCell ref="CY673:CY676"/>
    <mergeCell ref="CZ673:CZ674"/>
    <mergeCell ref="DA673:DA674"/>
    <mergeCell ref="DD673:DD676"/>
    <mergeCell ref="DE673:DE676"/>
    <mergeCell ref="DF673:DF676"/>
    <mergeCell ref="DG673:DG676"/>
    <mergeCell ref="DH673:DH676"/>
    <mergeCell ref="D675:D676"/>
    <mergeCell ref="DO675:DO676"/>
    <mergeCell ref="DP675:DP676"/>
    <mergeCell ref="DQ675:DQ676"/>
    <mergeCell ref="DR675:DR676"/>
    <mergeCell ref="C677:C680"/>
    <mergeCell ref="D677:D678"/>
    <mergeCell ref="BW677:BW680"/>
    <mergeCell ref="BZ677:BZ680"/>
    <mergeCell ref="CH677:CH680"/>
    <mergeCell ref="CI677:CI680"/>
    <mergeCell ref="CJ677:CJ680"/>
    <mergeCell ref="CK677:CK680"/>
    <mergeCell ref="CO677:CO680"/>
    <mergeCell ref="CP677:CP680"/>
    <mergeCell ref="CQ677:CQ680"/>
    <mergeCell ref="CR677:CR680"/>
    <mergeCell ref="CS677:CS680"/>
    <mergeCell ref="CT677:CT680"/>
    <mergeCell ref="CU677:CU680"/>
    <mergeCell ref="CV677:CV680"/>
    <mergeCell ref="CW677:CW680"/>
    <mergeCell ref="CX677:CX680"/>
    <mergeCell ref="DR677:DR678"/>
    <mergeCell ref="CY669:CY672"/>
    <mergeCell ref="CZ669:CZ670"/>
    <mergeCell ref="DA669:DA670"/>
    <mergeCell ref="DD669:DD672"/>
    <mergeCell ref="DE669:DE672"/>
    <mergeCell ref="DF669:DF672"/>
    <mergeCell ref="DG669:DG672"/>
    <mergeCell ref="DH669:DH672"/>
    <mergeCell ref="DS669:DS672"/>
    <mergeCell ref="D671:D672"/>
    <mergeCell ref="DO671:DO672"/>
    <mergeCell ref="DP671:DP672"/>
    <mergeCell ref="DQ671:DQ672"/>
    <mergeCell ref="DR671:DR672"/>
    <mergeCell ref="C673:C676"/>
    <mergeCell ref="D673:D674"/>
    <mergeCell ref="BW673:BW676"/>
    <mergeCell ref="BZ673:BZ676"/>
    <mergeCell ref="CH673:CH676"/>
    <mergeCell ref="CI673:CI676"/>
    <mergeCell ref="CJ673:CJ676"/>
    <mergeCell ref="CK673:CK676"/>
    <mergeCell ref="CO673:CO676"/>
    <mergeCell ref="CP673:CP676"/>
    <mergeCell ref="CQ673:CQ676"/>
    <mergeCell ref="CR673:CR676"/>
    <mergeCell ref="CS673:CS676"/>
    <mergeCell ref="CT673:CT676"/>
    <mergeCell ref="CU673:CU676"/>
    <mergeCell ref="CV673:CV676"/>
    <mergeCell ref="CW673:CW676"/>
    <mergeCell ref="CX673:CX676"/>
    <mergeCell ref="CY665:CY668"/>
    <mergeCell ref="CZ665:CZ666"/>
    <mergeCell ref="DA665:DA666"/>
    <mergeCell ref="DD665:DD668"/>
    <mergeCell ref="DE665:DE668"/>
    <mergeCell ref="DF665:DF668"/>
    <mergeCell ref="DG665:DG668"/>
    <mergeCell ref="DH665:DH668"/>
    <mergeCell ref="DS665:DS668"/>
    <mergeCell ref="D667:D668"/>
    <mergeCell ref="DO667:DO668"/>
    <mergeCell ref="DP667:DP668"/>
    <mergeCell ref="DQ667:DQ668"/>
    <mergeCell ref="DR667:DR668"/>
    <mergeCell ref="C669:C672"/>
    <mergeCell ref="D669:D670"/>
    <mergeCell ref="BW669:BW672"/>
    <mergeCell ref="BZ669:BZ672"/>
    <mergeCell ref="CH669:CH672"/>
    <mergeCell ref="CI669:CI672"/>
    <mergeCell ref="CJ669:CJ672"/>
    <mergeCell ref="CK669:CK672"/>
    <mergeCell ref="CO669:CO672"/>
    <mergeCell ref="CP669:CP672"/>
    <mergeCell ref="CQ669:CQ672"/>
    <mergeCell ref="CR669:CR672"/>
    <mergeCell ref="CS669:CS672"/>
    <mergeCell ref="CT669:CT672"/>
    <mergeCell ref="CU669:CU672"/>
    <mergeCell ref="CV669:CV672"/>
    <mergeCell ref="CW669:CW672"/>
    <mergeCell ref="CX669:CX672"/>
    <mergeCell ref="CY661:CY664"/>
    <mergeCell ref="CZ661:CZ662"/>
    <mergeCell ref="DA661:DA662"/>
    <mergeCell ref="DD661:DD664"/>
    <mergeCell ref="DE661:DE664"/>
    <mergeCell ref="DF661:DF664"/>
    <mergeCell ref="DG661:DG664"/>
    <mergeCell ref="DH661:DH664"/>
    <mergeCell ref="DS661:DS664"/>
    <mergeCell ref="D663:D664"/>
    <mergeCell ref="DO663:DO664"/>
    <mergeCell ref="DP663:DP664"/>
    <mergeCell ref="DQ663:DQ664"/>
    <mergeCell ref="DR663:DR664"/>
    <mergeCell ref="C665:C668"/>
    <mergeCell ref="D665:D666"/>
    <mergeCell ref="BW665:BW668"/>
    <mergeCell ref="BZ665:BZ668"/>
    <mergeCell ref="CH665:CH668"/>
    <mergeCell ref="CI665:CI668"/>
    <mergeCell ref="CJ665:CJ668"/>
    <mergeCell ref="CK665:CK668"/>
    <mergeCell ref="CO665:CO668"/>
    <mergeCell ref="CP665:CP668"/>
    <mergeCell ref="CQ665:CQ668"/>
    <mergeCell ref="CR665:CR668"/>
    <mergeCell ref="CS665:CS668"/>
    <mergeCell ref="CT665:CT668"/>
    <mergeCell ref="CU665:CU668"/>
    <mergeCell ref="CV665:CV668"/>
    <mergeCell ref="CW665:CW668"/>
    <mergeCell ref="CX665:CX668"/>
    <mergeCell ref="CY657:CY660"/>
    <mergeCell ref="CZ657:CZ658"/>
    <mergeCell ref="DA657:DA658"/>
    <mergeCell ref="DD657:DD660"/>
    <mergeCell ref="DE657:DE660"/>
    <mergeCell ref="DF657:DF660"/>
    <mergeCell ref="DG657:DG660"/>
    <mergeCell ref="DH657:DH660"/>
    <mergeCell ref="DS657:DS660"/>
    <mergeCell ref="D659:D660"/>
    <mergeCell ref="DO659:DO660"/>
    <mergeCell ref="DP659:DP660"/>
    <mergeCell ref="DQ659:DQ660"/>
    <mergeCell ref="DR659:DR660"/>
    <mergeCell ref="C661:C664"/>
    <mergeCell ref="D661:D662"/>
    <mergeCell ref="BW661:BW664"/>
    <mergeCell ref="BZ661:BZ664"/>
    <mergeCell ref="CH661:CH664"/>
    <mergeCell ref="CI661:CI664"/>
    <mergeCell ref="CJ661:CJ664"/>
    <mergeCell ref="CK661:CK664"/>
    <mergeCell ref="CO661:CO664"/>
    <mergeCell ref="CP661:CP664"/>
    <mergeCell ref="CQ661:CQ664"/>
    <mergeCell ref="CR661:CR664"/>
    <mergeCell ref="CS661:CS664"/>
    <mergeCell ref="CT661:CT664"/>
    <mergeCell ref="CU661:CU664"/>
    <mergeCell ref="CV661:CV664"/>
    <mergeCell ref="CW661:CW664"/>
    <mergeCell ref="CX661:CX664"/>
    <mergeCell ref="C657:C660"/>
    <mergeCell ref="D657:D658"/>
    <mergeCell ref="BW657:BW660"/>
    <mergeCell ref="BZ657:BZ660"/>
    <mergeCell ref="CH657:CH660"/>
    <mergeCell ref="CI657:CI660"/>
    <mergeCell ref="CJ657:CJ660"/>
    <mergeCell ref="CK657:CK660"/>
    <mergeCell ref="CO657:CO660"/>
    <mergeCell ref="CP657:CP660"/>
    <mergeCell ref="CQ657:CQ660"/>
    <mergeCell ref="CR657:CR660"/>
    <mergeCell ref="CS657:CS660"/>
    <mergeCell ref="CT657:CT660"/>
    <mergeCell ref="CU657:CU660"/>
    <mergeCell ref="CV657:CV660"/>
    <mergeCell ref="CW657:CW660"/>
    <mergeCell ref="DS649:DS652"/>
    <mergeCell ref="D651:D652"/>
    <mergeCell ref="DO651:DO652"/>
    <mergeCell ref="DP651:DP652"/>
    <mergeCell ref="DQ651:DQ652"/>
    <mergeCell ref="DR651:DR652"/>
    <mergeCell ref="C653:C656"/>
    <mergeCell ref="D653:D654"/>
    <mergeCell ref="BW653:BW656"/>
    <mergeCell ref="BZ653:BZ656"/>
    <mergeCell ref="CH653:CH656"/>
    <mergeCell ref="CI653:CI656"/>
    <mergeCell ref="CJ653:CJ656"/>
    <mergeCell ref="CK653:CK656"/>
    <mergeCell ref="CO653:CO656"/>
    <mergeCell ref="CP653:CP656"/>
    <mergeCell ref="CQ653:CQ656"/>
    <mergeCell ref="CR653:CR656"/>
    <mergeCell ref="CS653:CS656"/>
    <mergeCell ref="CT653:CT656"/>
    <mergeCell ref="CU653:CU656"/>
    <mergeCell ref="CV653:CV656"/>
    <mergeCell ref="CW653:CW656"/>
    <mergeCell ref="CX653:CX656"/>
    <mergeCell ref="CY653:CY656"/>
    <mergeCell ref="CZ653:CZ654"/>
    <mergeCell ref="DS653:DS656"/>
    <mergeCell ref="D655:D656"/>
    <mergeCell ref="DO655:DO656"/>
    <mergeCell ref="DP655:DP656"/>
    <mergeCell ref="DQ655:DQ656"/>
    <mergeCell ref="DR655:DR656"/>
    <mergeCell ref="DG645:DG648"/>
    <mergeCell ref="DH645:DH648"/>
    <mergeCell ref="DI645:DI648"/>
    <mergeCell ref="DJ645:DJ648"/>
    <mergeCell ref="DK645:DK648"/>
    <mergeCell ref="DL645:DL648"/>
    <mergeCell ref="DM645:DM648"/>
    <mergeCell ref="DN645:DN648"/>
    <mergeCell ref="DO645:DO646"/>
    <mergeCell ref="DP645:DP646"/>
    <mergeCell ref="DQ645:DQ646"/>
    <mergeCell ref="DR645:DR646"/>
    <mergeCell ref="DS645:DS648"/>
    <mergeCell ref="DO647:DO648"/>
    <mergeCell ref="DP647:DP648"/>
    <mergeCell ref="DQ647:DQ648"/>
    <mergeCell ref="DR647:DR648"/>
    <mergeCell ref="DO641:DO642"/>
    <mergeCell ref="DP641:DP642"/>
    <mergeCell ref="DQ641:DQ642"/>
    <mergeCell ref="DR641:DR642"/>
    <mergeCell ref="DS641:DS644"/>
    <mergeCell ref="D643:D644"/>
    <mergeCell ref="BW643:BW644"/>
    <mergeCell ref="BX643:BX644"/>
    <mergeCell ref="DO643:DO644"/>
    <mergeCell ref="DP643:DP644"/>
    <mergeCell ref="DQ643:DQ644"/>
    <mergeCell ref="DR643:DR644"/>
    <mergeCell ref="C645:C648"/>
    <mergeCell ref="D645:D646"/>
    <mergeCell ref="BW645:BW648"/>
    <mergeCell ref="BZ645:BZ648"/>
    <mergeCell ref="CH645:CH648"/>
    <mergeCell ref="CI645:CI648"/>
    <mergeCell ref="CJ645:CJ648"/>
    <mergeCell ref="CK645:CK648"/>
    <mergeCell ref="CO645:CO648"/>
    <mergeCell ref="CP645:CP648"/>
    <mergeCell ref="CQ645:CQ648"/>
    <mergeCell ref="CR645:CR648"/>
    <mergeCell ref="CS645:CS648"/>
    <mergeCell ref="CT645:CT648"/>
    <mergeCell ref="CU645:CU648"/>
    <mergeCell ref="CV645:CV648"/>
    <mergeCell ref="CW645:CW648"/>
    <mergeCell ref="CX645:CX648"/>
    <mergeCell ref="CY645:CY648"/>
    <mergeCell ref="CZ645:CZ646"/>
    <mergeCell ref="DH637:DH640"/>
    <mergeCell ref="DI637:DI640"/>
    <mergeCell ref="DJ637:DJ640"/>
    <mergeCell ref="DK637:DK640"/>
    <mergeCell ref="DL637:DL640"/>
    <mergeCell ref="DM637:DM640"/>
    <mergeCell ref="DN637:DN640"/>
    <mergeCell ref="DO637:DO638"/>
    <mergeCell ref="DP637:DP638"/>
    <mergeCell ref="DQ637:DQ638"/>
    <mergeCell ref="DR637:DR638"/>
    <mergeCell ref="DS637:DS640"/>
    <mergeCell ref="D639:D640"/>
    <mergeCell ref="BW639:BW640"/>
    <mergeCell ref="BX639:BX640"/>
    <mergeCell ref="DC639:DC640"/>
    <mergeCell ref="DO639:DO640"/>
    <mergeCell ref="DP639:DP640"/>
    <mergeCell ref="DQ639:DQ640"/>
    <mergeCell ref="DR639:DR640"/>
    <mergeCell ref="CP637:CP640"/>
    <mergeCell ref="CQ637:CQ640"/>
    <mergeCell ref="CR637:CR640"/>
    <mergeCell ref="CS637:CS640"/>
    <mergeCell ref="CT637:CT640"/>
    <mergeCell ref="CU637:CU640"/>
    <mergeCell ref="CV637:CV640"/>
    <mergeCell ref="CW637:CW640"/>
    <mergeCell ref="CX637:CX640"/>
    <mergeCell ref="CY637:CY640"/>
    <mergeCell ref="CZ637:CZ638"/>
    <mergeCell ref="DA637:DA638"/>
    <mergeCell ref="DG637:DG640"/>
    <mergeCell ref="C637:C640"/>
    <mergeCell ref="D637:D638"/>
    <mergeCell ref="BW637:BW638"/>
    <mergeCell ref="BX637:BX638"/>
    <mergeCell ref="BZ637:BZ640"/>
    <mergeCell ref="CA637:CA640"/>
    <mergeCell ref="CB637:CB640"/>
    <mergeCell ref="CC637:CC640"/>
    <mergeCell ref="CD637:CD640"/>
    <mergeCell ref="CE637:CE640"/>
    <mergeCell ref="CF637:CF640"/>
    <mergeCell ref="CG637:CG640"/>
    <mergeCell ref="CH637:CH640"/>
    <mergeCell ref="CI637:CI640"/>
    <mergeCell ref="CJ637:CJ640"/>
    <mergeCell ref="CK637:CK640"/>
    <mergeCell ref="CO637:CO640"/>
    <mergeCell ref="DG633:DG636"/>
    <mergeCell ref="DH633:DH636"/>
    <mergeCell ref="DI633:DI636"/>
    <mergeCell ref="DJ633:DJ636"/>
    <mergeCell ref="DK633:DK636"/>
    <mergeCell ref="DL633:DL636"/>
    <mergeCell ref="DM633:DM636"/>
    <mergeCell ref="DN633:DN636"/>
    <mergeCell ref="DO633:DO634"/>
    <mergeCell ref="DP633:DP634"/>
    <mergeCell ref="DQ633:DQ634"/>
    <mergeCell ref="DR633:DR634"/>
    <mergeCell ref="DS633:DS636"/>
    <mergeCell ref="D635:D636"/>
    <mergeCell ref="BW635:BW636"/>
    <mergeCell ref="BX635:BX636"/>
    <mergeCell ref="DO635:DO636"/>
    <mergeCell ref="DP635:DP636"/>
    <mergeCell ref="DQ635:DQ636"/>
    <mergeCell ref="DR635:DR636"/>
    <mergeCell ref="DF633:DF636"/>
    <mergeCell ref="CP633:CP636"/>
    <mergeCell ref="CQ633:CQ636"/>
    <mergeCell ref="CR633:CR636"/>
    <mergeCell ref="CS633:CS636"/>
    <mergeCell ref="CT633:CT636"/>
    <mergeCell ref="CU633:CU636"/>
    <mergeCell ref="CV633:CV636"/>
    <mergeCell ref="CW633:CW636"/>
    <mergeCell ref="CX633:CX636"/>
    <mergeCell ref="CY633:CY636"/>
    <mergeCell ref="CZ633:CZ634"/>
    <mergeCell ref="C633:C636"/>
    <mergeCell ref="D633:D634"/>
    <mergeCell ref="BW633:BW634"/>
    <mergeCell ref="BX633:BX634"/>
    <mergeCell ref="BZ633:BZ636"/>
    <mergeCell ref="CA633:CA636"/>
    <mergeCell ref="CB633:CB636"/>
    <mergeCell ref="CC633:CC636"/>
    <mergeCell ref="CD633:CD636"/>
    <mergeCell ref="CE633:CE636"/>
    <mergeCell ref="CF633:CF636"/>
    <mergeCell ref="CG633:CG636"/>
    <mergeCell ref="CH633:CH636"/>
    <mergeCell ref="CI633:CI636"/>
    <mergeCell ref="CJ633:CJ636"/>
    <mergeCell ref="CK633:CK636"/>
    <mergeCell ref="CO633:CO636"/>
    <mergeCell ref="DG629:DG632"/>
    <mergeCell ref="DH629:DH632"/>
    <mergeCell ref="DI629:DI632"/>
    <mergeCell ref="DJ629:DJ632"/>
    <mergeCell ref="DK629:DK632"/>
    <mergeCell ref="DL629:DL632"/>
    <mergeCell ref="DM629:DM632"/>
    <mergeCell ref="DN629:DN632"/>
    <mergeCell ref="DO629:DO630"/>
    <mergeCell ref="DP629:DP630"/>
    <mergeCell ref="DQ629:DQ630"/>
    <mergeCell ref="DR629:DR630"/>
    <mergeCell ref="DS629:DS632"/>
    <mergeCell ref="D631:D632"/>
    <mergeCell ref="BW631:BW632"/>
    <mergeCell ref="BX631:BX632"/>
    <mergeCell ref="DO631:DO632"/>
    <mergeCell ref="DP631:DP632"/>
    <mergeCell ref="DQ631:DQ632"/>
    <mergeCell ref="DR631:DR632"/>
    <mergeCell ref="CP629:CP632"/>
    <mergeCell ref="CQ629:CQ632"/>
    <mergeCell ref="CR629:CR632"/>
    <mergeCell ref="CS629:CS632"/>
    <mergeCell ref="CT629:CT632"/>
    <mergeCell ref="CU629:CU632"/>
    <mergeCell ref="CV629:CV632"/>
    <mergeCell ref="CW629:CW632"/>
    <mergeCell ref="CX629:CX632"/>
    <mergeCell ref="CY629:CY632"/>
    <mergeCell ref="CZ629:CZ630"/>
    <mergeCell ref="C629:C632"/>
    <mergeCell ref="D629:D630"/>
    <mergeCell ref="BW629:BW630"/>
    <mergeCell ref="BX629:BX630"/>
    <mergeCell ref="BZ629:BZ632"/>
    <mergeCell ref="CA629:CA632"/>
    <mergeCell ref="CB629:CB632"/>
    <mergeCell ref="CC629:CC632"/>
    <mergeCell ref="CD629:CD632"/>
    <mergeCell ref="CE629:CE632"/>
    <mergeCell ref="CF629:CF632"/>
    <mergeCell ref="CG629:CG632"/>
    <mergeCell ref="CH629:CH632"/>
    <mergeCell ref="CI629:CI632"/>
    <mergeCell ref="CJ629:CJ632"/>
    <mergeCell ref="CK629:CK632"/>
    <mergeCell ref="CO629:CO632"/>
    <mergeCell ref="DI625:DI628"/>
    <mergeCell ref="DJ625:DJ628"/>
    <mergeCell ref="DK625:DK628"/>
    <mergeCell ref="DL625:DL628"/>
    <mergeCell ref="DM625:DM628"/>
    <mergeCell ref="DN625:DN628"/>
    <mergeCell ref="DO625:DO626"/>
    <mergeCell ref="DP625:DP626"/>
    <mergeCell ref="DQ625:DQ626"/>
    <mergeCell ref="DR625:DR626"/>
    <mergeCell ref="DS625:DS628"/>
    <mergeCell ref="D627:D628"/>
    <mergeCell ref="BW627:BW628"/>
    <mergeCell ref="BX627:BX628"/>
    <mergeCell ref="DO627:DO628"/>
    <mergeCell ref="DP627:DP628"/>
    <mergeCell ref="DQ627:DQ628"/>
    <mergeCell ref="DR627:DR628"/>
    <mergeCell ref="CP625:CP628"/>
    <mergeCell ref="CQ625:CQ628"/>
    <mergeCell ref="CR625:CR628"/>
    <mergeCell ref="DF625:DF628"/>
    <mergeCell ref="DG625:DG628"/>
    <mergeCell ref="DH625:DH628"/>
    <mergeCell ref="CS625:CS628"/>
    <mergeCell ref="CT625:CT628"/>
    <mergeCell ref="CU625:CU628"/>
    <mergeCell ref="CV625:CV628"/>
    <mergeCell ref="CW625:CW628"/>
    <mergeCell ref="CX625:CX628"/>
    <mergeCell ref="CY625:CY628"/>
    <mergeCell ref="CZ625:CZ626"/>
    <mergeCell ref="C625:C628"/>
    <mergeCell ref="D625:D626"/>
    <mergeCell ref="BW625:BW626"/>
    <mergeCell ref="BX625:BX626"/>
    <mergeCell ref="BZ625:BZ628"/>
    <mergeCell ref="CA625:CA628"/>
    <mergeCell ref="CB625:CB628"/>
    <mergeCell ref="CC625:CC628"/>
    <mergeCell ref="CD625:CD628"/>
    <mergeCell ref="CE625:CE628"/>
    <mergeCell ref="CF625:CF628"/>
    <mergeCell ref="CG625:CG628"/>
    <mergeCell ref="CH625:CH628"/>
    <mergeCell ref="CI625:CI628"/>
    <mergeCell ref="CJ625:CJ628"/>
    <mergeCell ref="CK625:CK628"/>
    <mergeCell ref="CO625:CO628"/>
    <mergeCell ref="DJ621:DJ624"/>
    <mergeCell ref="DK621:DK624"/>
    <mergeCell ref="DL621:DL624"/>
    <mergeCell ref="DM621:DM624"/>
    <mergeCell ref="DN621:DN624"/>
    <mergeCell ref="DO621:DO622"/>
    <mergeCell ref="DP621:DP622"/>
    <mergeCell ref="DQ621:DQ622"/>
    <mergeCell ref="DR621:DR622"/>
    <mergeCell ref="DS621:DS624"/>
    <mergeCell ref="D623:D624"/>
    <mergeCell ref="BW623:BW624"/>
    <mergeCell ref="BX623:BX624"/>
    <mergeCell ref="DO623:DO624"/>
    <mergeCell ref="DP623:DP624"/>
    <mergeCell ref="DQ623:DQ624"/>
    <mergeCell ref="DR623:DR624"/>
    <mergeCell ref="CO621:CO624"/>
    <mergeCell ref="CP621:CP624"/>
    <mergeCell ref="CQ621:CQ624"/>
    <mergeCell ref="CR621:CR624"/>
    <mergeCell ref="CS621:CS624"/>
    <mergeCell ref="CT621:CT624"/>
    <mergeCell ref="CU621:CU624"/>
    <mergeCell ref="CV621:CV624"/>
    <mergeCell ref="CW621:CW624"/>
    <mergeCell ref="CX621:CX624"/>
    <mergeCell ref="CY621:CY624"/>
    <mergeCell ref="CZ621:CZ622"/>
    <mergeCell ref="DA621:DA622"/>
    <mergeCell ref="DD621:DD624"/>
    <mergeCell ref="DG621:DG624"/>
    <mergeCell ref="C621:C624"/>
    <mergeCell ref="D621:D622"/>
    <mergeCell ref="BW621:BW622"/>
    <mergeCell ref="BX621:BX622"/>
    <mergeCell ref="BZ621:BZ624"/>
    <mergeCell ref="CA621:CA624"/>
    <mergeCell ref="CB621:CB624"/>
    <mergeCell ref="CC621:CC624"/>
    <mergeCell ref="CD621:CD624"/>
    <mergeCell ref="CE621:CE624"/>
    <mergeCell ref="CF621:CF624"/>
    <mergeCell ref="CG621:CG624"/>
    <mergeCell ref="CH621:CH624"/>
    <mergeCell ref="CI621:CI624"/>
    <mergeCell ref="CJ621:CJ624"/>
    <mergeCell ref="CK621:CK624"/>
    <mergeCell ref="DI621:DI624"/>
    <mergeCell ref="DH621:DH624"/>
    <mergeCell ref="C617:C620"/>
    <mergeCell ref="D617:D618"/>
    <mergeCell ref="BW617:BW618"/>
    <mergeCell ref="BX617:BX618"/>
    <mergeCell ref="BZ617:BZ620"/>
    <mergeCell ref="CA617:CA620"/>
    <mergeCell ref="CB617:CB620"/>
    <mergeCell ref="CC617:CC620"/>
    <mergeCell ref="CD617:CD620"/>
    <mergeCell ref="CE617:CE620"/>
    <mergeCell ref="CF617:CF620"/>
    <mergeCell ref="CG617:CG620"/>
    <mergeCell ref="CH617:CH620"/>
    <mergeCell ref="CI617:CI620"/>
    <mergeCell ref="CJ617:CJ620"/>
    <mergeCell ref="CK617:CK620"/>
    <mergeCell ref="CO617:CO620"/>
    <mergeCell ref="D619:D620"/>
    <mergeCell ref="BW619:BW620"/>
    <mergeCell ref="BX619:BX620"/>
    <mergeCell ref="DS613:DS616"/>
    <mergeCell ref="D615:D616"/>
    <mergeCell ref="BK615:BK617"/>
    <mergeCell ref="BM615:BS617"/>
    <mergeCell ref="BW615:BW616"/>
    <mergeCell ref="BX615:BX616"/>
    <mergeCell ref="DO615:DO616"/>
    <mergeCell ref="DP615:DP616"/>
    <mergeCell ref="DQ615:DQ616"/>
    <mergeCell ref="DR615:DR616"/>
    <mergeCell ref="CP617:CP620"/>
    <mergeCell ref="CQ617:CQ620"/>
    <mergeCell ref="CR617:CR620"/>
    <mergeCell ref="CS617:CS620"/>
    <mergeCell ref="CT617:CT620"/>
    <mergeCell ref="DK617:DK620"/>
    <mergeCell ref="DL617:DL620"/>
    <mergeCell ref="DM617:DM620"/>
    <mergeCell ref="DN617:DN620"/>
    <mergeCell ref="DO617:DO618"/>
    <mergeCell ref="DP617:DP618"/>
    <mergeCell ref="DQ617:DQ618"/>
    <mergeCell ref="DR617:DR618"/>
    <mergeCell ref="DS617:DS620"/>
    <mergeCell ref="DO619:DO620"/>
    <mergeCell ref="DP619:DP620"/>
    <mergeCell ref="DQ619:DQ620"/>
    <mergeCell ref="DR619:DR620"/>
    <mergeCell ref="CP613:CP616"/>
    <mergeCell ref="CQ613:CQ616"/>
    <mergeCell ref="CR613:CR616"/>
    <mergeCell ref="CS613:CS616"/>
    <mergeCell ref="C613:C616"/>
    <mergeCell ref="D613:D614"/>
    <mergeCell ref="BW613:BW614"/>
    <mergeCell ref="BX613:BX614"/>
    <mergeCell ref="BZ613:BZ616"/>
    <mergeCell ref="CA613:CA616"/>
    <mergeCell ref="CB613:CB616"/>
    <mergeCell ref="CC613:CC616"/>
    <mergeCell ref="CD613:CD616"/>
    <mergeCell ref="CE613:CE616"/>
    <mergeCell ref="CF613:CF616"/>
    <mergeCell ref="CG613:CG616"/>
    <mergeCell ref="CH613:CH616"/>
    <mergeCell ref="CI613:CI616"/>
    <mergeCell ref="CJ613:CJ616"/>
    <mergeCell ref="CK613:CK616"/>
    <mergeCell ref="CO613:CO616"/>
    <mergeCell ref="D611:D612"/>
    <mergeCell ref="BW611:BW612"/>
    <mergeCell ref="BX611:BX612"/>
    <mergeCell ref="DO611:DO612"/>
    <mergeCell ref="DP611:DP612"/>
    <mergeCell ref="DQ611:DQ612"/>
    <mergeCell ref="DR611:DR612"/>
    <mergeCell ref="CP609:CP612"/>
    <mergeCell ref="CQ609:CQ612"/>
    <mergeCell ref="CR609:CR612"/>
    <mergeCell ref="CS609:CS612"/>
    <mergeCell ref="CT609:CT612"/>
    <mergeCell ref="CU609:CU612"/>
    <mergeCell ref="CV609:CV612"/>
    <mergeCell ref="CW609:CW612"/>
    <mergeCell ref="CX609:CX612"/>
    <mergeCell ref="CY609:CY612"/>
    <mergeCell ref="CZ609:CZ610"/>
    <mergeCell ref="DA609:DA610"/>
    <mergeCell ref="DD609:DD612"/>
    <mergeCell ref="CH609:CH612"/>
    <mergeCell ref="CI609:CI612"/>
    <mergeCell ref="CJ609:CJ612"/>
    <mergeCell ref="CK609:CK612"/>
    <mergeCell ref="CO609:CO612"/>
    <mergeCell ref="DH609:DH612"/>
    <mergeCell ref="DI609:DI612"/>
    <mergeCell ref="DJ609:DJ612"/>
    <mergeCell ref="DK609:DK612"/>
    <mergeCell ref="DL609:DL612"/>
    <mergeCell ref="DM609:DM612"/>
    <mergeCell ref="DN609:DN612"/>
    <mergeCell ref="D603:D604"/>
    <mergeCell ref="BW603:BW604"/>
    <mergeCell ref="BX603:BX604"/>
    <mergeCell ref="DO603:DO604"/>
    <mergeCell ref="DP603:DP604"/>
    <mergeCell ref="DQ603:DQ604"/>
    <mergeCell ref="DR603:DR604"/>
    <mergeCell ref="CP605:CP608"/>
    <mergeCell ref="CQ605:CQ608"/>
    <mergeCell ref="CR605:CR608"/>
    <mergeCell ref="DH601:DH604"/>
    <mergeCell ref="DI601:DI604"/>
    <mergeCell ref="DJ601:DJ604"/>
    <mergeCell ref="DK601:DK604"/>
    <mergeCell ref="DL601:DL604"/>
    <mergeCell ref="DM601:DM604"/>
    <mergeCell ref="DN601:DN604"/>
    <mergeCell ref="CI601:CI604"/>
    <mergeCell ref="CJ601:CJ604"/>
    <mergeCell ref="CK601:CK604"/>
    <mergeCell ref="DG605:DG608"/>
    <mergeCell ref="DH605:DH608"/>
    <mergeCell ref="DI605:DI608"/>
    <mergeCell ref="DJ605:DJ608"/>
    <mergeCell ref="DK605:DK608"/>
    <mergeCell ref="DL605:DL608"/>
    <mergeCell ref="DM605:DM608"/>
    <mergeCell ref="DN605:DN608"/>
    <mergeCell ref="DO605:DO606"/>
    <mergeCell ref="DP605:DP606"/>
    <mergeCell ref="DQ605:DQ606"/>
    <mergeCell ref="DR605:DR606"/>
    <mergeCell ref="C605:C608"/>
    <mergeCell ref="D605:D606"/>
    <mergeCell ref="BW605:BW606"/>
    <mergeCell ref="BX605:BX606"/>
    <mergeCell ref="BZ605:BZ608"/>
    <mergeCell ref="CA605:CA608"/>
    <mergeCell ref="CB605:CB608"/>
    <mergeCell ref="CC605:CC608"/>
    <mergeCell ref="CD605:CD608"/>
    <mergeCell ref="CE605:CE608"/>
    <mergeCell ref="CF605:CF608"/>
    <mergeCell ref="CG605:CG608"/>
    <mergeCell ref="CH605:CH608"/>
    <mergeCell ref="CI605:CI608"/>
    <mergeCell ref="CJ605:CJ608"/>
    <mergeCell ref="CK605:CK608"/>
    <mergeCell ref="CO605:CO608"/>
    <mergeCell ref="D607:D608"/>
    <mergeCell ref="BW607:BW608"/>
    <mergeCell ref="BX607:BX608"/>
    <mergeCell ref="DV597:DV680"/>
    <mergeCell ref="DX597:DX680"/>
    <mergeCell ref="D599:D600"/>
    <mergeCell ref="BW599:BW600"/>
    <mergeCell ref="BX599:BX600"/>
    <mergeCell ref="DO599:DO600"/>
    <mergeCell ref="DP599:DP600"/>
    <mergeCell ref="DQ599:DQ600"/>
    <mergeCell ref="DR599:DR600"/>
    <mergeCell ref="D601:D602"/>
    <mergeCell ref="BW601:BW602"/>
    <mergeCell ref="BX601:BX602"/>
    <mergeCell ref="BZ601:BZ604"/>
    <mergeCell ref="CA601:CA604"/>
    <mergeCell ref="CB601:CB604"/>
    <mergeCell ref="CC601:CC604"/>
    <mergeCell ref="CD601:CD604"/>
    <mergeCell ref="CE601:CE604"/>
    <mergeCell ref="CF601:CF604"/>
    <mergeCell ref="CI597:CI600"/>
    <mergeCell ref="CJ597:CJ600"/>
    <mergeCell ref="CK597:CK600"/>
    <mergeCell ref="CO597:CO600"/>
    <mergeCell ref="CP597:CP600"/>
    <mergeCell ref="CQ597:CQ600"/>
    <mergeCell ref="CR597:CR600"/>
    <mergeCell ref="DO607:DO608"/>
    <mergeCell ref="DP607:DP608"/>
    <mergeCell ref="DQ607:DQ608"/>
    <mergeCell ref="DR607:DR608"/>
    <mergeCell ref="DO601:DO602"/>
    <mergeCell ref="DP601:DP602"/>
    <mergeCell ref="DA625:DA626"/>
    <mergeCell ref="DD625:DD628"/>
    <mergeCell ref="DE625:DE628"/>
    <mergeCell ref="DP597:DP598"/>
    <mergeCell ref="DQ597:DQ598"/>
    <mergeCell ref="DR597:DR598"/>
    <mergeCell ref="DS597:DS600"/>
    <mergeCell ref="DT597:DT680"/>
    <mergeCell ref="DU597:DU680"/>
    <mergeCell ref="DQ601:DQ602"/>
    <mergeCell ref="DR601:DR602"/>
    <mergeCell ref="DS601:DS604"/>
    <mergeCell ref="DO609:DO610"/>
    <mergeCell ref="DP609:DP610"/>
    <mergeCell ref="DQ609:DQ610"/>
    <mergeCell ref="DR609:DR610"/>
    <mergeCell ref="DS609:DS612"/>
    <mergeCell ref="DS605:DS608"/>
    <mergeCell ref="DG609:DG612"/>
    <mergeCell ref="DA613:DA614"/>
    <mergeCell ref="DD613:DD616"/>
    <mergeCell ref="DE613:DE616"/>
    <mergeCell ref="DF613:DF616"/>
    <mergeCell ref="DG613:DG616"/>
    <mergeCell ref="DA629:DA630"/>
    <mergeCell ref="DA633:DA634"/>
    <mergeCell ref="DD633:DD636"/>
    <mergeCell ref="DE633:DE636"/>
    <mergeCell ref="DD629:DD632"/>
    <mergeCell ref="DE629:DE632"/>
    <mergeCell ref="DI641:DI644"/>
    <mergeCell ref="DJ641:DJ644"/>
    <mergeCell ref="CT597:CT600"/>
    <mergeCell ref="CX597:CX600"/>
    <mergeCell ref="CY597:CY600"/>
    <mergeCell ref="CZ597:CZ598"/>
    <mergeCell ref="DA597:DA598"/>
    <mergeCell ref="DB597:DB680"/>
    <mergeCell ref="DD597:DD600"/>
    <mergeCell ref="DE597:DE600"/>
    <mergeCell ref="DF597:DF600"/>
    <mergeCell ref="CX601:CX604"/>
    <mergeCell ref="CY601:CY604"/>
    <mergeCell ref="CZ601:CZ602"/>
    <mergeCell ref="DA601:DA602"/>
    <mergeCell ref="DD601:DD604"/>
    <mergeCell ref="DE601:DE604"/>
    <mergeCell ref="DF601:DF604"/>
    <mergeCell ref="DE609:DE612"/>
    <mergeCell ref="DF609:DF612"/>
    <mergeCell ref="DE621:DE624"/>
    <mergeCell ref="DF621:DF624"/>
    <mergeCell ref="DF629:DF632"/>
    <mergeCell ref="DC637:DC638"/>
    <mergeCell ref="DD637:DD640"/>
    <mergeCell ref="DE637:DE640"/>
    <mergeCell ref="DF637:DF640"/>
    <mergeCell ref="DA641:DA642"/>
    <mergeCell ref="DD641:DD644"/>
    <mergeCell ref="DA645:DA646"/>
    <mergeCell ref="DD645:DD648"/>
    <mergeCell ref="DE645:DE648"/>
    <mergeCell ref="DF645:DF648"/>
    <mergeCell ref="CX657:CX660"/>
    <mergeCell ref="CO601:CO604"/>
    <mergeCell ref="DE605:DE608"/>
    <mergeCell ref="DF605:DF608"/>
    <mergeCell ref="CT613:CT616"/>
    <mergeCell ref="CU613:CU616"/>
    <mergeCell ref="B597:B680"/>
    <mergeCell ref="C597:C600"/>
    <mergeCell ref="D597:D598"/>
    <mergeCell ref="BI597:BI680"/>
    <mergeCell ref="BL597:BL680"/>
    <mergeCell ref="BU597:BU680"/>
    <mergeCell ref="BW597:BW598"/>
    <mergeCell ref="BX597:BX598"/>
    <mergeCell ref="BZ597:BZ600"/>
    <mergeCell ref="CA597:CA600"/>
    <mergeCell ref="CB597:CB600"/>
    <mergeCell ref="CC597:CC600"/>
    <mergeCell ref="CD597:CD600"/>
    <mergeCell ref="CE597:CE600"/>
    <mergeCell ref="CF597:CF600"/>
    <mergeCell ref="CG597:CG600"/>
    <mergeCell ref="CH597:CH600"/>
    <mergeCell ref="C601:C604"/>
    <mergeCell ref="CG601:CG604"/>
    <mergeCell ref="CH601:CH604"/>
    <mergeCell ref="C609:C612"/>
    <mergeCell ref="D609:D610"/>
    <mergeCell ref="BW609:BW610"/>
    <mergeCell ref="BX609:BX610"/>
    <mergeCell ref="BZ609:BZ612"/>
    <mergeCell ref="CA609:CA612"/>
    <mergeCell ref="CB609:CB612"/>
    <mergeCell ref="CC609:CC612"/>
    <mergeCell ref="CD609:CD612"/>
    <mergeCell ref="CE609:CE612"/>
    <mergeCell ref="CF609:CF612"/>
    <mergeCell ref="CG609:CG612"/>
    <mergeCell ref="DM589:DM592"/>
    <mergeCell ref="DN589:DN592"/>
    <mergeCell ref="DO589:DO590"/>
    <mergeCell ref="DP589:DP590"/>
    <mergeCell ref="DQ589:DQ590"/>
    <mergeCell ref="DR589:DR590"/>
    <mergeCell ref="DS589:DS592"/>
    <mergeCell ref="D591:D592"/>
    <mergeCell ref="DO591:DO592"/>
    <mergeCell ref="DP591:DP592"/>
    <mergeCell ref="DQ591:DQ592"/>
    <mergeCell ref="DR591:DR592"/>
    <mergeCell ref="CX593:CX596"/>
    <mergeCell ref="DS593:DS596"/>
    <mergeCell ref="DI589:DI592"/>
    <mergeCell ref="DJ589:DJ592"/>
    <mergeCell ref="CY593:CY596"/>
    <mergeCell ref="CZ593:CZ594"/>
    <mergeCell ref="DA593:DA594"/>
    <mergeCell ref="DD593:DD596"/>
    <mergeCell ref="DE593:DE596"/>
    <mergeCell ref="CU597:CU600"/>
    <mergeCell ref="CV597:CV600"/>
    <mergeCell ref="CW597:CW600"/>
    <mergeCell ref="DF593:DF596"/>
    <mergeCell ref="DG593:DG596"/>
    <mergeCell ref="DH593:DH596"/>
    <mergeCell ref="CY589:CY592"/>
    <mergeCell ref="CZ589:CZ590"/>
    <mergeCell ref="DA589:DA590"/>
    <mergeCell ref="DD589:DD592"/>
    <mergeCell ref="DE589:DE592"/>
    <mergeCell ref="DF589:DF592"/>
    <mergeCell ref="DG589:DG592"/>
    <mergeCell ref="DH589:DH592"/>
    <mergeCell ref="C593:C596"/>
    <mergeCell ref="D593:D594"/>
    <mergeCell ref="BW593:BW596"/>
    <mergeCell ref="BZ593:BZ596"/>
    <mergeCell ref="CH593:CH596"/>
    <mergeCell ref="CI593:CI596"/>
    <mergeCell ref="CJ593:CJ596"/>
    <mergeCell ref="CK593:CK596"/>
    <mergeCell ref="CO593:CO596"/>
    <mergeCell ref="CP593:CP596"/>
    <mergeCell ref="CQ593:CQ596"/>
    <mergeCell ref="CR593:CR596"/>
    <mergeCell ref="CS593:CS596"/>
    <mergeCell ref="CT593:CT596"/>
    <mergeCell ref="CU593:CU596"/>
    <mergeCell ref="CV593:CV596"/>
    <mergeCell ref="CW593:CW596"/>
    <mergeCell ref="D595:D596"/>
    <mergeCell ref="CY585:CY588"/>
    <mergeCell ref="CZ585:CZ586"/>
    <mergeCell ref="DA585:DA586"/>
    <mergeCell ref="DD585:DD588"/>
    <mergeCell ref="DE585:DE588"/>
    <mergeCell ref="DF585:DF588"/>
    <mergeCell ref="DG585:DG588"/>
    <mergeCell ref="DH585:DH588"/>
    <mergeCell ref="DS585:DS588"/>
    <mergeCell ref="D587:D588"/>
    <mergeCell ref="DO587:DO588"/>
    <mergeCell ref="DP587:DP588"/>
    <mergeCell ref="DQ587:DQ588"/>
    <mergeCell ref="DR587:DR588"/>
    <mergeCell ref="C589:C592"/>
    <mergeCell ref="D589:D590"/>
    <mergeCell ref="BW589:BW592"/>
    <mergeCell ref="BZ589:BZ592"/>
    <mergeCell ref="CH589:CH592"/>
    <mergeCell ref="CI589:CI592"/>
    <mergeCell ref="CJ589:CJ592"/>
    <mergeCell ref="CK589:CK592"/>
    <mergeCell ref="CO589:CO592"/>
    <mergeCell ref="CP589:CP592"/>
    <mergeCell ref="CQ589:CQ592"/>
    <mergeCell ref="CR589:CR592"/>
    <mergeCell ref="CS589:CS592"/>
    <mergeCell ref="CT589:CT592"/>
    <mergeCell ref="CU589:CU592"/>
    <mergeCell ref="CV589:CV592"/>
    <mergeCell ref="CW589:CW592"/>
    <mergeCell ref="CX589:CX592"/>
    <mergeCell ref="CY581:CY584"/>
    <mergeCell ref="CZ581:CZ582"/>
    <mergeCell ref="DA581:DA582"/>
    <mergeCell ref="DD581:DD584"/>
    <mergeCell ref="DE581:DE584"/>
    <mergeCell ref="DF581:DF584"/>
    <mergeCell ref="DG581:DG584"/>
    <mergeCell ref="DH581:DH584"/>
    <mergeCell ref="DS581:DS584"/>
    <mergeCell ref="D583:D584"/>
    <mergeCell ref="DO583:DO584"/>
    <mergeCell ref="DP583:DP584"/>
    <mergeCell ref="DQ583:DQ584"/>
    <mergeCell ref="DR583:DR584"/>
    <mergeCell ref="C585:C588"/>
    <mergeCell ref="D585:D586"/>
    <mergeCell ref="BW585:BW588"/>
    <mergeCell ref="BZ585:BZ588"/>
    <mergeCell ref="CH585:CH588"/>
    <mergeCell ref="CI585:CI588"/>
    <mergeCell ref="CJ585:CJ588"/>
    <mergeCell ref="CK585:CK588"/>
    <mergeCell ref="CO585:CO588"/>
    <mergeCell ref="CP585:CP588"/>
    <mergeCell ref="CQ585:CQ588"/>
    <mergeCell ref="CR585:CR588"/>
    <mergeCell ref="CS585:CS588"/>
    <mergeCell ref="CT585:CT588"/>
    <mergeCell ref="CU585:CU588"/>
    <mergeCell ref="CV585:CV588"/>
    <mergeCell ref="CW585:CW588"/>
    <mergeCell ref="CX585:CX588"/>
    <mergeCell ref="CY577:CY580"/>
    <mergeCell ref="CZ577:CZ578"/>
    <mergeCell ref="DA577:DA578"/>
    <mergeCell ref="DD577:DD580"/>
    <mergeCell ref="DE577:DE580"/>
    <mergeCell ref="DF577:DF580"/>
    <mergeCell ref="DG577:DG580"/>
    <mergeCell ref="DH577:DH580"/>
    <mergeCell ref="DS577:DS580"/>
    <mergeCell ref="D579:D580"/>
    <mergeCell ref="DO579:DO580"/>
    <mergeCell ref="DP579:DP580"/>
    <mergeCell ref="DQ579:DQ580"/>
    <mergeCell ref="DR579:DR580"/>
    <mergeCell ref="C581:C584"/>
    <mergeCell ref="D581:D582"/>
    <mergeCell ref="BW581:BW584"/>
    <mergeCell ref="BZ581:BZ584"/>
    <mergeCell ref="CH581:CH584"/>
    <mergeCell ref="CI581:CI584"/>
    <mergeCell ref="CJ581:CJ584"/>
    <mergeCell ref="CK581:CK584"/>
    <mergeCell ref="CO581:CO584"/>
    <mergeCell ref="CP581:CP584"/>
    <mergeCell ref="CQ581:CQ584"/>
    <mergeCell ref="CR581:CR584"/>
    <mergeCell ref="CS581:CS584"/>
    <mergeCell ref="CT581:CT584"/>
    <mergeCell ref="CU581:CU584"/>
    <mergeCell ref="CV581:CV584"/>
    <mergeCell ref="CW581:CW584"/>
    <mergeCell ref="CX581:CX584"/>
    <mergeCell ref="CY573:CY576"/>
    <mergeCell ref="CZ573:CZ574"/>
    <mergeCell ref="DA573:DA574"/>
    <mergeCell ref="DD573:DD576"/>
    <mergeCell ref="DE573:DE576"/>
    <mergeCell ref="DF573:DF576"/>
    <mergeCell ref="DG573:DG576"/>
    <mergeCell ref="DH573:DH576"/>
    <mergeCell ref="DS573:DS576"/>
    <mergeCell ref="D575:D576"/>
    <mergeCell ref="DO575:DO576"/>
    <mergeCell ref="DP575:DP576"/>
    <mergeCell ref="DQ575:DQ576"/>
    <mergeCell ref="DR575:DR576"/>
    <mergeCell ref="C577:C580"/>
    <mergeCell ref="D577:D578"/>
    <mergeCell ref="BW577:BW580"/>
    <mergeCell ref="BZ577:BZ580"/>
    <mergeCell ref="CH577:CH580"/>
    <mergeCell ref="CI577:CI580"/>
    <mergeCell ref="CJ577:CJ580"/>
    <mergeCell ref="CK577:CK580"/>
    <mergeCell ref="CO577:CO580"/>
    <mergeCell ref="CP577:CP580"/>
    <mergeCell ref="CQ577:CQ580"/>
    <mergeCell ref="CR577:CR580"/>
    <mergeCell ref="CS577:CS580"/>
    <mergeCell ref="CT577:CT580"/>
    <mergeCell ref="CU577:CU580"/>
    <mergeCell ref="CV577:CV580"/>
    <mergeCell ref="CW577:CW580"/>
    <mergeCell ref="CX577:CX580"/>
    <mergeCell ref="C573:C576"/>
    <mergeCell ref="D573:D574"/>
    <mergeCell ref="BW573:BW576"/>
    <mergeCell ref="BZ573:BZ576"/>
    <mergeCell ref="CH573:CH576"/>
    <mergeCell ref="CI573:CI576"/>
    <mergeCell ref="CJ573:CJ576"/>
    <mergeCell ref="CK573:CK576"/>
    <mergeCell ref="CO573:CO576"/>
    <mergeCell ref="CP573:CP576"/>
    <mergeCell ref="CQ573:CQ576"/>
    <mergeCell ref="CR573:CR576"/>
    <mergeCell ref="CS573:CS576"/>
    <mergeCell ref="CT573:CT576"/>
    <mergeCell ref="CU573:CU576"/>
    <mergeCell ref="CV573:CV576"/>
    <mergeCell ref="CW573:CW576"/>
    <mergeCell ref="DS565:DS568"/>
    <mergeCell ref="D567:D568"/>
    <mergeCell ref="DO567:DO568"/>
    <mergeCell ref="DP567:DP568"/>
    <mergeCell ref="DQ567:DQ568"/>
    <mergeCell ref="DR567:DR568"/>
    <mergeCell ref="C569:C572"/>
    <mergeCell ref="D569:D570"/>
    <mergeCell ref="BW569:BW572"/>
    <mergeCell ref="BZ569:BZ572"/>
    <mergeCell ref="CH569:CH572"/>
    <mergeCell ref="CI569:CI572"/>
    <mergeCell ref="CJ569:CJ572"/>
    <mergeCell ref="CK569:CK572"/>
    <mergeCell ref="CO569:CO572"/>
    <mergeCell ref="CP569:CP572"/>
    <mergeCell ref="CQ569:CQ572"/>
    <mergeCell ref="CR569:CR572"/>
    <mergeCell ref="CS569:CS572"/>
    <mergeCell ref="CT569:CT572"/>
    <mergeCell ref="CU569:CU572"/>
    <mergeCell ref="CV569:CV572"/>
    <mergeCell ref="CW569:CW572"/>
    <mergeCell ref="CX569:CX572"/>
    <mergeCell ref="CY569:CY572"/>
    <mergeCell ref="CZ569:CZ570"/>
    <mergeCell ref="DS569:DS572"/>
    <mergeCell ref="D571:D572"/>
    <mergeCell ref="DO571:DO572"/>
    <mergeCell ref="DP571:DP572"/>
    <mergeCell ref="DQ571:DQ572"/>
    <mergeCell ref="DR571:DR572"/>
    <mergeCell ref="DG561:DG564"/>
    <mergeCell ref="DH561:DH564"/>
    <mergeCell ref="DI561:DI564"/>
    <mergeCell ref="DJ561:DJ564"/>
    <mergeCell ref="DK561:DK564"/>
    <mergeCell ref="DL561:DL564"/>
    <mergeCell ref="DM561:DM564"/>
    <mergeCell ref="DN561:DN564"/>
    <mergeCell ref="DO561:DO562"/>
    <mergeCell ref="DP561:DP562"/>
    <mergeCell ref="DQ561:DQ562"/>
    <mergeCell ref="DR561:DR562"/>
    <mergeCell ref="DS561:DS564"/>
    <mergeCell ref="DO563:DO564"/>
    <mergeCell ref="DP563:DP564"/>
    <mergeCell ref="DQ563:DQ564"/>
    <mergeCell ref="DR563:DR564"/>
    <mergeCell ref="DO557:DO558"/>
    <mergeCell ref="DP557:DP558"/>
    <mergeCell ref="DQ557:DQ558"/>
    <mergeCell ref="DR557:DR558"/>
    <mergeCell ref="DS557:DS560"/>
    <mergeCell ref="D559:D560"/>
    <mergeCell ref="BW559:BW560"/>
    <mergeCell ref="BX559:BX560"/>
    <mergeCell ref="DO559:DO560"/>
    <mergeCell ref="DP559:DP560"/>
    <mergeCell ref="DQ559:DQ560"/>
    <mergeCell ref="DR559:DR560"/>
    <mergeCell ref="C561:C564"/>
    <mergeCell ref="D561:D562"/>
    <mergeCell ref="BW561:BW564"/>
    <mergeCell ref="BZ561:BZ564"/>
    <mergeCell ref="CH561:CH564"/>
    <mergeCell ref="CI561:CI564"/>
    <mergeCell ref="CJ561:CJ564"/>
    <mergeCell ref="CK561:CK564"/>
    <mergeCell ref="CO561:CO564"/>
    <mergeCell ref="CP561:CP564"/>
    <mergeCell ref="CQ561:CQ564"/>
    <mergeCell ref="CR561:CR564"/>
    <mergeCell ref="CS561:CS564"/>
    <mergeCell ref="CT561:CT564"/>
    <mergeCell ref="CU561:CU564"/>
    <mergeCell ref="CV561:CV564"/>
    <mergeCell ref="CW561:CW564"/>
    <mergeCell ref="CX561:CX564"/>
    <mergeCell ref="CY561:CY564"/>
    <mergeCell ref="CZ561:CZ562"/>
    <mergeCell ref="DH553:DH556"/>
    <mergeCell ref="DI553:DI556"/>
    <mergeCell ref="DJ553:DJ556"/>
    <mergeCell ref="DK553:DK556"/>
    <mergeCell ref="DL553:DL556"/>
    <mergeCell ref="DM553:DM556"/>
    <mergeCell ref="DN553:DN556"/>
    <mergeCell ref="DO553:DO554"/>
    <mergeCell ref="DP553:DP554"/>
    <mergeCell ref="DQ553:DQ554"/>
    <mergeCell ref="DR553:DR554"/>
    <mergeCell ref="DS553:DS556"/>
    <mergeCell ref="D555:D556"/>
    <mergeCell ref="BW555:BW556"/>
    <mergeCell ref="BX555:BX556"/>
    <mergeCell ref="DC555:DC556"/>
    <mergeCell ref="DO555:DO556"/>
    <mergeCell ref="DP555:DP556"/>
    <mergeCell ref="DQ555:DQ556"/>
    <mergeCell ref="DR555:DR556"/>
    <mergeCell ref="CP553:CP556"/>
    <mergeCell ref="CQ553:CQ556"/>
    <mergeCell ref="CR553:CR556"/>
    <mergeCell ref="CS553:CS556"/>
    <mergeCell ref="CT553:CT556"/>
    <mergeCell ref="CU553:CU556"/>
    <mergeCell ref="CV553:CV556"/>
    <mergeCell ref="CW553:CW556"/>
    <mergeCell ref="CX553:CX556"/>
    <mergeCell ref="CY553:CY556"/>
    <mergeCell ref="CZ553:CZ554"/>
    <mergeCell ref="DA553:DA554"/>
    <mergeCell ref="DG553:DG556"/>
    <mergeCell ref="C553:C556"/>
    <mergeCell ref="D553:D554"/>
    <mergeCell ref="BW553:BW554"/>
    <mergeCell ref="BX553:BX554"/>
    <mergeCell ref="BZ553:BZ556"/>
    <mergeCell ref="CA553:CA556"/>
    <mergeCell ref="CB553:CB556"/>
    <mergeCell ref="CC553:CC556"/>
    <mergeCell ref="CD553:CD556"/>
    <mergeCell ref="CE553:CE556"/>
    <mergeCell ref="CF553:CF556"/>
    <mergeCell ref="CG553:CG556"/>
    <mergeCell ref="CH553:CH556"/>
    <mergeCell ref="CI553:CI556"/>
    <mergeCell ref="CJ553:CJ556"/>
    <mergeCell ref="CK553:CK556"/>
    <mergeCell ref="CO553:CO556"/>
    <mergeCell ref="DG549:DG552"/>
    <mergeCell ref="DH549:DH552"/>
    <mergeCell ref="DI549:DI552"/>
    <mergeCell ref="DJ549:DJ552"/>
    <mergeCell ref="DK549:DK552"/>
    <mergeCell ref="DL549:DL552"/>
    <mergeCell ref="DM549:DM552"/>
    <mergeCell ref="DN549:DN552"/>
    <mergeCell ref="DO549:DO550"/>
    <mergeCell ref="DP549:DP550"/>
    <mergeCell ref="DQ549:DQ550"/>
    <mergeCell ref="DR549:DR550"/>
    <mergeCell ref="DS549:DS552"/>
    <mergeCell ref="D551:D552"/>
    <mergeCell ref="BW551:BW552"/>
    <mergeCell ref="BX551:BX552"/>
    <mergeCell ref="DO551:DO552"/>
    <mergeCell ref="DP551:DP552"/>
    <mergeCell ref="DQ551:DQ552"/>
    <mergeCell ref="DR551:DR552"/>
    <mergeCell ref="DF549:DF552"/>
    <mergeCell ref="CP549:CP552"/>
    <mergeCell ref="CQ549:CQ552"/>
    <mergeCell ref="CR549:CR552"/>
    <mergeCell ref="CS549:CS552"/>
    <mergeCell ref="CT549:CT552"/>
    <mergeCell ref="CU549:CU552"/>
    <mergeCell ref="CV549:CV552"/>
    <mergeCell ref="CW549:CW552"/>
    <mergeCell ref="CX549:CX552"/>
    <mergeCell ref="CY549:CY552"/>
    <mergeCell ref="CZ549:CZ550"/>
    <mergeCell ref="C549:C552"/>
    <mergeCell ref="D549:D550"/>
    <mergeCell ref="BW549:BW550"/>
    <mergeCell ref="BX549:BX550"/>
    <mergeCell ref="BZ549:BZ552"/>
    <mergeCell ref="CA549:CA552"/>
    <mergeCell ref="CB549:CB552"/>
    <mergeCell ref="CC549:CC552"/>
    <mergeCell ref="CD549:CD552"/>
    <mergeCell ref="CE549:CE552"/>
    <mergeCell ref="CF549:CF552"/>
    <mergeCell ref="CG549:CG552"/>
    <mergeCell ref="CH549:CH552"/>
    <mergeCell ref="CI549:CI552"/>
    <mergeCell ref="CJ549:CJ552"/>
    <mergeCell ref="CK549:CK552"/>
    <mergeCell ref="CO549:CO552"/>
    <mergeCell ref="DG545:DG548"/>
    <mergeCell ref="DH545:DH548"/>
    <mergeCell ref="DI545:DI548"/>
    <mergeCell ref="DJ545:DJ548"/>
    <mergeCell ref="DK545:DK548"/>
    <mergeCell ref="DL545:DL548"/>
    <mergeCell ref="DM545:DM548"/>
    <mergeCell ref="DN545:DN548"/>
    <mergeCell ref="DO545:DO546"/>
    <mergeCell ref="DP545:DP546"/>
    <mergeCell ref="DQ545:DQ546"/>
    <mergeCell ref="DR545:DR546"/>
    <mergeCell ref="DS545:DS548"/>
    <mergeCell ref="D547:D548"/>
    <mergeCell ref="BW547:BW548"/>
    <mergeCell ref="BX547:BX548"/>
    <mergeCell ref="DO547:DO548"/>
    <mergeCell ref="DP547:DP548"/>
    <mergeCell ref="DQ547:DQ548"/>
    <mergeCell ref="DR547:DR548"/>
    <mergeCell ref="CP545:CP548"/>
    <mergeCell ref="CQ545:CQ548"/>
    <mergeCell ref="CR545:CR548"/>
    <mergeCell ref="CS545:CS548"/>
    <mergeCell ref="CT545:CT548"/>
    <mergeCell ref="CU545:CU548"/>
    <mergeCell ref="CV545:CV548"/>
    <mergeCell ref="CW545:CW548"/>
    <mergeCell ref="CX545:CX548"/>
    <mergeCell ref="CY545:CY548"/>
    <mergeCell ref="CZ545:CZ546"/>
    <mergeCell ref="C545:C548"/>
    <mergeCell ref="D545:D546"/>
    <mergeCell ref="BW545:BW546"/>
    <mergeCell ref="BX545:BX546"/>
    <mergeCell ref="BZ545:BZ548"/>
    <mergeCell ref="CA545:CA548"/>
    <mergeCell ref="CB545:CB548"/>
    <mergeCell ref="CC545:CC548"/>
    <mergeCell ref="CD545:CD548"/>
    <mergeCell ref="CE545:CE548"/>
    <mergeCell ref="CF545:CF548"/>
    <mergeCell ref="CG545:CG548"/>
    <mergeCell ref="CH545:CH548"/>
    <mergeCell ref="CI545:CI548"/>
    <mergeCell ref="CJ545:CJ548"/>
    <mergeCell ref="CK545:CK548"/>
    <mergeCell ref="CO545:CO548"/>
    <mergeCell ref="DI541:DI544"/>
    <mergeCell ref="DJ541:DJ544"/>
    <mergeCell ref="DK541:DK544"/>
    <mergeCell ref="DL541:DL544"/>
    <mergeCell ref="DM541:DM544"/>
    <mergeCell ref="DN541:DN544"/>
    <mergeCell ref="DO541:DO542"/>
    <mergeCell ref="DP541:DP542"/>
    <mergeCell ref="DQ541:DQ542"/>
    <mergeCell ref="DR541:DR542"/>
    <mergeCell ref="DS541:DS544"/>
    <mergeCell ref="D543:D544"/>
    <mergeCell ref="BW543:BW544"/>
    <mergeCell ref="BX543:BX544"/>
    <mergeCell ref="DO543:DO544"/>
    <mergeCell ref="DP543:DP544"/>
    <mergeCell ref="DQ543:DQ544"/>
    <mergeCell ref="DR543:DR544"/>
    <mergeCell ref="CP541:CP544"/>
    <mergeCell ref="CQ541:CQ544"/>
    <mergeCell ref="CR541:CR544"/>
    <mergeCell ref="DF541:DF544"/>
    <mergeCell ref="DG541:DG544"/>
    <mergeCell ref="DH541:DH544"/>
    <mergeCell ref="CS541:CS544"/>
    <mergeCell ref="CT541:CT544"/>
    <mergeCell ref="CU541:CU544"/>
    <mergeCell ref="CV541:CV544"/>
    <mergeCell ref="CW541:CW544"/>
    <mergeCell ref="CX541:CX544"/>
    <mergeCell ref="CY541:CY544"/>
    <mergeCell ref="CZ541:CZ542"/>
    <mergeCell ref="C541:C544"/>
    <mergeCell ref="D541:D542"/>
    <mergeCell ref="BW541:BW542"/>
    <mergeCell ref="BX541:BX542"/>
    <mergeCell ref="BZ541:BZ544"/>
    <mergeCell ref="CA541:CA544"/>
    <mergeCell ref="CB541:CB544"/>
    <mergeCell ref="CC541:CC544"/>
    <mergeCell ref="CD541:CD544"/>
    <mergeCell ref="CE541:CE544"/>
    <mergeCell ref="CF541:CF544"/>
    <mergeCell ref="CG541:CG544"/>
    <mergeCell ref="CH541:CH544"/>
    <mergeCell ref="CI541:CI544"/>
    <mergeCell ref="CJ541:CJ544"/>
    <mergeCell ref="CK541:CK544"/>
    <mergeCell ref="CO541:CO544"/>
    <mergeCell ref="DJ537:DJ540"/>
    <mergeCell ref="DK537:DK540"/>
    <mergeCell ref="DL537:DL540"/>
    <mergeCell ref="DM537:DM540"/>
    <mergeCell ref="DN537:DN540"/>
    <mergeCell ref="DO537:DO538"/>
    <mergeCell ref="DP537:DP538"/>
    <mergeCell ref="DQ537:DQ538"/>
    <mergeCell ref="DR537:DR538"/>
    <mergeCell ref="DS537:DS540"/>
    <mergeCell ref="D539:D540"/>
    <mergeCell ref="BW539:BW540"/>
    <mergeCell ref="BX539:BX540"/>
    <mergeCell ref="DO539:DO540"/>
    <mergeCell ref="DP539:DP540"/>
    <mergeCell ref="DQ539:DQ540"/>
    <mergeCell ref="DR539:DR540"/>
    <mergeCell ref="CO537:CO540"/>
    <mergeCell ref="CP537:CP540"/>
    <mergeCell ref="CQ537:CQ540"/>
    <mergeCell ref="CR537:CR540"/>
    <mergeCell ref="CS537:CS540"/>
    <mergeCell ref="CT537:CT540"/>
    <mergeCell ref="CU537:CU540"/>
    <mergeCell ref="CV537:CV540"/>
    <mergeCell ref="CW537:CW540"/>
    <mergeCell ref="CX537:CX540"/>
    <mergeCell ref="CY537:CY540"/>
    <mergeCell ref="CZ537:CZ538"/>
    <mergeCell ref="DA537:DA538"/>
    <mergeCell ref="DD537:DD540"/>
    <mergeCell ref="DG537:DG540"/>
    <mergeCell ref="C537:C540"/>
    <mergeCell ref="D537:D538"/>
    <mergeCell ref="BW537:BW538"/>
    <mergeCell ref="BX537:BX538"/>
    <mergeCell ref="BZ537:BZ540"/>
    <mergeCell ref="CA537:CA540"/>
    <mergeCell ref="CB537:CB540"/>
    <mergeCell ref="CC537:CC540"/>
    <mergeCell ref="CD537:CD540"/>
    <mergeCell ref="CE537:CE540"/>
    <mergeCell ref="CF537:CF540"/>
    <mergeCell ref="CG537:CG540"/>
    <mergeCell ref="CH537:CH540"/>
    <mergeCell ref="CI537:CI540"/>
    <mergeCell ref="CJ537:CJ540"/>
    <mergeCell ref="CK537:CK540"/>
    <mergeCell ref="DI537:DI540"/>
    <mergeCell ref="DH537:DH540"/>
    <mergeCell ref="C533:C536"/>
    <mergeCell ref="D533:D534"/>
    <mergeCell ref="BW533:BW534"/>
    <mergeCell ref="BX533:BX534"/>
    <mergeCell ref="BZ533:BZ536"/>
    <mergeCell ref="CA533:CA536"/>
    <mergeCell ref="CB533:CB536"/>
    <mergeCell ref="CC533:CC536"/>
    <mergeCell ref="CD533:CD536"/>
    <mergeCell ref="CE533:CE536"/>
    <mergeCell ref="CF533:CF536"/>
    <mergeCell ref="CG533:CG536"/>
    <mergeCell ref="CH533:CH536"/>
    <mergeCell ref="CI533:CI536"/>
    <mergeCell ref="CJ533:CJ536"/>
    <mergeCell ref="CK533:CK536"/>
    <mergeCell ref="CO533:CO536"/>
    <mergeCell ref="D535:D536"/>
    <mergeCell ref="BW535:BW536"/>
    <mergeCell ref="BX535:BX536"/>
    <mergeCell ref="DS529:DS532"/>
    <mergeCell ref="D531:D532"/>
    <mergeCell ref="BK531:BK533"/>
    <mergeCell ref="BM531:BS533"/>
    <mergeCell ref="BW531:BW532"/>
    <mergeCell ref="BX531:BX532"/>
    <mergeCell ref="DO531:DO532"/>
    <mergeCell ref="DP531:DP532"/>
    <mergeCell ref="DQ531:DQ532"/>
    <mergeCell ref="DR531:DR532"/>
    <mergeCell ref="CP533:CP536"/>
    <mergeCell ref="CQ533:CQ536"/>
    <mergeCell ref="CR533:CR536"/>
    <mergeCell ref="CS533:CS536"/>
    <mergeCell ref="CT533:CT536"/>
    <mergeCell ref="DK533:DK536"/>
    <mergeCell ref="DL533:DL536"/>
    <mergeCell ref="DM533:DM536"/>
    <mergeCell ref="DN533:DN536"/>
    <mergeCell ref="DO533:DO534"/>
    <mergeCell ref="DP533:DP534"/>
    <mergeCell ref="DQ533:DQ534"/>
    <mergeCell ref="DR533:DR534"/>
    <mergeCell ref="DS533:DS536"/>
    <mergeCell ref="DO535:DO536"/>
    <mergeCell ref="DP535:DP536"/>
    <mergeCell ref="DQ535:DQ536"/>
    <mergeCell ref="DR535:DR536"/>
    <mergeCell ref="CP529:CP532"/>
    <mergeCell ref="CQ529:CQ532"/>
    <mergeCell ref="CR529:CR532"/>
    <mergeCell ref="CS529:CS532"/>
    <mergeCell ref="C529:C532"/>
    <mergeCell ref="D529:D530"/>
    <mergeCell ref="BW529:BW530"/>
    <mergeCell ref="BX529:BX530"/>
    <mergeCell ref="BZ529:BZ532"/>
    <mergeCell ref="CA529:CA532"/>
    <mergeCell ref="CB529:CB532"/>
    <mergeCell ref="CC529:CC532"/>
    <mergeCell ref="CD529:CD532"/>
    <mergeCell ref="CE529:CE532"/>
    <mergeCell ref="CF529:CF532"/>
    <mergeCell ref="CG529:CG532"/>
    <mergeCell ref="CH529:CH532"/>
    <mergeCell ref="CI529:CI532"/>
    <mergeCell ref="CJ529:CJ532"/>
    <mergeCell ref="CK529:CK532"/>
    <mergeCell ref="CO529:CO532"/>
    <mergeCell ref="D527:D528"/>
    <mergeCell ref="BW527:BW528"/>
    <mergeCell ref="BX527:BX528"/>
    <mergeCell ref="DO527:DO528"/>
    <mergeCell ref="DP527:DP528"/>
    <mergeCell ref="DQ527:DQ528"/>
    <mergeCell ref="DR527:DR528"/>
    <mergeCell ref="CP525:CP528"/>
    <mergeCell ref="CQ525:CQ528"/>
    <mergeCell ref="CR525:CR528"/>
    <mergeCell ref="CS525:CS528"/>
    <mergeCell ref="CT525:CT528"/>
    <mergeCell ref="CU525:CU528"/>
    <mergeCell ref="CV525:CV528"/>
    <mergeCell ref="CW525:CW528"/>
    <mergeCell ref="CX525:CX528"/>
    <mergeCell ref="CY525:CY528"/>
    <mergeCell ref="CZ525:CZ526"/>
    <mergeCell ref="DA525:DA526"/>
    <mergeCell ref="DD525:DD528"/>
    <mergeCell ref="CH525:CH528"/>
    <mergeCell ref="CI525:CI528"/>
    <mergeCell ref="CJ525:CJ528"/>
    <mergeCell ref="CK525:CK528"/>
    <mergeCell ref="CO525:CO528"/>
    <mergeCell ref="DH525:DH528"/>
    <mergeCell ref="DI525:DI528"/>
    <mergeCell ref="DJ525:DJ528"/>
    <mergeCell ref="DK525:DK528"/>
    <mergeCell ref="DL525:DL528"/>
    <mergeCell ref="DM525:DM528"/>
    <mergeCell ref="DN525:DN528"/>
    <mergeCell ref="D519:D520"/>
    <mergeCell ref="BW519:BW520"/>
    <mergeCell ref="BX519:BX520"/>
    <mergeCell ref="DO519:DO520"/>
    <mergeCell ref="DP519:DP520"/>
    <mergeCell ref="DQ519:DQ520"/>
    <mergeCell ref="DR519:DR520"/>
    <mergeCell ref="CP521:CP524"/>
    <mergeCell ref="CQ521:CQ524"/>
    <mergeCell ref="CR521:CR524"/>
    <mergeCell ref="DH517:DH520"/>
    <mergeCell ref="DI517:DI520"/>
    <mergeCell ref="DJ517:DJ520"/>
    <mergeCell ref="DK517:DK520"/>
    <mergeCell ref="DL517:DL520"/>
    <mergeCell ref="DM517:DM520"/>
    <mergeCell ref="DN517:DN520"/>
    <mergeCell ref="CI517:CI520"/>
    <mergeCell ref="CJ517:CJ520"/>
    <mergeCell ref="CK517:CK520"/>
    <mergeCell ref="DG521:DG524"/>
    <mergeCell ref="DH521:DH524"/>
    <mergeCell ref="DI521:DI524"/>
    <mergeCell ref="DJ521:DJ524"/>
    <mergeCell ref="DK521:DK524"/>
    <mergeCell ref="DL521:DL524"/>
    <mergeCell ref="DM521:DM524"/>
    <mergeCell ref="DN521:DN524"/>
    <mergeCell ref="DO521:DO522"/>
    <mergeCell ref="DP521:DP522"/>
    <mergeCell ref="DQ521:DQ522"/>
    <mergeCell ref="DR521:DR522"/>
    <mergeCell ref="C521:C524"/>
    <mergeCell ref="D521:D522"/>
    <mergeCell ref="BW521:BW522"/>
    <mergeCell ref="BX521:BX522"/>
    <mergeCell ref="BZ521:BZ524"/>
    <mergeCell ref="CA521:CA524"/>
    <mergeCell ref="CB521:CB524"/>
    <mergeCell ref="CC521:CC524"/>
    <mergeCell ref="CD521:CD524"/>
    <mergeCell ref="CE521:CE524"/>
    <mergeCell ref="CF521:CF524"/>
    <mergeCell ref="CG521:CG524"/>
    <mergeCell ref="CH521:CH524"/>
    <mergeCell ref="CI521:CI524"/>
    <mergeCell ref="CJ521:CJ524"/>
    <mergeCell ref="CK521:CK524"/>
    <mergeCell ref="CO521:CO524"/>
    <mergeCell ref="D523:D524"/>
    <mergeCell ref="BW523:BW524"/>
    <mergeCell ref="BX523:BX524"/>
    <mergeCell ref="DV513:DV596"/>
    <mergeCell ref="DX513:DX596"/>
    <mergeCell ref="D515:D516"/>
    <mergeCell ref="BW515:BW516"/>
    <mergeCell ref="BX515:BX516"/>
    <mergeCell ref="DO515:DO516"/>
    <mergeCell ref="DP515:DP516"/>
    <mergeCell ref="DQ515:DQ516"/>
    <mergeCell ref="DR515:DR516"/>
    <mergeCell ref="D517:D518"/>
    <mergeCell ref="BW517:BW518"/>
    <mergeCell ref="BX517:BX518"/>
    <mergeCell ref="BZ517:BZ520"/>
    <mergeCell ref="CA517:CA520"/>
    <mergeCell ref="CB517:CB520"/>
    <mergeCell ref="CC517:CC520"/>
    <mergeCell ref="CD517:CD520"/>
    <mergeCell ref="CE517:CE520"/>
    <mergeCell ref="CF517:CF520"/>
    <mergeCell ref="CI513:CI516"/>
    <mergeCell ref="CJ513:CJ516"/>
    <mergeCell ref="CK513:CK516"/>
    <mergeCell ref="CO513:CO516"/>
    <mergeCell ref="CP513:CP516"/>
    <mergeCell ref="CQ513:CQ516"/>
    <mergeCell ref="CR513:CR516"/>
    <mergeCell ref="DO523:DO524"/>
    <mergeCell ref="DP523:DP524"/>
    <mergeCell ref="DQ523:DQ524"/>
    <mergeCell ref="DR523:DR524"/>
    <mergeCell ref="DO517:DO518"/>
    <mergeCell ref="DP517:DP518"/>
    <mergeCell ref="DA541:DA542"/>
    <mergeCell ref="DD541:DD544"/>
    <mergeCell ref="DE541:DE544"/>
    <mergeCell ref="DP513:DP514"/>
    <mergeCell ref="DQ513:DQ514"/>
    <mergeCell ref="DR513:DR514"/>
    <mergeCell ref="DS513:DS516"/>
    <mergeCell ref="DT513:DT596"/>
    <mergeCell ref="DU513:DU596"/>
    <mergeCell ref="DQ517:DQ518"/>
    <mergeCell ref="DR517:DR518"/>
    <mergeCell ref="DS517:DS520"/>
    <mergeCell ref="DO525:DO526"/>
    <mergeCell ref="DP525:DP526"/>
    <mergeCell ref="DQ525:DQ526"/>
    <mergeCell ref="DR525:DR526"/>
    <mergeCell ref="DS525:DS528"/>
    <mergeCell ref="DS521:DS524"/>
    <mergeCell ref="DG525:DG528"/>
    <mergeCell ref="DA529:DA530"/>
    <mergeCell ref="DD529:DD532"/>
    <mergeCell ref="DE529:DE532"/>
    <mergeCell ref="DF529:DF532"/>
    <mergeCell ref="DG529:DG532"/>
    <mergeCell ref="DA545:DA546"/>
    <mergeCell ref="DA549:DA550"/>
    <mergeCell ref="DD549:DD552"/>
    <mergeCell ref="DE549:DE552"/>
    <mergeCell ref="DD545:DD548"/>
    <mergeCell ref="DE545:DE548"/>
    <mergeCell ref="DI557:DI560"/>
    <mergeCell ref="DJ557:DJ560"/>
    <mergeCell ref="CT513:CT516"/>
    <mergeCell ref="CX513:CX516"/>
    <mergeCell ref="CY513:CY516"/>
    <mergeCell ref="CZ513:CZ514"/>
    <mergeCell ref="DA513:DA514"/>
    <mergeCell ref="DB513:DB596"/>
    <mergeCell ref="DD513:DD516"/>
    <mergeCell ref="DE513:DE516"/>
    <mergeCell ref="DF513:DF516"/>
    <mergeCell ref="CX517:CX520"/>
    <mergeCell ref="CY517:CY520"/>
    <mergeCell ref="CZ517:CZ518"/>
    <mergeCell ref="DA517:DA518"/>
    <mergeCell ref="DD517:DD520"/>
    <mergeCell ref="DE517:DE520"/>
    <mergeCell ref="DF517:DF520"/>
    <mergeCell ref="DE525:DE528"/>
    <mergeCell ref="DF525:DF528"/>
    <mergeCell ref="DE537:DE540"/>
    <mergeCell ref="DF537:DF540"/>
    <mergeCell ref="DF545:DF548"/>
    <mergeCell ref="DC553:DC554"/>
    <mergeCell ref="DD553:DD556"/>
    <mergeCell ref="DE553:DE556"/>
    <mergeCell ref="DF553:DF556"/>
    <mergeCell ref="DA557:DA558"/>
    <mergeCell ref="DD557:DD560"/>
    <mergeCell ref="DA561:DA562"/>
    <mergeCell ref="DD561:DD564"/>
    <mergeCell ref="DE561:DE564"/>
    <mergeCell ref="DF561:DF564"/>
    <mergeCell ref="CX573:CX576"/>
    <mergeCell ref="CO517:CO520"/>
    <mergeCell ref="DE521:DE524"/>
    <mergeCell ref="DF521:DF524"/>
    <mergeCell ref="CT529:CT532"/>
    <mergeCell ref="CU529:CU532"/>
    <mergeCell ref="B513:B596"/>
    <mergeCell ref="C513:C516"/>
    <mergeCell ref="D513:D514"/>
    <mergeCell ref="BI513:BI596"/>
    <mergeCell ref="BL513:BL596"/>
    <mergeCell ref="BU513:BU596"/>
    <mergeCell ref="BW513:BW514"/>
    <mergeCell ref="BX513:BX514"/>
    <mergeCell ref="BZ513:BZ516"/>
    <mergeCell ref="CA513:CA516"/>
    <mergeCell ref="CB513:CB516"/>
    <mergeCell ref="CC513:CC516"/>
    <mergeCell ref="CD513:CD516"/>
    <mergeCell ref="CE513:CE516"/>
    <mergeCell ref="CF513:CF516"/>
    <mergeCell ref="CG513:CG516"/>
    <mergeCell ref="CH513:CH516"/>
    <mergeCell ref="C517:C520"/>
    <mergeCell ref="CG517:CG520"/>
    <mergeCell ref="CH517:CH520"/>
    <mergeCell ref="C525:C528"/>
    <mergeCell ref="D525:D526"/>
    <mergeCell ref="BW525:BW526"/>
    <mergeCell ref="BX525:BX526"/>
    <mergeCell ref="BZ525:BZ528"/>
    <mergeCell ref="CA525:CA528"/>
    <mergeCell ref="CB525:CB528"/>
    <mergeCell ref="CC525:CC528"/>
    <mergeCell ref="CD525:CD528"/>
    <mergeCell ref="CE525:CE528"/>
    <mergeCell ref="CF525:CF528"/>
    <mergeCell ref="CG525:CG528"/>
    <mergeCell ref="DM505:DM508"/>
    <mergeCell ref="DN505:DN508"/>
    <mergeCell ref="DO505:DO506"/>
    <mergeCell ref="DP505:DP506"/>
    <mergeCell ref="DQ505:DQ506"/>
    <mergeCell ref="DR505:DR506"/>
    <mergeCell ref="DS505:DS508"/>
    <mergeCell ref="D507:D508"/>
    <mergeCell ref="DO507:DO508"/>
    <mergeCell ref="DP507:DP508"/>
    <mergeCell ref="DQ507:DQ508"/>
    <mergeCell ref="DR507:DR508"/>
    <mergeCell ref="CX509:CX512"/>
    <mergeCell ref="DS509:DS512"/>
    <mergeCell ref="DI505:DI508"/>
    <mergeCell ref="DJ505:DJ508"/>
    <mergeCell ref="CY509:CY512"/>
    <mergeCell ref="CZ509:CZ510"/>
    <mergeCell ref="DA509:DA510"/>
    <mergeCell ref="DD509:DD512"/>
    <mergeCell ref="DE509:DE512"/>
    <mergeCell ref="CU513:CU516"/>
    <mergeCell ref="CV513:CV516"/>
    <mergeCell ref="CW513:CW516"/>
    <mergeCell ref="DF509:DF512"/>
    <mergeCell ref="DG509:DG512"/>
    <mergeCell ref="DH509:DH512"/>
    <mergeCell ref="CY505:CY508"/>
    <mergeCell ref="CZ505:CZ506"/>
    <mergeCell ref="DA505:DA506"/>
    <mergeCell ref="DD505:DD508"/>
    <mergeCell ref="DE505:DE508"/>
    <mergeCell ref="DF505:DF508"/>
    <mergeCell ref="DG505:DG508"/>
    <mergeCell ref="DH505:DH508"/>
    <mergeCell ref="C509:C512"/>
    <mergeCell ref="D509:D510"/>
    <mergeCell ref="BW509:BW512"/>
    <mergeCell ref="BZ509:BZ512"/>
    <mergeCell ref="CH509:CH512"/>
    <mergeCell ref="CI509:CI512"/>
    <mergeCell ref="CJ509:CJ512"/>
    <mergeCell ref="CK509:CK512"/>
    <mergeCell ref="CO509:CO512"/>
    <mergeCell ref="CP509:CP512"/>
    <mergeCell ref="CQ509:CQ512"/>
    <mergeCell ref="CR509:CR512"/>
    <mergeCell ref="CS509:CS512"/>
    <mergeCell ref="CT509:CT512"/>
    <mergeCell ref="CU509:CU512"/>
    <mergeCell ref="CV509:CV512"/>
    <mergeCell ref="CW509:CW512"/>
    <mergeCell ref="D511:D512"/>
    <mergeCell ref="CY501:CY504"/>
    <mergeCell ref="CZ501:CZ502"/>
    <mergeCell ref="DA501:DA502"/>
    <mergeCell ref="DD501:DD504"/>
    <mergeCell ref="DE501:DE504"/>
    <mergeCell ref="DF501:DF504"/>
    <mergeCell ref="DG501:DG504"/>
    <mergeCell ref="DH501:DH504"/>
    <mergeCell ref="DS501:DS504"/>
    <mergeCell ref="D503:D504"/>
    <mergeCell ref="DO503:DO504"/>
    <mergeCell ref="DP503:DP504"/>
    <mergeCell ref="DQ503:DQ504"/>
    <mergeCell ref="DR503:DR504"/>
    <mergeCell ref="C505:C508"/>
    <mergeCell ref="D505:D506"/>
    <mergeCell ref="BW505:BW508"/>
    <mergeCell ref="BZ505:BZ508"/>
    <mergeCell ref="CH505:CH508"/>
    <mergeCell ref="CI505:CI508"/>
    <mergeCell ref="CJ505:CJ508"/>
    <mergeCell ref="CK505:CK508"/>
    <mergeCell ref="CO505:CO508"/>
    <mergeCell ref="CP505:CP508"/>
    <mergeCell ref="CQ505:CQ508"/>
    <mergeCell ref="CR505:CR508"/>
    <mergeCell ref="CS505:CS508"/>
    <mergeCell ref="CT505:CT508"/>
    <mergeCell ref="CU505:CU508"/>
    <mergeCell ref="CV505:CV508"/>
    <mergeCell ref="CW505:CW508"/>
    <mergeCell ref="CX505:CX508"/>
    <mergeCell ref="CY497:CY500"/>
    <mergeCell ref="CZ497:CZ498"/>
    <mergeCell ref="DA497:DA498"/>
    <mergeCell ref="DD497:DD500"/>
    <mergeCell ref="DE497:DE500"/>
    <mergeCell ref="DF497:DF500"/>
    <mergeCell ref="DG497:DG500"/>
    <mergeCell ref="DH497:DH500"/>
    <mergeCell ref="DS497:DS500"/>
    <mergeCell ref="D499:D500"/>
    <mergeCell ref="DO499:DO500"/>
    <mergeCell ref="DP499:DP500"/>
    <mergeCell ref="DQ499:DQ500"/>
    <mergeCell ref="DR499:DR500"/>
    <mergeCell ref="C501:C504"/>
    <mergeCell ref="D501:D502"/>
    <mergeCell ref="BW501:BW504"/>
    <mergeCell ref="BZ501:BZ504"/>
    <mergeCell ref="CH501:CH504"/>
    <mergeCell ref="CI501:CI504"/>
    <mergeCell ref="CJ501:CJ504"/>
    <mergeCell ref="CK501:CK504"/>
    <mergeCell ref="CO501:CO504"/>
    <mergeCell ref="CP501:CP504"/>
    <mergeCell ref="CQ501:CQ504"/>
    <mergeCell ref="CR501:CR504"/>
    <mergeCell ref="CS501:CS504"/>
    <mergeCell ref="CT501:CT504"/>
    <mergeCell ref="CU501:CU504"/>
    <mergeCell ref="CV501:CV504"/>
    <mergeCell ref="CW501:CW504"/>
    <mergeCell ref="CX501:CX504"/>
    <mergeCell ref="CY493:CY496"/>
    <mergeCell ref="CZ493:CZ494"/>
    <mergeCell ref="DA493:DA494"/>
    <mergeCell ref="DD493:DD496"/>
    <mergeCell ref="DE493:DE496"/>
    <mergeCell ref="DF493:DF496"/>
    <mergeCell ref="DG493:DG496"/>
    <mergeCell ref="DH493:DH496"/>
    <mergeCell ref="DS493:DS496"/>
    <mergeCell ref="D495:D496"/>
    <mergeCell ref="DO495:DO496"/>
    <mergeCell ref="DP495:DP496"/>
    <mergeCell ref="DQ495:DQ496"/>
    <mergeCell ref="DR495:DR496"/>
    <mergeCell ref="C497:C500"/>
    <mergeCell ref="D497:D498"/>
    <mergeCell ref="BW497:BW500"/>
    <mergeCell ref="BZ497:BZ500"/>
    <mergeCell ref="CH497:CH500"/>
    <mergeCell ref="CI497:CI500"/>
    <mergeCell ref="CJ497:CJ500"/>
    <mergeCell ref="CK497:CK500"/>
    <mergeCell ref="CO497:CO500"/>
    <mergeCell ref="CP497:CP500"/>
    <mergeCell ref="CQ497:CQ500"/>
    <mergeCell ref="CR497:CR500"/>
    <mergeCell ref="CS497:CS500"/>
    <mergeCell ref="CT497:CT500"/>
    <mergeCell ref="CU497:CU500"/>
    <mergeCell ref="CV497:CV500"/>
    <mergeCell ref="CW497:CW500"/>
    <mergeCell ref="CX497:CX500"/>
    <mergeCell ref="CY489:CY492"/>
    <mergeCell ref="CZ489:CZ490"/>
    <mergeCell ref="DA489:DA490"/>
    <mergeCell ref="DD489:DD492"/>
    <mergeCell ref="DE489:DE492"/>
    <mergeCell ref="DF489:DF492"/>
    <mergeCell ref="DG489:DG492"/>
    <mergeCell ref="DH489:DH492"/>
    <mergeCell ref="DS489:DS492"/>
    <mergeCell ref="D491:D492"/>
    <mergeCell ref="DO491:DO492"/>
    <mergeCell ref="DP491:DP492"/>
    <mergeCell ref="DQ491:DQ492"/>
    <mergeCell ref="DR491:DR492"/>
    <mergeCell ref="C493:C496"/>
    <mergeCell ref="D493:D494"/>
    <mergeCell ref="BW493:BW496"/>
    <mergeCell ref="BZ493:BZ496"/>
    <mergeCell ref="CH493:CH496"/>
    <mergeCell ref="CI493:CI496"/>
    <mergeCell ref="CJ493:CJ496"/>
    <mergeCell ref="CK493:CK496"/>
    <mergeCell ref="CO493:CO496"/>
    <mergeCell ref="CP493:CP496"/>
    <mergeCell ref="CQ493:CQ496"/>
    <mergeCell ref="CR493:CR496"/>
    <mergeCell ref="CS493:CS496"/>
    <mergeCell ref="CT493:CT496"/>
    <mergeCell ref="CU493:CU496"/>
    <mergeCell ref="CV493:CV496"/>
    <mergeCell ref="CW493:CW496"/>
    <mergeCell ref="CX493:CX496"/>
    <mergeCell ref="C489:C492"/>
    <mergeCell ref="D489:D490"/>
    <mergeCell ref="BW489:BW492"/>
    <mergeCell ref="BZ489:BZ492"/>
    <mergeCell ref="CH489:CH492"/>
    <mergeCell ref="CI489:CI492"/>
    <mergeCell ref="CJ489:CJ492"/>
    <mergeCell ref="CK489:CK492"/>
    <mergeCell ref="CO489:CO492"/>
    <mergeCell ref="CP489:CP492"/>
    <mergeCell ref="CQ489:CQ492"/>
    <mergeCell ref="CR489:CR492"/>
    <mergeCell ref="CS489:CS492"/>
    <mergeCell ref="CT489:CT492"/>
    <mergeCell ref="CU489:CU492"/>
    <mergeCell ref="CV489:CV492"/>
    <mergeCell ref="CW489:CW492"/>
    <mergeCell ref="DS481:DS484"/>
    <mergeCell ref="D483:D484"/>
    <mergeCell ref="DO483:DO484"/>
    <mergeCell ref="DP483:DP484"/>
    <mergeCell ref="DQ483:DQ484"/>
    <mergeCell ref="DR483:DR484"/>
    <mergeCell ref="C485:C488"/>
    <mergeCell ref="D485:D486"/>
    <mergeCell ref="BW485:BW488"/>
    <mergeCell ref="BZ485:BZ488"/>
    <mergeCell ref="CH485:CH488"/>
    <mergeCell ref="CI485:CI488"/>
    <mergeCell ref="CJ485:CJ488"/>
    <mergeCell ref="CK485:CK488"/>
    <mergeCell ref="CO485:CO488"/>
    <mergeCell ref="CP485:CP488"/>
    <mergeCell ref="CQ485:CQ488"/>
    <mergeCell ref="CR485:CR488"/>
    <mergeCell ref="CS485:CS488"/>
    <mergeCell ref="CT485:CT488"/>
    <mergeCell ref="CU485:CU488"/>
    <mergeCell ref="CV485:CV488"/>
    <mergeCell ref="CW485:CW488"/>
    <mergeCell ref="CX485:CX488"/>
    <mergeCell ref="CY485:CY488"/>
    <mergeCell ref="CZ485:CZ486"/>
    <mergeCell ref="DS485:DS488"/>
    <mergeCell ref="D487:D488"/>
    <mergeCell ref="DO487:DO488"/>
    <mergeCell ref="DP487:DP488"/>
    <mergeCell ref="DQ487:DQ488"/>
    <mergeCell ref="DR487:DR488"/>
    <mergeCell ref="DG477:DG480"/>
    <mergeCell ref="DH477:DH480"/>
    <mergeCell ref="DI477:DI480"/>
    <mergeCell ref="DJ477:DJ480"/>
    <mergeCell ref="DK477:DK480"/>
    <mergeCell ref="DL477:DL480"/>
    <mergeCell ref="DM477:DM480"/>
    <mergeCell ref="DN477:DN480"/>
    <mergeCell ref="DO477:DO478"/>
    <mergeCell ref="DP477:DP478"/>
    <mergeCell ref="DQ477:DQ478"/>
    <mergeCell ref="DR477:DR478"/>
    <mergeCell ref="DS477:DS480"/>
    <mergeCell ref="DO479:DO480"/>
    <mergeCell ref="DP479:DP480"/>
    <mergeCell ref="DQ479:DQ480"/>
    <mergeCell ref="DR479:DR480"/>
    <mergeCell ref="DO473:DO474"/>
    <mergeCell ref="DP473:DP474"/>
    <mergeCell ref="DQ473:DQ474"/>
    <mergeCell ref="DR473:DR474"/>
    <mergeCell ref="DS473:DS476"/>
    <mergeCell ref="D475:D476"/>
    <mergeCell ref="BW475:BW476"/>
    <mergeCell ref="BX475:BX476"/>
    <mergeCell ref="DO475:DO476"/>
    <mergeCell ref="DP475:DP476"/>
    <mergeCell ref="DQ475:DQ476"/>
    <mergeCell ref="DR475:DR476"/>
    <mergeCell ref="C477:C480"/>
    <mergeCell ref="D477:D478"/>
    <mergeCell ref="BW477:BW480"/>
    <mergeCell ref="BZ477:BZ480"/>
    <mergeCell ref="CH477:CH480"/>
    <mergeCell ref="CI477:CI480"/>
    <mergeCell ref="CJ477:CJ480"/>
    <mergeCell ref="CK477:CK480"/>
    <mergeCell ref="CO477:CO480"/>
    <mergeCell ref="CP477:CP480"/>
    <mergeCell ref="CQ477:CQ480"/>
    <mergeCell ref="CR477:CR480"/>
    <mergeCell ref="CS477:CS480"/>
    <mergeCell ref="CT477:CT480"/>
    <mergeCell ref="CU477:CU480"/>
    <mergeCell ref="CV477:CV480"/>
    <mergeCell ref="CW477:CW480"/>
    <mergeCell ref="CX477:CX480"/>
    <mergeCell ref="CY477:CY480"/>
    <mergeCell ref="CZ477:CZ478"/>
    <mergeCell ref="DH469:DH472"/>
    <mergeCell ref="DI469:DI472"/>
    <mergeCell ref="DJ469:DJ472"/>
    <mergeCell ref="DK469:DK472"/>
    <mergeCell ref="DL469:DL472"/>
    <mergeCell ref="DM469:DM472"/>
    <mergeCell ref="DN469:DN472"/>
    <mergeCell ref="DO469:DO470"/>
    <mergeCell ref="DP469:DP470"/>
    <mergeCell ref="DQ469:DQ470"/>
    <mergeCell ref="DR469:DR470"/>
    <mergeCell ref="DS469:DS472"/>
    <mergeCell ref="D471:D472"/>
    <mergeCell ref="BW471:BW472"/>
    <mergeCell ref="BX471:BX472"/>
    <mergeCell ref="DC471:DC472"/>
    <mergeCell ref="DO471:DO472"/>
    <mergeCell ref="DP471:DP472"/>
    <mergeCell ref="DQ471:DQ472"/>
    <mergeCell ref="DR471:DR472"/>
    <mergeCell ref="CP469:CP472"/>
    <mergeCell ref="CQ469:CQ472"/>
    <mergeCell ref="CR469:CR472"/>
    <mergeCell ref="CS469:CS472"/>
    <mergeCell ref="CT469:CT472"/>
    <mergeCell ref="CU469:CU472"/>
    <mergeCell ref="CV469:CV472"/>
    <mergeCell ref="CW469:CW472"/>
    <mergeCell ref="CX469:CX472"/>
    <mergeCell ref="CY469:CY472"/>
    <mergeCell ref="CZ469:CZ470"/>
    <mergeCell ref="DA469:DA470"/>
    <mergeCell ref="DG469:DG472"/>
    <mergeCell ref="C469:C472"/>
    <mergeCell ref="D469:D470"/>
    <mergeCell ref="BW469:BW470"/>
    <mergeCell ref="BX469:BX470"/>
    <mergeCell ref="BZ469:BZ472"/>
    <mergeCell ref="CA469:CA472"/>
    <mergeCell ref="CB469:CB472"/>
    <mergeCell ref="CC469:CC472"/>
    <mergeCell ref="CD469:CD472"/>
    <mergeCell ref="CE469:CE472"/>
    <mergeCell ref="CF469:CF472"/>
    <mergeCell ref="CG469:CG472"/>
    <mergeCell ref="CH469:CH472"/>
    <mergeCell ref="CI469:CI472"/>
    <mergeCell ref="CJ469:CJ472"/>
    <mergeCell ref="CK469:CK472"/>
    <mergeCell ref="CO469:CO472"/>
    <mergeCell ref="DG465:DG468"/>
    <mergeCell ref="DH465:DH468"/>
    <mergeCell ref="DI465:DI468"/>
    <mergeCell ref="DJ465:DJ468"/>
    <mergeCell ref="DK465:DK468"/>
    <mergeCell ref="DL465:DL468"/>
    <mergeCell ref="DM465:DM468"/>
    <mergeCell ref="DN465:DN468"/>
    <mergeCell ref="DO465:DO466"/>
    <mergeCell ref="DP465:DP466"/>
    <mergeCell ref="DQ465:DQ466"/>
    <mergeCell ref="DR465:DR466"/>
    <mergeCell ref="DS465:DS468"/>
    <mergeCell ref="D467:D468"/>
    <mergeCell ref="BW467:BW468"/>
    <mergeCell ref="BX467:BX468"/>
    <mergeCell ref="DO467:DO468"/>
    <mergeCell ref="DP467:DP468"/>
    <mergeCell ref="DQ467:DQ468"/>
    <mergeCell ref="DR467:DR468"/>
    <mergeCell ref="DF465:DF468"/>
    <mergeCell ref="CP465:CP468"/>
    <mergeCell ref="CQ465:CQ468"/>
    <mergeCell ref="CR465:CR468"/>
    <mergeCell ref="CS465:CS468"/>
    <mergeCell ref="CT465:CT468"/>
    <mergeCell ref="CU465:CU468"/>
    <mergeCell ref="CV465:CV468"/>
    <mergeCell ref="CW465:CW468"/>
    <mergeCell ref="CX465:CX468"/>
    <mergeCell ref="CY465:CY468"/>
    <mergeCell ref="CZ465:CZ466"/>
    <mergeCell ref="C465:C468"/>
    <mergeCell ref="D465:D466"/>
    <mergeCell ref="BW465:BW466"/>
    <mergeCell ref="BX465:BX466"/>
    <mergeCell ref="BZ465:BZ468"/>
    <mergeCell ref="CA465:CA468"/>
    <mergeCell ref="CB465:CB468"/>
    <mergeCell ref="CC465:CC468"/>
    <mergeCell ref="CD465:CD468"/>
    <mergeCell ref="CE465:CE468"/>
    <mergeCell ref="CF465:CF468"/>
    <mergeCell ref="CG465:CG468"/>
    <mergeCell ref="CH465:CH468"/>
    <mergeCell ref="CI465:CI468"/>
    <mergeCell ref="CJ465:CJ468"/>
    <mergeCell ref="CK465:CK468"/>
    <mergeCell ref="CO465:CO468"/>
    <mergeCell ref="DG461:DG464"/>
    <mergeCell ref="DH461:DH464"/>
    <mergeCell ref="DI461:DI464"/>
    <mergeCell ref="DJ461:DJ464"/>
    <mergeCell ref="DK461:DK464"/>
    <mergeCell ref="DL461:DL464"/>
    <mergeCell ref="DM461:DM464"/>
    <mergeCell ref="DN461:DN464"/>
    <mergeCell ref="DO461:DO462"/>
    <mergeCell ref="DP461:DP462"/>
    <mergeCell ref="DQ461:DQ462"/>
    <mergeCell ref="DR461:DR462"/>
    <mergeCell ref="DS461:DS464"/>
    <mergeCell ref="D463:D464"/>
    <mergeCell ref="BW463:BW464"/>
    <mergeCell ref="BX463:BX464"/>
    <mergeCell ref="DO463:DO464"/>
    <mergeCell ref="DP463:DP464"/>
    <mergeCell ref="DQ463:DQ464"/>
    <mergeCell ref="DR463:DR464"/>
    <mergeCell ref="CP461:CP464"/>
    <mergeCell ref="CQ461:CQ464"/>
    <mergeCell ref="CR461:CR464"/>
    <mergeCell ref="CS461:CS464"/>
    <mergeCell ref="CT461:CT464"/>
    <mergeCell ref="CU461:CU464"/>
    <mergeCell ref="CV461:CV464"/>
    <mergeCell ref="CW461:CW464"/>
    <mergeCell ref="CX461:CX464"/>
    <mergeCell ref="CY461:CY464"/>
    <mergeCell ref="CZ461:CZ462"/>
    <mergeCell ref="C461:C464"/>
    <mergeCell ref="D461:D462"/>
    <mergeCell ref="BW461:BW462"/>
    <mergeCell ref="BX461:BX462"/>
    <mergeCell ref="BZ461:BZ464"/>
    <mergeCell ref="CA461:CA464"/>
    <mergeCell ref="CB461:CB464"/>
    <mergeCell ref="CC461:CC464"/>
    <mergeCell ref="CD461:CD464"/>
    <mergeCell ref="CE461:CE464"/>
    <mergeCell ref="CF461:CF464"/>
    <mergeCell ref="CG461:CG464"/>
    <mergeCell ref="CH461:CH464"/>
    <mergeCell ref="CI461:CI464"/>
    <mergeCell ref="CJ461:CJ464"/>
    <mergeCell ref="CK461:CK464"/>
    <mergeCell ref="CO461:CO464"/>
    <mergeCell ref="DI457:DI460"/>
    <mergeCell ref="DJ457:DJ460"/>
    <mergeCell ref="DK457:DK460"/>
    <mergeCell ref="DL457:DL460"/>
    <mergeCell ref="DM457:DM460"/>
    <mergeCell ref="DN457:DN460"/>
    <mergeCell ref="DO457:DO458"/>
    <mergeCell ref="DP457:DP458"/>
    <mergeCell ref="DQ457:DQ458"/>
    <mergeCell ref="DR457:DR458"/>
    <mergeCell ref="DS457:DS460"/>
    <mergeCell ref="D459:D460"/>
    <mergeCell ref="BW459:BW460"/>
    <mergeCell ref="BX459:BX460"/>
    <mergeCell ref="DO459:DO460"/>
    <mergeCell ref="DP459:DP460"/>
    <mergeCell ref="DQ459:DQ460"/>
    <mergeCell ref="DR459:DR460"/>
    <mergeCell ref="CP457:CP460"/>
    <mergeCell ref="CQ457:CQ460"/>
    <mergeCell ref="CR457:CR460"/>
    <mergeCell ref="DF457:DF460"/>
    <mergeCell ref="DG457:DG460"/>
    <mergeCell ref="DH457:DH460"/>
    <mergeCell ref="CS457:CS460"/>
    <mergeCell ref="CT457:CT460"/>
    <mergeCell ref="CU457:CU460"/>
    <mergeCell ref="CV457:CV460"/>
    <mergeCell ref="CW457:CW460"/>
    <mergeCell ref="CX457:CX460"/>
    <mergeCell ref="CY457:CY460"/>
    <mergeCell ref="CZ457:CZ458"/>
    <mergeCell ref="C457:C460"/>
    <mergeCell ref="D457:D458"/>
    <mergeCell ref="BW457:BW458"/>
    <mergeCell ref="BX457:BX458"/>
    <mergeCell ref="BZ457:BZ460"/>
    <mergeCell ref="CA457:CA460"/>
    <mergeCell ref="CB457:CB460"/>
    <mergeCell ref="CC457:CC460"/>
    <mergeCell ref="CD457:CD460"/>
    <mergeCell ref="CE457:CE460"/>
    <mergeCell ref="CF457:CF460"/>
    <mergeCell ref="CG457:CG460"/>
    <mergeCell ref="CH457:CH460"/>
    <mergeCell ref="CI457:CI460"/>
    <mergeCell ref="CJ457:CJ460"/>
    <mergeCell ref="CK457:CK460"/>
    <mergeCell ref="CO457:CO460"/>
    <mergeCell ref="DJ453:DJ456"/>
    <mergeCell ref="DK453:DK456"/>
    <mergeCell ref="DL453:DL456"/>
    <mergeCell ref="DM453:DM456"/>
    <mergeCell ref="DN453:DN456"/>
    <mergeCell ref="DO453:DO454"/>
    <mergeCell ref="DP453:DP454"/>
    <mergeCell ref="DQ453:DQ454"/>
    <mergeCell ref="DR453:DR454"/>
    <mergeCell ref="DS453:DS456"/>
    <mergeCell ref="D455:D456"/>
    <mergeCell ref="BW455:BW456"/>
    <mergeCell ref="BX455:BX456"/>
    <mergeCell ref="DO455:DO456"/>
    <mergeCell ref="DP455:DP456"/>
    <mergeCell ref="DQ455:DQ456"/>
    <mergeCell ref="DR455:DR456"/>
    <mergeCell ref="CO453:CO456"/>
    <mergeCell ref="CP453:CP456"/>
    <mergeCell ref="CQ453:CQ456"/>
    <mergeCell ref="CR453:CR456"/>
    <mergeCell ref="CS453:CS456"/>
    <mergeCell ref="CT453:CT456"/>
    <mergeCell ref="CU453:CU456"/>
    <mergeCell ref="CV453:CV456"/>
    <mergeCell ref="CW453:CW456"/>
    <mergeCell ref="CX453:CX456"/>
    <mergeCell ref="CY453:CY456"/>
    <mergeCell ref="CZ453:CZ454"/>
    <mergeCell ref="DA453:DA454"/>
    <mergeCell ref="DD453:DD456"/>
    <mergeCell ref="DG453:DG456"/>
    <mergeCell ref="C453:C456"/>
    <mergeCell ref="D453:D454"/>
    <mergeCell ref="BW453:BW454"/>
    <mergeCell ref="BX453:BX454"/>
    <mergeCell ref="BZ453:BZ456"/>
    <mergeCell ref="CA453:CA456"/>
    <mergeCell ref="CB453:CB456"/>
    <mergeCell ref="CC453:CC456"/>
    <mergeCell ref="CD453:CD456"/>
    <mergeCell ref="CE453:CE456"/>
    <mergeCell ref="CF453:CF456"/>
    <mergeCell ref="CG453:CG456"/>
    <mergeCell ref="CH453:CH456"/>
    <mergeCell ref="CI453:CI456"/>
    <mergeCell ref="CJ453:CJ456"/>
    <mergeCell ref="CK453:CK456"/>
    <mergeCell ref="DI453:DI456"/>
    <mergeCell ref="DH453:DH456"/>
    <mergeCell ref="C449:C452"/>
    <mergeCell ref="D449:D450"/>
    <mergeCell ref="BW449:BW450"/>
    <mergeCell ref="BX449:BX450"/>
    <mergeCell ref="BZ449:BZ452"/>
    <mergeCell ref="CA449:CA452"/>
    <mergeCell ref="CB449:CB452"/>
    <mergeCell ref="CC449:CC452"/>
    <mergeCell ref="CD449:CD452"/>
    <mergeCell ref="CE449:CE452"/>
    <mergeCell ref="CF449:CF452"/>
    <mergeCell ref="CG449:CG452"/>
    <mergeCell ref="CH449:CH452"/>
    <mergeCell ref="CI449:CI452"/>
    <mergeCell ref="CJ449:CJ452"/>
    <mergeCell ref="CK449:CK452"/>
    <mergeCell ref="CO449:CO452"/>
    <mergeCell ref="D451:D452"/>
    <mergeCell ref="BW451:BW452"/>
    <mergeCell ref="BX451:BX452"/>
    <mergeCell ref="DS445:DS448"/>
    <mergeCell ref="D447:D448"/>
    <mergeCell ref="BK447:BK449"/>
    <mergeCell ref="BM447:BS449"/>
    <mergeCell ref="BW447:BW448"/>
    <mergeCell ref="BX447:BX448"/>
    <mergeCell ref="DO447:DO448"/>
    <mergeCell ref="DP447:DP448"/>
    <mergeCell ref="DQ447:DQ448"/>
    <mergeCell ref="DR447:DR448"/>
    <mergeCell ref="CP449:CP452"/>
    <mergeCell ref="CQ449:CQ452"/>
    <mergeCell ref="CR449:CR452"/>
    <mergeCell ref="CS449:CS452"/>
    <mergeCell ref="CT449:CT452"/>
    <mergeCell ref="DK449:DK452"/>
    <mergeCell ref="DL449:DL452"/>
    <mergeCell ref="DM449:DM452"/>
    <mergeCell ref="DN449:DN452"/>
    <mergeCell ref="DO449:DO450"/>
    <mergeCell ref="DP449:DP450"/>
    <mergeCell ref="DQ449:DQ450"/>
    <mergeCell ref="DR449:DR450"/>
    <mergeCell ref="DS449:DS452"/>
    <mergeCell ref="DO451:DO452"/>
    <mergeCell ref="DP451:DP452"/>
    <mergeCell ref="DQ451:DQ452"/>
    <mergeCell ref="DR451:DR452"/>
    <mergeCell ref="CP445:CP448"/>
    <mergeCell ref="CQ445:CQ448"/>
    <mergeCell ref="CR445:CR448"/>
    <mergeCell ref="CS445:CS448"/>
    <mergeCell ref="C445:C448"/>
    <mergeCell ref="D445:D446"/>
    <mergeCell ref="BW445:BW446"/>
    <mergeCell ref="BX445:BX446"/>
    <mergeCell ref="BZ445:BZ448"/>
    <mergeCell ref="CA445:CA448"/>
    <mergeCell ref="CB445:CB448"/>
    <mergeCell ref="CC445:CC448"/>
    <mergeCell ref="CD445:CD448"/>
    <mergeCell ref="CE445:CE448"/>
    <mergeCell ref="CF445:CF448"/>
    <mergeCell ref="CG445:CG448"/>
    <mergeCell ref="CH445:CH448"/>
    <mergeCell ref="CI445:CI448"/>
    <mergeCell ref="CJ445:CJ448"/>
    <mergeCell ref="CK445:CK448"/>
    <mergeCell ref="CO445:CO448"/>
    <mergeCell ref="D443:D444"/>
    <mergeCell ref="BW443:BW444"/>
    <mergeCell ref="BX443:BX444"/>
    <mergeCell ref="DO443:DO444"/>
    <mergeCell ref="DP443:DP444"/>
    <mergeCell ref="DQ443:DQ444"/>
    <mergeCell ref="DR443:DR444"/>
    <mergeCell ref="CP441:CP444"/>
    <mergeCell ref="CQ441:CQ444"/>
    <mergeCell ref="CR441:CR444"/>
    <mergeCell ref="CS441:CS444"/>
    <mergeCell ref="CT441:CT444"/>
    <mergeCell ref="CU441:CU444"/>
    <mergeCell ref="CV441:CV444"/>
    <mergeCell ref="CW441:CW444"/>
    <mergeCell ref="CX441:CX444"/>
    <mergeCell ref="CY441:CY444"/>
    <mergeCell ref="CZ441:CZ442"/>
    <mergeCell ref="DA441:DA442"/>
    <mergeCell ref="DD441:DD444"/>
    <mergeCell ref="CH441:CH444"/>
    <mergeCell ref="CI441:CI444"/>
    <mergeCell ref="CJ441:CJ444"/>
    <mergeCell ref="CK441:CK444"/>
    <mergeCell ref="CO441:CO444"/>
    <mergeCell ref="DH441:DH444"/>
    <mergeCell ref="DI441:DI444"/>
    <mergeCell ref="DJ441:DJ444"/>
    <mergeCell ref="DK441:DK444"/>
    <mergeCell ref="DL441:DL444"/>
    <mergeCell ref="DM441:DM444"/>
    <mergeCell ref="DN441:DN444"/>
    <mergeCell ref="D435:D436"/>
    <mergeCell ref="BW435:BW436"/>
    <mergeCell ref="BX435:BX436"/>
    <mergeCell ref="DO435:DO436"/>
    <mergeCell ref="DP435:DP436"/>
    <mergeCell ref="DQ435:DQ436"/>
    <mergeCell ref="DR435:DR436"/>
    <mergeCell ref="CP437:CP440"/>
    <mergeCell ref="CQ437:CQ440"/>
    <mergeCell ref="CR437:CR440"/>
    <mergeCell ref="DH433:DH436"/>
    <mergeCell ref="DI433:DI436"/>
    <mergeCell ref="DJ433:DJ436"/>
    <mergeCell ref="DK433:DK436"/>
    <mergeCell ref="DL433:DL436"/>
    <mergeCell ref="DM433:DM436"/>
    <mergeCell ref="DN433:DN436"/>
    <mergeCell ref="CI433:CI436"/>
    <mergeCell ref="CJ433:CJ436"/>
    <mergeCell ref="CK433:CK436"/>
    <mergeCell ref="DG437:DG440"/>
    <mergeCell ref="DH437:DH440"/>
    <mergeCell ref="DI437:DI440"/>
    <mergeCell ref="DJ437:DJ440"/>
    <mergeCell ref="DK437:DK440"/>
    <mergeCell ref="DL437:DL440"/>
    <mergeCell ref="DM437:DM440"/>
    <mergeCell ref="DN437:DN440"/>
    <mergeCell ref="DO437:DO438"/>
    <mergeCell ref="DP437:DP438"/>
    <mergeCell ref="DQ437:DQ438"/>
    <mergeCell ref="DR437:DR438"/>
    <mergeCell ref="C437:C440"/>
    <mergeCell ref="D437:D438"/>
    <mergeCell ref="BW437:BW438"/>
    <mergeCell ref="BX437:BX438"/>
    <mergeCell ref="BZ437:BZ440"/>
    <mergeCell ref="CA437:CA440"/>
    <mergeCell ref="CB437:CB440"/>
    <mergeCell ref="CC437:CC440"/>
    <mergeCell ref="CD437:CD440"/>
    <mergeCell ref="CE437:CE440"/>
    <mergeCell ref="CF437:CF440"/>
    <mergeCell ref="CG437:CG440"/>
    <mergeCell ref="CH437:CH440"/>
    <mergeCell ref="CI437:CI440"/>
    <mergeCell ref="CJ437:CJ440"/>
    <mergeCell ref="CK437:CK440"/>
    <mergeCell ref="CO437:CO440"/>
    <mergeCell ref="D439:D440"/>
    <mergeCell ref="BW439:BW440"/>
    <mergeCell ref="BX439:BX440"/>
    <mergeCell ref="DV429:DV512"/>
    <mergeCell ref="DX429:DX512"/>
    <mergeCell ref="D431:D432"/>
    <mergeCell ref="BW431:BW432"/>
    <mergeCell ref="BX431:BX432"/>
    <mergeCell ref="DO431:DO432"/>
    <mergeCell ref="DP431:DP432"/>
    <mergeCell ref="DQ431:DQ432"/>
    <mergeCell ref="DR431:DR432"/>
    <mergeCell ref="D433:D434"/>
    <mergeCell ref="BW433:BW434"/>
    <mergeCell ref="BX433:BX434"/>
    <mergeCell ref="BZ433:BZ436"/>
    <mergeCell ref="CA433:CA436"/>
    <mergeCell ref="CB433:CB436"/>
    <mergeCell ref="CC433:CC436"/>
    <mergeCell ref="CD433:CD436"/>
    <mergeCell ref="CE433:CE436"/>
    <mergeCell ref="CF433:CF436"/>
    <mergeCell ref="CI429:CI432"/>
    <mergeCell ref="CJ429:CJ432"/>
    <mergeCell ref="CK429:CK432"/>
    <mergeCell ref="CO429:CO432"/>
    <mergeCell ref="CP429:CP432"/>
    <mergeCell ref="CQ429:CQ432"/>
    <mergeCell ref="CR429:CR432"/>
    <mergeCell ref="DO439:DO440"/>
    <mergeCell ref="DP439:DP440"/>
    <mergeCell ref="DQ439:DQ440"/>
    <mergeCell ref="DR439:DR440"/>
    <mergeCell ref="DO433:DO434"/>
    <mergeCell ref="DP433:DP434"/>
    <mergeCell ref="DA457:DA458"/>
    <mergeCell ref="DD457:DD460"/>
    <mergeCell ref="DE457:DE460"/>
    <mergeCell ref="DP429:DP430"/>
    <mergeCell ref="DQ429:DQ430"/>
    <mergeCell ref="DR429:DR430"/>
    <mergeCell ref="DS429:DS432"/>
    <mergeCell ref="DT429:DT512"/>
    <mergeCell ref="DU429:DU512"/>
    <mergeCell ref="DQ433:DQ434"/>
    <mergeCell ref="DR433:DR434"/>
    <mergeCell ref="DS433:DS436"/>
    <mergeCell ref="DO441:DO442"/>
    <mergeCell ref="DP441:DP442"/>
    <mergeCell ref="DQ441:DQ442"/>
    <mergeCell ref="DR441:DR442"/>
    <mergeCell ref="DS441:DS444"/>
    <mergeCell ref="DS437:DS440"/>
    <mergeCell ref="DG441:DG444"/>
    <mergeCell ref="DA445:DA446"/>
    <mergeCell ref="DD445:DD448"/>
    <mergeCell ref="DE445:DE448"/>
    <mergeCell ref="DF445:DF448"/>
    <mergeCell ref="DG445:DG448"/>
    <mergeCell ref="DA461:DA462"/>
    <mergeCell ref="DA465:DA466"/>
    <mergeCell ref="DD465:DD468"/>
    <mergeCell ref="DE465:DE468"/>
    <mergeCell ref="DD461:DD464"/>
    <mergeCell ref="DE461:DE464"/>
    <mergeCell ref="DI473:DI476"/>
    <mergeCell ref="DJ473:DJ476"/>
    <mergeCell ref="CT429:CT432"/>
    <mergeCell ref="CX429:CX432"/>
    <mergeCell ref="CY429:CY432"/>
    <mergeCell ref="CZ429:CZ430"/>
    <mergeCell ref="DA429:DA430"/>
    <mergeCell ref="DB429:DB512"/>
    <mergeCell ref="DD429:DD432"/>
    <mergeCell ref="DE429:DE432"/>
    <mergeCell ref="DF429:DF432"/>
    <mergeCell ref="CX433:CX436"/>
    <mergeCell ref="CY433:CY436"/>
    <mergeCell ref="CZ433:CZ434"/>
    <mergeCell ref="DA433:DA434"/>
    <mergeCell ref="DD433:DD436"/>
    <mergeCell ref="DE433:DE436"/>
    <mergeCell ref="DF433:DF436"/>
    <mergeCell ref="DE441:DE444"/>
    <mergeCell ref="DF441:DF444"/>
    <mergeCell ref="DE453:DE456"/>
    <mergeCell ref="DF453:DF456"/>
    <mergeCell ref="DF461:DF464"/>
    <mergeCell ref="DC469:DC470"/>
    <mergeCell ref="DD469:DD472"/>
    <mergeCell ref="DE469:DE472"/>
    <mergeCell ref="DF469:DF472"/>
    <mergeCell ref="DA473:DA474"/>
    <mergeCell ref="DD473:DD476"/>
    <mergeCell ref="DA477:DA478"/>
    <mergeCell ref="DD477:DD480"/>
    <mergeCell ref="DE477:DE480"/>
    <mergeCell ref="DF477:DF480"/>
    <mergeCell ref="CX489:CX492"/>
    <mergeCell ref="CO433:CO436"/>
    <mergeCell ref="DE437:DE440"/>
    <mergeCell ref="DF437:DF440"/>
    <mergeCell ref="CT445:CT448"/>
    <mergeCell ref="CU445:CU448"/>
    <mergeCell ref="B429:B512"/>
    <mergeCell ref="C429:C432"/>
    <mergeCell ref="D429:D430"/>
    <mergeCell ref="BI429:BI512"/>
    <mergeCell ref="BL429:BL512"/>
    <mergeCell ref="BU429:BU512"/>
    <mergeCell ref="BW429:BW430"/>
    <mergeCell ref="BX429:BX430"/>
    <mergeCell ref="BZ429:BZ432"/>
    <mergeCell ref="CA429:CA432"/>
    <mergeCell ref="CB429:CB432"/>
    <mergeCell ref="CC429:CC432"/>
    <mergeCell ref="CD429:CD432"/>
    <mergeCell ref="CE429:CE432"/>
    <mergeCell ref="CF429:CF432"/>
    <mergeCell ref="CG429:CG432"/>
    <mergeCell ref="CH429:CH432"/>
    <mergeCell ref="C433:C436"/>
    <mergeCell ref="CG433:CG436"/>
    <mergeCell ref="CH433:CH436"/>
    <mergeCell ref="C441:C444"/>
    <mergeCell ref="D441:D442"/>
    <mergeCell ref="BW441:BW442"/>
    <mergeCell ref="BX441:BX442"/>
    <mergeCell ref="BZ441:BZ444"/>
    <mergeCell ref="CA441:CA444"/>
    <mergeCell ref="CB441:CB444"/>
    <mergeCell ref="CC441:CC444"/>
    <mergeCell ref="CD441:CD444"/>
    <mergeCell ref="CE441:CE444"/>
    <mergeCell ref="CF441:CF444"/>
    <mergeCell ref="CG441:CG444"/>
    <mergeCell ref="DM421:DM424"/>
    <mergeCell ref="DN421:DN424"/>
    <mergeCell ref="DO421:DO422"/>
    <mergeCell ref="DP421:DP422"/>
    <mergeCell ref="DQ421:DQ422"/>
    <mergeCell ref="DR421:DR422"/>
    <mergeCell ref="DS421:DS424"/>
    <mergeCell ref="D423:D424"/>
    <mergeCell ref="DO423:DO424"/>
    <mergeCell ref="DP423:DP424"/>
    <mergeCell ref="DQ423:DQ424"/>
    <mergeCell ref="DR423:DR424"/>
    <mergeCell ref="CX425:CX428"/>
    <mergeCell ref="DS425:DS428"/>
    <mergeCell ref="DI421:DI424"/>
    <mergeCell ref="DJ421:DJ424"/>
    <mergeCell ref="CY425:CY428"/>
    <mergeCell ref="CZ425:CZ426"/>
    <mergeCell ref="DA425:DA426"/>
    <mergeCell ref="DD425:DD428"/>
    <mergeCell ref="DE425:DE428"/>
    <mergeCell ref="CU429:CU432"/>
    <mergeCell ref="CV429:CV432"/>
    <mergeCell ref="CW429:CW432"/>
    <mergeCell ref="DF425:DF428"/>
    <mergeCell ref="DG425:DG428"/>
    <mergeCell ref="DH425:DH428"/>
    <mergeCell ref="CY421:CY424"/>
    <mergeCell ref="CZ421:CZ422"/>
    <mergeCell ref="DA421:DA422"/>
    <mergeCell ref="DD421:DD424"/>
    <mergeCell ref="DE421:DE424"/>
    <mergeCell ref="DF421:DF424"/>
    <mergeCell ref="DG421:DG424"/>
    <mergeCell ref="DH421:DH424"/>
    <mergeCell ref="C425:C428"/>
    <mergeCell ref="D425:D426"/>
    <mergeCell ref="BW425:BW428"/>
    <mergeCell ref="BZ425:BZ428"/>
    <mergeCell ref="CH425:CH428"/>
    <mergeCell ref="CI425:CI428"/>
    <mergeCell ref="CJ425:CJ428"/>
    <mergeCell ref="CK425:CK428"/>
    <mergeCell ref="CO425:CO428"/>
    <mergeCell ref="CP425:CP428"/>
    <mergeCell ref="CQ425:CQ428"/>
    <mergeCell ref="CR425:CR428"/>
    <mergeCell ref="CS425:CS428"/>
    <mergeCell ref="CT425:CT428"/>
    <mergeCell ref="CU425:CU428"/>
    <mergeCell ref="CV425:CV428"/>
    <mergeCell ref="CW425:CW428"/>
    <mergeCell ref="D427:D428"/>
    <mergeCell ref="CY417:CY420"/>
    <mergeCell ref="CZ417:CZ418"/>
    <mergeCell ref="DA417:DA418"/>
    <mergeCell ref="DD417:DD420"/>
    <mergeCell ref="DE417:DE420"/>
    <mergeCell ref="DF417:DF420"/>
    <mergeCell ref="DG417:DG420"/>
    <mergeCell ref="DH417:DH420"/>
    <mergeCell ref="DS417:DS420"/>
    <mergeCell ref="D419:D420"/>
    <mergeCell ref="DO419:DO420"/>
    <mergeCell ref="DP419:DP420"/>
    <mergeCell ref="DQ419:DQ420"/>
    <mergeCell ref="DR419:DR420"/>
    <mergeCell ref="C421:C424"/>
    <mergeCell ref="D421:D422"/>
    <mergeCell ref="BW421:BW424"/>
    <mergeCell ref="BZ421:BZ424"/>
    <mergeCell ref="CH421:CH424"/>
    <mergeCell ref="CI421:CI424"/>
    <mergeCell ref="CJ421:CJ424"/>
    <mergeCell ref="CK421:CK424"/>
    <mergeCell ref="CO421:CO424"/>
    <mergeCell ref="CP421:CP424"/>
    <mergeCell ref="CQ421:CQ424"/>
    <mergeCell ref="CR421:CR424"/>
    <mergeCell ref="CS421:CS424"/>
    <mergeCell ref="CT421:CT424"/>
    <mergeCell ref="CU421:CU424"/>
    <mergeCell ref="CV421:CV424"/>
    <mergeCell ref="CW421:CW424"/>
    <mergeCell ref="CX421:CX424"/>
    <mergeCell ref="CY413:CY416"/>
    <mergeCell ref="CZ413:CZ414"/>
    <mergeCell ref="DA413:DA414"/>
    <mergeCell ref="DD413:DD416"/>
    <mergeCell ref="DE413:DE416"/>
    <mergeCell ref="DF413:DF416"/>
    <mergeCell ref="DG413:DG416"/>
    <mergeCell ref="DH413:DH416"/>
    <mergeCell ref="DS413:DS416"/>
    <mergeCell ref="D415:D416"/>
    <mergeCell ref="DO415:DO416"/>
    <mergeCell ref="DP415:DP416"/>
    <mergeCell ref="DQ415:DQ416"/>
    <mergeCell ref="DR415:DR416"/>
    <mergeCell ref="C417:C420"/>
    <mergeCell ref="D417:D418"/>
    <mergeCell ref="BW417:BW420"/>
    <mergeCell ref="BZ417:BZ420"/>
    <mergeCell ref="CH417:CH420"/>
    <mergeCell ref="CI417:CI420"/>
    <mergeCell ref="CJ417:CJ420"/>
    <mergeCell ref="CK417:CK420"/>
    <mergeCell ref="CO417:CO420"/>
    <mergeCell ref="CP417:CP420"/>
    <mergeCell ref="CQ417:CQ420"/>
    <mergeCell ref="CR417:CR420"/>
    <mergeCell ref="CS417:CS420"/>
    <mergeCell ref="CT417:CT420"/>
    <mergeCell ref="CU417:CU420"/>
    <mergeCell ref="CV417:CV420"/>
    <mergeCell ref="CW417:CW420"/>
    <mergeCell ref="CX417:CX420"/>
    <mergeCell ref="CY409:CY412"/>
    <mergeCell ref="CZ409:CZ410"/>
    <mergeCell ref="DA409:DA410"/>
    <mergeCell ref="DD409:DD412"/>
    <mergeCell ref="DE409:DE412"/>
    <mergeCell ref="DF409:DF412"/>
    <mergeCell ref="DG409:DG412"/>
    <mergeCell ref="DH409:DH412"/>
    <mergeCell ref="DS409:DS412"/>
    <mergeCell ref="D411:D412"/>
    <mergeCell ref="DO411:DO412"/>
    <mergeCell ref="DP411:DP412"/>
    <mergeCell ref="DQ411:DQ412"/>
    <mergeCell ref="DR411:DR412"/>
    <mergeCell ref="C413:C416"/>
    <mergeCell ref="D413:D414"/>
    <mergeCell ref="BW413:BW416"/>
    <mergeCell ref="BZ413:BZ416"/>
    <mergeCell ref="CH413:CH416"/>
    <mergeCell ref="CI413:CI416"/>
    <mergeCell ref="CJ413:CJ416"/>
    <mergeCell ref="CK413:CK416"/>
    <mergeCell ref="CO413:CO416"/>
    <mergeCell ref="CP413:CP416"/>
    <mergeCell ref="CQ413:CQ416"/>
    <mergeCell ref="CR413:CR416"/>
    <mergeCell ref="CS413:CS416"/>
    <mergeCell ref="CT413:CT416"/>
    <mergeCell ref="CU413:CU416"/>
    <mergeCell ref="CV413:CV416"/>
    <mergeCell ref="CW413:CW416"/>
    <mergeCell ref="CX413:CX416"/>
    <mergeCell ref="CY405:CY408"/>
    <mergeCell ref="CZ405:CZ406"/>
    <mergeCell ref="DA405:DA406"/>
    <mergeCell ref="DD405:DD408"/>
    <mergeCell ref="DE405:DE408"/>
    <mergeCell ref="DF405:DF408"/>
    <mergeCell ref="DG405:DG408"/>
    <mergeCell ref="DH405:DH408"/>
    <mergeCell ref="DS405:DS408"/>
    <mergeCell ref="D407:D408"/>
    <mergeCell ref="DO407:DO408"/>
    <mergeCell ref="DP407:DP408"/>
    <mergeCell ref="DQ407:DQ408"/>
    <mergeCell ref="DR407:DR408"/>
    <mergeCell ref="C409:C412"/>
    <mergeCell ref="D409:D410"/>
    <mergeCell ref="BW409:BW412"/>
    <mergeCell ref="BZ409:BZ412"/>
    <mergeCell ref="CH409:CH412"/>
    <mergeCell ref="CI409:CI412"/>
    <mergeCell ref="CJ409:CJ412"/>
    <mergeCell ref="CK409:CK412"/>
    <mergeCell ref="CO409:CO412"/>
    <mergeCell ref="CP409:CP412"/>
    <mergeCell ref="CQ409:CQ412"/>
    <mergeCell ref="CR409:CR412"/>
    <mergeCell ref="CS409:CS412"/>
    <mergeCell ref="CT409:CT412"/>
    <mergeCell ref="CU409:CU412"/>
    <mergeCell ref="CV409:CV412"/>
    <mergeCell ref="CW409:CW412"/>
    <mergeCell ref="CX409:CX412"/>
    <mergeCell ref="C405:C408"/>
    <mergeCell ref="D405:D406"/>
    <mergeCell ref="BW405:BW408"/>
    <mergeCell ref="BZ405:BZ408"/>
    <mergeCell ref="CH405:CH408"/>
    <mergeCell ref="CI405:CI408"/>
    <mergeCell ref="CJ405:CJ408"/>
    <mergeCell ref="CK405:CK408"/>
    <mergeCell ref="CO405:CO408"/>
    <mergeCell ref="CP405:CP408"/>
    <mergeCell ref="CQ405:CQ408"/>
    <mergeCell ref="CR405:CR408"/>
    <mergeCell ref="CS405:CS408"/>
    <mergeCell ref="CT405:CT408"/>
    <mergeCell ref="CU405:CU408"/>
    <mergeCell ref="CV405:CV408"/>
    <mergeCell ref="CW405:CW408"/>
    <mergeCell ref="DS397:DS400"/>
    <mergeCell ref="D399:D400"/>
    <mergeCell ref="DO399:DO400"/>
    <mergeCell ref="DP399:DP400"/>
    <mergeCell ref="DQ399:DQ400"/>
    <mergeCell ref="DR399:DR400"/>
    <mergeCell ref="C401:C404"/>
    <mergeCell ref="D401:D402"/>
    <mergeCell ref="BW401:BW404"/>
    <mergeCell ref="BZ401:BZ404"/>
    <mergeCell ref="CH401:CH404"/>
    <mergeCell ref="CI401:CI404"/>
    <mergeCell ref="CJ401:CJ404"/>
    <mergeCell ref="CK401:CK404"/>
    <mergeCell ref="CO401:CO404"/>
    <mergeCell ref="CP401:CP404"/>
    <mergeCell ref="CQ401:CQ404"/>
    <mergeCell ref="CR401:CR404"/>
    <mergeCell ref="CS401:CS404"/>
    <mergeCell ref="CT401:CT404"/>
    <mergeCell ref="CU401:CU404"/>
    <mergeCell ref="CV401:CV404"/>
    <mergeCell ref="CW401:CW404"/>
    <mergeCell ref="CX401:CX404"/>
    <mergeCell ref="CY401:CY404"/>
    <mergeCell ref="CZ401:CZ402"/>
    <mergeCell ref="DS401:DS404"/>
    <mergeCell ref="D403:D404"/>
    <mergeCell ref="DO403:DO404"/>
    <mergeCell ref="DP403:DP404"/>
    <mergeCell ref="DQ403:DQ404"/>
    <mergeCell ref="DR403:DR404"/>
    <mergeCell ref="DG393:DG396"/>
    <mergeCell ref="DH393:DH396"/>
    <mergeCell ref="DI393:DI396"/>
    <mergeCell ref="DJ393:DJ396"/>
    <mergeCell ref="DK393:DK396"/>
    <mergeCell ref="DL393:DL396"/>
    <mergeCell ref="DM393:DM396"/>
    <mergeCell ref="DN393:DN396"/>
    <mergeCell ref="DO393:DO394"/>
    <mergeCell ref="DP393:DP394"/>
    <mergeCell ref="DQ393:DQ394"/>
    <mergeCell ref="DR393:DR394"/>
    <mergeCell ref="DS393:DS396"/>
    <mergeCell ref="DO395:DO396"/>
    <mergeCell ref="DP395:DP396"/>
    <mergeCell ref="DQ395:DQ396"/>
    <mergeCell ref="DR395:DR396"/>
    <mergeCell ref="DO389:DO390"/>
    <mergeCell ref="DP389:DP390"/>
    <mergeCell ref="DQ389:DQ390"/>
    <mergeCell ref="DR389:DR390"/>
    <mergeCell ref="DS389:DS392"/>
    <mergeCell ref="D391:D392"/>
    <mergeCell ref="BW391:BW392"/>
    <mergeCell ref="BX391:BX392"/>
    <mergeCell ref="DO391:DO392"/>
    <mergeCell ref="DP391:DP392"/>
    <mergeCell ref="DQ391:DQ392"/>
    <mergeCell ref="DR391:DR392"/>
    <mergeCell ref="C393:C396"/>
    <mergeCell ref="D393:D394"/>
    <mergeCell ref="BW393:BW396"/>
    <mergeCell ref="BZ393:BZ396"/>
    <mergeCell ref="CH393:CH396"/>
    <mergeCell ref="CI393:CI396"/>
    <mergeCell ref="CJ393:CJ396"/>
    <mergeCell ref="CK393:CK396"/>
    <mergeCell ref="CO393:CO396"/>
    <mergeCell ref="CP393:CP396"/>
    <mergeCell ref="CQ393:CQ396"/>
    <mergeCell ref="CR393:CR396"/>
    <mergeCell ref="CS393:CS396"/>
    <mergeCell ref="CT393:CT396"/>
    <mergeCell ref="CU393:CU396"/>
    <mergeCell ref="CV393:CV396"/>
    <mergeCell ref="CW393:CW396"/>
    <mergeCell ref="CX393:CX396"/>
    <mergeCell ref="CY393:CY396"/>
    <mergeCell ref="CZ393:CZ394"/>
    <mergeCell ref="DH385:DH388"/>
    <mergeCell ref="DI385:DI388"/>
    <mergeCell ref="DJ385:DJ388"/>
    <mergeCell ref="DK385:DK388"/>
    <mergeCell ref="DL385:DL388"/>
    <mergeCell ref="DM385:DM388"/>
    <mergeCell ref="DN385:DN388"/>
    <mergeCell ref="DO385:DO386"/>
    <mergeCell ref="DP385:DP386"/>
    <mergeCell ref="DQ385:DQ386"/>
    <mergeCell ref="DR385:DR386"/>
    <mergeCell ref="DS385:DS388"/>
    <mergeCell ref="D387:D388"/>
    <mergeCell ref="BW387:BW388"/>
    <mergeCell ref="BX387:BX388"/>
    <mergeCell ref="DC387:DC388"/>
    <mergeCell ref="DO387:DO388"/>
    <mergeCell ref="DP387:DP388"/>
    <mergeCell ref="DQ387:DQ388"/>
    <mergeCell ref="DR387:DR388"/>
    <mergeCell ref="CP385:CP388"/>
    <mergeCell ref="CQ385:CQ388"/>
    <mergeCell ref="CR385:CR388"/>
    <mergeCell ref="CS385:CS388"/>
    <mergeCell ref="CT385:CT388"/>
    <mergeCell ref="CU385:CU388"/>
    <mergeCell ref="CV385:CV388"/>
    <mergeCell ref="CW385:CW388"/>
    <mergeCell ref="CX385:CX388"/>
    <mergeCell ref="CY385:CY388"/>
    <mergeCell ref="CZ385:CZ386"/>
    <mergeCell ref="DA385:DA386"/>
    <mergeCell ref="DG385:DG388"/>
    <mergeCell ref="C385:C388"/>
    <mergeCell ref="D385:D386"/>
    <mergeCell ref="BW385:BW386"/>
    <mergeCell ref="BX385:BX386"/>
    <mergeCell ref="BZ385:BZ388"/>
    <mergeCell ref="CA385:CA388"/>
    <mergeCell ref="CB385:CB388"/>
    <mergeCell ref="CC385:CC388"/>
    <mergeCell ref="CD385:CD388"/>
    <mergeCell ref="CE385:CE388"/>
    <mergeCell ref="CF385:CF388"/>
    <mergeCell ref="CG385:CG388"/>
    <mergeCell ref="CH385:CH388"/>
    <mergeCell ref="CI385:CI388"/>
    <mergeCell ref="CJ385:CJ388"/>
    <mergeCell ref="CK385:CK388"/>
    <mergeCell ref="CO385:CO388"/>
    <mergeCell ref="DG381:DG384"/>
    <mergeCell ref="DH381:DH384"/>
    <mergeCell ref="DI381:DI384"/>
    <mergeCell ref="DJ381:DJ384"/>
    <mergeCell ref="DK381:DK384"/>
    <mergeCell ref="DL381:DL384"/>
    <mergeCell ref="DM381:DM384"/>
    <mergeCell ref="DN381:DN384"/>
    <mergeCell ref="DO381:DO382"/>
    <mergeCell ref="DP381:DP382"/>
    <mergeCell ref="DQ381:DQ382"/>
    <mergeCell ref="DR381:DR382"/>
    <mergeCell ref="DS381:DS384"/>
    <mergeCell ref="D383:D384"/>
    <mergeCell ref="BW383:BW384"/>
    <mergeCell ref="BX383:BX384"/>
    <mergeCell ref="DO383:DO384"/>
    <mergeCell ref="DP383:DP384"/>
    <mergeCell ref="DQ383:DQ384"/>
    <mergeCell ref="DR383:DR384"/>
    <mergeCell ref="DF381:DF384"/>
    <mergeCell ref="CP381:CP384"/>
    <mergeCell ref="CQ381:CQ384"/>
    <mergeCell ref="CR381:CR384"/>
    <mergeCell ref="CS381:CS384"/>
    <mergeCell ref="CT381:CT384"/>
    <mergeCell ref="CU381:CU384"/>
    <mergeCell ref="CV381:CV384"/>
    <mergeCell ref="CW381:CW384"/>
    <mergeCell ref="CX381:CX384"/>
    <mergeCell ref="CY381:CY384"/>
    <mergeCell ref="CZ381:CZ382"/>
    <mergeCell ref="C381:C384"/>
    <mergeCell ref="D381:D382"/>
    <mergeCell ref="BW381:BW382"/>
    <mergeCell ref="BX381:BX382"/>
    <mergeCell ref="BZ381:BZ384"/>
    <mergeCell ref="CA381:CA384"/>
    <mergeCell ref="CB381:CB384"/>
    <mergeCell ref="CC381:CC384"/>
    <mergeCell ref="CD381:CD384"/>
    <mergeCell ref="CE381:CE384"/>
    <mergeCell ref="CF381:CF384"/>
    <mergeCell ref="CG381:CG384"/>
    <mergeCell ref="CH381:CH384"/>
    <mergeCell ref="CI381:CI384"/>
    <mergeCell ref="CJ381:CJ384"/>
    <mergeCell ref="CK381:CK384"/>
    <mergeCell ref="CO381:CO384"/>
    <mergeCell ref="DG377:DG380"/>
    <mergeCell ref="DH377:DH380"/>
    <mergeCell ref="DI377:DI380"/>
    <mergeCell ref="DJ377:DJ380"/>
    <mergeCell ref="DK377:DK380"/>
    <mergeCell ref="DL377:DL380"/>
    <mergeCell ref="DM377:DM380"/>
    <mergeCell ref="DN377:DN380"/>
    <mergeCell ref="DO377:DO378"/>
    <mergeCell ref="DP377:DP378"/>
    <mergeCell ref="DQ377:DQ378"/>
    <mergeCell ref="DR377:DR378"/>
    <mergeCell ref="DS377:DS380"/>
    <mergeCell ref="D379:D380"/>
    <mergeCell ref="BW379:BW380"/>
    <mergeCell ref="BX379:BX380"/>
    <mergeCell ref="DO379:DO380"/>
    <mergeCell ref="DP379:DP380"/>
    <mergeCell ref="DQ379:DQ380"/>
    <mergeCell ref="DR379:DR380"/>
    <mergeCell ref="CP377:CP380"/>
    <mergeCell ref="CQ377:CQ380"/>
    <mergeCell ref="CR377:CR380"/>
    <mergeCell ref="CS377:CS380"/>
    <mergeCell ref="CT377:CT380"/>
    <mergeCell ref="CU377:CU380"/>
    <mergeCell ref="CV377:CV380"/>
    <mergeCell ref="CW377:CW380"/>
    <mergeCell ref="CX377:CX380"/>
    <mergeCell ref="CY377:CY380"/>
    <mergeCell ref="CZ377:CZ378"/>
    <mergeCell ref="C377:C380"/>
    <mergeCell ref="D377:D378"/>
    <mergeCell ref="BW377:BW378"/>
    <mergeCell ref="BX377:BX378"/>
    <mergeCell ref="BZ377:BZ380"/>
    <mergeCell ref="CA377:CA380"/>
    <mergeCell ref="CB377:CB380"/>
    <mergeCell ref="CC377:CC380"/>
    <mergeCell ref="CD377:CD380"/>
    <mergeCell ref="CE377:CE380"/>
    <mergeCell ref="CF377:CF380"/>
    <mergeCell ref="CG377:CG380"/>
    <mergeCell ref="CH377:CH380"/>
    <mergeCell ref="CI377:CI380"/>
    <mergeCell ref="CJ377:CJ380"/>
    <mergeCell ref="CK377:CK380"/>
    <mergeCell ref="CO377:CO380"/>
    <mergeCell ref="DI373:DI376"/>
    <mergeCell ref="DJ373:DJ376"/>
    <mergeCell ref="DK373:DK376"/>
    <mergeCell ref="DL373:DL376"/>
    <mergeCell ref="DM373:DM376"/>
    <mergeCell ref="DN373:DN376"/>
    <mergeCell ref="DO373:DO374"/>
    <mergeCell ref="DP373:DP374"/>
    <mergeCell ref="DQ373:DQ374"/>
    <mergeCell ref="DR373:DR374"/>
    <mergeCell ref="DS373:DS376"/>
    <mergeCell ref="D375:D376"/>
    <mergeCell ref="BW375:BW376"/>
    <mergeCell ref="BX375:BX376"/>
    <mergeCell ref="DO375:DO376"/>
    <mergeCell ref="DP375:DP376"/>
    <mergeCell ref="DQ375:DQ376"/>
    <mergeCell ref="DR375:DR376"/>
    <mergeCell ref="CP373:CP376"/>
    <mergeCell ref="CQ373:CQ376"/>
    <mergeCell ref="CR373:CR376"/>
    <mergeCell ref="DF373:DF376"/>
    <mergeCell ref="DG373:DG376"/>
    <mergeCell ref="DH373:DH376"/>
    <mergeCell ref="CS373:CS376"/>
    <mergeCell ref="CT373:CT376"/>
    <mergeCell ref="CU373:CU376"/>
    <mergeCell ref="CV373:CV376"/>
    <mergeCell ref="CW373:CW376"/>
    <mergeCell ref="CX373:CX376"/>
    <mergeCell ref="CY373:CY376"/>
    <mergeCell ref="CZ373:CZ374"/>
    <mergeCell ref="C373:C376"/>
    <mergeCell ref="D373:D374"/>
    <mergeCell ref="BW373:BW374"/>
    <mergeCell ref="BX373:BX374"/>
    <mergeCell ref="BZ373:BZ376"/>
    <mergeCell ref="CA373:CA376"/>
    <mergeCell ref="CB373:CB376"/>
    <mergeCell ref="CC373:CC376"/>
    <mergeCell ref="CD373:CD376"/>
    <mergeCell ref="CE373:CE376"/>
    <mergeCell ref="CF373:CF376"/>
    <mergeCell ref="CG373:CG376"/>
    <mergeCell ref="CH373:CH376"/>
    <mergeCell ref="CI373:CI376"/>
    <mergeCell ref="CJ373:CJ376"/>
    <mergeCell ref="CK373:CK376"/>
    <mergeCell ref="CO373:CO376"/>
    <mergeCell ref="DJ369:DJ372"/>
    <mergeCell ref="DK369:DK372"/>
    <mergeCell ref="DL369:DL372"/>
    <mergeCell ref="DM369:DM372"/>
    <mergeCell ref="DN369:DN372"/>
    <mergeCell ref="DO369:DO370"/>
    <mergeCell ref="DP369:DP370"/>
    <mergeCell ref="DQ369:DQ370"/>
    <mergeCell ref="DR369:DR370"/>
    <mergeCell ref="DS369:DS372"/>
    <mergeCell ref="D371:D372"/>
    <mergeCell ref="BW371:BW372"/>
    <mergeCell ref="BX371:BX372"/>
    <mergeCell ref="DO371:DO372"/>
    <mergeCell ref="DP371:DP372"/>
    <mergeCell ref="DQ371:DQ372"/>
    <mergeCell ref="DR371:DR372"/>
    <mergeCell ref="CO369:CO372"/>
    <mergeCell ref="CP369:CP372"/>
    <mergeCell ref="CQ369:CQ372"/>
    <mergeCell ref="CR369:CR372"/>
    <mergeCell ref="CS369:CS372"/>
    <mergeCell ref="CT369:CT372"/>
    <mergeCell ref="CU369:CU372"/>
    <mergeCell ref="CV369:CV372"/>
    <mergeCell ref="CW369:CW372"/>
    <mergeCell ref="CX369:CX372"/>
    <mergeCell ref="CY369:CY372"/>
    <mergeCell ref="CZ369:CZ370"/>
    <mergeCell ref="DA369:DA370"/>
    <mergeCell ref="DD369:DD372"/>
    <mergeCell ref="DG369:DG372"/>
    <mergeCell ref="C369:C372"/>
    <mergeCell ref="D369:D370"/>
    <mergeCell ref="BW369:BW370"/>
    <mergeCell ref="BX369:BX370"/>
    <mergeCell ref="BZ369:BZ372"/>
    <mergeCell ref="CA369:CA372"/>
    <mergeCell ref="CB369:CB372"/>
    <mergeCell ref="CC369:CC372"/>
    <mergeCell ref="CD369:CD372"/>
    <mergeCell ref="CE369:CE372"/>
    <mergeCell ref="CF369:CF372"/>
    <mergeCell ref="CG369:CG372"/>
    <mergeCell ref="CH369:CH372"/>
    <mergeCell ref="CI369:CI372"/>
    <mergeCell ref="CJ369:CJ372"/>
    <mergeCell ref="CK369:CK372"/>
    <mergeCell ref="DI369:DI372"/>
    <mergeCell ref="DH369:DH372"/>
    <mergeCell ref="C365:C368"/>
    <mergeCell ref="D365:D366"/>
    <mergeCell ref="BW365:BW366"/>
    <mergeCell ref="BX365:BX366"/>
    <mergeCell ref="BZ365:BZ368"/>
    <mergeCell ref="CA365:CA368"/>
    <mergeCell ref="CB365:CB368"/>
    <mergeCell ref="CC365:CC368"/>
    <mergeCell ref="CD365:CD368"/>
    <mergeCell ref="CE365:CE368"/>
    <mergeCell ref="CF365:CF368"/>
    <mergeCell ref="CG365:CG368"/>
    <mergeCell ref="CH365:CH368"/>
    <mergeCell ref="CI365:CI368"/>
    <mergeCell ref="CJ365:CJ368"/>
    <mergeCell ref="CK365:CK368"/>
    <mergeCell ref="CO365:CO368"/>
    <mergeCell ref="D367:D368"/>
    <mergeCell ref="BW367:BW368"/>
    <mergeCell ref="BX367:BX368"/>
    <mergeCell ref="DS361:DS364"/>
    <mergeCell ref="D363:D364"/>
    <mergeCell ref="BK363:BK365"/>
    <mergeCell ref="BM363:BS365"/>
    <mergeCell ref="BW363:BW364"/>
    <mergeCell ref="BX363:BX364"/>
    <mergeCell ref="DO363:DO364"/>
    <mergeCell ref="DP363:DP364"/>
    <mergeCell ref="DQ363:DQ364"/>
    <mergeCell ref="DR363:DR364"/>
    <mergeCell ref="CP365:CP368"/>
    <mergeCell ref="CQ365:CQ368"/>
    <mergeCell ref="CR365:CR368"/>
    <mergeCell ref="CS365:CS368"/>
    <mergeCell ref="CT365:CT368"/>
    <mergeCell ref="DK365:DK368"/>
    <mergeCell ref="DL365:DL368"/>
    <mergeCell ref="DM365:DM368"/>
    <mergeCell ref="DN365:DN368"/>
    <mergeCell ref="DO365:DO366"/>
    <mergeCell ref="DP365:DP366"/>
    <mergeCell ref="DQ365:DQ366"/>
    <mergeCell ref="DR365:DR366"/>
    <mergeCell ref="DS365:DS368"/>
    <mergeCell ref="DO367:DO368"/>
    <mergeCell ref="DP367:DP368"/>
    <mergeCell ref="DQ367:DQ368"/>
    <mergeCell ref="DR367:DR368"/>
    <mergeCell ref="CP361:CP364"/>
    <mergeCell ref="CQ361:CQ364"/>
    <mergeCell ref="CR361:CR364"/>
    <mergeCell ref="CS361:CS364"/>
    <mergeCell ref="C361:C364"/>
    <mergeCell ref="D361:D362"/>
    <mergeCell ref="BW361:BW362"/>
    <mergeCell ref="BX361:BX362"/>
    <mergeCell ref="BZ361:BZ364"/>
    <mergeCell ref="CA361:CA364"/>
    <mergeCell ref="CB361:CB364"/>
    <mergeCell ref="CC361:CC364"/>
    <mergeCell ref="CD361:CD364"/>
    <mergeCell ref="CE361:CE364"/>
    <mergeCell ref="CF361:CF364"/>
    <mergeCell ref="CG361:CG364"/>
    <mergeCell ref="CH361:CH364"/>
    <mergeCell ref="CI361:CI364"/>
    <mergeCell ref="CJ361:CJ364"/>
    <mergeCell ref="CK361:CK364"/>
    <mergeCell ref="CO361:CO364"/>
    <mergeCell ref="D359:D360"/>
    <mergeCell ref="BW359:BW360"/>
    <mergeCell ref="BX359:BX360"/>
    <mergeCell ref="DO359:DO360"/>
    <mergeCell ref="DP359:DP360"/>
    <mergeCell ref="DQ359:DQ360"/>
    <mergeCell ref="DR359:DR360"/>
    <mergeCell ref="CP357:CP360"/>
    <mergeCell ref="CQ357:CQ360"/>
    <mergeCell ref="CR357:CR360"/>
    <mergeCell ref="CS357:CS360"/>
    <mergeCell ref="CT357:CT360"/>
    <mergeCell ref="CU357:CU360"/>
    <mergeCell ref="CV357:CV360"/>
    <mergeCell ref="CW357:CW360"/>
    <mergeCell ref="CX357:CX360"/>
    <mergeCell ref="CY357:CY360"/>
    <mergeCell ref="CZ357:CZ358"/>
    <mergeCell ref="DA357:DA358"/>
    <mergeCell ref="DD357:DD360"/>
    <mergeCell ref="CH357:CH360"/>
    <mergeCell ref="CI357:CI360"/>
    <mergeCell ref="CJ357:CJ360"/>
    <mergeCell ref="CK357:CK360"/>
    <mergeCell ref="CO357:CO360"/>
    <mergeCell ref="DH357:DH360"/>
    <mergeCell ref="DI357:DI360"/>
    <mergeCell ref="DJ357:DJ360"/>
    <mergeCell ref="DK357:DK360"/>
    <mergeCell ref="DL357:DL360"/>
    <mergeCell ref="DM357:DM360"/>
    <mergeCell ref="DN357:DN360"/>
    <mergeCell ref="D351:D352"/>
    <mergeCell ref="BW351:BW352"/>
    <mergeCell ref="BX351:BX352"/>
    <mergeCell ref="DO351:DO352"/>
    <mergeCell ref="DP351:DP352"/>
    <mergeCell ref="DQ351:DQ352"/>
    <mergeCell ref="DR351:DR352"/>
    <mergeCell ref="CP353:CP356"/>
    <mergeCell ref="CQ353:CQ356"/>
    <mergeCell ref="CR353:CR356"/>
    <mergeCell ref="DH349:DH352"/>
    <mergeCell ref="DI349:DI352"/>
    <mergeCell ref="DJ349:DJ352"/>
    <mergeCell ref="DK349:DK352"/>
    <mergeCell ref="DL349:DL352"/>
    <mergeCell ref="DM349:DM352"/>
    <mergeCell ref="DN349:DN352"/>
    <mergeCell ref="CI349:CI352"/>
    <mergeCell ref="CJ349:CJ352"/>
    <mergeCell ref="CK349:CK352"/>
    <mergeCell ref="DG353:DG356"/>
    <mergeCell ref="DH353:DH356"/>
    <mergeCell ref="DI353:DI356"/>
    <mergeCell ref="DJ353:DJ356"/>
    <mergeCell ref="DK353:DK356"/>
    <mergeCell ref="DL353:DL356"/>
    <mergeCell ref="DM353:DM356"/>
    <mergeCell ref="DN353:DN356"/>
    <mergeCell ref="DO353:DO354"/>
    <mergeCell ref="DP353:DP354"/>
    <mergeCell ref="DQ353:DQ354"/>
    <mergeCell ref="DR353:DR354"/>
    <mergeCell ref="C353:C356"/>
    <mergeCell ref="D353:D354"/>
    <mergeCell ref="BW353:BW354"/>
    <mergeCell ref="BX353:BX354"/>
    <mergeCell ref="BZ353:BZ356"/>
    <mergeCell ref="CA353:CA356"/>
    <mergeCell ref="CB353:CB356"/>
    <mergeCell ref="CC353:CC356"/>
    <mergeCell ref="CD353:CD356"/>
    <mergeCell ref="CE353:CE356"/>
    <mergeCell ref="CF353:CF356"/>
    <mergeCell ref="CG353:CG356"/>
    <mergeCell ref="CH353:CH356"/>
    <mergeCell ref="CI353:CI356"/>
    <mergeCell ref="CJ353:CJ356"/>
    <mergeCell ref="CK353:CK356"/>
    <mergeCell ref="CO353:CO356"/>
    <mergeCell ref="D355:D356"/>
    <mergeCell ref="BW355:BW356"/>
    <mergeCell ref="BX355:BX356"/>
    <mergeCell ref="DV345:DV428"/>
    <mergeCell ref="DX345:DX428"/>
    <mergeCell ref="D347:D348"/>
    <mergeCell ref="BW347:BW348"/>
    <mergeCell ref="BX347:BX348"/>
    <mergeCell ref="DO347:DO348"/>
    <mergeCell ref="DP347:DP348"/>
    <mergeCell ref="DQ347:DQ348"/>
    <mergeCell ref="DR347:DR348"/>
    <mergeCell ref="D349:D350"/>
    <mergeCell ref="BW349:BW350"/>
    <mergeCell ref="BX349:BX350"/>
    <mergeCell ref="BZ349:BZ352"/>
    <mergeCell ref="CA349:CA352"/>
    <mergeCell ref="CB349:CB352"/>
    <mergeCell ref="CC349:CC352"/>
    <mergeCell ref="CD349:CD352"/>
    <mergeCell ref="CE349:CE352"/>
    <mergeCell ref="CF349:CF352"/>
    <mergeCell ref="CI345:CI348"/>
    <mergeCell ref="CJ345:CJ348"/>
    <mergeCell ref="CK345:CK348"/>
    <mergeCell ref="CO345:CO348"/>
    <mergeCell ref="CP345:CP348"/>
    <mergeCell ref="CQ345:CQ348"/>
    <mergeCell ref="CR345:CR348"/>
    <mergeCell ref="DO355:DO356"/>
    <mergeCell ref="DP355:DP356"/>
    <mergeCell ref="DQ355:DQ356"/>
    <mergeCell ref="DR355:DR356"/>
    <mergeCell ref="DO349:DO350"/>
    <mergeCell ref="DP349:DP350"/>
    <mergeCell ref="DA373:DA374"/>
    <mergeCell ref="DD373:DD376"/>
    <mergeCell ref="DE373:DE376"/>
    <mergeCell ref="DP345:DP346"/>
    <mergeCell ref="DQ345:DQ346"/>
    <mergeCell ref="DR345:DR346"/>
    <mergeCell ref="DS345:DS348"/>
    <mergeCell ref="DT345:DT428"/>
    <mergeCell ref="DU345:DU428"/>
    <mergeCell ref="DQ349:DQ350"/>
    <mergeCell ref="DR349:DR350"/>
    <mergeCell ref="DS349:DS352"/>
    <mergeCell ref="DO357:DO358"/>
    <mergeCell ref="DP357:DP358"/>
    <mergeCell ref="DQ357:DQ358"/>
    <mergeCell ref="DR357:DR358"/>
    <mergeCell ref="DS357:DS360"/>
    <mergeCell ref="DS353:DS356"/>
    <mergeCell ref="DG357:DG360"/>
    <mergeCell ref="DA361:DA362"/>
    <mergeCell ref="DD361:DD364"/>
    <mergeCell ref="DE361:DE364"/>
    <mergeCell ref="DF361:DF364"/>
    <mergeCell ref="DG361:DG364"/>
    <mergeCell ref="DA377:DA378"/>
    <mergeCell ref="DA381:DA382"/>
    <mergeCell ref="DD381:DD384"/>
    <mergeCell ref="DE381:DE384"/>
    <mergeCell ref="DD377:DD380"/>
    <mergeCell ref="DE377:DE380"/>
    <mergeCell ref="DI389:DI392"/>
    <mergeCell ref="DJ389:DJ392"/>
    <mergeCell ref="CT345:CT348"/>
    <mergeCell ref="CX345:CX348"/>
    <mergeCell ref="CY345:CY348"/>
    <mergeCell ref="CZ345:CZ346"/>
    <mergeCell ref="DA345:DA346"/>
    <mergeCell ref="DB345:DB428"/>
    <mergeCell ref="DD345:DD348"/>
    <mergeCell ref="DE345:DE348"/>
    <mergeCell ref="DF345:DF348"/>
    <mergeCell ref="CX349:CX352"/>
    <mergeCell ref="CY349:CY352"/>
    <mergeCell ref="CZ349:CZ350"/>
    <mergeCell ref="DA349:DA350"/>
    <mergeCell ref="DD349:DD352"/>
    <mergeCell ref="DE349:DE352"/>
    <mergeCell ref="DF349:DF352"/>
    <mergeCell ref="DE357:DE360"/>
    <mergeCell ref="DF357:DF360"/>
    <mergeCell ref="DE369:DE372"/>
    <mergeCell ref="DF369:DF372"/>
    <mergeCell ref="DF377:DF380"/>
    <mergeCell ref="DC385:DC386"/>
    <mergeCell ref="DD385:DD388"/>
    <mergeCell ref="DE385:DE388"/>
    <mergeCell ref="DF385:DF388"/>
    <mergeCell ref="DA389:DA390"/>
    <mergeCell ref="DD389:DD392"/>
    <mergeCell ref="DA393:DA394"/>
    <mergeCell ref="DD393:DD396"/>
    <mergeCell ref="DE393:DE396"/>
    <mergeCell ref="DF393:DF396"/>
    <mergeCell ref="CX405:CX408"/>
    <mergeCell ref="CO349:CO352"/>
    <mergeCell ref="DE353:DE356"/>
    <mergeCell ref="DF353:DF356"/>
    <mergeCell ref="CT361:CT364"/>
    <mergeCell ref="CU361:CU364"/>
    <mergeCell ref="B345:B428"/>
    <mergeCell ref="C345:C348"/>
    <mergeCell ref="D345:D346"/>
    <mergeCell ref="BI345:BI428"/>
    <mergeCell ref="BL345:BL428"/>
    <mergeCell ref="BU345:BU428"/>
    <mergeCell ref="BW345:BW346"/>
    <mergeCell ref="BX345:BX346"/>
    <mergeCell ref="BZ345:BZ348"/>
    <mergeCell ref="CA345:CA348"/>
    <mergeCell ref="CB345:CB348"/>
    <mergeCell ref="CC345:CC348"/>
    <mergeCell ref="CD345:CD348"/>
    <mergeCell ref="CE345:CE348"/>
    <mergeCell ref="CF345:CF348"/>
    <mergeCell ref="CG345:CG348"/>
    <mergeCell ref="CH345:CH348"/>
    <mergeCell ref="C349:C352"/>
    <mergeCell ref="CG349:CG352"/>
    <mergeCell ref="CH349:CH352"/>
    <mergeCell ref="C357:C360"/>
    <mergeCell ref="D357:D358"/>
    <mergeCell ref="BW357:BW358"/>
    <mergeCell ref="BX357:BX358"/>
    <mergeCell ref="BZ357:BZ360"/>
    <mergeCell ref="CA357:CA360"/>
    <mergeCell ref="CB357:CB360"/>
    <mergeCell ref="CC357:CC360"/>
    <mergeCell ref="CD357:CD360"/>
    <mergeCell ref="CE357:CE360"/>
    <mergeCell ref="CF357:CF360"/>
    <mergeCell ref="CG357:CG360"/>
    <mergeCell ref="DM337:DM340"/>
    <mergeCell ref="DN337:DN340"/>
    <mergeCell ref="DO337:DO338"/>
    <mergeCell ref="DP337:DP338"/>
    <mergeCell ref="DQ337:DQ338"/>
    <mergeCell ref="DR337:DR338"/>
    <mergeCell ref="DS337:DS340"/>
    <mergeCell ref="D339:D340"/>
    <mergeCell ref="DO339:DO340"/>
    <mergeCell ref="DP339:DP340"/>
    <mergeCell ref="DQ339:DQ340"/>
    <mergeCell ref="DR339:DR340"/>
    <mergeCell ref="CX341:CX344"/>
    <mergeCell ref="DS341:DS344"/>
    <mergeCell ref="DI337:DI340"/>
    <mergeCell ref="DJ337:DJ340"/>
    <mergeCell ref="CY341:CY344"/>
    <mergeCell ref="CZ341:CZ342"/>
    <mergeCell ref="DA341:DA342"/>
    <mergeCell ref="DD341:DD344"/>
    <mergeCell ref="DE341:DE344"/>
    <mergeCell ref="CU345:CU348"/>
    <mergeCell ref="CV345:CV348"/>
    <mergeCell ref="CW345:CW348"/>
    <mergeCell ref="DF341:DF344"/>
    <mergeCell ref="DG341:DG344"/>
    <mergeCell ref="DH341:DH344"/>
    <mergeCell ref="CY337:CY340"/>
    <mergeCell ref="CZ337:CZ338"/>
    <mergeCell ref="DA337:DA338"/>
    <mergeCell ref="DD337:DD340"/>
    <mergeCell ref="DE337:DE340"/>
    <mergeCell ref="DF337:DF340"/>
    <mergeCell ref="DG337:DG340"/>
    <mergeCell ref="DH337:DH340"/>
    <mergeCell ref="C341:C344"/>
    <mergeCell ref="D341:D342"/>
    <mergeCell ref="BW341:BW344"/>
    <mergeCell ref="BZ341:BZ344"/>
    <mergeCell ref="CH341:CH344"/>
    <mergeCell ref="CI341:CI344"/>
    <mergeCell ref="CJ341:CJ344"/>
    <mergeCell ref="CK341:CK344"/>
    <mergeCell ref="CO341:CO344"/>
    <mergeCell ref="CP341:CP344"/>
    <mergeCell ref="CQ341:CQ344"/>
    <mergeCell ref="CR341:CR344"/>
    <mergeCell ref="CS341:CS344"/>
    <mergeCell ref="CT341:CT344"/>
    <mergeCell ref="CU341:CU344"/>
    <mergeCell ref="CV341:CV344"/>
    <mergeCell ref="CW341:CW344"/>
    <mergeCell ref="D343:D344"/>
    <mergeCell ref="CY333:CY336"/>
    <mergeCell ref="CZ333:CZ334"/>
    <mergeCell ref="DA333:DA334"/>
    <mergeCell ref="DD333:DD336"/>
    <mergeCell ref="DE333:DE336"/>
    <mergeCell ref="DF333:DF336"/>
    <mergeCell ref="DG333:DG336"/>
    <mergeCell ref="DH333:DH336"/>
    <mergeCell ref="DS333:DS336"/>
    <mergeCell ref="D335:D336"/>
    <mergeCell ref="DO335:DO336"/>
    <mergeCell ref="DP335:DP336"/>
    <mergeCell ref="DQ335:DQ336"/>
    <mergeCell ref="DR335:DR336"/>
    <mergeCell ref="C337:C340"/>
    <mergeCell ref="D337:D338"/>
    <mergeCell ref="BW337:BW340"/>
    <mergeCell ref="BZ337:BZ340"/>
    <mergeCell ref="CH337:CH340"/>
    <mergeCell ref="CI337:CI340"/>
    <mergeCell ref="CJ337:CJ340"/>
    <mergeCell ref="CK337:CK340"/>
    <mergeCell ref="CO337:CO340"/>
    <mergeCell ref="CP337:CP340"/>
    <mergeCell ref="CQ337:CQ340"/>
    <mergeCell ref="CR337:CR340"/>
    <mergeCell ref="CS337:CS340"/>
    <mergeCell ref="CT337:CT340"/>
    <mergeCell ref="CU337:CU340"/>
    <mergeCell ref="CV337:CV340"/>
    <mergeCell ref="CW337:CW340"/>
    <mergeCell ref="CX337:CX340"/>
    <mergeCell ref="CY329:CY332"/>
    <mergeCell ref="CZ329:CZ330"/>
    <mergeCell ref="DA329:DA330"/>
    <mergeCell ref="DD329:DD332"/>
    <mergeCell ref="DE329:DE332"/>
    <mergeCell ref="DF329:DF332"/>
    <mergeCell ref="DG329:DG332"/>
    <mergeCell ref="DH329:DH332"/>
    <mergeCell ref="DS329:DS332"/>
    <mergeCell ref="D331:D332"/>
    <mergeCell ref="DO331:DO332"/>
    <mergeCell ref="DP331:DP332"/>
    <mergeCell ref="DQ331:DQ332"/>
    <mergeCell ref="DR331:DR332"/>
    <mergeCell ref="C333:C336"/>
    <mergeCell ref="D333:D334"/>
    <mergeCell ref="BW333:BW336"/>
    <mergeCell ref="BZ333:BZ336"/>
    <mergeCell ref="CH333:CH336"/>
    <mergeCell ref="CI333:CI336"/>
    <mergeCell ref="CJ333:CJ336"/>
    <mergeCell ref="CK333:CK336"/>
    <mergeCell ref="CO333:CO336"/>
    <mergeCell ref="CP333:CP336"/>
    <mergeCell ref="CQ333:CQ336"/>
    <mergeCell ref="CR333:CR336"/>
    <mergeCell ref="CS333:CS336"/>
    <mergeCell ref="CT333:CT336"/>
    <mergeCell ref="CU333:CU336"/>
    <mergeCell ref="CV333:CV336"/>
    <mergeCell ref="CW333:CW336"/>
    <mergeCell ref="CX333:CX336"/>
    <mergeCell ref="CY325:CY328"/>
    <mergeCell ref="CZ325:CZ326"/>
    <mergeCell ref="DA325:DA326"/>
    <mergeCell ref="DD325:DD328"/>
    <mergeCell ref="DE325:DE328"/>
    <mergeCell ref="DF325:DF328"/>
    <mergeCell ref="DG325:DG328"/>
    <mergeCell ref="DH325:DH328"/>
    <mergeCell ref="DS325:DS328"/>
    <mergeCell ref="D327:D328"/>
    <mergeCell ref="DO327:DO328"/>
    <mergeCell ref="DP327:DP328"/>
    <mergeCell ref="DQ327:DQ328"/>
    <mergeCell ref="DR327:DR328"/>
    <mergeCell ref="C329:C332"/>
    <mergeCell ref="D329:D330"/>
    <mergeCell ref="BW329:BW332"/>
    <mergeCell ref="BZ329:BZ332"/>
    <mergeCell ref="CH329:CH332"/>
    <mergeCell ref="CI329:CI332"/>
    <mergeCell ref="CJ329:CJ332"/>
    <mergeCell ref="CK329:CK332"/>
    <mergeCell ref="CO329:CO332"/>
    <mergeCell ref="CP329:CP332"/>
    <mergeCell ref="CQ329:CQ332"/>
    <mergeCell ref="CR329:CR332"/>
    <mergeCell ref="CS329:CS332"/>
    <mergeCell ref="CT329:CT332"/>
    <mergeCell ref="CU329:CU332"/>
    <mergeCell ref="CV329:CV332"/>
    <mergeCell ref="CW329:CW332"/>
    <mergeCell ref="CX329:CX332"/>
    <mergeCell ref="CY321:CY324"/>
    <mergeCell ref="CZ321:CZ322"/>
    <mergeCell ref="DA321:DA322"/>
    <mergeCell ref="DD321:DD324"/>
    <mergeCell ref="DE321:DE324"/>
    <mergeCell ref="DF321:DF324"/>
    <mergeCell ref="DG321:DG324"/>
    <mergeCell ref="DH321:DH324"/>
    <mergeCell ref="DS321:DS324"/>
    <mergeCell ref="D323:D324"/>
    <mergeCell ref="DO323:DO324"/>
    <mergeCell ref="DP323:DP324"/>
    <mergeCell ref="DQ323:DQ324"/>
    <mergeCell ref="DR323:DR324"/>
    <mergeCell ref="C325:C328"/>
    <mergeCell ref="D325:D326"/>
    <mergeCell ref="BW325:BW328"/>
    <mergeCell ref="BZ325:BZ328"/>
    <mergeCell ref="CH325:CH328"/>
    <mergeCell ref="CI325:CI328"/>
    <mergeCell ref="CJ325:CJ328"/>
    <mergeCell ref="CK325:CK328"/>
    <mergeCell ref="CO325:CO328"/>
    <mergeCell ref="CP325:CP328"/>
    <mergeCell ref="CQ325:CQ328"/>
    <mergeCell ref="CR325:CR328"/>
    <mergeCell ref="CS325:CS328"/>
    <mergeCell ref="CT325:CT328"/>
    <mergeCell ref="CU325:CU328"/>
    <mergeCell ref="CV325:CV328"/>
    <mergeCell ref="CW325:CW328"/>
    <mergeCell ref="CX325:CX328"/>
    <mergeCell ref="C321:C324"/>
    <mergeCell ref="D321:D322"/>
    <mergeCell ref="BW321:BW324"/>
    <mergeCell ref="BZ321:BZ324"/>
    <mergeCell ref="CH321:CH324"/>
    <mergeCell ref="CI321:CI324"/>
    <mergeCell ref="CJ321:CJ324"/>
    <mergeCell ref="CK321:CK324"/>
    <mergeCell ref="CO321:CO324"/>
    <mergeCell ref="CP321:CP324"/>
    <mergeCell ref="CQ321:CQ324"/>
    <mergeCell ref="CR321:CR324"/>
    <mergeCell ref="CS321:CS324"/>
    <mergeCell ref="CT321:CT324"/>
    <mergeCell ref="CU321:CU324"/>
    <mergeCell ref="CV321:CV324"/>
    <mergeCell ref="CW321:CW324"/>
    <mergeCell ref="DS313:DS316"/>
    <mergeCell ref="D315:D316"/>
    <mergeCell ref="DO315:DO316"/>
    <mergeCell ref="DP315:DP316"/>
    <mergeCell ref="DQ315:DQ316"/>
    <mergeCell ref="DR315:DR316"/>
    <mergeCell ref="C317:C320"/>
    <mergeCell ref="D317:D318"/>
    <mergeCell ref="BW317:BW320"/>
    <mergeCell ref="BZ317:BZ320"/>
    <mergeCell ref="CH317:CH320"/>
    <mergeCell ref="CI317:CI320"/>
    <mergeCell ref="CJ317:CJ320"/>
    <mergeCell ref="CK317:CK320"/>
    <mergeCell ref="CO317:CO320"/>
    <mergeCell ref="CP317:CP320"/>
    <mergeCell ref="CQ317:CQ320"/>
    <mergeCell ref="CR317:CR320"/>
    <mergeCell ref="CS317:CS320"/>
    <mergeCell ref="CT317:CT320"/>
    <mergeCell ref="CU317:CU320"/>
    <mergeCell ref="CV317:CV320"/>
    <mergeCell ref="CW317:CW320"/>
    <mergeCell ref="CX317:CX320"/>
    <mergeCell ref="CY317:CY320"/>
    <mergeCell ref="CZ317:CZ318"/>
    <mergeCell ref="DS317:DS320"/>
    <mergeCell ref="D319:D320"/>
    <mergeCell ref="DO319:DO320"/>
    <mergeCell ref="DP319:DP320"/>
    <mergeCell ref="DQ319:DQ320"/>
    <mergeCell ref="DR319:DR320"/>
    <mergeCell ref="DG309:DG312"/>
    <mergeCell ref="DH309:DH312"/>
    <mergeCell ref="DI309:DI312"/>
    <mergeCell ref="DJ309:DJ312"/>
    <mergeCell ref="DK309:DK312"/>
    <mergeCell ref="DL309:DL312"/>
    <mergeCell ref="DM309:DM312"/>
    <mergeCell ref="DN309:DN312"/>
    <mergeCell ref="DO309:DO310"/>
    <mergeCell ref="DP309:DP310"/>
    <mergeCell ref="DQ309:DQ310"/>
    <mergeCell ref="DR309:DR310"/>
    <mergeCell ref="DS309:DS312"/>
    <mergeCell ref="DO311:DO312"/>
    <mergeCell ref="DP311:DP312"/>
    <mergeCell ref="DQ311:DQ312"/>
    <mergeCell ref="DR311:DR312"/>
    <mergeCell ref="DO305:DO306"/>
    <mergeCell ref="DP305:DP306"/>
    <mergeCell ref="DQ305:DQ306"/>
    <mergeCell ref="DR305:DR306"/>
    <mergeCell ref="DS305:DS308"/>
    <mergeCell ref="D307:D308"/>
    <mergeCell ref="BW307:BW308"/>
    <mergeCell ref="BX307:BX308"/>
    <mergeCell ref="DO307:DO308"/>
    <mergeCell ref="DP307:DP308"/>
    <mergeCell ref="DQ307:DQ308"/>
    <mergeCell ref="DR307:DR308"/>
    <mergeCell ref="C309:C312"/>
    <mergeCell ref="D309:D310"/>
    <mergeCell ref="BW309:BW312"/>
    <mergeCell ref="BZ309:BZ312"/>
    <mergeCell ref="CH309:CH312"/>
    <mergeCell ref="CI309:CI312"/>
    <mergeCell ref="CJ309:CJ312"/>
    <mergeCell ref="CK309:CK312"/>
    <mergeCell ref="CO309:CO312"/>
    <mergeCell ref="CP309:CP312"/>
    <mergeCell ref="CQ309:CQ312"/>
    <mergeCell ref="CR309:CR312"/>
    <mergeCell ref="CS309:CS312"/>
    <mergeCell ref="CT309:CT312"/>
    <mergeCell ref="CU309:CU312"/>
    <mergeCell ref="CV309:CV312"/>
    <mergeCell ref="CW309:CW312"/>
    <mergeCell ref="CX309:CX312"/>
    <mergeCell ref="CY309:CY312"/>
    <mergeCell ref="CZ309:CZ310"/>
    <mergeCell ref="DH301:DH304"/>
    <mergeCell ref="DI301:DI304"/>
    <mergeCell ref="DJ301:DJ304"/>
    <mergeCell ref="DK301:DK304"/>
    <mergeCell ref="DL301:DL304"/>
    <mergeCell ref="DM301:DM304"/>
    <mergeCell ref="DN301:DN304"/>
    <mergeCell ref="DO301:DO302"/>
    <mergeCell ref="DP301:DP302"/>
    <mergeCell ref="DQ301:DQ302"/>
    <mergeCell ref="DR301:DR302"/>
    <mergeCell ref="DS301:DS304"/>
    <mergeCell ref="D303:D304"/>
    <mergeCell ref="BW303:BW304"/>
    <mergeCell ref="BX303:BX304"/>
    <mergeCell ref="DC303:DC304"/>
    <mergeCell ref="DO303:DO304"/>
    <mergeCell ref="DP303:DP304"/>
    <mergeCell ref="DQ303:DQ304"/>
    <mergeCell ref="DR303:DR304"/>
    <mergeCell ref="CP301:CP304"/>
    <mergeCell ref="CQ301:CQ304"/>
    <mergeCell ref="CR301:CR304"/>
    <mergeCell ref="CS301:CS304"/>
    <mergeCell ref="CT301:CT304"/>
    <mergeCell ref="CU301:CU304"/>
    <mergeCell ref="CV301:CV304"/>
    <mergeCell ref="CW301:CW304"/>
    <mergeCell ref="CX301:CX304"/>
    <mergeCell ref="CY301:CY304"/>
    <mergeCell ref="CZ301:CZ302"/>
    <mergeCell ref="DA301:DA302"/>
    <mergeCell ref="DG301:DG304"/>
    <mergeCell ref="C301:C304"/>
    <mergeCell ref="D301:D302"/>
    <mergeCell ref="BW301:BW302"/>
    <mergeCell ref="BX301:BX302"/>
    <mergeCell ref="BZ301:BZ304"/>
    <mergeCell ref="CA301:CA304"/>
    <mergeCell ref="CB301:CB304"/>
    <mergeCell ref="CC301:CC304"/>
    <mergeCell ref="CD301:CD304"/>
    <mergeCell ref="CE301:CE304"/>
    <mergeCell ref="CF301:CF304"/>
    <mergeCell ref="CG301:CG304"/>
    <mergeCell ref="CH301:CH304"/>
    <mergeCell ref="CI301:CI304"/>
    <mergeCell ref="CJ301:CJ304"/>
    <mergeCell ref="CK301:CK304"/>
    <mergeCell ref="CO301:CO304"/>
    <mergeCell ref="DG297:DG300"/>
    <mergeCell ref="DH297:DH300"/>
    <mergeCell ref="DI297:DI300"/>
    <mergeCell ref="DJ297:DJ300"/>
    <mergeCell ref="DK297:DK300"/>
    <mergeCell ref="DL297:DL300"/>
    <mergeCell ref="DM297:DM300"/>
    <mergeCell ref="DN297:DN300"/>
    <mergeCell ref="DO297:DO298"/>
    <mergeCell ref="DP297:DP298"/>
    <mergeCell ref="DQ297:DQ298"/>
    <mergeCell ref="DR297:DR298"/>
    <mergeCell ref="DS297:DS300"/>
    <mergeCell ref="D299:D300"/>
    <mergeCell ref="BW299:BW300"/>
    <mergeCell ref="BX299:BX300"/>
    <mergeCell ref="DO299:DO300"/>
    <mergeCell ref="DP299:DP300"/>
    <mergeCell ref="DQ299:DQ300"/>
    <mergeCell ref="DR299:DR300"/>
    <mergeCell ref="DF297:DF300"/>
    <mergeCell ref="CP297:CP300"/>
    <mergeCell ref="CQ297:CQ300"/>
    <mergeCell ref="CR297:CR300"/>
    <mergeCell ref="CS297:CS300"/>
    <mergeCell ref="CT297:CT300"/>
    <mergeCell ref="CU297:CU300"/>
    <mergeCell ref="CV297:CV300"/>
    <mergeCell ref="CW297:CW300"/>
    <mergeCell ref="CX297:CX300"/>
    <mergeCell ref="CY297:CY300"/>
    <mergeCell ref="CZ297:CZ298"/>
    <mergeCell ref="C297:C300"/>
    <mergeCell ref="D297:D298"/>
    <mergeCell ref="BW297:BW298"/>
    <mergeCell ref="BX297:BX298"/>
    <mergeCell ref="BZ297:BZ300"/>
    <mergeCell ref="CA297:CA300"/>
    <mergeCell ref="CB297:CB300"/>
    <mergeCell ref="CC297:CC300"/>
    <mergeCell ref="CD297:CD300"/>
    <mergeCell ref="CE297:CE300"/>
    <mergeCell ref="CF297:CF300"/>
    <mergeCell ref="CG297:CG300"/>
    <mergeCell ref="CH297:CH300"/>
    <mergeCell ref="CI297:CI300"/>
    <mergeCell ref="CJ297:CJ300"/>
    <mergeCell ref="CK297:CK300"/>
    <mergeCell ref="CO297:CO300"/>
    <mergeCell ref="DG293:DG296"/>
    <mergeCell ref="DH293:DH296"/>
    <mergeCell ref="DI293:DI296"/>
    <mergeCell ref="DJ293:DJ296"/>
    <mergeCell ref="DK293:DK296"/>
    <mergeCell ref="DL293:DL296"/>
    <mergeCell ref="DM293:DM296"/>
    <mergeCell ref="DN293:DN296"/>
    <mergeCell ref="DO293:DO294"/>
    <mergeCell ref="DP293:DP294"/>
    <mergeCell ref="DQ293:DQ294"/>
    <mergeCell ref="DR293:DR294"/>
    <mergeCell ref="DS293:DS296"/>
    <mergeCell ref="D295:D296"/>
    <mergeCell ref="BW295:BW296"/>
    <mergeCell ref="BX295:BX296"/>
    <mergeCell ref="DO295:DO296"/>
    <mergeCell ref="DP295:DP296"/>
    <mergeCell ref="DQ295:DQ296"/>
    <mergeCell ref="DR295:DR296"/>
    <mergeCell ref="CP293:CP296"/>
    <mergeCell ref="CQ293:CQ296"/>
    <mergeCell ref="CR293:CR296"/>
    <mergeCell ref="CS293:CS296"/>
    <mergeCell ref="CT293:CT296"/>
    <mergeCell ref="CU293:CU296"/>
    <mergeCell ref="CV293:CV296"/>
    <mergeCell ref="CW293:CW296"/>
    <mergeCell ref="CX293:CX296"/>
    <mergeCell ref="CY293:CY296"/>
    <mergeCell ref="CZ293:CZ294"/>
    <mergeCell ref="C293:C296"/>
    <mergeCell ref="D293:D294"/>
    <mergeCell ref="BW293:BW294"/>
    <mergeCell ref="BX293:BX294"/>
    <mergeCell ref="BZ293:BZ296"/>
    <mergeCell ref="CA293:CA296"/>
    <mergeCell ref="CB293:CB296"/>
    <mergeCell ref="CC293:CC296"/>
    <mergeCell ref="CD293:CD296"/>
    <mergeCell ref="CE293:CE296"/>
    <mergeCell ref="CF293:CF296"/>
    <mergeCell ref="CG293:CG296"/>
    <mergeCell ref="CH293:CH296"/>
    <mergeCell ref="CI293:CI296"/>
    <mergeCell ref="CJ293:CJ296"/>
    <mergeCell ref="CK293:CK296"/>
    <mergeCell ref="CO293:CO296"/>
    <mergeCell ref="DI289:DI292"/>
    <mergeCell ref="DJ289:DJ292"/>
    <mergeCell ref="DK289:DK292"/>
    <mergeCell ref="DL289:DL292"/>
    <mergeCell ref="DM289:DM292"/>
    <mergeCell ref="DN289:DN292"/>
    <mergeCell ref="DO289:DO290"/>
    <mergeCell ref="DP289:DP290"/>
    <mergeCell ref="DQ289:DQ290"/>
    <mergeCell ref="DR289:DR290"/>
    <mergeCell ref="DS289:DS292"/>
    <mergeCell ref="D291:D292"/>
    <mergeCell ref="BW291:BW292"/>
    <mergeCell ref="BX291:BX292"/>
    <mergeCell ref="DO291:DO292"/>
    <mergeCell ref="DP291:DP292"/>
    <mergeCell ref="DQ291:DQ292"/>
    <mergeCell ref="DR291:DR292"/>
    <mergeCell ref="CP289:CP292"/>
    <mergeCell ref="CQ289:CQ292"/>
    <mergeCell ref="CR289:CR292"/>
    <mergeCell ref="DF289:DF292"/>
    <mergeCell ref="DG289:DG292"/>
    <mergeCell ref="DH289:DH292"/>
    <mergeCell ref="CS289:CS292"/>
    <mergeCell ref="CT289:CT292"/>
    <mergeCell ref="CU289:CU292"/>
    <mergeCell ref="CV289:CV292"/>
    <mergeCell ref="CW289:CW292"/>
    <mergeCell ref="CX289:CX292"/>
    <mergeCell ref="CY289:CY292"/>
    <mergeCell ref="CZ289:CZ290"/>
    <mergeCell ref="C289:C292"/>
    <mergeCell ref="D289:D290"/>
    <mergeCell ref="BW289:BW290"/>
    <mergeCell ref="BX289:BX290"/>
    <mergeCell ref="BZ289:BZ292"/>
    <mergeCell ref="CA289:CA292"/>
    <mergeCell ref="CB289:CB292"/>
    <mergeCell ref="CC289:CC292"/>
    <mergeCell ref="CD289:CD292"/>
    <mergeCell ref="CE289:CE292"/>
    <mergeCell ref="CF289:CF292"/>
    <mergeCell ref="CG289:CG292"/>
    <mergeCell ref="CH289:CH292"/>
    <mergeCell ref="CI289:CI292"/>
    <mergeCell ref="CJ289:CJ292"/>
    <mergeCell ref="CK289:CK292"/>
    <mergeCell ref="CO289:CO292"/>
    <mergeCell ref="DJ285:DJ288"/>
    <mergeCell ref="DK285:DK288"/>
    <mergeCell ref="DL285:DL288"/>
    <mergeCell ref="DM285:DM288"/>
    <mergeCell ref="DN285:DN288"/>
    <mergeCell ref="DO285:DO286"/>
    <mergeCell ref="DP285:DP286"/>
    <mergeCell ref="DQ285:DQ286"/>
    <mergeCell ref="DR285:DR286"/>
    <mergeCell ref="DS285:DS288"/>
    <mergeCell ref="D287:D288"/>
    <mergeCell ref="BW287:BW288"/>
    <mergeCell ref="BX287:BX288"/>
    <mergeCell ref="DO287:DO288"/>
    <mergeCell ref="DP287:DP288"/>
    <mergeCell ref="DQ287:DQ288"/>
    <mergeCell ref="DR287:DR288"/>
    <mergeCell ref="CO285:CO288"/>
    <mergeCell ref="CP285:CP288"/>
    <mergeCell ref="CQ285:CQ288"/>
    <mergeCell ref="CR285:CR288"/>
    <mergeCell ref="CS285:CS288"/>
    <mergeCell ref="CT285:CT288"/>
    <mergeCell ref="CU285:CU288"/>
    <mergeCell ref="CV285:CV288"/>
    <mergeCell ref="CW285:CW288"/>
    <mergeCell ref="CX285:CX288"/>
    <mergeCell ref="CY285:CY288"/>
    <mergeCell ref="CZ285:CZ286"/>
    <mergeCell ref="DA285:DA286"/>
    <mergeCell ref="DD285:DD288"/>
    <mergeCell ref="DG285:DG288"/>
    <mergeCell ref="C285:C288"/>
    <mergeCell ref="D285:D286"/>
    <mergeCell ref="BW285:BW286"/>
    <mergeCell ref="BX285:BX286"/>
    <mergeCell ref="BZ285:BZ288"/>
    <mergeCell ref="CA285:CA288"/>
    <mergeCell ref="CB285:CB288"/>
    <mergeCell ref="CC285:CC288"/>
    <mergeCell ref="CD285:CD288"/>
    <mergeCell ref="CE285:CE288"/>
    <mergeCell ref="CF285:CF288"/>
    <mergeCell ref="CG285:CG288"/>
    <mergeCell ref="CH285:CH288"/>
    <mergeCell ref="CI285:CI288"/>
    <mergeCell ref="CJ285:CJ288"/>
    <mergeCell ref="CK285:CK288"/>
    <mergeCell ref="DI285:DI288"/>
    <mergeCell ref="DH285:DH288"/>
    <mergeCell ref="C281:C284"/>
    <mergeCell ref="D281:D282"/>
    <mergeCell ref="BW281:BW282"/>
    <mergeCell ref="BX281:BX282"/>
    <mergeCell ref="BZ281:BZ284"/>
    <mergeCell ref="CA281:CA284"/>
    <mergeCell ref="CB281:CB284"/>
    <mergeCell ref="CC281:CC284"/>
    <mergeCell ref="CD281:CD284"/>
    <mergeCell ref="CE281:CE284"/>
    <mergeCell ref="CF281:CF284"/>
    <mergeCell ref="CG281:CG284"/>
    <mergeCell ref="CH281:CH284"/>
    <mergeCell ref="CI281:CI284"/>
    <mergeCell ref="CJ281:CJ284"/>
    <mergeCell ref="CK281:CK284"/>
    <mergeCell ref="CO281:CO284"/>
    <mergeCell ref="D283:D284"/>
    <mergeCell ref="BW283:BW284"/>
    <mergeCell ref="BX283:BX284"/>
    <mergeCell ref="DS277:DS280"/>
    <mergeCell ref="D279:D280"/>
    <mergeCell ref="BK279:BK281"/>
    <mergeCell ref="BM279:BS281"/>
    <mergeCell ref="BW279:BW280"/>
    <mergeCell ref="BX279:BX280"/>
    <mergeCell ref="DO279:DO280"/>
    <mergeCell ref="DP279:DP280"/>
    <mergeCell ref="DQ279:DQ280"/>
    <mergeCell ref="DR279:DR280"/>
    <mergeCell ref="CP281:CP284"/>
    <mergeCell ref="CQ281:CQ284"/>
    <mergeCell ref="CR281:CR284"/>
    <mergeCell ref="CS281:CS284"/>
    <mergeCell ref="CT281:CT284"/>
    <mergeCell ref="DK281:DK284"/>
    <mergeCell ref="DL281:DL284"/>
    <mergeCell ref="DM281:DM284"/>
    <mergeCell ref="DN281:DN284"/>
    <mergeCell ref="DO281:DO282"/>
    <mergeCell ref="DP281:DP282"/>
    <mergeCell ref="DQ281:DQ282"/>
    <mergeCell ref="DR281:DR282"/>
    <mergeCell ref="DS281:DS284"/>
    <mergeCell ref="DO283:DO284"/>
    <mergeCell ref="DP283:DP284"/>
    <mergeCell ref="DQ283:DQ284"/>
    <mergeCell ref="DR283:DR284"/>
    <mergeCell ref="CP277:CP280"/>
    <mergeCell ref="CQ277:CQ280"/>
    <mergeCell ref="CR277:CR280"/>
    <mergeCell ref="CS277:CS280"/>
    <mergeCell ref="C277:C280"/>
    <mergeCell ref="D277:D278"/>
    <mergeCell ref="BW277:BW278"/>
    <mergeCell ref="BX277:BX278"/>
    <mergeCell ref="BZ277:BZ280"/>
    <mergeCell ref="CA277:CA280"/>
    <mergeCell ref="CB277:CB280"/>
    <mergeCell ref="CC277:CC280"/>
    <mergeCell ref="CD277:CD280"/>
    <mergeCell ref="CE277:CE280"/>
    <mergeCell ref="CF277:CF280"/>
    <mergeCell ref="CG277:CG280"/>
    <mergeCell ref="CH277:CH280"/>
    <mergeCell ref="CI277:CI280"/>
    <mergeCell ref="CJ277:CJ280"/>
    <mergeCell ref="CK277:CK280"/>
    <mergeCell ref="CO277:CO280"/>
    <mergeCell ref="D275:D276"/>
    <mergeCell ref="BW275:BW276"/>
    <mergeCell ref="BX275:BX276"/>
    <mergeCell ref="DO275:DO276"/>
    <mergeCell ref="DP275:DP276"/>
    <mergeCell ref="DQ275:DQ276"/>
    <mergeCell ref="DR275:DR276"/>
    <mergeCell ref="CP273:CP276"/>
    <mergeCell ref="CQ273:CQ276"/>
    <mergeCell ref="CR273:CR276"/>
    <mergeCell ref="CS273:CS276"/>
    <mergeCell ref="CT273:CT276"/>
    <mergeCell ref="CU273:CU276"/>
    <mergeCell ref="CV273:CV276"/>
    <mergeCell ref="CW273:CW276"/>
    <mergeCell ref="CX273:CX276"/>
    <mergeCell ref="CY273:CY276"/>
    <mergeCell ref="CZ273:CZ274"/>
    <mergeCell ref="DA273:DA274"/>
    <mergeCell ref="DD273:DD276"/>
    <mergeCell ref="CH273:CH276"/>
    <mergeCell ref="CI273:CI276"/>
    <mergeCell ref="CJ273:CJ276"/>
    <mergeCell ref="CK273:CK276"/>
    <mergeCell ref="CO273:CO276"/>
    <mergeCell ref="DH273:DH276"/>
    <mergeCell ref="DI273:DI276"/>
    <mergeCell ref="DJ273:DJ276"/>
    <mergeCell ref="DK273:DK276"/>
    <mergeCell ref="DL273:DL276"/>
    <mergeCell ref="DM273:DM276"/>
    <mergeCell ref="DN273:DN276"/>
    <mergeCell ref="D267:D268"/>
    <mergeCell ref="BW267:BW268"/>
    <mergeCell ref="BX267:BX268"/>
    <mergeCell ref="DO267:DO268"/>
    <mergeCell ref="DP267:DP268"/>
    <mergeCell ref="DQ267:DQ268"/>
    <mergeCell ref="DR267:DR268"/>
    <mergeCell ref="CP269:CP272"/>
    <mergeCell ref="CQ269:CQ272"/>
    <mergeCell ref="CR269:CR272"/>
    <mergeCell ref="DH265:DH268"/>
    <mergeCell ref="DI265:DI268"/>
    <mergeCell ref="DJ265:DJ268"/>
    <mergeCell ref="DK265:DK268"/>
    <mergeCell ref="DL265:DL268"/>
    <mergeCell ref="DM265:DM268"/>
    <mergeCell ref="DN265:DN268"/>
    <mergeCell ref="CI265:CI268"/>
    <mergeCell ref="CJ265:CJ268"/>
    <mergeCell ref="CK265:CK268"/>
    <mergeCell ref="DG269:DG272"/>
    <mergeCell ref="DH269:DH272"/>
    <mergeCell ref="DI269:DI272"/>
    <mergeCell ref="DJ269:DJ272"/>
    <mergeCell ref="DK269:DK272"/>
    <mergeCell ref="DL269:DL272"/>
    <mergeCell ref="DM269:DM272"/>
    <mergeCell ref="DN269:DN272"/>
    <mergeCell ref="DO269:DO270"/>
    <mergeCell ref="DP269:DP270"/>
    <mergeCell ref="DQ269:DQ270"/>
    <mergeCell ref="DR269:DR270"/>
    <mergeCell ref="C269:C272"/>
    <mergeCell ref="D269:D270"/>
    <mergeCell ref="BW269:BW270"/>
    <mergeCell ref="BX269:BX270"/>
    <mergeCell ref="BZ269:BZ272"/>
    <mergeCell ref="CA269:CA272"/>
    <mergeCell ref="CB269:CB272"/>
    <mergeCell ref="CC269:CC272"/>
    <mergeCell ref="CD269:CD272"/>
    <mergeCell ref="CE269:CE272"/>
    <mergeCell ref="CF269:CF272"/>
    <mergeCell ref="CG269:CG272"/>
    <mergeCell ref="CH269:CH272"/>
    <mergeCell ref="CI269:CI272"/>
    <mergeCell ref="CJ269:CJ272"/>
    <mergeCell ref="CK269:CK272"/>
    <mergeCell ref="CO269:CO272"/>
    <mergeCell ref="D271:D272"/>
    <mergeCell ref="BW271:BW272"/>
    <mergeCell ref="BX271:BX272"/>
    <mergeCell ref="DV261:DV344"/>
    <mergeCell ref="DX261:DX344"/>
    <mergeCell ref="D263:D264"/>
    <mergeCell ref="BW263:BW264"/>
    <mergeCell ref="BX263:BX264"/>
    <mergeCell ref="DO263:DO264"/>
    <mergeCell ref="DP263:DP264"/>
    <mergeCell ref="DQ263:DQ264"/>
    <mergeCell ref="DR263:DR264"/>
    <mergeCell ref="D265:D266"/>
    <mergeCell ref="BW265:BW266"/>
    <mergeCell ref="BX265:BX266"/>
    <mergeCell ref="BZ265:BZ268"/>
    <mergeCell ref="CA265:CA268"/>
    <mergeCell ref="CB265:CB268"/>
    <mergeCell ref="CC265:CC268"/>
    <mergeCell ref="CD265:CD268"/>
    <mergeCell ref="CE265:CE268"/>
    <mergeCell ref="CF265:CF268"/>
    <mergeCell ref="CI261:CI264"/>
    <mergeCell ref="CJ261:CJ264"/>
    <mergeCell ref="CK261:CK264"/>
    <mergeCell ref="CO261:CO264"/>
    <mergeCell ref="CP261:CP264"/>
    <mergeCell ref="CQ261:CQ264"/>
    <mergeCell ref="CR261:CR264"/>
    <mergeCell ref="DO271:DO272"/>
    <mergeCell ref="DP271:DP272"/>
    <mergeCell ref="DQ271:DQ272"/>
    <mergeCell ref="DR271:DR272"/>
    <mergeCell ref="DO265:DO266"/>
    <mergeCell ref="DP265:DP266"/>
    <mergeCell ref="DA289:DA290"/>
    <mergeCell ref="DD289:DD292"/>
    <mergeCell ref="DE289:DE292"/>
    <mergeCell ref="DP261:DP262"/>
    <mergeCell ref="DQ261:DQ262"/>
    <mergeCell ref="DR261:DR262"/>
    <mergeCell ref="DS261:DS264"/>
    <mergeCell ref="DT261:DT344"/>
    <mergeCell ref="DU261:DU344"/>
    <mergeCell ref="DQ265:DQ266"/>
    <mergeCell ref="DR265:DR266"/>
    <mergeCell ref="DS265:DS268"/>
    <mergeCell ref="DO273:DO274"/>
    <mergeCell ref="DP273:DP274"/>
    <mergeCell ref="DQ273:DQ274"/>
    <mergeCell ref="DR273:DR274"/>
    <mergeCell ref="DS273:DS276"/>
    <mergeCell ref="DS269:DS272"/>
    <mergeCell ref="DG273:DG276"/>
    <mergeCell ref="DA277:DA278"/>
    <mergeCell ref="DD277:DD280"/>
    <mergeCell ref="DE277:DE280"/>
    <mergeCell ref="DF277:DF280"/>
    <mergeCell ref="DG277:DG280"/>
    <mergeCell ref="DA293:DA294"/>
    <mergeCell ref="DA297:DA298"/>
    <mergeCell ref="DD297:DD300"/>
    <mergeCell ref="DE297:DE300"/>
    <mergeCell ref="DD293:DD296"/>
    <mergeCell ref="DE293:DE296"/>
    <mergeCell ref="DI305:DI308"/>
    <mergeCell ref="DJ305:DJ308"/>
    <mergeCell ref="CT261:CT264"/>
    <mergeCell ref="CX261:CX264"/>
    <mergeCell ref="CY261:CY264"/>
    <mergeCell ref="CZ261:CZ262"/>
    <mergeCell ref="DA261:DA262"/>
    <mergeCell ref="DB261:DB344"/>
    <mergeCell ref="DD261:DD264"/>
    <mergeCell ref="DE261:DE264"/>
    <mergeCell ref="DF261:DF264"/>
    <mergeCell ref="CX265:CX268"/>
    <mergeCell ref="CY265:CY268"/>
    <mergeCell ref="CZ265:CZ266"/>
    <mergeCell ref="DA265:DA266"/>
    <mergeCell ref="DD265:DD268"/>
    <mergeCell ref="DE265:DE268"/>
    <mergeCell ref="DF265:DF268"/>
    <mergeCell ref="DE273:DE276"/>
    <mergeCell ref="DF273:DF276"/>
    <mergeCell ref="DE285:DE288"/>
    <mergeCell ref="DF285:DF288"/>
    <mergeCell ref="DF293:DF296"/>
    <mergeCell ref="DC301:DC302"/>
    <mergeCell ref="DD301:DD304"/>
    <mergeCell ref="DE301:DE304"/>
    <mergeCell ref="DF301:DF304"/>
    <mergeCell ref="DA305:DA306"/>
    <mergeCell ref="DD305:DD308"/>
    <mergeCell ref="DA309:DA310"/>
    <mergeCell ref="DD309:DD312"/>
    <mergeCell ref="DE309:DE312"/>
    <mergeCell ref="DF309:DF312"/>
    <mergeCell ref="CX321:CX324"/>
    <mergeCell ref="CO265:CO268"/>
    <mergeCell ref="DE269:DE272"/>
    <mergeCell ref="DF269:DF272"/>
    <mergeCell ref="CT277:CT280"/>
    <mergeCell ref="CU277:CU280"/>
    <mergeCell ref="B261:B344"/>
    <mergeCell ref="C261:C264"/>
    <mergeCell ref="D261:D262"/>
    <mergeCell ref="BI261:BI344"/>
    <mergeCell ref="BL261:BL344"/>
    <mergeCell ref="BU261:BU344"/>
    <mergeCell ref="BW261:BW262"/>
    <mergeCell ref="BX261:BX262"/>
    <mergeCell ref="BZ261:BZ264"/>
    <mergeCell ref="CA261:CA264"/>
    <mergeCell ref="CB261:CB264"/>
    <mergeCell ref="CC261:CC264"/>
    <mergeCell ref="CD261:CD264"/>
    <mergeCell ref="CE261:CE264"/>
    <mergeCell ref="CF261:CF264"/>
    <mergeCell ref="CG261:CG264"/>
    <mergeCell ref="CH261:CH264"/>
    <mergeCell ref="C265:C268"/>
    <mergeCell ref="CG265:CG268"/>
    <mergeCell ref="CH265:CH268"/>
    <mergeCell ref="C273:C276"/>
    <mergeCell ref="D273:D274"/>
    <mergeCell ref="BW273:BW274"/>
    <mergeCell ref="BX273:BX274"/>
    <mergeCell ref="BZ273:BZ276"/>
    <mergeCell ref="CA273:CA276"/>
    <mergeCell ref="CB273:CB276"/>
    <mergeCell ref="CC273:CC276"/>
    <mergeCell ref="CD273:CD276"/>
    <mergeCell ref="CE273:CE276"/>
    <mergeCell ref="CF273:CF276"/>
    <mergeCell ref="CG273:CG276"/>
    <mergeCell ref="DM253:DM256"/>
    <mergeCell ref="DN253:DN256"/>
    <mergeCell ref="DO253:DO254"/>
    <mergeCell ref="DP253:DP254"/>
    <mergeCell ref="DQ253:DQ254"/>
    <mergeCell ref="DR253:DR254"/>
    <mergeCell ref="DS253:DS256"/>
    <mergeCell ref="D255:D256"/>
    <mergeCell ref="DO255:DO256"/>
    <mergeCell ref="DP255:DP256"/>
    <mergeCell ref="DQ255:DQ256"/>
    <mergeCell ref="DR255:DR256"/>
    <mergeCell ref="CX257:CX260"/>
    <mergeCell ref="DS257:DS260"/>
    <mergeCell ref="DI253:DI256"/>
    <mergeCell ref="DJ253:DJ256"/>
    <mergeCell ref="CY257:CY260"/>
    <mergeCell ref="CZ257:CZ258"/>
    <mergeCell ref="DA257:DA258"/>
    <mergeCell ref="DD257:DD260"/>
    <mergeCell ref="DE257:DE260"/>
    <mergeCell ref="CU261:CU264"/>
    <mergeCell ref="CV261:CV264"/>
    <mergeCell ref="CW261:CW264"/>
    <mergeCell ref="DF257:DF260"/>
    <mergeCell ref="DG257:DG260"/>
    <mergeCell ref="DH257:DH260"/>
    <mergeCell ref="CY253:CY256"/>
    <mergeCell ref="CZ253:CZ254"/>
    <mergeCell ref="DA253:DA254"/>
    <mergeCell ref="DD253:DD256"/>
    <mergeCell ref="DE253:DE256"/>
    <mergeCell ref="DF253:DF256"/>
    <mergeCell ref="DG253:DG256"/>
    <mergeCell ref="DH253:DH256"/>
    <mergeCell ref="C257:C260"/>
    <mergeCell ref="D257:D258"/>
    <mergeCell ref="BW257:BW260"/>
    <mergeCell ref="BZ257:BZ260"/>
    <mergeCell ref="CH257:CH260"/>
    <mergeCell ref="CI257:CI260"/>
    <mergeCell ref="CJ257:CJ260"/>
    <mergeCell ref="CK257:CK260"/>
    <mergeCell ref="CO257:CO260"/>
    <mergeCell ref="CP257:CP260"/>
    <mergeCell ref="CQ257:CQ260"/>
    <mergeCell ref="CR257:CR260"/>
    <mergeCell ref="CS257:CS260"/>
    <mergeCell ref="CT257:CT260"/>
    <mergeCell ref="CU257:CU260"/>
    <mergeCell ref="CV257:CV260"/>
    <mergeCell ref="CW257:CW260"/>
    <mergeCell ref="D259:D260"/>
    <mergeCell ref="CY249:CY252"/>
    <mergeCell ref="CZ249:CZ250"/>
    <mergeCell ref="DA249:DA250"/>
    <mergeCell ref="DD249:DD252"/>
    <mergeCell ref="DE249:DE252"/>
    <mergeCell ref="DF249:DF252"/>
    <mergeCell ref="DG249:DG252"/>
    <mergeCell ref="DH249:DH252"/>
    <mergeCell ref="DS249:DS252"/>
    <mergeCell ref="D251:D252"/>
    <mergeCell ref="DO251:DO252"/>
    <mergeCell ref="DP251:DP252"/>
    <mergeCell ref="DQ251:DQ252"/>
    <mergeCell ref="DR251:DR252"/>
    <mergeCell ref="C253:C256"/>
    <mergeCell ref="D253:D254"/>
    <mergeCell ref="BW253:BW256"/>
    <mergeCell ref="BZ253:BZ256"/>
    <mergeCell ref="CH253:CH256"/>
    <mergeCell ref="CI253:CI256"/>
    <mergeCell ref="CJ253:CJ256"/>
    <mergeCell ref="CK253:CK256"/>
    <mergeCell ref="CO253:CO256"/>
    <mergeCell ref="CP253:CP256"/>
    <mergeCell ref="CQ253:CQ256"/>
    <mergeCell ref="CR253:CR256"/>
    <mergeCell ref="CS253:CS256"/>
    <mergeCell ref="CT253:CT256"/>
    <mergeCell ref="CU253:CU256"/>
    <mergeCell ref="CV253:CV256"/>
    <mergeCell ref="CW253:CW256"/>
    <mergeCell ref="CX253:CX256"/>
    <mergeCell ref="CY245:CY248"/>
    <mergeCell ref="CZ245:CZ246"/>
    <mergeCell ref="DA245:DA246"/>
    <mergeCell ref="DD245:DD248"/>
    <mergeCell ref="DE245:DE248"/>
    <mergeCell ref="DF245:DF248"/>
    <mergeCell ref="DG245:DG248"/>
    <mergeCell ref="DH245:DH248"/>
    <mergeCell ref="DS245:DS248"/>
    <mergeCell ref="D247:D248"/>
    <mergeCell ref="DO247:DO248"/>
    <mergeCell ref="DP247:DP248"/>
    <mergeCell ref="DQ247:DQ248"/>
    <mergeCell ref="DR247:DR248"/>
    <mergeCell ref="C249:C252"/>
    <mergeCell ref="D249:D250"/>
    <mergeCell ref="BW249:BW252"/>
    <mergeCell ref="BZ249:BZ252"/>
    <mergeCell ref="CH249:CH252"/>
    <mergeCell ref="CI249:CI252"/>
    <mergeCell ref="CJ249:CJ252"/>
    <mergeCell ref="CK249:CK252"/>
    <mergeCell ref="CO249:CO252"/>
    <mergeCell ref="CP249:CP252"/>
    <mergeCell ref="CQ249:CQ252"/>
    <mergeCell ref="CR249:CR252"/>
    <mergeCell ref="CS249:CS252"/>
    <mergeCell ref="CT249:CT252"/>
    <mergeCell ref="CU249:CU252"/>
    <mergeCell ref="CV249:CV252"/>
    <mergeCell ref="CW249:CW252"/>
    <mergeCell ref="CX249:CX252"/>
    <mergeCell ref="CY241:CY244"/>
    <mergeCell ref="CZ241:CZ242"/>
    <mergeCell ref="DA241:DA242"/>
    <mergeCell ref="DD241:DD244"/>
    <mergeCell ref="DE241:DE244"/>
    <mergeCell ref="DF241:DF244"/>
    <mergeCell ref="DG241:DG244"/>
    <mergeCell ref="DH241:DH244"/>
    <mergeCell ref="DS241:DS244"/>
    <mergeCell ref="D243:D244"/>
    <mergeCell ref="DO243:DO244"/>
    <mergeCell ref="DP243:DP244"/>
    <mergeCell ref="DQ243:DQ244"/>
    <mergeCell ref="DR243:DR244"/>
    <mergeCell ref="C245:C248"/>
    <mergeCell ref="D245:D246"/>
    <mergeCell ref="BW245:BW248"/>
    <mergeCell ref="BZ245:BZ248"/>
    <mergeCell ref="CH245:CH248"/>
    <mergeCell ref="CI245:CI248"/>
    <mergeCell ref="CJ245:CJ248"/>
    <mergeCell ref="CK245:CK248"/>
    <mergeCell ref="CO245:CO248"/>
    <mergeCell ref="CP245:CP248"/>
    <mergeCell ref="CQ245:CQ248"/>
    <mergeCell ref="CR245:CR248"/>
    <mergeCell ref="CS245:CS248"/>
    <mergeCell ref="CT245:CT248"/>
    <mergeCell ref="CU245:CU248"/>
    <mergeCell ref="CV245:CV248"/>
    <mergeCell ref="CW245:CW248"/>
    <mergeCell ref="CX245:CX248"/>
    <mergeCell ref="CY237:CY240"/>
    <mergeCell ref="CZ237:CZ238"/>
    <mergeCell ref="DA237:DA238"/>
    <mergeCell ref="DD237:DD240"/>
    <mergeCell ref="DE237:DE240"/>
    <mergeCell ref="DF237:DF240"/>
    <mergeCell ref="DG237:DG240"/>
    <mergeCell ref="DH237:DH240"/>
    <mergeCell ref="DS237:DS240"/>
    <mergeCell ref="D239:D240"/>
    <mergeCell ref="DO239:DO240"/>
    <mergeCell ref="DP239:DP240"/>
    <mergeCell ref="DQ239:DQ240"/>
    <mergeCell ref="DR239:DR240"/>
    <mergeCell ref="C241:C244"/>
    <mergeCell ref="D241:D242"/>
    <mergeCell ref="BW241:BW244"/>
    <mergeCell ref="BZ241:BZ244"/>
    <mergeCell ref="CH241:CH244"/>
    <mergeCell ref="CI241:CI244"/>
    <mergeCell ref="CJ241:CJ244"/>
    <mergeCell ref="CK241:CK244"/>
    <mergeCell ref="CO241:CO244"/>
    <mergeCell ref="CP241:CP244"/>
    <mergeCell ref="CQ241:CQ244"/>
    <mergeCell ref="CR241:CR244"/>
    <mergeCell ref="CS241:CS244"/>
    <mergeCell ref="CT241:CT244"/>
    <mergeCell ref="CU241:CU244"/>
    <mergeCell ref="CV241:CV244"/>
    <mergeCell ref="CW241:CW244"/>
    <mergeCell ref="CX241:CX244"/>
    <mergeCell ref="C237:C240"/>
    <mergeCell ref="D237:D238"/>
    <mergeCell ref="BW237:BW240"/>
    <mergeCell ref="BZ237:BZ240"/>
    <mergeCell ref="CH237:CH240"/>
    <mergeCell ref="CI237:CI240"/>
    <mergeCell ref="CJ237:CJ240"/>
    <mergeCell ref="CK237:CK240"/>
    <mergeCell ref="CO237:CO240"/>
    <mergeCell ref="CP237:CP240"/>
    <mergeCell ref="CQ237:CQ240"/>
    <mergeCell ref="CR237:CR240"/>
    <mergeCell ref="CS237:CS240"/>
    <mergeCell ref="CT237:CT240"/>
    <mergeCell ref="CU237:CU240"/>
    <mergeCell ref="CV237:CV240"/>
    <mergeCell ref="CW237:CW240"/>
    <mergeCell ref="DS229:DS232"/>
    <mergeCell ref="D231:D232"/>
    <mergeCell ref="DO231:DO232"/>
    <mergeCell ref="DP231:DP232"/>
    <mergeCell ref="DQ231:DQ232"/>
    <mergeCell ref="DR231:DR232"/>
    <mergeCell ref="C233:C236"/>
    <mergeCell ref="D233:D234"/>
    <mergeCell ref="BW233:BW236"/>
    <mergeCell ref="BZ233:BZ236"/>
    <mergeCell ref="CH233:CH236"/>
    <mergeCell ref="CI233:CI236"/>
    <mergeCell ref="CJ233:CJ236"/>
    <mergeCell ref="CK233:CK236"/>
    <mergeCell ref="CO233:CO236"/>
    <mergeCell ref="CP233:CP236"/>
    <mergeCell ref="CQ233:CQ236"/>
    <mergeCell ref="CR233:CR236"/>
    <mergeCell ref="CS233:CS236"/>
    <mergeCell ref="CT233:CT236"/>
    <mergeCell ref="CU233:CU236"/>
    <mergeCell ref="CV233:CV236"/>
    <mergeCell ref="CW233:CW236"/>
    <mergeCell ref="CX233:CX236"/>
    <mergeCell ref="CY233:CY236"/>
    <mergeCell ref="CZ233:CZ234"/>
    <mergeCell ref="DS233:DS236"/>
    <mergeCell ref="D235:D236"/>
    <mergeCell ref="DO235:DO236"/>
    <mergeCell ref="DP235:DP236"/>
    <mergeCell ref="DQ235:DQ236"/>
    <mergeCell ref="DR235:DR236"/>
    <mergeCell ref="DG225:DG228"/>
    <mergeCell ref="DH225:DH228"/>
    <mergeCell ref="DI225:DI228"/>
    <mergeCell ref="DJ225:DJ228"/>
    <mergeCell ref="DK225:DK228"/>
    <mergeCell ref="DL225:DL228"/>
    <mergeCell ref="DM225:DM228"/>
    <mergeCell ref="DN225:DN228"/>
    <mergeCell ref="DO225:DO226"/>
    <mergeCell ref="DP225:DP226"/>
    <mergeCell ref="DQ225:DQ226"/>
    <mergeCell ref="DR225:DR226"/>
    <mergeCell ref="DS225:DS228"/>
    <mergeCell ref="DO227:DO228"/>
    <mergeCell ref="DP227:DP228"/>
    <mergeCell ref="DQ227:DQ228"/>
    <mergeCell ref="DR227:DR228"/>
    <mergeCell ref="DO221:DO222"/>
    <mergeCell ref="DP221:DP222"/>
    <mergeCell ref="DQ221:DQ222"/>
    <mergeCell ref="DR221:DR222"/>
    <mergeCell ref="DS221:DS224"/>
    <mergeCell ref="D223:D224"/>
    <mergeCell ref="BW223:BW224"/>
    <mergeCell ref="BX223:BX224"/>
    <mergeCell ref="DO223:DO224"/>
    <mergeCell ref="DP223:DP224"/>
    <mergeCell ref="DQ223:DQ224"/>
    <mergeCell ref="DR223:DR224"/>
    <mergeCell ref="C225:C228"/>
    <mergeCell ref="D225:D226"/>
    <mergeCell ref="BW225:BW228"/>
    <mergeCell ref="BZ225:BZ228"/>
    <mergeCell ref="CH225:CH228"/>
    <mergeCell ref="CI225:CI228"/>
    <mergeCell ref="CJ225:CJ228"/>
    <mergeCell ref="CK225:CK228"/>
    <mergeCell ref="CO225:CO228"/>
    <mergeCell ref="CP225:CP228"/>
    <mergeCell ref="CQ225:CQ228"/>
    <mergeCell ref="CR225:CR228"/>
    <mergeCell ref="CS225:CS228"/>
    <mergeCell ref="CT225:CT228"/>
    <mergeCell ref="CU225:CU228"/>
    <mergeCell ref="CV225:CV228"/>
    <mergeCell ref="CW225:CW228"/>
    <mergeCell ref="CX225:CX228"/>
    <mergeCell ref="CY225:CY228"/>
    <mergeCell ref="CZ225:CZ226"/>
    <mergeCell ref="DH217:DH220"/>
    <mergeCell ref="DI217:DI220"/>
    <mergeCell ref="DJ217:DJ220"/>
    <mergeCell ref="DK217:DK220"/>
    <mergeCell ref="DL217:DL220"/>
    <mergeCell ref="DM217:DM220"/>
    <mergeCell ref="DN217:DN220"/>
    <mergeCell ref="DO217:DO218"/>
    <mergeCell ref="DP217:DP218"/>
    <mergeCell ref="DQ217:DQ218"/>
    <mergeCell ref="DR217:DR218"/>
    <mergeCell ref="DS217:DS220"/>
    <mergeCell ref="D219:D220"/>
    <mergeCell ref="BW219:BW220"/>
    <mergeCell ref="BX219:BX220"/>
    <mergeCell ref="DC219:DC220"/>
    <mergeCell ref="DO219:DO220"/>
    <mergeCell ref="DP219:DP220"/>
    <mergeCell ref="DQ219:DQ220"/>
    <mergeCell ref="DR219:DR220"/>
    <mergeCell ref="CP217:CP220"/>
    <mergeCell ref="CQ217:CQ220"/>
    <mergeCell ref="CR217:CR220"/>
    <mergeCell ref="CS217:CS220"/>
    <mergeCell ref="CT217:CT220"/>
    <mergeCell ref="CU217:CU220"/>
    <mergeCell ref="CV217:CV220"/>
    <mergeCell ref="CW217:CW220"/>
    <mergeCell ref="CX217:CX220"/>
    <mergeCell ref="CY217:CY220"/>
    <mergeCell ref="CZ217:CZ218"/>
    <mergeCell ref="DA217:DA218"/>
    <mergeCell ref="DG217:DG220"/>
    <mergeCell ref="C217:C220"/>
    <mergeCell ref="D217:D218"/>
    <mergeCell ref="BW217:BW218"/>
    <mergeCell ref="BX217:BX218"/>
    <mergeCell ref="BZ217:BZ220"/>
    <mergeCell ref="CA217:CA220"/>
    <mergeCell ref="CB217:CB220"/>
    <mergeCell ref="CC217:CC220"/>
    <mergeCell ref="CD217:CD220"/>
    <mergeCell ref="CE217:CE220"/>
    <mergeCell ref="CF217:CF220"/>
    <mergeCell ref="CG217:CG220"/>
    <mergeCell ref="CH217:CH220"/>
    <mergeCell ref="CI217:CI220"/>
    <mergeCell ref="CJ217:CJ220"/>
    <mergeCell ref="CK217:CK220"/>
    <mergeCell ref="CO217:CO220"/>
    <mergeCell ref="DG213:DG216"/>
    <mergeCell ref="DH213:DH216"/>
    <mergeCell ref="DI213:DI216"/>
    <mergeCell ref="DJ213:DJ216"/>
    <mergeCell ref="DK213:DK216"/>
    <mergeCell ref="DL213:DL216"/>
    <mergeCell ref="DM213:DM216"/>
    <mergeCell ref="DN213:DN216"/>
    <mergeCell ref="DO213:DO214"/>
    <mergeCell ref="DP213:DP214"/>
    <mergeCell ref="DQ213:DQ214"/>
    <mergeCell ref="DR213:DR214"/>
    <mergeCell ref="DS213:DS216"/>
    <mergeCell ref="D215:D216"/>
    <mergeCell ref="BW215:BW216"/>
    <mergeCell ref="BX215:BX216"/>
    <mergeCell ref="DO215:DO216"/>
    <mergeCell ref="DP215:DP216"/>
    <mergeCell ref="DQ215:DQ216"/>
    <mergeCell ref="DR215:DR216"/>
    <mergeCell ref="DF213:DF216"/>
    <mergeCell ref="CP213:CP216"/>
    <mergeCell ref="CQ213:CQ216"/>
    <mergeCell ref="CR213:CR216"/>
    <mergeCell ref="CS213:CS216"/>
    <mergeCell ref="CT213:CT216"/>
    <mergeCell ref="CU213:CU216"/>
    <mergeCell ref="CV213:CV216"/>
    <mergeCell ref="CW213:CW216"/>
    <mergeCell ref="CX213:CX216"/>
    <mergeCell ref="CY213:CY216"/>
    <mergeCell ref="CZ213:CZ214"/>
    <mergeCell ref="C213:C216"/>
    <mergeCell ref="D213:D214"/>
    <mergeCell ref="BW213:BW214"/>
    <mergeCell ref="BX213:BX214"/>
    <mergeCell ref="BZ213:BZ216"/>
    <mergeCell ref="CA213:CA216"/>
    <mergeCell ref="CB213:CB216"/>
    <mergeCell ref="CC213:CC216"/>
    <mergeCell ref="CD213:CD216"/>
    <mergeCell ref="CE213:CE216"/>
    <mergeCell ref="CF213:CF216"/>
    <mergeCell ref="CG213:CG216"/>
    <mergeCell ref="CH213:CH216"/>
    <mergeCell ref="CI213:CI216"/>
    <mergeCell ref="CJ213:CJ216"/>
    <mergeCell ref="CK213:CK216"/>
    <mergeCell ref="CO213:CO216"/>
    <mergeCell ref="DG209:DG212"/>
    <mergeCell ref="DH209:DH212"/>
    <mergeCell ref="DI209:DI212"/>
    <mergeCell ref="DJ209:DJ212"/>
    <mergeCell ref="DK209:DK212"/>
    <mergeCell ref="DL209:DL212"/>
    <mergeCell ref="DM209:DM212"/>
    <mergeCell ref="DN209:DN212"/>
    <mergeCell ref="DO209:DO210"/>
    <mergeCell ref="DP209:DP210"/>
    <mergeCell ref="DQ209:DQ210"/>
    <mergeCell ref="DR209:DR210"/>
    <mergeCell ref="DS209:DS212"/>
    <mergeCell ref="D211:D212"/>
    <mergeCell ref="BW211:BW212"/>
    <mergeCell ref="BX211:BX212"/>
    <mergeCell ref="DO211:DO212"/>
    <mergeCell ref="DP211:DP212"/>
    <mergeCell ref="DQ211:DQ212"/>
    <mergeCell ref="DR211:DR212"/>
    <mergeCell ref="CP209:CP212"/>
    <mergeCell ref="CQ209:CQ212"/>
    <mergeCell ref="CR209:CR212"/>
    <mergeCell ref="CS209:CS212"/>
    <mergeCell ref="CT209:CT212"/>
    <mergeCell ref="CU209:CU212"/>
    <mergeCell ref="CV209:CV212"/>
    <mergeCell ref="CW209:CW212"/>
    <mergeCell ref="CX209:CX212"/>
    <mergeCell ref="CY209:CY212"/>
    <mergeCell ref="CZ209:CZ210"/>
    <mergeCell ref="C209:C212"/>
    <mergeCell ref="D209:D210"/>
    <mergeCell ref="BW209:BW210"/>
    <mergeCell ref="BX209:BX210"/>
    <mergeCell ref="BZ209:BZ212"/>
    <mergeCell ref="CA209:CA212"/>
    <mergeCell ref="CB209:CB212"/>
    <mergeCell ref="CC209:CC212"/>
    <mergeCell ref="CD209:CD212"/>
    <mergeCell ref="CE209:CE212"/>
    <mergeCell ref="CF209:CF212"/>
    <mergeCell ref="CG209:CG212"/>
    <mergeCell ref="CH209:CH212"/>
    <mergeCell ref="CI209:CI212"/>
    <mergeCell ref="CJ209:CJ212"/>
    <mergeCell ref="CK209:CK212"/>
    <mergeCell ref="CO209:CO212"/>
    <mergeCell ref="DI205:DI208"/>
    <mergeCell ref="DJ205:DJ208"/>
    <mergeCell ref="DK205:DK208"/>
    <mergeCell ref="DL205:DL208"/>
    <mergeCell ref="DM205:DM208"/>
    <mergeCell ref="DN205:DN208"/>
    <mergeCell ref="DO205:DO206"/>
    <mergeCell ref="DP205:DP206"/>
    <mergeCell ref="DQ205:DQ206"/>
    <mergeCell ref="DR205:DR206"/>
    <mergeCell ref="DS205:DS208"/>
    <mergeCell ref="D207:D208"/>
    <mergeCell ref="BW207:BW208"/>
    <mergeCell ref="BX207:BX208"/>
    <mergeCell ref="DO207:DO208"/>
    <mergeCell ref="DP207:DP208"/>
    <mergeCell ref="DQ207:DQ208"/>
    <mergeCell ref="DR207:DR208"/>
    <mergeCell ref="CP205:CP208"/>
    <mergeCell ref="CQ205:CQ208"/>
    <mergeCell ref="CR205:CR208"/>
    <mergeCell ref="DF205:DF208"/>
    <mergeCell ref="DG205:DG208"/>
    <mergeCell ref="DH205:DH208"/>
    <mergeCell ref="CS205:CS208"/>
    <mergeCell ref="CT205:CT208"/>
    <mergeCell ref="CU205:CU208"/>
    <mergeCell ref="CV205:CV208"/>
    <mergeCell ref="CW205:CW208"/>
    <mergeCell ref="CX205:CX208"/>
    <mergeCell ref="CY205:CY208"/>
    <mergeCell ref="CZ205:CZ206"/>
    <mergeCell ref="C205:C208"/>
    <mergeCell ref="D205:D206"/>
    <mergeCell ref="BW205:BW206"/>
    <mergeCell ref="BX205:BX206"/>
    <mergeCell ref="BZ205:BZ208"/>
    <mergeCell ref="CA205:CA208"/>
    <mergeCell ref="CB205:CB208"/>
    <mergeCell ref="CC205:CC208"/>
    <mergeCell ref="CD205:CD208"/>
    <mergeCell ref="CE205:CE208"/>
    <mergeCell ref="CF205:CF208"/>
    <mergeCell ref="CG205:CG208"/>
    <mergeCell ref="CH205:CH208"/>
    <mergeCell ref="CI205:CI208"/>
    <mergeCell ref="CJ205:CJ208"/>
    <mergeCell ref="CK205:CK208"/>
    <mergeCell ref="CO205:CO208"/>
    <mergeCell ref="DJ201:DJ204"/>
    <mergeCell ref="DK201:DK204"/>
    <mergeCell ref="DL201:DL204"/>
    <mergeCell ref="DM201:DM204"/>
    <mergeCell ref="DN201:DN204"/>
    <mergeCell ref="DO201:DO202"/>
    <mergeCell ref="DP201:DP202"/>
    <mergeCell ref="DQ201:DQ202"/>
    <mergeCell ref="DR201:DR202"/>
    <mergeCell ref="DS201:DS204"/>
    <mergeCell ref="D203:D204"/>
    <mergeCell ref="BW203:BW204"/>
    <mergeCell ref="BX203:BX204"/>
    <mergeCell ref="DO203:DO204"/>
    <mergeCell ref="DP203:DP204"/>
    <mergeCell ref="DQ203:DQ204"/>
    <mergeCell ref="DR203:DR204"/>
    <mergeCell ref="CO201:CO204"/>
    <mergeCell ref="CP201:CP204"/>
    <mergeCell ref="CQ201:CQ204"/>
    <mergeCell ref="CR201:CR204"/>
    <mergeCell ref="CS201:CS204"/>
    <mergeCell ref="CT201:CT204"/>
    <mergeCell ref="CU201:CU204"/>
    <mergeCell ref="CV201:CV204"/>
    <mergeCell ref="CW201:CW204"/>
    <mergeCell ref="CX201:CX204"/>
    <mergeCell ref="CY201:CY204"/>
    <mergeCell ref="CZ201:CZ202"/>
    <mergeCell ref="DA201:DA202"/>
    <mergeCell ref="DD201:DD204"/>
    <mergeCell ref="DG201:DG204"/>
    <mergeCell ref="C201:C204"/>
    <mergeCell ref="D201:D202"/>
    <mergeCell ref="BW201:BW202"/>
    <mergeCell ref="BX201:BX202"/>
    <mergeCell ref="BZ201:BZ204"/>
    <mergeCell ref="CA201:CA204"/>
    <mergeCell ref="CB201:CB204"/>
    <mergeCell ref="CC201:CC204"/>
    <mergeCell ref="CD201:CD204"/>
    <mergeCell ref="CE201:CE204"/>
    <mergeCell ref="CF201:CF204"/>
    <mergeCell ref="CG201:CG204"/>
    <mergeCell ref="CH201:CH204"/>
    <mergeCell ref="CI201:CI204"/>
    <mergeCell ref="CJ201:CJ204"/>
    <mergeCell ref="CK201:CK204"/>
    <mergeCell ref="DI201:DI204"/>
    <mergeCell ref="DH201:DH204"/>
    <mergeCell ref="C197:C200"/>
    <mergeCell ref="D197:D198"/>
    <mergeCell ref="BW197:BW198"/>
    <mergeCell ref="BX197:BX198"/>
    <mergeCell ref="BZ197:BZ200"/>
    <mergeCell ref="CA197:CA200"/>
    <mergeCell ref="CB197:CB200"/>
    <mergeCell ref="CC197:CC200"/>
    <mergeCell ref="CD197:CD200"/>
    <mergeCell ref="CE197:CE200"/>
    <mergeCell ref="CF197:CF200"/>
    <mergeCell ref="CG197:CG200"/>
    <mergeCell ref="CH197:CH200"/>
    <mergeCell ref="CI197:CI200"/>
    <mergeCell ref="CJ197:CJ200"/>
    <mergeCell ref="CK197:CK200"/>
    <mergeCell ref="CO197:CO200"/>
    <mergeCell ref="D199:D200"/>
    <mergeCell ref="BW199:BW200"/>
    <mergeCell ref="BX199:BX200"/>
    <mergeCell ref="DS193:DS196"/>
    <mergeCell ref="D195:D196"/>
    <mergeCell ref="BK195:BK197"/>
    <mergeCell ref="BM195:BS197"/>
    <mergeCell ref="BW195:BW196"/>
    <mergeCell ref="BX195:BX196"/>
    <mergeCell ref="DO195:DO196"/>
    <mergeCell ref="DP195:DP196"/>
    <mergeCell ref="DQ195:DQ196"/>
    <mergeCell ref="DR195:DR196"/>
    <mergeCell ref="CP197:CP200"/>
    <mergeCell ref="CQ197:CQ200"/>
    <mergeCell ref="CR197:CR200"/>
    <mergeCell ref="CS197:CS200"/>
    <mergeCell ref="CT197:CT200"/>
    <mergeCell ref="DK197:DK200"/>
    <mergeCell ref="DL197:DL200"/>
    <mergeCell ref="DM197:DM200"/>
    <mergeCell ref="DN197:DN200"/>
    <mergeCell ref="DO197:DO198"/>
    <mergeCell ref="DP197:DP198"/>
    <mergeCell ref="DQ197:DQ198"/>
    <mergeCell ref="DR197:DR198"/>
    <mergeCell ref="DS197:DS200"/>
    <mergeCell ref="DO199:DO200"/>
    <mergeCell ref="DP199:DP200"/>
    <mergeCell ref="DQ199:DQ200"/>
    <mergeCell ref="DR199:DR200"/>
    <mergeCell ref="CP193:CP196"/>
    <mergeCell ref="CQ193:CQ196"/>
    <mergeCell ref="CR193:CR196"/>
    <mergeCell ref="CS193:CS196"/>
    <mergeCell ref="C193:C196"/>
    <mergeCell ref="D193:D194"/>
    <mergeCell ref="BW193:BW194"/>
    <mergeCell ref="BX193:BX194"/>
    <mergeCell ref="BZ193:BZ196"/>
    <mergeCell ref="CA193:CA196"/>
    <mergeCell ref="CB193:CB196"/>
    <mergeCell ref="CC193:CC196"/>
    <mergeCell ref="CD193:CD196"/>
    <mergeCell ref="CE193:CE196"/>
    <mergeCell ref="CF193:CF196"/>
    <mergeCell ref="CG193:CG196"/>
    <mergeCell ref="CH193:CH196"/>
    <mergeCell ref="CI193:CI196"/>
    <mergeCell ref="CJ193:CJ196"/>
    <mergeCell ref="CK193:CK196"/>
    <mergeCell ref="CO193:CO196"/>
    <mergeCell ref="D191:D192"/>
    <mergeCell ref="BW191:BW192"/>
    <mergeCell ref="BX191:BX192"/>
    <mergeCell ref="DO191:DO192"/>
    <mergeCell ref="DP191:DP192"/>
    <mergeCell ref="DQ191:DQ192"/>
    <mergeCell ref="DR191:DR192"/>
    <mergeCell ref="CP189:CP192"/>
    <mergeCell ref="CQ189:CQ192"/>
    <mergeCell ref="CR189:CR192"/>
    <mergeCell ref="CS189:CS192"/>
    <mergeCell ref="CT189:CT192"/>
    <mergeCell ref="CU189:CU192"/>
    <mergeCell ref="CV189:CV192"/>
    <mergeCell ref="CW189:CW192"/>
    <mergeCell ref="CX189:CX192"/>
    <mergeCell ref="CY189:CY192"/>
    <mergeCell ref="CZ189:CZ190"/>
    <mergeCell ref="DA189:DA190"/>
    <mergeCell ref="DD189:DD192"/>
    <mergeCell ref="CH189:CH192"/>
    <mergeCell ref="CI189:CI192"/>
    <mergeCell ref="CJ189:CJ192"/>
    <mergeCell ref="CK189:CK192"/>
    <mergeCell ref="CO189:CO192"/>
    <mergeCell ref="DH189:DH192"/>
    <mergeCell ref="DI189:DI192"/>
    <mergeCell ref="DJ189:DJ192"/>
    <mergeCell ref="DK189:DK192"/>
    <mergeCell ref="DL189:DL192"/>
    <mergeCell ref="DM189:DM192"/>
    <mergeCell ref="DN189:DN192"/>
    <mergeCell ref="D183:D184"/>
    <mergeCell ref="BW183:BW184"/>
    <mergeCell ref="BX183:BX184"/>
    <mergeCell ref="DO183:DO184"/>
    <mergeCell ref="DP183:DP184"/>
    <mergeCell ref="DQ183:DQ184"/>
    <mergeCell ref="DR183:DR184"/>
    <mergeCell ref="CP185:CP188"/>
    <mergeCell ref="CQ185:CQ188"/>
    <mergeCell ref="CR185:CR188"/>
    <mergeCell ref="DH181:DH184"/>
    <mergeCell ref="DI181:DI184"/>
    <mergeCell ref="DJ181:DJ184"/>
    <mergeCell ref="DK181:DK184"/>
    <mergeCell ref="DL181:DL184"/>
    <mergeCell ref="DM181:DM184"/>
    <mergeCell ref="DN181:DN184"/>
    <mergeCell ref="CI181:CI184"/>
    <mergeCell ref="CJ181:CJ184"/>
    <mergeCell ref="CK181:CK184"/>
    <mergeCell ref="DG185:DG188"/>
    <mergeCell ref="DH185:DH188"/>
    <mergeCell ref="DI185:DI188"/>
    <mergeCell ref="DJ185:DJ188"/>
    <mergeCell ref="DK185:DK188"/>
    <mergeCell ref="DL185:DL188"/>
    <mergeCell ref="DM185:DM188"/>
    <mergeCell ref="DN185:DN188"/>
    <mergeCell ref="DO185:DO186"/>
    <mergeCell ref="DP185:DP186"/>
    <mergeCell ref="DQ185:DQ186"/>
    <mergeCell ref="DR185:DR186"/>
    <mergeCell ref="C185:C188"/>
    <mergeCell ref="D185:D186"/>
    <mergeCell ref="BW185:BW186"/>
    <mergeCell ref="BX185:BX186"/>
    <mergeCell ref="BZ185:BZ188"/>
    <mergeCell ref="CA185:CA188"/>
    <mergeCell ref="CB185:CB188"/>
    <mergeCell ref="CC185:CC188"/>
    <mergeCell ref="CD185:CD188"/>
    <mergeCell ref="CE185:CE188"/>
    <mergeCell ref="CF185:CF188"/>
    <mergeCell ref="CG185:CG188"/>
    <mergeCell ref="CH185:CH188"/>
    <mergeCell ref="CI185:CI188"/>
    <mergeCell ref="CJ185:CJ188"/>
    <mergeCell ref="CK185:CK188"/>
    <mergeCell ref="CO185:CO188"/>
    <mergeCell ref="D187:D188"/>
    <mergeCell ref="BW187:BW188"/>
    <mergeCell ref="BX187:BX188"/>
    <mergeCell ref="DV177:DV260"/>
    <mergeCell ref="DX177:DX260"/>
    <mergeCell ref="D179:D180"/>
    <mergeCell ref="BW179:BW180"/>
    <mergeCell ref="BX179:BX180"/>
    <mergeCell ref="DO179:DO180"/>
    <mergeCell ref="DP179:DP180"/>
    <mergeCell ref="DQ179:DQ180"/>
    <mergeCell ref="DR179:DR180"/>
    <mergeCell ref="D181:D182"/>
    <mergeCell ref="BW181:BW182"/>
    <mergeCell ref="BX181:BX182"/>
    <mergeCell ref="BZ181:BZ184"/>
    <mergeCell ref="CA181:CA184"/>
    <mergeCell ref="CB181:CB184"/>
    <mergeCell ref="CC181:CC184"/>
    <mergeCell ref="CD181:CD184"/>
    <mergeCell ref="CE181:CE184"/>
    <mergeCell ref="CF181:CF184"/>
    <mergeCell ref="CI177:CI180"/>
    <mergeCell ref="CJ177:CJ180"/>
    <mergeCell ref="CK177:CK180"/>
    <mergeCell ref="CO177:CO180"/>
    <mergeCell ref="CP177:CP180"/>
    <mergeCell ref="CQ177:CQ180"/>
    <mergeCell ref="CR177:CR180"/>
    <mergeCell ref="DO187:DO188"/>
    <mergeCell ref="DP187:DP188"/>
    <mergeCell ref="DQ187:DQ188"/>
    <mergeCell ref="DR187:DR188"/>
    <mergeCell ref="DO181:DO182"/>
    <mergeCell ref="DP181:DP182"/>
    <mergeCell ref="DA205:DA206"/>
    <mergeCell ref="DD205:DD208"/>
    <mergeCell ref="DE205:DE208"/>
    <mergeCell ref="DP177:DP178"/>
    <mergeCell ref="DQ177:DQ178"/>
    <mergeCell ref="DR177:DR178"/>
    <mergeCell ref="DS177:DS180"/>
    <mergeCell ref="DT177:DT260"/>
    <mergeCell ref="DU177:DU260"/>
    <mergeCell ref="DQ181:DQ182"/>
    <mergeCell ref="DR181:DR182"/>
    <mergeCell ref="DS181:DS184"/>
    <mergeCell ref="DO189:DO190"/>
    <mergeCell ref="DP189:DP190"/>
    <mergeCell ref="DQ189:DQ190"/>
    <mergeCell ref="DR189:DR190"/>
    <mergeCell ref="DS189:DS192"/>
    <mergeCell ref="DS185:DS188"/>
    <mergeCell ref="DG189:DG192"/>
    <mergeCell ref="DA193:DA194"/>
    <mergeCell ref="DD193:DD196"/>
    <mergeCell ref="DE193:DE196"/>
    <mergeCell ref="DF193:DF196"/>
    <mergeCell ref="DG193:DG196"/>
    <mergeCell ref="DA209:DA210"/>
    <mergeCell ref="DA213:DA214"/>
    <mergeCell ref="DD213:DD216"/>
    <mergeCell ref="DE213:DE216"/>
    <mergeCell ref="DD209:DD212"/>
    <mergeCell ref="DE209:DE212"/>
    <mergeCell ref="DI221:DI224"/>
    <mergeCell ref="DJ221:DJ224"/>
    <mergeCell ref="CT177:CT180"/>
    <mergeCell ref="CX177:CX180"/>
    <mergeCell ref="CY177:CY180"/>
    <mergeCell ref="CZ177:CZ178"/>
    <mergeCell ref="DA177:DA178"/>
    <mergeCell ref="DB177:DB260"/>
    <mergeCell ref="DD177:DD180"/>
    <mergeCell ref="DE177:DE180"/>
    <mergeCell ref="DF177:DF180"/>
    <mergeCell ref="CX181:CX184"/>
    <mergeCell ref="CY181:CY184"/>
    <mergeCell ref="CZ181:CZ182"/>
    <mergeCell ref="DA181:DA182"/>
    <mergeCell ref="DD181:DD184"/>
    <mergeCell ref="DE181:DE184"/>
    <mergeCell ref="DF181:DF184"/>
    <mergeCell ref="DE189:DE192"/>
    <mergeCell ref="DF189:DF192"/>
    <mergeCell ref="DE201:DE204"/>
    <mergeCell ref="DF201:DF204"/>
    <mergeCell ref="DF209:DF212"/>
    <mergeCell ref="DC217:DC218"/>
    <mergeCell ref="DD217:DD220"/>
    <mergeCell ref="DE217:DE220"/>
    <mergeCell ref="DF217:DF220"/>
    <mergeCell ref="DA221:DA222"/>
    <mergeCell ref="DD221:DD224"/>
    <mergeCell ref="DA225:DA226"/>
    <mergeCell ref="DD225:DD228"/>
    <mergeCell ref="DE225:DE228"/>
    <mergeCell ref="DF225:DF228"/>
    <mergeCell ref="CX237:CX240"/>
    <mergeCell ref="CO181:CO184"/>
    <mergeCell ref="DE185:DE188"/>
    <mergeCell ref="DF185:DF188"/>
    <mergeCell ref="CT193:CT196"/>
    <mergeCell ref="CU193:CU196"/>
    <mergeCell ref="B177:B260"/>
    <mergeCell ref="C177:C180"/>
    <mergeCell ref="D177:D178"/>
    <mergeCell ref="BI177:BI260"/>
    <mergeCell ref="BL177:BL260"/>
    <mergeCell ref="BU177:BU260"/>
    <mergeCell ref="BW177:BW178"/>
    <mergeCell ref="BX177:BX178"/>
    <mergeCell ref="BZ177:BZ180"/>
    <mergeCell ref="CA177:CA180"/>
    <mergeCell ref="CB177:CB180"/>
    <mergeCell ref="CC177:CC180"/>
    <mergeCell ref="CD177:CD180"/>
    <mergeCell ref="CE177:CE180"/>
    <mergeCell ref="CF177:CF180"/>
    <mergeCell ref="CG177:CG180"/>
    <mergeCell ref="CH177:CH180"/>
    <mergeCell ref="C181:C184"/>
    <mergeCell ref="CG181:CG184"/>
    <mergeCell ref="CH181:CH184"/>
    <mergeCell ref="C189:C192"/>
    <mergeCell ref="D189:D190"/>
    <mergeCell ref="BW189:BW190"/>
    <mergeCell ref="BX189:BX190"/>
    <mergeCell ref="BZ189:BZ192"/>
    <mergeCell ref="CA189:CA192"/>
    <mergeCell ref="CB189:CB192"/>
    <mergeCell ref="CC189:CC192"/>
    <mergeCell ref="CD189:CD192"/>
    <mergeCell ref="CE189:CE192"/>
    <mergeCell ref="CF189:CF192"/>
    <mergeCell ref="CG189:CG192"/>
    <mergeCell ref="DM169:DM172"/>
    <mergeCell ref="DN169:DN172"/>
    <mergeCell ref="DO169:DO170"/>
    <mergeCell ref="DP169:DP170"/>
    <mergeCell ref="DQ169:DQ170"/>
    <mergeCell ref="DR169:DR170"/>
    <mergeCell ref="DS169:DS172"/>
    <mergeCell ref="D171:D172"/>
    <mergeCell ref="DO171:DO172"/>
    <mergeCell ref="DP171:DP172"/>
    <mergeCell ref="DQ171:DQ172"/>
    <mergeCell ref="DR171:DR172"/>
    <mergeCell ref="CX173:CX176"/>
    <mergeCell ref="DS173:DS176"/>
    <mergeCell ref="DI169:DI172"/>
    <mergeCell ref="DJ169:DJ172"/>
    <mergeCell ref="CY173:CY176"/>
    <mergeCell ref="CZ173:CZ174"/>
    <mergeCell ref="DA173:DA174"/>
    <mergeCell ref="DD173:DD176"/>
    <mergeCell ref="DE173:DE176"/>
    <mergeCell ref="CU177:CU180"/>
    <mergeCell ref="CV177:CV180"/>
    <mergeCell ref="CW177:CW180"/>
    <mergeCell ref="DF173:DF176"/>
    <mergeCell ref="DG173:DG176"/>
    <mergeCell ref="DH173:DH176"/>
    <mergeCell ref="CY169:CY172"/>
    <mergeCell ref="CZ169:CZ170"/>
    <mergeCell ref="DA169:DA170"/>
    <mergeCell ref="DD169:DD172"/>
    <mergeCell ref="DE169:DE172"/>
    <mergeCell ref="DF169:DF172"/>
    <mergeCell ref="DG169:DG172"/>
    <mergeCell ref="DH169:DH172"/>
    <mergeCell ref="C173:C176"/>
    <mergeCell ref="D173:D174"/>
    <mergeCell ref="BW173:BW176"/>
    <mergeCell ref="BZ173:BZ176"/>
    <mergeCell ref="CH173:CH176"/>
    <mergeCell ref="CI173:CI176"/>
    <mergeCell ref="CJ173:CJ176"/>
    <mergeCell ref="CK173:CK176"/>
    <mergeCell ref="CO173:CO176"/>
    <mergeCell ref="CP173:CP176"/>
    <mergeCell ref="CQ173:CQ176"/>
    <mergeCell ref="CR173:CR176"/>
    <mergeCell ref="CS173:CS176"/>
    <mergeCell ref="CT173:CT176"/>
    <mergeCell ref="CU173:CU176"/>
    <mergeCell ref="CV173:CV176"/>
    <mergeCell ref="CW173:CW176"/>
    <mergeCell ref="D175:D176"/>
    <mergeCell ref="CY165:CY168"/>
    <mergeCell ref="CZ165:CZ166"/>
    <mergeCell ref="DA165:DA166"/>
    <mergeCell ref="DD165:DD168"/>
    <mergeCell ref="DE165:DE168"/>
    <mergeCell ref="DF165:DF168"/>
    <mergeCell ref="DG165:DG168"/>
    <mergeCell ref="DH165:DH168"/>
    <mergeCell ref="DS165:DS168"/>
    <mergeCell ref="D167:D168"/>
    <mergeCell ref="DO167:DO168"/>
    <mergeCell ref="DP167:DP168"/>
    <mergeCell ref="DQ167:DQ168"/>
    <mergeCell ref="DR167:DR168"/>
    <mergeCell ref="C169:C172"/>
    <mergeCell ref="D169:D170"/>
    <mergeCell ref="BW169:BW172"/>
    <mergeCell ref="BZ169:BZ172"/>
    <mergeCell ref="CH169:CH172"/>
    <mergeCell ref="CI169:CI172"/>
    <mergeCell ref="CJ169:CJ172"/>
    <mergeCell ref="CK169:CK172"/>
    <mergeCell ref="CO169:CO172"/>
    <mergeCell ref="CP169:CP172"/>
    <mergeCell ref="CQ169:CQ172"/>
    <mergeCell ref="CR169:CR172"/>
    <mergeCell ref="CS169:CS172"/>
    <mergeCell ref="CT169:CT172"/>
    <mergeCell ref="CU169:CU172"/>
    <mergeCell ref="CV169:CV172"/>
    <mergeCell ref="CW169:CW172"/>
    <mergeCell ref="CX169:CX172"/>
    <mergeCell ref="CY161:CY164"/>
    <mergeCell ref="CZ161:CZ162"/>
    <mergeCell ref="DA161:DA162"/>
    <mergeCell ref="DD161:DD164"/>
    <mergeCell ref="DE161:DE164"/>
    <mergeCell ref="DF161:DF164"/>
    <mergeCell ref="DG161:DG164"/>
    <mergeCell ref="DH161:DH164"/>
    <mergeCell ref="DS161:DS164"/>
    <mergeCell ref="D163:D164"/>
    <mergeCell ref="DO163:DO164"/>
    <mergeCell ref="DP163:DP164"/>
    <mergeCell ref="DQ163:DQ164"/>
    <mergeCell ref="DR163:DR164"/>
    <mergeCell ref="C165:C168"/>
    <mergeCell ref="D165:D166"/>
    <mergeCell ref="BW165:BW168"/>
    <mergeCell ref="BZ165:BZ168"/>
    <mergeCell ref="CH165:CH168"/>
    <mergeCell ref="CI165:CI168"/>
    <mergeCell ref="CJ165:CJ168"/>
    <mergeCell ref="CK165:CK168"/>
    <mergeCell ref="CO165:CO168"/>
    <mergeCell ref="CP165:CP168"/>
    <mergeCell ref="CQ165:CQ168"/>
    <mergeCell ref="CR165:CR168"/>
    <mergeCell ref="CS165:CS168"/>
    <mergeCell ref="CT165:CT168"/>
    <mergeCell ref="CU165:CU168"/>
    <mergeCell ref="CV165:CV168"/>
    <mergeCell ref="CW165:CW168"/>
    <mergeCell ref="CX165:CX168"/>
    <mergeCell ref="CY157:CY160"/>
    <mergeCell ref="CZ157:CZ158"/>
    <mergeCell ref="DA157:DA158"/>
    <mergeCell ref="DD157:DD160"/>
    <mergeCell ref="DE157:DE160"/>
    <mergeCell ref="DF157:DF160"/>
    <mergeCell ref="DG157:DG160"/>
    <mergeCell ref="DH157:DH160"/>
    <mergeCell ref="DS157:DS160"/>
    <mergeCell ref="D159:D160"/>
    <mergeCell ref="DO159:DO160"/>
    <mergeCell ref="DP159:DP160"/>
    <mergeCell ref="DQ159:DQ160"/>
    <mergeCell ref="DR159:DR160"/>
    <mergeCell ref="C161:C164"/>
    <mergeCell ref="D161:D162"/>
    <mergeCell ref="BW161:BW164"/>
    <mergeCell ref="BZ161:BZ164"/>
    <mergeCell ref="CH161:CH164"/>
    <mergeCell ref="CI161:CI164"/>
    <mergeCell ref="CJ161:CJ164"/>
    <mergeCell ref="CK161:CK164"/>
    <mergeCell ref="CO161:CO164"/>
    <mergeCell ref="CP161:CP164"/>
    <mergeCell ref="CQ161:CQ164"/>
    <mergeCell ref="CR161:CR164"/>
    <mergeCell ref="CS161:CS164"/>
    <mergeCell ref="CT161:CT164"/>
    <mergeCell ref="CU161:CU164"/>
    <mergeCell ref="CV161:CV164"/>
    <mergeCell ref="CW161:CW164"/>
    <mergeCell ref="CX161:CX164"/>
    <mergeCell ref="CY153:CY156"/>
    <mergeCell ref="CZ153:CZ154"/>
    <mergeCell ref="DA153:DA154"/>
    <mergeCell ref="DD153:DD156"/>
    <mergeCell ref="DE153:DE156"/>
    <mergeCell ref="DF153:DF156"/>
    <mergeCell ref="DG153:DG156"/>
    <mergeCell ref="DH153:DH156"/>
    <mergeCell ref="DS153:DS156"/>
    <mergeCell ref="D155:D156"/>
    <mergeCell ref="DO155:DO156"/>
    <mergeCell ref="DP155:DP156"/>
    <mergeCell ref="DQ155:DQ156"/>
    <mergeCell ref="DR155:DR156"/>
    <mergeCell ref="C157:C160"/>
    <mergeCell ref="D157:D158"/>
    <mergeCell ref="BW157:BW160"/>
    <mergeCell ref="BZ157:BZ160"/>
    <mergeCell ref="CH157:CH160"/>
    <mergeCell ref="CI157:CI160"/>
    <mergeCell ref="CJ157:CJ160"/>
    <mergeCell ref="CK157:CK160"/>
    <mergeCell ref="CO157:CO160"/>
    <mergeCell ref="CP157:CP160"/>
    <mergeCell ref="CQ157:CQ160"/>
    <mergeCell ref="CR157:CR160"/>
    <mergeCell ref="CS157:CS160"/>
    <mergeCell ref="CT157:CT160"/>
    <mergeCell ref="CU157:CU160"/>
    <mergeCell ref="CV157:CV160"/>
    <mergeCell ref="CW157:CW160"/>
    <mergeCell ref="CX157:CX160"/>
    <mergeCell ref="C153:C156"/>
    <mergeCell ref="D153:D154"/>
    <mergeCell ref="BW153:BW156"/>
    <mergeCell ref="BZ153:BZ156"/>
    <mergeCell ref="CH153:CH156"/>
    <mergeCell ref="CI153:CI156"/>
    <mergeCell ref="CJ153:CJ156"/>
    <mergeCell ref="CK153:CK156"/>
    <mergeCell ref="CO153:CO156"/>
    <mergeCell ref="CP153:CP156"/>
    <mergeCell ref="CQ153:CQ156"/>
    <mergeCell ref="CR153:CR156"/>
    <mergeCell ref="CS153:CS156"/>
    <mergeCell ref="CT153:CT156"/>
    <mergeCell ref="CU153:CU156"/>
    <mergeCell ref="CV153:CV156"/>
    <mergeCell ref="CW153:CW156"/>
    <mergeCell ref="DS145:DS148"/>
    <mergeCell ref="D147:D148"/>
    <mergeCell ref="DO147:DO148"/>
    <mergeCell ref="DP147:DP148"/>
    <mergeCell ref="DQ147:DQ148"/>
    <mergeCell ref="DR147:DR148"/>
    <mergeCell ref="C149:C152"/>
    <mergeCell ref="D149:D150"/>
    <mergeCell ref="BW149:BW152"/>
    <mergeCell ref="BZ149:BZ152"/>
    <mergeCell ref="CH149:CH152"/>
    <mergeCell ref="CI149:CI152"/>
    <mergeCell ref="CJ149:CJ152"/>
    <mergeCell ref="CK149:CK152"/>
    <mergeCell ref="CO149:CO152"/>
    <mergeCell ref="CP149:CP152"/>
    <mergeCell ref="CQ149:CQ152"/>
    <mergeCell ref="CR149:CR152"/>
    <mergeCell ref="CS149:CS152"/>
    <mergeCell ref="CT149:CT152"/>
    <mergeCell ref="CU149:CU152"/>
    <mergeCell ref="CV149:CV152"/>
    <mergeCell ref="CW149:CW152"/>
    <mergeCell ref="CX149:CX152"/>
    <mergeCell ref="CY149:CY152"/>
    <mergeCell ref="CZ149:CZ150"/>
    <mergeCell ref="DS149:DS152"/>
    <mergeCell ref="D151:D152"/>
    <mergeCell ref="DO151:DO152"/>
    <mergeCell ref="DP151:DP152"/>
    <mergeCell ref="DQ151:DQ152"/>
    <mergeCell ref="DR151:DR152"/>
    <mergeCell ref="DG141:DG144"/>
    <mergeCell ref="DH141:DH144"/>
    <mergeCell ref="DI141:DI144"/>
    <mergeCell ref="DJ141:DJ144"/>
    <mergeCell ref="DK141:DK144"/>
    <mergeCell ref="DL141:DL144"/>
    <mergeCell ref="DM141:DM144"/>
    <mergeCell ref="DN141:DN144"/>
    <mergeCell ref="DO141:DO142"/>
    <mergeCell ref="DP141:DP142"/>
    <mergeCell ref="DQ141:DQ142"/>
    <mergeCell ref="DR141:DR142"/>
    <mergeCell ref="DS141:DS144"/>
    <mergeCell ref="DO143:DO144"/>
    <mergeCell ref="DP143:DP144"/>
    <mergeCell ref="DQ143:DQ144"/>
    <mergeCell ref="DR143:DR144"/>
    <mergeCell ref="DO137:DO138"/>
    <mergeCell ref="DP137:DP138"/>
    <mergeCell ref="DQ137:DQ138"/>
    <mergeCell ref="DR137:DR138"/>
    <mergeCell ref="DS137:DS140"/>
    <mergeCell ref="D139:D140"/>
    <mergeCell ref="BW139:BW140"/>
    <mergeCell ref="BX139:BX140"/>
    <mergeCell ref="DO139:DO140"/>
    <mergeCell ref="DP139:DP140"/>
    <mergeCell ref="DQ139:DQ140"/>
    <mergeCell ref="DR139:DR140"/>
    <mergeCell ref="C141:C144"/>
    <mergeCell ref="D141:D142"/>
    <mergeCell ref="BW141:BW144"/>
    <mergeCell ref="BZ141:BZ144"/>
    <mergeCell ref="CH141:CH144"/>
    <mergeCell ref="CI141:CI144"/>
    <mergeCell ref="CJ141:CJ144"/>
    <mergeCell ref="CK141:CK144"/>
    <mergeCell ref="CO141:CO144"/>
    <mergeCell ref="CP141:CP144"/>
    <mergeCell ref="CQ141:CQ144"/>
    <mergeCell ref="CR141:CR144"/>
    <mergeCell ref="CS141:CS144"/>
    <mergeCell ref="CT141:CT144"/>
    <mergeCell ref="CU141:CU144"/>
    <mergeCell ref="CV141:CV144"/>
    <mergeCell ref="CW141:CW144"/>
    <mergeCell ref="CX141:CX144"/>
    <mergeCell ref="CY141:CY144"/>
    <mergeCell ref="CZ141:CZ142"/>
    <mergeCell ref="DH133:DH136"/>
    <mergeCell ref="DI133:DI136"/>
    <mergeCell ref="DJ133:DJ136"/>
    <mergeCell ref="DK133:DK136"/>
    <mergeCell ref="DL133:DL136"/>
    <mergeCell ref="DM133:DM136"/>
    <mergeCell ref="DN133:DN136"/>
    <mergeCell ref="DO133:DO134"/>
    <mergeCell ref="DP133:DP134"/>
    <mergeCell ref="DQ133:DQ134"/>
    <mergeCell ref="DR133:DR134"/>
    <mergeCell ref="DS133:DS136"/>
    <mergeCell ref="D135:D136"/>
    <mergeCell ref="BW135:BW136"/>
    <mergeCell ref="BX135:BX136"/>
    <mergeCell ref="DC135:DC136"/>
    <mergeCell ref="DO135:DO136"/>
    <mergeCell ref="DP135:DP136"/>
    <mergeCell ref="DQ135:DQ136"/>
    <mergeCell ref="DR135:DR136"/>
    <mergeCell ref="CP133:CP136"/>
    <mergeCell ref="CQ133:CQ136"/>
    <mergeCell ref="CR133:CR136"/>
    <mergeCell ref="CS133:CS136"/>
    <mergeCell ref="CT133:CT136"/>
    <mergeCell ref="CU133:CU136"/>
    <mergeCell ref="CV133:CV136"/>
    <mergeCell ref="CW133:CW136"/>
    <mergeCell ref="CX133:CX136"/>
    <mergeCell ref="CY133:CY136"/>
    <mergeCell ref="CZ133:CZ134"/>
    <mergeCell ref="DA133:DA134"/>
    <mergeCell ref="DG133:DG136"/>
    <mergeCell ref="C133:C136"/>
    <mergeCell ref="D133:D134"/>
    <mergeCell ref="BW133:BW134"/>
    <mergeCell ref="BX133:BX134"/>
    <mergeCell ref="BZ133:BZ136"/>
    <mergeCell ref="CA133:CA136"/>
    <mergeCell ref="CB133:CB136"/>
    <mergeCell ref="CC133:CC136"/>
    <mergeCell ref="CD133:CD136"/>
    <mergeCell ref="CE133:CE136"/>
    <mergeCell ref="CF133:CF136"/>
    <mergeCell ref="CG133:CG136"/>
    <mergeCell ref="CH133:CH136"/>
    <mergeCell ref="CI133:CI136"/>
    <mergeCell ref="CJ133:CJ136"/>
    <mergeCell ref="CK133:CK136"/>
    <mergeCell ref="CO133:CO136"/>
    <mergeCell ref="DG129:DG132"/>
    <mergeCell ref="DH129:DH132"/>
    <mergeCell ref="DI129:DI132"/>
    <mergeCell ref="DJ129:DJ132"/>
    <mergeCell ref="DK129:DK132"/>
    <mergeCell ref="DL129:DL132"/>
    <mergeCell ref="DM129:DM132"/>
    <mergeCell ref="DN129:DN132"/>
    <mergeCell ref="DO129:DO130"/>
    <mergeCell ref="DP129:DP130"/>
    <mergeCell ref="DQ129:DQ130"/>
    <mergeCell ref="DR129:DR130"/>
    <mergeCell ref="DS129:DS132"/>
    <mergeCell ref="D131:D132"/>
    <mergeCell ref="BW131:BW132"/>
    <mergeCell ref="BX131:BX132"/>
    <mergeCell ref="DO131:DO132"/>
    <mergeCell ref="DP131:DP132"/>
    <mergeCell ref="DQ131:DQ132"/>
    <mergeCell ref="DR131:DR132"/>
    <mergeCell ref="DF129:DF132"/>
    <mergeCell ref="CP129:CP132"/>
    <mergeCell ref="CQ129:CQ132"/>
    <mergeCell ref="CR129:CR132"/>
    <mergeCell ref="CS129:CS132"/>
    <mergeCell ref="CT129:CT132"/>
    <mergeCell ref="CU129:CU132"/>
    <mergeCell ref="CV129:CV132"/>
    <mergeCell ref="CW129:CW132"/>
    <mergeCell ref="CX129:CX132"/>
    <mergeCell ref="CY129:CY132"/>
    <mergeCell ref="CZ129:CZ130"/>
    <mergeCell ref="C129:C132"/>
    <mergeCell ref="D129:D130"/>
    <mergeCell ref="BW129:BW130"/>
    <mergeCell ref="BX129:BX130"/>
    <mergeCell ref="BZ129:BZ132"/>
    <mergeCell ref="CA129:CA132"/>
    <mergeCell ref="CB129:CB132"/>
    <mergeCell ref="CC129:CC132"/>
    <mergeCell ref="CD129:CD132"/>
    <mergeCell ref="CE129:CE132"/>
    <mergeCell ref="CF129:CF132"/>
    <mergeCell ref="CG129:CG132"/>
    <mergeCell ref="CH129:CH132"/>
    <mergeCell ref="CI129:CI132"/>
    <mergeCell ref="CJ129:CJ132"/>
    <mergeCell ref="CK129:CK132"/>
    <mergeCell ref="CO129:CO132"/>
    <mergeCell ref="DG125:DG128"/>
    <mergeCell ref="DH125:DH128"/>
    <mergeCell ref="DI125:DI128"/>
    <mergeCell ref="DJ125:DJ128"/>
    <mergeCell ref="DK125:DK128"/>
    <mergeCell ref="DL125:DL128"/>
    <mergeCell ref="DM125:DM128"/>
    <mergeCell ref="DN125:DN128"/>
    <mergeCell ref="DO125:DO126"/>
    <mergeCell ref="DP125:DP126"/>
    <mergeCell ref="DQ125:DQ126"/>
    <mergeCell ref="DR125:DR126"/>
    <mergeCell ref="DS125:DS128"/>
    <mergeCell ref="D127:D128"/>
    <mergeCell ref="BW127:BW128"/>
    <mergeCell ref="BX127:BX128"/>
    <mergeCell ref="DO127:DO128"/>
    <mergeCell ref="DP127:DP128"/>
    <mergeCell ref="DQ127:DQ128"/>
    <mergeCell ref="DR127:DR128"/>
    <mergeCell ref="CP125:CP128"/>
    <mergeCell ref="CQ125:CQ128"/>
    <mergeCell ref="CR125:CR128"/>
    <mergeCell ref="CS125:CS128"/>
    <mergeCell ref="CT125:CT128"/>
    <mergeCell ref="CU125:CU128"/>
    <mergeCell ref="CV125:CV128"/>
    <mergeCell ref="CW125:CW128"/>
    <mergeCell ref="CX125:CX128"/>
    <mergeCell ref="CY125:CY128"/>
    <mergeCell ref="CZ125:CZ126"/>
    <mergeCell ref="C125:C128"/>
    <mergeCell ref="D125:D126"/>
    <mergeCell ref="BW125:BW126"/>
    <mergeCell ref="BX125:BX126"/>
    <mergeCell ref="BZ125:BZ128"/>
    <mergeCell ref="CA125:CA128"/>
    <mergeCell ref="CB125:CB128"/>
    <mergeCell ref="CC125:CC128"/>
    <mergeCell ref="CD125:CD128"/>
    <mergeCell ref="CE125:CE128"/>
    <mergeCell ref="CF125:CF128"/>
    <mergeCell ref="CG125:CG128"/>
    <mergeCell ref="CH125:CH128"/>
    <mergeCell ref="CI125:CI128"/>
    <mergeCell ref="CJ125:CJ128"/>
    <mergeCell ref="CK125:CK128"/>
    <mergeCell ref="CO125:CO128"/>
    <mergeCell ref="DI121:DI124"/>
    <mergeCell ref="DJ121:DJ124"/>
    <mergeCell ref="DK121:DK124"/>
    <mergeCell ref="DL121:DL124"/>
    <mergeCell ref="DM121:DM124"/>
    <mergeCell ref="DN121:DN124"/>
    <mergeCell ref="DO121:DO122"/>
    <mergeCell ref="DP121:DP122"/>
    <mergeCell ref="DQ121:DQ122"/>
    <mergeCell ref="DR121:DR122"/>
    <mergeCell ref="DS121:DS124"/>
    <mergeCell ref="D123:D124"/>
    <mergeCell ref="BW123:BW124"/>
    <mergeCell ref="BX123:BX124"/>
    <mergeCell ref="DO123:DO124"/>
    <mergeCell ref="DP123:DP124"/>
    <mergeCell ref="DQ123:DQ124"/>
    <mergeCell ref="DR123:DR124"/>
    <mergeCell ref="CP121:CP124"/>
    <mergeCell ref="CQ121:CQ124"/>
    <mergeCell ref="CR121:CR124"/>
    <mergeCell ref="DF121:DF124"/>
    <mergeCell ref="DG121:DG124"/>
    <mergeCell ref="DH121:DH124"/>
    <mergeCell ref="CS121:CS124"/>
    <mergeCell ref="CT121:CT124"/>
    <mergeCell ref="CU121:CU124"/>
    <mergeCell ref="CV121:CV124"/>
    <mergeCell ref="CW121:CW124"/>
    <mergeCell ref="CX121:CX124"/>
    <mergeCell ref="CY121:CY124"/>
    <mergeCell ref="CZ121:CZ122"/>
    <mergeCell ref="C121:C124"/>
    <mergeCell ref="D121:D122"/>
    <mergeCell ref="BW121:BW122"/>
    <mergeCell ref="BX121:BX122"/>
    <mergeCell ref="BZ121:BZ124"/>
    <mergeCell ref="CA121:CA124"/>
    <mergeCell ref="CB121:CB124"/>
    <mergeCell ref="CC121:CC124"/>
    <mergeCell ref="CD121:CD124"/>
    <mergeCell ref="CE121:CE124"/>
    <mergeCell ref="CF121:CF124"/>
    <mergeCell ref="CG121:CG124"/>
    <mergeCell ref="CH121:CH124"/>
    <mergeCell ref="CI121:CI124"/>
    <mergeCell ref="CJ121:CJ124"/>
    <mergeCell ref="CK121:CK124"/>
    <mergeCell ref="CO121:CO124"/>
    <mergeCell ref="DJ117:DJ120"/>
    <mergeCell ref="DK117:DK120"/>
    <mergeCell ref="DL117:DL120"/>
    <mergeCell ref="DM117:DM120"/>
    <mergeCell ref="DN117:DN120"/>
    <mergeCell ref="DO117:DO118"/>
    <mergeCell ref="DP117:DP118"/>
    <mergeCell ref="DQ117:DQ118"/>
    <mergeCell ref="DR117:DR118"/>
    <mergeCell ref="DS117:DS120"/>
    <mergeCell ref="D119:D120"/>
    <mergeCell ref="BW119:BW120"/>
    <mergeCell ref="BX119:BX120"/>
    <mergeCell ref="DO119:DO120"/>
    <mergeCell ref="DP119:DP120"/>
    <mergeCell ref="DQ119:DQ120"/>
    <mergeCell ref="DR119:DR120"/>
    <mergeCell ref="CO117:CO120"/>
    <mergeCell ref="CP117:CP120"/>
    <mergeCell ref="CQ117:CQ120"/>
    <mergeCell ref="CR117:CR120"/>
    <mergeCell ref="CS117:CS120"/>
    <mergeCell ref="CT117:CT120"/>
    <mergeCell ref="CU117:CU120"/>
    <mergeCell ref="CV117:CV120"/>
    <mergeCell ref="CW117:CW120"/>
    <mergeCell ref="CX117:CX120"/>
    <mergeCell ref="CY117:CY120"/>
    <mergeCell ref="CZ117:CZ118"/>
    <mergeCell ref="DA117:DA118"/>
    <mergeCell ref="DD117:DD120"/>
    <mergeCell ref="DG117:DG120"/>
    <mergeCell ref="C117:C120"/>
    <mergeCell ref="D117:D118"/>
    <mergeCell ref="BW117:BW118"/>
    <mergeCell ref="BX117:BX118"/>
    <mergeCell ref="BZ117:BZ120"/>
    <mergeCell ref="CA117:CA120"/>
    <mergeCell ref="CB117:CB120"/>
    <mergeCell ref="CC117:CC120"/>
    <mergeCell ref="CD117:CD120"/>
    <mergeCell ref="CE117:CE120"/>
    <mergeCell ref="CF117:CF120"/>
    <mergeCell ref="CG117:CG120"/>
    <mergeCell ref="CH117:CH120"/>
    <mergeCell ref="CI117:CI120"/>
    <mergeCell ref="CJ117:CJ120"/>
    <mergeCell ref="CK117:CK120"/>
    <mergeCell ref="DI117:DI120"/>
    <mergeCell ref="DH117:DH120"/>
    <mergeCell ref="C113:C116"/>
    <mergeCell ref="D113:D114"/>
    <mergeCell ref="BW113:BW114"/>
    <mergeCell ref="BX113:BX114"/>
    <mergeCell ref="BZ113:BZ116"/>
    <mergeCell ref="CA113:CA116"/>
    <mergeCell ref="CB113:CB116"/>
    <mergeCell ref="CC113:CC116"/>
    <mergeCell ref="CD113:CD116"/>
    <mergeCell ref="CE113:CE116"/>
    <mergeCell ref="CF113:CF116"/>
    <mergeCell ref="CG113:CG116"/>
    <mergeCell ref="CH113:CH116"/>
    <mergeCell ref="CI113:CI116"/>
    <mergeCell ref="CJ113:CJ116"/>
    <mergeCell ref="CK113:CK116"/>
    <mergeCell ref="CO113:CO116"/>
    <mergeCell ref="D115:D116"/>
    <mergeCell ref="BW115:BW116"/>
    <mergeCell ref="BX115:BX116"/>
    <mergeCell ref="DS109:DS112"/>
    <mergeCell ref="D111:D112"/>
    <mergeCell ref="BK111:BK113"/>
    <mergeCell ref="BM111:BS113"/>
    <mergeCell ref="BW111:BW112"/>
    <mergeCell ref="BX111:BX112"/>
    <mergeCell ref="DO111:DO112"/>
    <mergeCell ref="DP111:DP112"/>
    <mergeCell ref="DQ111:DQ112"/>
    <mergeCell ref="DR111:DR112"/>
    <mergeCell ref="CP113:CP116"/>
    <mergeCell ref="CQ113:CQ116"/>
    <mergeCell ref="CR113:CR116"/>
    <mergeCell ref="CS113:CS116"/>
    <mergeCell ref="CT113:CT116"/>
    <mergeCell ref="DK113:DK116"/>
    <mergeCell ref="DL113:DL116"/>
    <mergeCell ref="DM113:DM116"/>
    <mergeCell ref="DN113:DN116"/>
    <mergeCell ref="DO113:DO114"/>
    <mergeCell ref="DP113:DP114"/>
    <mergeCell ref="DQ113:DQ114"/>
    <mergeCell ref="DR113:DR114"/>
    <mergeCell ref="DS113:DS116"/>
    <mergeCell ref="DO115:DO116"/>
    <mergeCell ref="DP115:DP116"/>
    <mergeCell ref="DQ115:DQ116"/>
    <mergeCell ref="DR115:DR116"/>
    <mergeCell ref="CP109:CP112"/>
    <mergeCell ref="CQ109:CQ112"/>
    <mergeCell ref="CR109:CR112"/>
    <mergeCell ref="CS109:CS112"/>
    <mergeCell ref="C109:C112"/>
    <mergeCell ref="D109:D110"/>
    <mergeCell ref="BW109:BW110"/>
    <mergeCell ref="BX109:BX110"/>
    <mergeCell ref="BZ109:BZ112"/>
    <mergeCell ref="CA109:CA112"/>
    <mergeCell ref="CB109:CB112"/>
    <mergeCell ref="CC109:CC112"/>
    <mergeCell ref="CD109:CD112"/>
    <mergeCell ref="CE109:CE112"/>
    <mergeCell ref="CF109:CF112"/>
    <mergeCell ref="CG109:CG112"/>
    <mergeCell ref="CH109:CH112"/>
    <mergeCell ref="CI109:CI112"/>
    <mergeCell ref="CJ109:CJ112"/>
    <mergeCell ref="CK109:CK112"/>
    <mergeCell ref="CO109:CO112"/>
    <mergeCell ref="D107:D108"/>
    <mergeCell ref="BW107:BW108"/>
    <mergeCell ref="BX107:BX108"/>
    <mergeCell ref="DO107:DO108"/>
    <mergeCell ref="DP107:DP108"/>
    <mergeCell ref="DQ107:DQ108"/>
    <mergeCell ref="DR107:DR108"/>
    <mergeCell ref="CP105:CP108"/>
    <mergeCell ref="CQ105:CQ108"/>
    <mergeCell ref="CR105:CR108"/>
    <mergeCell ref="CS105:CS108"/>
    <mergeCell ref="CT105:CT108"/>
    <mergeCell ref="CU105:CU108"/>
    <mergeCell ref="CV105:CV108"/>
    <mergeCell ref="CW105:CW108"/>
    <mergeCell ref="CX105:CX108"/>
    <mergeCell ref="CY105:CY108"/>
    <mergeCell ref="CZ105:CZ106"/>
    <mergeCell ref="DA105:DA106"/>
    <mergeCell ref="DD105:DD108"/>
    <mergeCell ref="CH105:CH108"/>
    <mergeCell ref="CI105:CI108"/>
    <mergeCell ref="CJ105:CJ108"/>
    <mergeCell ref="CK105:CK108"/>
    <mergeCell ref="CO105:CO108"/>
    <mergeCell ref="DH105:DH108"/>
    <mergeCell ref="DI105:DI108"/>
    <mergeCell ref="DJ105:DJ108"/>
    <mergeCell ref="DK105:DK108"/>
    <mergeCell ref="DL105:DL108"/>
    <mergeCell ref="DM105:DM108"/>
    <mergeCell ref="DN105:DN108"/>
    <mergeCell ref="D99:D100"/>
    <mergeCell ref="BW99:BW100"/>
    <mergeCell ref="BX99:BX100"/>
    <mergeCell ref="DO99:DO100"/>
    <mergeCell ref="DP99:DP100"/>
    <mergeCell ref="DQ99:DQ100"/>
    <mergeCell ref="DR99:DR100"/>
    <mergeCell ref="CP101:CP104"/>
    <mergeCell ref="CQ101:CQ104"/>
    <mergeCell ref="CR101:CR104"/>
    <mergeCell ref="DH97:DH100"/>
    <mergeCell ref="DI97:DI100"/>
    <mergeCell ref="DJ97:DJ100"/>
    <mergeCell ref="DK97:DK100"/>
    <mergeCell ref="DL97:DL100"/>
    <mergeCell ref="DM97:DM100"/>
    <mergeCell ref="DN97:DN100"/>
    <mergeCell ref="CI97:CI100"/>
    <mergeCell ref="CJ97:CJ100"/>
    <mergeCell ref="CK97:CK100"/>
    <mergeCell ref="DG101:DG104"/>
    <mergeCell ref="DH101:DH104"/>
    <mergeCell ref="DI101:DI104"/>
    <mergeCell ref="DJ101:DJ104"/>
    <mergeCell ref="DK101:DK104"/>
    <mergeCell ref="DL101:DL104"/>
    <mergeCell ref="DM101:DM104"/>
    <mergeCell ref="DN101:DN104"/>
    <mergeCell ref="DO101:DO102"/>
    <mergeCell ref="DP101:DP102"/>
    <mergeCell ref="DQ101:DQ102"/>
    <mergeCell ref="DR101:DR102"/>
    <mergeCell ref="C101:C104"/>
    <mergeCell ref="D101:D102"/>
    <mergeCell ref="BW101:BW102"/>
    <mergeCell ref="BX101:BX102"/>
    <mergeCell ref="BZ101:BZ104"/>
    <mergeCell ref="CA101:CA104"/>
    <mergeCell ref="CB101:CB104"/>
    <mergeCell ref="CC101:CC104"/>
    <mergeCell ref="CD101:CD104"/>
    <mergeCell ref="CE101:CE104"/>
    <mergeCell ref="CF101:CF104"/>
    <mergeCell ref="CG101:CG104"/>
    <mergeCell ref="CH101:CH104"/>
    <mergeCell ref="CI101:CI104"/>
    <mergeCell ref="CJ101:CJ104"/>
    <mergeCell ref="CK101:CK104"/>
    <mergeCell ref="CO101:CO104"/>
    <mergeCell ref="D103:D104"/>
    <mergeCell ref="BW103:BW104"/>
    <mergeCell ref="BX103:BX104"/>
    <mergeCell ref="DV93:DV176"/>
    <mergeCell ref="DX93:DX176"/>
    <mergeCell ref="D95:D96"/>
    <mergeCell ref="BW95:BW96"/>
    <mergeCell ref="BX95:BX96"/>
    <mergeCell ref="DO95:DO96"/>
    <mergeCell ref="DP95:DP96"/>
    <mergeCell ref="DQ95:DQ96"/>
    <mergeCell ref="DR95:DR96"/>
    <mergeCell ref="D97:D98"/>
    <mergeCell ref="BW97:BW98"/>
    <mergeCell ref="BX97:BX98"/>
    <mergeCell ref="BZ97:BZ100"/>
    <mergeCell ref="CA97:CA100"/>
    <mergeCell ref="CB97:CB100"/>
    <mergeCell ref="CC97:CC100"/>
    <mergeCell ref="CD97:CD100"/>
    <mergeCell ref="CE97:CE100"/>
    <mergeCell ref="CF97:CF100"/>
    <mergeCell ref="CI93:CI96"/>
    <mergeCell ref="CJ93:CJ96"/>
    <mergeCell ref="CK93:CK96"/>
    <mergeCell ref="CO93:CO96"/>
    <mergeCell ref="CP93:CP96"/>
    <mergeCell ref="CQ93:CQ96"/>
    <mergeCell ref="CR93:CR96"/>
    <mergeCell ref="DO103:DO104"/>
    <mergeCell ref="DP103:DP104"/>
    <mergeCell ref="DQ103:DQ104"/>
    <mergeCell ref="DR103:DR104"/>
    <mergeCell ref="DO97:DO98"/>
    <mergeCell ref="DP97:DP98"/>
    <mergeCell ref="DA121:DA122"/>
    <mergeCell ref="DD121:DD124"/>
    <mergeCell ref="DE121:DE124"/>
    <mergeCell ref="DP93:DP94"/>
    <mergeCell ref="DQ93:DQ94"/>
    <mergeCell ref="DR93:DR94"/>
    <mergeCell ref="DS93:DS96"/>
    <mergeCell ref="DT93:DT176"/>
    <mergeCell ref="DU93:DU176"/>
    <mergeCell ref="DQ97:DQ98"/>
    <mergeCell ref="DR97:DR98"/>
    <mergeCell ref="DS97:DS100"/>
    <mergeCell ref="DO105:DO106"/>
    <mergeCell ref="DP105:DP106"/>
    <mergeCell ref="DQ105:DQ106"/>
    <mergeCell ref="DR105:DR106"/>
    <mergeCell ref="DS105:DS108"/>
    <mergeCell ref="DS101:DS104"/>
    <mergeCell ref="DG105:DG108"/>
    <mergeCell ref="DA109:DA110"/>
    <mergeCell ref="DD109:DD112"/>
    <mergeCell ref="DE109:DE112"/>
    <mergeCell ref="DF109:DF112"/>
    <mergeCell ref="DG109:DG112"/>
    <mergeCell ref="DA125:DA126"/>
    <mergeCell ref="DA129:DA130"/>
    <mergeCell ref="DD129:DD132"/>
    <mergeCell ref="DE129:DE132"/>
    <mergeCell ref="DD125:DD128"/>
    <mergeCell ref="DE125:DE128"/>
    <mergeCell ref="DI137:DI140"/>
    <mergeCell ref="DJ137:DJ140"/>
    <mergeCell ref="CT93:CT96"/>
    <mergeCell ref="CX93:CX96"/>
    <mergeCell ref="CY93:CY96"/>
    <mergeCell ref="CZ93:CZ94"/>
    <mergeCell ref="DA93:DA94"/>
    <mergeCell ref="DB93:DB176"/>
    <mergeCell ref="DD93:DD96"/>
    <mergeCell ref="DE93:DE96"/>
    <mergeCell ref="DF93:DF96"/>
    <mergeCell ref="CX97:CX100"/>
    <mergeCell ref="CY97:CY100"/>
    <mergeCell ref="CZ97:CZ98"/>
    <mergeCell ref="DA97:DA98"/>
    <mergeCell ref="DD97:DD100"/>
    <mergeCell ref="DE97:DE100"/>
    <mergeCell ref="DF97:DF100"/>
    <mergeCell ref="DE105:DE108"/>
    <mergeCell ref="DF105:DF108"/>
    <mergeCell ref="DE117:DE120"/>
    <mergeCell ref="DF117:DF120"/>
    <mergeCell ref="DF125:DF128"/>
    <mergeCell ref="DC133:DC134"/>
    <mergeCell ref="DD133:DD136"/>
    <mergeCell ref="DE133:DE136"/>
    <mergeCell ref="DF133:DF136"/>
    <mergeCell ref="DA137:DA138"/>
    <mergeCell ref="DD137:DD140"/>
    <mergeCell ref="DA141:DA142"/>
    <mergeCell ref="DD141:DD144"/>
    <mergeCell ref="DE141:DE144"/>
    <mergeCell ref="DF141:DF144"/>
    <mergeCell ref="CX153:CX156"/>
    <mergeCell ref="CO97:CO100"/>
    <mergeCell ref="DE101:DE104"/>
    <mergeCell ref="DF101:DF104"/>
    <mergeCell ref="CT109:CT112"/>
    <mergeCell ref="CU109:CU112"/>
    <mergeCell ref="B93:B176"/>
    <mergeCell ref="C93:C96"/>
    <mergeCell ref="D93:D94"/>
    <mergeCell ref="BI93:BI176"/>
    <mergeCell ref="BL93:BL176"/>
    <mergeCell ref="BU93:BU176"/>
    <mergeCell ref="BW93:BW94"/>
    <mergeCell ref="BX93:BX94"/>
    <mergeCell ref="BZ93:BZ96"/>
    <mergeCell ref="CA93:CA96"/>
    <mergeCell ref="CB93:CB96"/>
    <mergeCell ref="CC93:CC96"/>
    <mergeCell ref="CD93:CD96"/>
    <mergeCell ref="CE93:CE96"/>
    <mergeCell ref="CF93:CF96"/>
    <mergeCell ref="CG93:CG96"/>
    <mergeCell ref="CH93:CH96"/>
    <mergeCell ref="C97:C100"/>
    <mergeCell ref="CG97:CG100"/>
    <mergeCell ref="CH97:CH100"/>
    <mergeCell ref="C105:C108"/>
    <mergeCell ref="D105:D106"/>
    <mergeCell ref="BW105:BW106"/>
    <mergeCell ref="BX105:BX106"/>
    <mergeCell ref="BZ105:BZ108"/>
    <mergeCell ref="CA105:CA108"/>
    <mergeCell ref="CB105:CB108"/>
    <mergeCell ref="CC105:CC108"/>
    <mergeCell ref="CD105:CD108"/>
    <mergeCell ref="CE105:CE108"/>
    <mergeCell ref="CF105:CF108"/>
    <mergeCell ref="CG105:CG108"/>
    <mergeCell ref="DM85:DM88"/>
    <mergeCell ref="DN85:DN88"/>
    <mergeCell ref="DO85:DO86"/>
    <mergeCell ref="DP85:DP86"/>
    <mergeCell ref="DQ85:DQ86"/>
    <mergeCell ref="DR85:DR86"/>
    <mergeCell ref="DS85:DS88"/>
    <mergeCell ref="D87:D88"/>
    <mergeCell ref="DO87:DO88"/>
    <mergeCell ref="DP87:DP88"/>
    <mergeCell ref="DQ87:DQ88"/>
    <mergeCell ref="DR87:DR88"/>
    <mergeCell ref="CX89:CX92"/>
    <mergeCell ref="DS89:DS92"/>
    <mergeCell ref="DI85:DI88"/>
    <mergeCell ref="DJ85:DJ88"/>
    <mergeCell ref="CY89:CY92"/>
    <mergeCell ref="CZ89:CZ90"/>
    <mergeCell ref="DA89:DA90"/>
    <mergeCell ref="DD89:DD92"/>
    <mergeCell ref="DE89:DE92"/>
    <mergeCell ref="CU93:CU96"/>
    <mergeCell ref="CV93:CV96"/>
    <mergeCell ref="CW93:CW96"/>
    <mergeCell ref="DF89:DF92"/>
    <mergeCell ref="DG89:DG92"/>
    <mergeCell ref="DH89:DH92"/>
    <mergeCell ref="C89:C92"/>
    <mergeCell ref="D89:D90"/>
    <mergeCell ref="BW89:BW92"/>
    <mergeCell ref="BZ89:BZ92"/>
    <mergeCell ref="CH89:CH92"/>
    <mergeCell ref="CI89:CI92"/>
    <mergeCell ref="CJ89:CJ92"/>
    <mergeCell ref="CK89:CK92"/>
    <mergeCell ref="CO89:CO92"/>
    <mergeCell ref="CP89:CP92"/>
    <mergeCell ref="CQ89:CQ92"/>
    <mergeCell ref="CR89:CR92"/>
    <mergeCell ref="CS89:CS92"/>
    <mergeCell ref="CT89:CT92"/>
    <mergeCell ref="CU89:CU92"/>
    <mergeCell ref="CV89:CV92"/>
    <mergeCell ref="CW89:CW92"/>
    <mergeCell ref="D91:D92"/>
    <mergeCell ref="DS81:DS84"/>
    <mergeCell ref="D83:D84"/>
    <mergeCell ref="DO83:DO84"/>
    <mergeCell ref="DP83:DP84"/>
    <mergeCell ref="DQ83:DQ84"/>
    <mergeCell ref="DR83:DR84"/>
    <mergeCell ref="C85:C88"/>
    <mergeCell ref="D85:D86"/>
    <mergeCell ref="BW85:BW88"/>
    <mergeCell ref="BZ85:BZ88"/>
    <mergeCell ref="CH85:CH88"/>
    <mergeCell ref="CI85:CI88"/>
    <mergeCell ref="CJ85:CJ88"/>
    <mergeCell ref="CK85:CK88"/>
    <mergeCell ref="CO85:CO88"/>
    <mergeCell ref="CP85:CP88"/>
    <mergeCell ref="CQ85:CQ88"/>
    <mergeCell ref="CR85:CR88"/>
    <mergeCell ref="CS85:CS88"/>
    <mergeCell ref="CT85:CT88"/>
    <mergeCell ref="CU85:CU88"/>
    <mergeCell ref="CV85:CV88"/>
    <mergeCell ref="CW85:CW88"/>
    <mergeCell ref="CX85:CX88"/>
    <mergeCell ref="CY85:CY88"/>
    <mergeCell ref="CZ85:CZ86"/>
    <mergeCell ref="DA85:DA86"/>
    <mergeCell ref="DD85:DD88"/>
    <mergeCell ref="DE85:DE88"/>
    <mergeCell ref="DF85:DF88"/>
    <mergeCell ref="DG85:DG88"/>
    <mergeCell ref="DH85:DH88"/>
    <mergeCell ref="DS77:DS80"/>
    <mergeCell ref="D79:D80"/>
    <mergeCell ref="DO79:DO80"/>
    <mergeCell ref="DP79:DP80"/>
    <mergeCell ref="DQ79:DQ80"/>
    <mergeCell ref="DR79:DR80"/>
    <mergeCell ref="C81:C84"/>
    <mergeCell ref="D81:D82"/>
    <mergeCell ref="BW81:BW84"/>
    <mergeCell ref="BZ81:BZ84"/>
    <mergeCell ref="CH81:CH84"/>
    <mergeCell ref="CI81:CI84"/>
    <mergeCell ref="CJ81:CJ84"/>
    <mergeCell ref="CK81:CK84"/>
    <mergeCell ref="CO81:CO84"/>
    <mergeCell ref="CP81:CP84"/>
    <mergeCell ref="CQ81:CQ84"/>
    <mergeCell ref="CR81:CR84"/>
    <mergeCell ref="CS81:CS84"/>
    <mergeCell ref="CT81:CT84"/>
    <mergeCell ref="CU81:CU84"/>
    <mergeCell ref="CV81:CV84"/>
    <mergeCell ref="CW81:CW84"/>
    <mergeCell ref="CX81:CX84"/>
    <mergeCell ref="CY81:CY84"/>
    <mergeCell ref="CZ81:CZ82"/>
    <mergeCell ref="DA81:DA82"/>
    <mergeCell ref="DD81:DD84"/>
    <mergeCell ref="DE81:DE84"/>
    <mergeCell ref="DF81:DF84"/>
    <mergeCell ref="DG81:DG84"/>
    <mergeCell ref="DH81:DH84"/>
    <mergeCell ref="DS73:DS76"/>
    <mergeCell ref="D75:D76"/>
    <mergeCell ref="DO75:DO76"/>
    <mergeCell ref="DP75:DP76"/>
    <mergeCell ref="DQ75:DQ76"/>
    <mergeCell ref="DR75:DR76"/>
    <mergeCell ref="C77:C80"/>
    <mergeCell ref="D77:D78"/>
    <mergeCell ref="BW77:BW80"/>
    <mergeCell ref="BZ77:BZ80"/>
    <mergeCell ref="CH77:CH80"/>
    <mergeCell ref="CI77:CI80"/>
    <mergeCell ref="CJ77:CJ80"/>
    <mergeCell ref="CK77:CK80"/>
    <mergeCell ref="CO77:CO80"/>
    <mergeCell ref="CP77:CP80"/>
    <mergeCell ref="CQ77:CQ80"/>
    <mergeCell ref="CR77:CR80"/>
    <mergeCell ref="CS77:CS80"/>
    <mergeCell ref="CT77:CT80"/>
    <mergeCell ref="CU77:CU80"/>
    <mergeCell ref="CV77:CV80"/>
    <mergeCell ref="CW77:CW80"/>
    <mergeCell ref="CX77:CX80"/>
    <mergeCell ref="CY77:CY80"/>
    <mergeCell ref="CZ77:CZ78"/>
    <mergeCell ref="DA77:DA78"/>
    <mergeCell ref="DD77:DD80"/>
    <mergeCell ref="DE77:DE80"/>
    <mergeCell ref="DF77:DF80"/>
    <mergeCell ref="DG77:DG80"/>
    <mergeCell ref="DH77:DH80"/>
    <mergeCell ref="DS69:DS72"/>
    <mergeCell ref="D71:D72"/>
    <mergeCell ref="DO71:DO72"/>
    <mergeCell ref="DP71:DP72"/>
    <mergeCell ref="DQ71:DQ72"/>
    <mergeCell ref="DR71:DR72"/>
    <mergeCell ref="C73:C76"/>
    <mergeCell ref="D73:D74"/>
    <mergeCell ref="BW73:BW76"/>
    <mergeCell ref="BZ73:BZ76"/>
    <mergeCell ref="CH73:CH76"/>
    <mergeCell ref="CI73:CI76"/>
    <mergeCell ref="CJ73:CJ76"/>
    <mergeCell ref="CK73:CK76"/>
    <mergeCell ref="CO73:CO76"/>
    <mergeCell ref="CP73:CP76"/>
    <mergeCell ref="CQ73:CQ76"/>
    <mergeCell ref="CR73:CR76"/>
    <mergeCell ref="CS73:CS76"/>
    <mergeCell ref="CT73:CT76"/>
    <mergeCell ref="CU73:CU76"/>
    <mergeCell ref="CV73:CV76"/>
    <mergeCell ref="CW73:CW76"/>
    <mergeCell ref="CX73:CX76"/>
    <mergeCell ref="CY73:CY76"/>
    <mergeCell ref="CZ73:CZ74"/>
    <mergeCell ref="DA73:DA74"/>
    <mergeCell ref="DD73:DD76"/>
    <mergeCell ref="DE73:DE76"/>
    <mergeCell ref="DF73:DF76"/>
    <mergeCell ref="DG73:DG76"/>
    <mergeCell ref="DH73:DH76"/>
    <mergeCell ref="DS65:DS68"/>
    <mergeCell ref="D67:D68"/>
    <mergeCell ref="DO67:DO68"/>
    <mergeCell ref="DP67:DP68"/>
    <mergeCell ref="DQ67:DQ68"/>
    <mergeCell ref="DR67:DR68"/>
    <mergeCell ref="C69:C72"/>
    <mergeCell ref="D69:D70"/>
    <mergeCell ref="BW69:BW72"/>
    <mergeCell ref="BZ69:BZ72"/>
    <mergeCell ref="CH69:CH72"/>
    <mergeCell ref="CI69:CI72"/>
    <mergeCell ref="CJ69:CJ72"/>
    <mergeCell ref="CK69:CK72"/>
    <mergeCell ref="CO69:CO72"/>
    <mergeCell ref="CP69:CP72"/>
    <mergeCell ref="CQ69:CQ72"/>
    <mergeCell ref="CR69:CR72"/>
    <mergeCell ref="CS69:CS72"/>
    <mergeCell ref="CT69:CT72"/>
    <mergeCell ref="CU69:CU72"/>
    <mergeCell ref="CV69:CV72"/>
    <mergeCell ref="CW69:CW72"/>
    <mergeCell ref="CX69:CX72"/>
    <mergeCell ref="CY69:CY72"/>
    <mergeCell ref="CZ69:CZ70"/>
    <mergeCell ref="DA69:DA70"/>
    <mergeCell ref="DD69:DD72"/>
    <mergeCell ref="DE69:DE72"/>
    <mergeCell ref="DF69:DF72"/>
    <mergeCell ref="DG69:DG72"/>
    <mergeCell ref="DH69:DH72"/>
    <mergeCell ref="DR57:DR58"/>
    <mergeCell ref="DS57:DS60"/>
    <mergeCell ref="DO59:DO60"/>
    <mergeCell ref="DP59:DP60"/>
    <mergeCell ref="DQ59:DQ60"/>
    <mergeCell ref="DR59:DR60"/>
    <mergeCell ref="DS61:DS64"/>
    <mergeCell ref="D63:D64"/>
    <mergeCell ref="DO63:DO64"/>
    <mergeCell ref="DP63:DP64"/>
    <mergeCell ref="DQ63:DQ64"/>
    <mergeCell ref="DR63:DR64"/>
    <mergeCell ref="C65:C68"/>
    <mergeCell ref="D65:D66"/>
    <mergeCell ref="BW65:BW68"/>
    <mergeCell ref="BZ65:BZ68"/>
    <mergeCell ref="CH65:CH68"/>
    <mergeCell ref="CI65:CI68"/>
    <mergeCell ref="CJ65:CJ68"/>
    <mergeCell ref="CK65:CK68"/>
    <mergeCell ref="CO65:CO68"/>
    <mergeCell ref="CP65:CP68"/>
    <mergeCell ref="CQ65:CQ68"/>
    <mergeCell ref="CR65:CR68"/>
    <mergeCell ref="CS65:CS68"/>
    <mergeCell ref="CT65:CT68"/>
    <mergeCell ref="CU65:CU68"/>
    <mergeCell ref="CV65:CV68"/>
    <mergeCell ref="CW65:CW68"/>
    <mergeCell ref="CX65:CX68"/>
    <mergeCell ref="CY65:CY68"/>
    <mergeCell ref="CZ65:CZ66"/>
    <mergeCell ref="CY57:CY60"/>
    <mergeCell ref="CZ57:CZ58"/>
    <mergeCell ref="DA57:DA58"/>
    <mergeCell ref="DD57:DD60"/>
    <mergeCell ref="DE57:DE60"/>
    <mergeCell ref="DF57:DF60"/>
    <mergeCell ref="DG57:DG60"/>
    <mergeCell ref="DH57:DH60"/>
    <mergeCell ref="DI57:DI60"/>
    <mergeCell ref="DJ57:DJ60"/>
    <mergeCell ref="DK57:DK60"/>
    <mergeCell ref="DL57:DL60"/>
    <mergeCell ref="DM57:DM60"/>
    <mergeCell ref="DN57:DN60"/>
    <mergeCell ref="DO57:DO58"/>
    <mergeCell ref="DP57:DP58"/>
    <mergeCell ref="DQ57:DQ58"/>
    <mergeCell ref="DA53:DA54"/>
    <mergeCell ref="DD53:DD56"/>
    <mergeCell ref="DO53:DO54"/>
    <mergeCell ref="DP53:DP54"/>
    <mergeCell ref="DQ53:DQ54"/>
    <mergeCell ref="DR53:DR54"/>
    <mergeCell ref="DS53:DS56"/>
    <mergeCell ref="D55:D56"/>
    <mergeCell ref="BW55:BW56"/>
    <mergeCell ref="BX55:BX56"/>
    <mergeCell ref="DO55:DO56"/>
    <mergeCell ref="DP55:DP56"/>
    <mergeCell ref="DQ55:DQ56"/>
    <mergeCell ref="DR55:DR56"/>
    <mergeCell ref="C57:C60"/>
    <mergeCell ref="D57:D58"/>
    <mergeCell ref="BW57:BW60"/>
    <mergeCell ref="BZ57:BZ60"/>
    <mergeCell ref="CH57:CH60"/>
    <mergeCell ref="CI57:CI60"/>
    <mergeCell ref="CJ57:CJ60"/>
    <mergeCell ref="CK57:CK60"/>
    <mergeCell ref="CO57:CO60"/>
    <mergeCell ref="CP57:CP60"/>
    <mergeCell ref="CQ57:CQ60"/>
    <mergeCell ref="CR57:CR60"/>
    <mergeCell ref="CS57:CS60"/>
    <mergeCell ref="CT57:CT60"/>
    <mergeCell ref="CU57:CU60"/>
    <mergeCell ref="CV57:CV60"/>
    <mergeCell ref="CW57:CW60"/>
    <mergeCell ref="CX57:CX60"/>
    <mergeCell ref="DH49:DH52"/>
    <mergeCell ref="DI49:DI52"/>
    <mergeCell ref="DJ49:DJ52"/>
    <mergeCell ref="DK49:DK52"/>
    <mergeCell ref="DL49:DL52"/>
    <mergeCell ref="DM49:DM52"/>
    <mergeCell ref="DN49:DN52"/>
    <mergeCell ref="DO49:DO50"/>
    <mergeCell ref="DP49:DP50"/>
    <mergeCell ref="DQ49:DQ50"/>
    <mergeCell ref="DR49:DR50"/>
    <mergeCell ref="DS49:DS52"/>
    <mergeCell ref="D51:D52"/>
    <mergeCell ref="BW51:BW52"/>
    <mergeCell ref="BX51:BX52"/>
    <mergeCell ref="DC51:DC52"/>
    <mergeCell ref="DO51:DO52"/>
    <mergeCell ref="DP51:DP52"/>
    <mergeCell ref="DQ51:DQ52"/>
    <mergeCell ref="DR51:DR52"/>
    <mergeCell ref="CP49:CP52"/>
    <mergeCell ref="CQ49:CQ52"/>
    <mergeCell ref="CR49:CR52"/>
    <mergeCell ref="CS49:CS52"/>
    <mergeCell ref="CT49:CT52"/>
    <mergeCell ref="CU49:CU52"/>
    <mergeCell ref="CV49:CV52"/>
    <mergeCell ref="CW49:CW52"/>
    <mergeCell ref="CX49:CX52"/>
    <mergeCell ref="CY49:CY52"/>
    <mergeCell ref="CZ49:CZ50"/>
    <mergeCell ref="DA49:DA50"/>
    <mergeCell ref="DC49:DC50"/>
    <mergeCell ref="DD49:DD52"/>
    <mergeCell ref="DE49:DE52"/>
    <mergeCell ref="DF49:DF52"/>
    <mergeCell ref="DG49:DG52"/>
    <mergeCell ref="C49:C52"/>
    <mergeCell ref="D49:D50"/>
    <mergeCell ref="BW49:BW50"/>
    <mergeCell ref="BX49:BX50"/>
    <mergeCell ref="BZ49:BZ52"/>
    <mergeCell ref="CA49:CA52"/>
    <mergeCell ref="CB49:CB52"/>
    <mergeCell ref="CC49:CC52"/>
    <mergeCell ref="CD49:CD52"/>
    <mergeCell ref="CE49:CE52"/>
    <mergeCell ref="CF49:CF52"/>
    <mergeCell ref="CG49:CG52"/>
    <mergeCell ref="CH49:CH52"/>
    <mergeCell ref="CI49:CI52"/>
    <mergeCell ref="CJ49:CJ52"/>
    <mergeCell ref="CK49:CK52"/>
    <mergeCell ref="CO49:CO52"/>
    <mergeCell ref="DG45:DG48"/>
    <mergeCell ref="DH45:DH48"/>
    <mergeCell ref="DI45:DI48"/>
    <mergeCell ref="DJ45:DJ48"/>
    <mergeCell ref="DK45:DK48"/>
    <mergeCell ref="DL45:DL48"/>
    <mergeCell ref="DM45:DM48"/>
    <mergeCell ref="DN45:DN48"/>
    <mergeCell ref="DO45:DO46"/>
    <mergeCell ref="DP45:DP46"/>
    <mergeCell ref="DQ45:DQ46"/>
    <mergeCell ref="DR45:DR46"/>
    <mergeCell ref="DS45:DS48"/>
    <mergeCell ref="D47:D48"/>
    <mergeCell ref="BW47:BW48"/>
    <mergeCell ref="BX47:BX48"/>
    <mergeCell ref="DO47:DO48"/>
    <mergeCell ref="DP47:DP48"/>
    <mergeCell ref="DQ47:DQ48"/>
    <mergeCell ref="DR47:DR48"/>
    <mergeCell ref="DE45:DE48"/>
    <mergeCell ref="DF45:DF48"/>
    <mergeCell ref="C45:C48"/>
    <mergeCell ref="D45:D46"/>
    <mergeCell ref="BW45:BW46"/>
    <mergeCell ref="BX45:BX46"/>
    <mergeCell ref="BZ45:BZ48"/>
    <mergeCell ref="CA45:CA48"/>
    <mergeCell ref="CB45:CB48"/>
    <mergeCell ref="CC45:CC48"/>
    <mergeCell ref="CD45:CD48"/>
    <mergeCell ref="CE45:CE48"/>
    <mergeCell ref="CF45:CF48"/>
    <mergeCell ref="CG45:CG48"/>
    <mergeCell ref="CH45:CH48"/>
    <mergeCell ref="CI45:CI48"/>
    <mergeCell ref="CJ45:CJ48"/>
    <mergeCell ref="CK45:CK48"/>
    <mergeCell ref="CO45:CO48"/>
    <mergeCell ref="DE41:DE44"/>
    <mergeCell ref="DF41:DF44"/>
    <mergeCell ref="DG41:DG44"/>
    <mergeCell ref="DH41:DH44"/>
    <mergeCell ref="DI41:DI44"/>
    <mergeCell ref="DJ41:DJ44"/>
    <mergeCell ref="DK41:DK44"/>
    <mergeCell ref="DL41:DL44"/>
    <mergeCell ref="DM41:DM44"/>
    <mergeCell ref="DN41:DN44"/>
    <mergeCell ref="DO41:DO42"/>
    <mergeCell ref="DP41:DP42"/>
    <mergeCell ref="DQ41:DQ42"/>
    <mergeCell ref="DR41:DR42"/>
    <mergeCell ref="DS41:DS44"/>
    <mergeCell ref="D43:D44"/>
    <mergeCell ref="BW43:BW44"/>
    <mergeCell ref="BX43:BX44"/>
    <mergeCell ref="DO43:DO44"/>
    <mergeCell ref="DP43:DP44"/>
    <mergeCell ref="DQ43:DQ44"/>
    <mergeCell ref="DR43:DR44"/>
    <mergeCell ref="C41:C44"/>
    <mergeCell ref="D41:D42"/>
    <mergeCell ref="BW41:BW42"/>
    <mergeCell ref="BX41:BX42"/>
    <mergeCell ref="BZ41:BZ44"/>
    <mergeCell ref="CA41:CA44"/>
    <mergeCell ref="CB41:CB44"/>
    <mergeCell ref="CC41:CC44"/>
    <mergeCell ref="CD41:CD44"/>
    <mergeCell ref="CE41:CE44"/>
    <mergeCell ref="CF41:CF44"/>
    <mergeCell ref="CG41:CG44"/>
    <mergeCell ref="CH41:CH44"/>
    <mergeCell ref="CI41:CI44"/>
    <mergeCell ref="CJ41:CJ44"/>
    <mergeCell ref="CK41:CK44"/>
    <mergeCell ref="CO41:CO44"/>
    <mergeCell ref="CO37:CO40"/>
    <mergeCell ref="DE37:DE40"/>
    <mergeCell ref="DF37:DF40"/>
    <mergeCell ref="DG37:DG40"/>
    <mergeCell ref="DH37:DH40"/>
    <mergeCell ref="DI37:DI40"/>
    <mergeCell ref="DJ37:DJ40"/>
    <mergeCell ref="DK37:DK40"/>
    <mergeCell ref="DL37:DL40"/>
    <mergeCell ref="DM37:DM40"/>
    <mergeCell ref="DN37:DN40"/>
    <mergeCell ref="DO37:DO38"/>
    <mergeCell ref="DP37:DP38"/>
    <mergeCell ref="DQ37:DQ38"/>
    <mergeCell ref="DR37:DR38"/>
    <mergeCell ref="DS37:DS40"/>
    <mergeCell ref="D39:D40"/>
    <mergeCell ref="BW39:BW40"/>
    <mergeCell ref="BX39:BX40"/>
    <mergeCell ref="DO39:DO40"/>
    <mergeCell ref="DP39:DP40"/>
    <mergeCell ref="DQ39:DQ40"/>
    <mergeCell ref="DR39:DR40"/>
    <mergeCell ref="CP37:CP40"/>
    <mergeCell ref="CQ37:CQ40"/>
    <mergeCell ref="CR37:CR40"/>
    <mergeCell ref="CS37:CS40"/>
    <mergeCell ref="CT37:CT40"/>
    <mergeCell ref="CU37:CU40"/>
    <mergeCell ref="CV37:CV40"/>
    <mergeCell ref="CW37:CW40"/>
    <mergeCell ref="CX37:CX40"/>
    <mergeCell ref="DK33:DK36"/>
    <mergeCell ref="DL33:DL36"/>
    <mergeCell ref="DM33:DM36"/>
    <mergeCell ref="DN33:DN36"/>
    <mergeCell ref="DO33:DO34"/>
    <mergeCell ref="DP33:DP34"/>
    <mergeCell ref="DQ33:DQ34"/>
    <mergeCell ref="DR33:DR34"/>
    <mergeCell ref="DS33:DS36"/>
    <mergeCell ref="D35:D36"/>
    <mergeCell ref="BW35:BW36"/>
    <mergeCell ref="BX35:BX36"/>
    <mergeCell ref="DO35:DO36"/>
    <mergeCell ref="DP35:DP36"/>
    <mergeCell ref="DQ35:DQ36"/>
    <mergeCell ref="DR35:DR36"/>
    <mergeCell ref="C37:C40"/>
    <mergeCell ref="D37:D38"/>
    <mergeCell ref="BW37:BW38"/>
    <mergeCell ref="BX37:BX38"/>
    <mergeCell ref="BZ37:BZ40"/>
    <mergeCell ref="CA37:CA40"/>
    <mergeCell ref="CB37:CB40"/>
    <mergeCell ref="CC37:CC40"/>
    <mergeCell ref="CD37:CD40"/>
    <mergeCell ref="CE37:CE40"/>
    <mergeCell ref="CF37:CF40"/>
    <mergeCell ref="CG37:CG40"/>
    <mergeCell ref="CH37:CH40"/>
    <mergeCell ref="CI37:CI40"/>
    <mergeCell ref="CJ37:CJ40"/>
    <mergeCell ref="CK37:CK40"/>
    <mergeCell ref="DK29:DK32"/>
    <mergeCell ref="DL29:DL32"/>
    <mergeCell ref="DM29:DM32"/>
    <mergeCell ref="DN29:DN32"/>
    <mergeCell ref="DO29:DO30"/>
    <mergeCell ref="DP29:DP30"/>
    <mergeCell ref="DQ29:DQ30"/>
    <mergeCell ref="DR29:DR30"/>
    <mergeCell ref="DS29:DS32"/>
    <mergeCell ref="D31:D32"/>
    <mergeCell ref="BW31:BW32"/>
    <mergeCell ref="BX31:BX32"/>
    <mergeCell ref="DO31:DO32"/>
    <mergeCell ref="DP31:DP32"/>
    <mergeCell ref="DQ31:DQ32"/>
    <mergeCell ref="DR31:DR32"/>
    <mergeCell ref="C33:C36"/>
    <mergeCell ref="D33:D34"/>
    <mergeCell ref="BW33:BW34"/>
    <mergeCell ref="BX33:BX34"/>
    <mergeCell ref="BZ33:BZ36"/>
    <mergeCell ref="CA33:CA36"/>
    <mergeCell ref="CB33:CB36"/>
    <mergeCell ref="CC33:CC36"/>
    <mergeCell ref="CD33:CD36"/>
    <mergeCell ref="CE33:CE36"/>
    <mergeCell ref="CF33:CF36"/>
    <mergeCell ref="CG33:CG36"/>
    <mergeCell ref="CH33:CH36"/>
    <mergeCell ref="CI33:CI36"/>
    <mergeCell ref="CJ33:CJ36"/>
    <mergeCell ref="CK33:CK36"/>
    <mergeCell ref="C29:C32"/>
    <mergeCell ref="D29:D30"/>
    <mergeCell ref="BW29:BW30"/>
    <mergeCell ref="BX29:BX30"/>
    <mergeCell ref="BZ29:BZ32"/>
    <mergeCell ref="CA29:CA32"/>
    <mergeCell ref="CB29:CB32"/>
    <mergeCell ref="CC29:CC32"/>
    <mergeCell ref="CD29:CD32"/>
    <mergeCell ref="CE29:CE32"/>
    <mergeCell ref="CF29:CF32"/>
    <mergeCell ref="CG29:CG32"/>
    <mergeCell ref="CH29:CH32"/>
    <mergeCell ref="CI29:CI32"/>
    <mergeCell ref="CJ29:CJ32"/>
    <mergeCell ref="CK29:CK32"/>
    <mergeCell ref="CO29:CO32"/>
    <mergeCell ref="DE25:DE28"/>
    <mergeCell ref="DF25:DF28"/>
    <mergeCell ref="DG25:DG28"/>
    <mergeCell ref="DH25:DH28"/>
    <mergeCell ref="DI25:DI28"/>
    <mergeCell ref="DJ25:DJ28"/>
    <mergeCell ref="DK25:DK28"/>
    <mergeCell ref="DL25:DL28"/>
    <mergeCell ref="DM25:DM28"/>
    <mergeCell ref="DN25:DN28"/>
    <mergeCell ref="DO25:DO26"/>
    <mergeCell ref="DP25:DP26"/>
    <mergeCell ref="DQ25:DQ26"/>
    <mergeCell ref="DR25:DR26"/>
    <mergeCell ref="DS25:DS28"/>
    <mergeCell ref="D27:D28"/>
    <mergeCell ref="BK27:BK29"/>
    <mergeCell ref="BM27:BS29"/>
    <mergeCell ref="BW27:BW28"/>
    <mergeCell ref="BX27:BX28"/>
    <mergeCell ref="DO27:DO28"/>
    <mergeCell ref="DP27:DP28"/>
    <mergeCell ref="DQ27:DQ28"/>
    <mergeCell ref="DR27:DR28"/>
    <mergeCell ref="CP29:CP32"/>
    <mergeCell ref="CQ29:CQ32"/>
    <mergeCell ref="CR29:CR32"/>
    <mergeCell ref="CS29:CS32"/>
    <mergeCell ref="CT29:CT32"/>
    <mergeCell ref="CU29:CU32"/>
    <mergeCell ref="CV29:CV32"/>
    <mergeCell ref="CW29:CW32"/>
    <mergeCell ref="C25:C28"/>
    <mergeCell ref="D25:D26"/>
    <mergeCell ref="BW25:BW26"/>
    <mergeCell ref="BX25:BX26"/>
    <mergeCell ref="BZ25:BZ28"/>
    <mergeCell ref="CA25:CA28"/>
    <mergeCell ref="CB25:CB28"/>
    <mergeCell ref="CC25:CC28"/>
    <mergeCell ref="CD25:CD28"/>
    <mergeCell ref="CE25:CE28"/>
    <mergeCell ref="CF25:CF28"/>
    <mergeCell ref="CG25:CG28"/>
    <mergeCell ref="CH25:CH28"/>
    <mergeCell ref="CI25:CI28"/>
    <mergeCell ref="CJ25:CJ28"/>
    <mergeCell ref="CK25:CK28"/>
    <mergeCell ref="CO25:CO28"/>
    <mergeCell ref="DJ21:DJ24"/>
    <mergeCell ref="DK21:DK24"/>
    <mergeCell ref="DL21:DL24"/>
    <mergeCell ref="DM21:DM24"/>
    <mergeCell ref="DN21:DN24"/>
    <mergeCell ref="DO21:DO22"/>
    <mergeCell ref="DP21:DP22"/>
    <mergeCell ref="DQ21:DQ22"/>
    <mergeCell ref="DR21:DR22"/>
    <mergeCell ref="DS21:DS24"/>
    <mergeCell ref="D23:D24"/>
    <mergeCell ref="BW23:BW24"/>
    <mergeCell ref="BX23:BX24"/>
    <mergeCell ref="DO23:DO24"/>
    <mergeCell ref="DP23:DP24"/>
    <mergeCell ref="DQ23:DQ24"/>
    <mergeCell ref="DR23:DR24"/>
    <mergeCell ref="CR21:CR24"/>
    <mergeCell ref="CS21:CS24"/>
    <mergeCell ref="CT21:CT24"/>
    <mergeCell ref="CU21:CU24"/>
    <mergeCell ref="CV21:CV24"/>
    <mergeCell ref="C21:C24"/>
    <mergeCell ref="D21:D22"/>
    <mergeCell ref="BW21:BW22"/>
    <mergeCell ref="BX21:BX22"/>
    <mergeCell ref="BZ21:BZ24"/>
    <mergeCell ref="CA21:CA24"/>
    <mergeCell ref="CB21:CB24"/>
    <mergeCell ref="CC21:CC24"/>
    <mergeCell ref="CD21:CD24"/>
    <mergeCell ref="CE21:CE24"/>
    <mergeCell ref="CF21:CF24"/>
    <mergeCell ref="CG21:CG24"/>
    <mergeCell ref="CH21:CH24"/>
    <mergeCell ref="CI21:CI24"/>
    <mergeCell ref="CJ21:CJ24"/>
    <mergeCell ref="CK21:CK24"/>
    <mergeCell ref="CO21:CO24"/>
    <mergeCell ref="DP17:DP18"/>
    <mergeCell ref="DQ17:DQ18"/>
    <mergeCell ref="DR17:DR18"/>
    <mergeCell ref="DS17:DS20"/>
    <mergeCell ref="D19:D20"/>
    <mergeCell ref="BW19:BW20"/>
    <mergeCell ref="BX19:BX20"/>
    <mergeCell ref="DO19:DO20"/>
    <mergeCell ref="DP19:DP20"/>
    <mergeCell ref="DQ19:DQ20"/>
    <mergeCell ref="DR19:DR20"/>
    <mergeCell ref="CI17:CI20"/>
    <mergeCell ref="CJ17:CJ20"/>
    <mergeCell ref="CK17:CK20"/>
    <mergeCell ref="CO17:CO20"/>
    <mergeCell ref="CP17:CP20"/>
    <mergeCell ref="CQ17:CQ20"/>
    <mergeCell ref="CR17:CR20"/>
    <mergeCell ref="CS17:CS20"/>
    <mergeCell ref="CT17:CT20"/>
    <mergeCell ref="CU17:CU20"/>
    <mergeCell ref="CV17:CV20"/>
    <mergeCell ref="CW17:CW20"/>
    <mergeCell ref="CX17:CX20"/>
    <mergeCell ref="CY17:CY20"/>
    <mergeCell ref="CZ17:CZ18"/>
    <mergeCell ref="DA17:DA18"/>
    <mergeCell ref="DD17:DD20"/>
    <mergeCell ref="DJ13:DJ16"/>
    <mergeCell ref="DK13:DK16"/>
    <mergeCell ref="DL13:DL16"/>
    <mergeCell ref="DM13:DM16"/>
    <mergeCell ref="DN13:DN16"/>
    <mergeCell ref="DO13:DO14"/>
    <mergeCell ref="DP13:DP14"/>
    <mergeCell ref="DQ13:DQ14"/>
    <mergeCell ref="DR13:DR14"/>
    <mergeCell ref="DS13:DS16"/>
    <mergeCell ref="D15:D16"/>
    <mergeCell ref="BW15:BW16"/>
    <mergeCell ref="BX15:BX16"/>
    <mergeCell ref="DO15:DO16"/>
    <mergeCell ref="DP15:DP16"/>
    <mergeCell ref="DQ15:DQ16"/>
    <mergeCell ref="DR15:DR16"/>
    <mergeCell ref="CI13:CI16"/>
    <mergeCell ref="CJ13:CJ16"/>
    <mergeCell ref="CK13:CK16"/>
    <mergeCell ref="CO13:CO16"/>
    <mergeCell ref="CP13:CP16"/>
    <mergeCell ref="CQ13:CQ16"/>
    <mergeCell ref="CR13:CR16"/>
    <mergeCell ref="CS13:CS16"/>
    <mergeCell ref="CT13:CT16"/>
    <mergeCell ref="CU13:CU16"/>
    <mergeCell ref="CV13:CV16"/>
    <mergeCell ref="CW13:CW16"/>
    <mergeCell ref="CX13:CX16"/>
    <mergeCell ref="DL9:DL12"/>
    <mergeCell ref="DM9:DM12"/>
    <mergeCell ref="DN9:DN12"/>
    <mergeCell ref="DO9:DO10"/>
    <mergeCell ref="DP9:DP10"/>
    <mergeCell ref="DQ9:DQ10"/>
    <mergeCell ref="DR9:DR10"/>
    <mergeCell ref="DS9:DS12"/>
    <mergeCell ref="DT9:DT92"/>
    <mergeCell ref="DU9:DU92"/>
    <mergeCell ref="DV9:DV92"/>
    <mergeCell ref="DF9:DF12"/>
    <mergeCell ref="DG9:DG12"/>
    <mergeCell ref="DH9:DH12"/>
    <mergeCell ref="DI9:DI12"/>
    <mergeCell ref="DE13:DE16"/>
    <mergeCell ref="DF13:DF16"/>
    <mergeCell ref="DG13:DG16"/>
    <mergeCell ref="DH13:DH16"/>
    <mergeCell ref="DI13:DI16"/>
    <mergeCell ref="DE17:DE20"/>
    <mergeCell ref="DF17:DF20"/>
    <mergeCell ref="DG17:DG20"/>
    <mergeCell ref="DH17:DH20"/>
    <mergeCell ref="DI17:DI20"/>
    <mergeCell ref="DE29:DE32"/>
    <mergeCell ref="DJ17:DJ20"/>
    <mergeCell ref="DK17:DK20"/>
    <mergeCell ref="DL17:DL20"/>
    <mergeCell ref="DM17:DM20"/>
    <mergeCell ref="DN17:DN20"/>
    <mergeCell ref="DO17:DO18"/>
    <mergeCell ref="DX9:DX92"/>
    <mergeCell ref="D11:D12"/>
    <mergeCell ref="BW11:BW12"/>
    <mergeCell ref="BX11:BX12"/>
    <mergeCell ref="DO11:DO12"/>
    <mergeCell ref="DP11:DP12"/>
    <mergeCell ref="DQ11:DQ12"/>
    <mergeCell ref="DR11:DR12"/>
    <mergeCell ref="D13:D14"/>
    <mergeCell ref="BW13:BW14"/>
    <mergeCell ref="BX13:BX14"/>
    <mergeCell ref="BZ13:BZ16"/>
    <mergeCell ref="CA13:CA16"/>
    <mergeCell ref="CB13:CB16"/>
    <mergeCell ref="CC13:CC16"/>
    <mergeCell ref="CD13:CD16"/>
    <mergeCell ref="CE13:CE16"/>
    <mergeCell ref="CF13:CF16"/>
    <mergeCell ref="CG13:CG16"/>
    <mergeCell ref="CR9:CR12"/>
    <mergeCell ref="CS9:CS12"/>
    <mergeCell ref="CT9:CT12"/>
    <mergeCell ref="CU9:CU12"/>
    <mergeCell ref="CV9:CV12"/>
    <mergeCell ref="CW9:CW12"/>
    <mergeCell ref="CX9:CX12"/>
    <mergeCell ref="CY9:CY12"/>
    <mergeCell ref="CZ9:CZ10"/>
    <mergeCell ref="DA9:DA10"/>
    <mergeCell ref="DB9:DB92"/>
    <mergeCell ref="DD9:DD12"/>
    <mergeCell ref="DE9:DE12"/>
    <mergeCell ref="B9:B92"/>
    <mergeCell ref="C9:C12"/>
    <mergeCell ref="D9:D10"/>
    <mergeCell ref="BI9:BI92"/>
    <mergeCell ref="BL9:BL92"/>
    <mergeCell ref="BU9:BU92"/>
    <mergeCell ref="BW9:BW10"/>
    <mergeCell ref="BX9:BX10"/>
    <mergeCell ref="BZ9:BZ12"/>
    <mergeCell ref="CA9:CA12"/>
    <mergeCell ref="CB9:CB12"/>
    <mergeCell ref="CC9:CC12"/>
    <mergeCell ref="CD9:CD12"/>
    <mergeCell ref="CE9:CE12"/>
    <mergeCell ref="CF9:CF12"/>
    <mergeCell ref="CG9:CG12"/>
    <mergeCell ref="CH9:CH12"/>
    <mergeCell ref="C13:C16"/>
    <mergeCell ref="CH13:CH16"/>
    <mergeCell ref="C17:C20"/>
    <mergeCell ref="D17:D18"/>
    <mergeCell ref="BW17:BW18"/>
    <mergeCell ref="BX17:BX18"/>
    <mergeCell ref="BZ17:BZ20"/>
    <mergeCell ref="CA17:CA20"/>
    <mergeCell ref="CB17:CB20"/>
    <mergeCell ref="CC17:CC20"/>
    <mergeCell ref="CD17:CD20"/>
    <mergeCell ref="CE17:CE20"/>
    <mergeCell ref="CF17:CF20"/>
    <mergeCell ref="CG17:CG20"/>
    <mergeCell ref="CH17:CH20"/>
    <mergeCell ref="DV1:DV5"/>
    <mergeCell ref="DX1:DX5"/>
    <mergeCell ref="B1:B5"/>
    <mergeCell ref="C1:C5"/>
    <mergeCell ref="D1:D5"/>
    <mergeCell ref="E1:E5"/>
    <mergeCell ref="G1:J1"/>
    <mergeCell ref="L1:AC1"/>
    <mergeCell ref="I3:J3"/>
    <mergeCell ref="O3:T3"/>
    <mergeCell ref="X3:AC3"/>
    <mergeCell ref="DT1:DT5"/>
    <mergeCell ref="G2:H2"/>
    <mergeCell ref="I2:J2"/>
    <mergeCell ref="L2:T2"/>
    <mergeCell ref="U2:AC2"/>
    <mergeCell ref="DO2:DO5"/>
    <mergeCell ref="DP2:DP5"/>
    <mergeCell ref="DQ2:DQ5"/>
    <mergeCell ref="DR2:DR5"/>
    <mergeCell ref="G3:H3"/>
    <mergeCell ref="CL1:CN2"/>
    <mergeCell ref="CP1:CY2"/>
    <mergeCell ref="DA1:DA5"/>
    <mergeCell ref="DC1:DC5"/>
    <mergeCell ref="DE1:DM2"/>
    <mergeCell ref="DO1:DR1"/>
    <mergeCell ref="AE1:AN2"/>
    <mergeCell ref="AP1:AX2"/>
    <mergeCell ref="AZ1:BH2"/>
    <mergeCell ref="BK1:BV2"/>
    <mergeCell ref="BX1:CG2"/>
    <mergeCell ref="CI1:CJ2"/>
    <mergeCell ref="CC4:CG4"/>
    <mergeCell ref="CT4:CX4"/>
    <mergeCell ref="DI4:DM4"/>
    <mergeCell ref="G6:H6"/>
    <mergeCell ref="I6:J6"/>
    <mergeCell ref="L6:T6"/>
    <mergeCell ref="U6:AC6"/>
    <mergeCell ref="AE6:AN6"/>
    <mergeCell ref="AP6:AX6"/>
    <mergeCell ref="AZ6:BH6"/>
    <mergeCell ref="CI3:CJ3"/>
    <mergeCell ref="CM3:CN3"/>
    <mergeCell ref="CR3:CY3"/>
    <mergeCell ref="DG3:DM3"/>
    <mergeCell ref="O4:O5"/>
    <mergeCell ref="Q4:Q5"/>
    <mergeCell ref="S4:T4"/>
    <mergeCell ref="X4:X5"/>
    <mergeCell ref="Z4:Z5"/>
    <mergeCell ref="AB4:AC4"/>
    <mergeCell ref="AG3:AN3"/>
    <mergeCell ref="AR3:AX3"/>
    <mergeCell ref="BB3:BH3"/>
    <mergeCell ref="BM3:BS3"/>
    <mergeCell ref="BV3:BV5"/>
    <mergeCell ref="CA3:CG3"/>
    <mergeCell ref="AI4:AM4"/>
    <mergeCell ref="AT4:AX4"/>
    <mergeCell ref="BD4:BH4"/>
    <mergeCell ref="BO4:BS4"/>
    <mergeCell ref="DO6:DR6"/>
    <mergeCell ref="BK6:BV6"/>
    <mergeCell ref="BX6:CG6"/>
    <mergeCell ref="CI6:CJ6"/>
    <mergeCell ref="CL6:CN6"/>
    <mergeCell ref="CP6:CY6"/>
    <mergeCell ref="DE6:DM6"/>
    <mergeCell ref="CI9:CI12"/>
    <mergeCell ref="CJ9:CJ12"/>
    <mergeCell ref="CK9:CK12"/>
    <mergeCell ref="CO9:CO12"/>
    <mergeCell ref="CP9:CP12"/>
    <mergeCell ref="CQ9:CQ12"/>
    <mergeCell ref="CP21:CP24"/>
    <mergeCell ref="CQ21:CQ24"/>
    <mergeCell ref="CW21:CW24"/>
    <mergeCell ref="CX21:CX24"/>
    <mergeCell ref="CY21:CY24"/>
    <mergeCell ref="CZ21:CZ22"/>
    <mergeCell ref="DA21:DA22"/>
    <mergeCell ref="DD21:DD24"/>
    <mergeCell ref="DE21:DE24"/>
    <mergeCell ref="DF21:DF24"/>
    <mergeCell ref="DG21:DG24"/>
    <mergeCell ref="DH21:DH24"/>
    <mergeCell ref="DI21:DI24"/>
    <mergeCell ref="CY13:CY16"/>
    <mergeCell ref="CZ13:CZ14"/>
    <mergeCell ref="DA13:DA14"/>
    <mergeCell ref="DD13:DD16"/>
    <mergeCell ref="DJ9:DJ12"/>
    <mergeCell ref="DK9:DK12"/>
    <mergeCell ref="CP25:CP28"/>
    <mergeCell ref="CQ25:CQ28"/>
    <mergeCell ref="CR25:CR28"/>
    <mergeCell ref="CS25:CS28"/>
    <mergeCell ref="CT25:CT28"/>
    <mergeCell ref="CU25:CU28"/>
    <mergeCell ref="CV25:CV28"/>
    <mergeCell ref="CW25:CW28"/>
    <mergeCell ref="CX25:CX28"/>
    <mergeCell ref="CY25:CY28"/>
    <mergeCell ref="CZ25:CZ26"/>
    <mergeCell ref="DA25:DA26"/>
    <mergeCell ref="DD25:DD28"/>
    <mergeCell ref="CX29:CX32"/>
    <mergeCell ref="CY29:CY32"/>
    <mergeCell ref="CZ29:CZ30"/>
    <mergeCell ref="DA29:DA30"/>
    <mergeCell ref="DD29:DD32"/>
    <mergeCell ref="DF29:DF32"/>
    <mergeCell ref="DG29:DG32"/>
    <mergeCell ref="DH29:DH32"/>
    <mergeCell ref="DI29:DI32"/>
    <mergeCell ref="DJ29:DJ32"/>
    <mergeCell ref="CO33:CO36"/>
    <mergeCell ref="CP33:CP36"/>
    <mergeCell ref="CQ33:CQ36"/>
    <mergeCell ref="CR33:CR36"/>
    <mergeCell ref="CS33:CS36"/>
    <mergeCell ref="CT33:CT36"/>
    <mergeCell ref="CU33:CU36"/>
    <mergeCell ref="CV33:CV36"/>
    <mergeCell ref="CW33:CW36"/>
    <mergeCell ref="CX33:CX36"/>
    <mergeCell ref="CY33:CY36"/>
    <mergeCell ref="CZ33:CZ34"/>
    <mergeCell ref="DA33:DA34"/>
    <mergeCell ref="DD33:DD36"/>
    <mergeCell ref="DE33:DE36"/>
    <mergeCell ref="DF33:DF36"/>
    <mergeCell ref="DG33:DG36"/>
    <mergeCell ref="DH33:DH36"/>
    <mergeCell ref="DI33:DI36"/>
    <mergeCell ref="DJ33:DJ36"/>
    <mergeCell ref="CZ37:CZ38"/>
    <mergeCell ref="DA37:DA38"/>
    <mergeCell ref="DD37:DD40"/>
    <mergeCell ref="CP41:CP44"/>
    <mergeCell ref="CQ41:CQ44"/>
    <mergeCell ref="CR41:CR44"/>
    <mergeCell ref="CS41:CS44"/>
    <mergeCell ref="CT41:CT44"/>
    <mergeCell ref="CU41:CU44"/>
    <mergeCell ref="CV41:CV44"/>
    <mergeCell ref="CW41:CW44"/>
    <mergeCell ref="CX41:CX44"/>
    <mergeCell ref="CY41:CY44"/>
    <mergeCell ref="CZ41:CZ42"/>
    <mergeCell ref="DA41:DA42"/>
    <mergeCell ref="CP45:CP48"/>
    <mergeCell ref="CQ45:CQ48"/>
    <mergeCell ref="CR45:CR48"/>
    <mergeCell ref="CS45:CS48"/>
    <mergeCell ref="CT45:CT48"/>
    <mergeCell ref="CU45:CU48"/>
    <mergeCell ref="CV45:CV48"/>
    <mergeCell ref="CW45:CW48"/>
    <mergeCell ref="CX45:CX48"/>
    <mergeCell ref="CY45:CY48"/>
    <mergeCell ref="CZ45:CZ46"/>
    <mergeCell ref="DA45:DA46"/>
    <mergeCell ref="DD45:DD48"/>
    <mergeCell ref="CY37:CY40"/>
    <mergeCell ref="DD41:DD44"/>
    <mergeCell ref="C53:C56"/>
    <mergeCell ref="D53:D54"/>
    <mergeCell ref="BW53:BW54"/>
    <mergeCell ref="BX53:BX54"/>
    <mergeCell ref="BZ53:BZ56"/>
    <mergeCell ref="CA53:CA56"/>
    <mergeCell ref="CB53:CB56"/>
    <mergeCell ref="CC53:CC56"/>
    <mergeCell ref="CD53:CD56"/>
    <mergeCell ref="CE53:CE56"/>
    <mergeCell ref="CF53:CF56"/>
    <mergeCell ref="CG53:CG56"/>
    <mergeCell ref="CH53:CH56"/>
    <mergeCell ref="DE53:DE56"/>
    <mergeCell ref="DF53:DF56"/>
    <mergeCell ref="DG53:DG56"/>
    <mergeCell ref="DH53:DH56"/>
    <mergeCell ref="CI53:CI56"/>
    <mergeCell ref="CJ53:CJ56"/>
    <mergeCell ref="CK53:CK56"/>
    <mergeCell ref="CO53:CO56"/>
    <mergeCell ref="CP53:CP56"/>
    <mergeCell ref="CQ53:CQ56"/>
    <mergeCell ref="CR53:CR56"/>
    <mergeCell ref="CS53:CS56"/>
    <mergeCell ref="CT53:CT56"/>
    <mergeCell ref="CU53:CU56"/>
    <mergeCell ref="CV53:CV56"/>
    <mergeCell ref="CW53:CW56"/>
    <mergeCell ref="CX53:CX56"/>
    <mergeCell ref="CY53:CY56"/>
    <mergeCell ref="CZ53:CZ54"/>
    <mergeCell ref="DI53:DI56"/>
    <mergeCell ref="DJ53:DJ56"/>
    <mergeCell ref="DK53:DK56"/>
    <mergeCell ref="DL53:DL56"/>
    <mergeCell ref="DM53:DM56"/>
    <mergeCell ref="DN53:DN56"/>
    <mergeCell ref="D59:D60"/>
    <mergeCell ref="C61:C64"/>
    <mergeCell ref="D61:D62"/>
    <mergeCell ref="BW61:BW64"/>
    <mergeCell ref="BZ61:BZ64"/>
    <mergeCell ref="CH61:CH64"/>
    <mergeCell ref="CI61:CI64"/>
    <mergeCell ref="CJ61:CJ64"/>
    <mergeCell ref="CK61:CK64"/>
    <mergeCell ref="CO61:CO64"/>
    <mergeCell ref="CP61:CP64"/>
    <mergeCell ref="CQ61:CQ64"/>
    <mergeCell ref="CR61:CR64"/>
    <mergeCell ref="CY61:CY64"/>
    <mergeCell ref="CZ61:CZ62"/>
    <mergeCell ref="DA61:DA62"/>
    <mergeCell ref="DD61:DD64"/>
    <mergeCell ref="DE61:DE64"/>
    <mergeCell ref="DF61:DF64"/>
    <mergeCell ref="DG61:DG64"/>
    <mergeCell ref="DH61:DH64"/>
    <mergeCell ref="DI61:DI64"/>
    <mergeCell ref="DJ61:DJ64"/>
    <mergeCell ref="CS61:CS64"/>
    <mergeCell ref="CT61:CT64"/>
    <mergeCell ref="CU61:CU64"/>
    <mergeCell ref="CV61:CV64"/>
    <mergeCell ref="CW61:CW64"/>
    <mergeCell ref="CX61:CX64"/>
    <mergeCell ref="DK61:DK64"/>
    <mergeCell ref="DL61:DL64"/>
    <mergeCell ref="DM61:DM64"/>
    <mergeCell ref="DN61:DN64"/>
    <mergeCell ref="DO61:DO62"/>
    <mergeCell ref="DP61:DP62"/>
    <mergeCell ref="DQ61:DQ62"/>
    <mergeCell ref="DR61:DR62"/>
    <mergeCell ref="DI65:DI68"/>
    <mergeCell ref="DJ65:DJ68"/>
    <mergeCell ref="DK65:DK68"/>
    <mergeCell ref="DL65:DL68"/>
    <mergeCell ref="DM65:DM68"/>
    <mergeCell ref="DN65:DN68"/>
    <mergeCell ref="DO65:DO66"/>
    <mergeCell ref="DP65:DP66"/>
    <mergeCell ref="DQ65:DQ66"/>
    <mergeCell ref="DR65:DR66"/>
    <mergeCell ref="DA65:DA66"/>
    <mergeCell ref="DD65:DD68"/>
    <mergeCell ref="DE65:DE68"/>
    <mergeCell ref="DF65:DF68"/>
    <mergeCell ref="DG65:DG68"/>
    <mergeCell ref="DH65:DH68"/>
    <mergeCell ref="DR77:DR78"/>
    <mergeCell ref="DI81:DI84"/>
    <mergeCell ref="DJ81:DJ84"/>
    <mergeCell ref="DK81:DK84"/>
    <mergeCell ref="DL81:DL84"/>
    <mergeCell ref="DM81:DM84"/>
    <mergeCell ref="DN81:DN84"/>
    <mergeCell ref="DO81:DO82"/>
    <mergeCell ref="DP81:DP82"/>
    <mergeCell ref="DQ81:DQ82"/>
    <mergeCell ref="DR81:DR82"/>
    <mergeCell ref="DI69:DI72"/>
    <mergeCell ref="DJ69:DJ72"/>
    <mergeCell ref="DK69:DK72"/>
    <mergeCell ref="DL69:DL72"/>
    <mergeCell ref="DM69:DM72"/>
    <mergeCell ref="DN69:DN72"/>
    <mergeCell ref="DO69:DO70"/>
    <mergeCell ref="DP69:DP70"/>
    <mergeCell ref="DQ69:DQ70"/>
    <mergeCell ref="DR69:DR70"/>
    <mergeCell ref="DI73:DI76"/>
    <mergeCell ref="DJ73:DJ76"/>
    <mergeCell ref="DK73:DK76"/>
    <mergeCell ref="DL73:DL76"/>
    <mergeCell ref="DM73:DM76"/>
    <mergeCell ref="DN73:DN76"/>
    <mergeCell ref="DO73:DO74"/>
    <mergeCell ref="DP73:DP74"/>
    <mergeCell ref="DQ73:DQ74"/>
    <mergeCell ref="DR73:DR74"/>
    <mergeCell ref="DK85:DK88"/>
    <mergeCell ref="DL85:DL88"/>
    <mergeCell ref="DG93:DG96"/>
    <mergeCell ref="DH93:DH96"/>
    <mergeCell ref="DI93:DI96"/>
    <mergeCell ref="DJ93:DJ96"/>
    <mergeCell ref="DK93:DK96"/>
    <mergeCell ref="DL93:DL96"/>
    <mergeCell ref="DM89:DM92"/>
    <mergeCell ref="DN89:DN92"/>
    <mergeCell ref="DO89:DO90"/>
    <mergeCell ref="DP89:DP90"/>
    <mergeCell ref="DQ89:DQ90"/>
    <mergeCell ref="DI77:DI80"/>
    <mergeCell ref="DJ77:DJ80"/>
    <mergeCell ref="DK77:DK80"/>
    <mergeCell ref="DL77:DL80"/>
    <mergeCell ref="DM77:DM80"/>
    <mergeCell ref="DN77:DN80"/>
    <mergeCell ref="DO77:DO78"/>
    <mergeCell ref="DP77:DP78"/>
    <mergeCell ref="DQ77:DQ78"/>
    <mergeCell ref="DR89:DR90"/>
    <mergeCell ref="CP97:CP100"/>
    <mergeCell ref="CQ97:CQ100"/>
    <mergeCell ref="CR97:CR100"/>
    <mergeCell ref="CS97:CS100"/>
    <mergeCell ref="CT97:CT100"/>
    <mergeCell ref="CU97:CU100"/>
    <mergeCell ref="CV97:CV100"/>
    <mergeCell ref="CW97:CW100"/>
    <mergeCell ref="CS101:CS104"/>
    <mergeCell ref="CT101:CT104"/>
    <mergeCell ref="CU101:CU104"/>
    <mergeCell ref="CV101:CV104"/>
    <mergeCell ref="CW101:CW104"/>
    <mergeCell ref="CX101:CX104"/>
    <mergeCell ref="CY101:CY104"/>
    <mergeCell ref="CZ101:CZ102"/>
    <mergeCell ref="DA101:DA102"/>
    <mergeCell ref="DD101:DD104"/>
    <mergeCell ref="DO91:DO92"/>
    <mergeCell ref="DP91:DP92"/>
    <mergeCell ref="DQ91:DQ92"/>
    <mergeCell ref="DR91:DR92"/>
    <mergeCell ref="DM93:DM96"/>
    <mergeCell ref="DN93:DN96"/>
    <mergeCell ref="DO93:DO94"/>
    <mergeCell ref="DG97:DG100"/>
    <mergeCell ref="DI89:DI92"/>
    <mergeCell ref="DJ89:DJ92"/>
    <mergeCell ref="DK89:DK92"/>
    <mergeCell ref="DL89:DL92"/>
    <mergeCell ref="CS93:CS96"/>
    <mergeCell ref="DM109:DM112"/>
    <mergeCell ref="DN109:DN112"/>
    <mergeCell ref="DO109:DO110"/>
    <mergeCell ref="DP109:DP110"/>
    <mergeCell ref="DQ109:DQ110"/>
    <mergeCell ref="DR109:DR110"/>
    <mergeCell ref="CY113:CY116"/>
    <mergeCell ref="CZ113:CZ114"/>
    <mergeCell ref="DA113:DA114"/>
    <mergeCell ref="DD113:DD116"/>
    <mergeCell ref="DE113:DE116"/>
    <mergeCell ref="DF113:DF116"/>
    <mergeCell ref="CU113:CU116"/>
    <mergeCell ref="CV113:CV116"/>
    <mergeCell ref="CW113:CW116"/>
    <mergeCell ref="CX113:CX116"/>
    <mergeCell ref="DG113:DG116"/>
    <mergeCell ref="DH113:DH116"/>
    <mergeCell ref="DI113:DI116"/>
    <mergeCell ref="DJ113:DJ116"/>
    <mergeCell ref="CV109:CV112"/>
    <mergeCell ref="CW109:CW112"/>
    <mergeCell ref="CX109:CX112"/>
    <mergeCell ref="CY109:CY112"/>
    <mergeCell ref="CZ109:CZ110"/>
    <mergeCell ref="DH109:DH112"/>
    <mergeCell ref="DI109:DI112"/>
    <mergeCell ref="DJ109:DJ112"/>
    <mergeCell ref="DK109:DK112"/>
    <mergeCell ref="DL109:DL112"/>
    <mergeCell ref="C137:C140"/>
    <mergeCell ref="D137:D138"/>
    <mergeCell ref="BW137:BW138"/>
    <mergeCell ref="BX137:BX138"/>
    <mergeCell ref="BZ137:BZ140"/>
    <mergeCell ref="CA137:CA140"/>
    <mergeCell ref="CB137:CB140"/>
    <mergeCell ref="CC137:CC140"/>
    <mergeCell ref="CD137:CD140"/>
    <mergeCell ref="CE137:CE140"/>
    <mergeCell ref="CF137:CF140"/>
    <mergeCell ref="CG137:CG140"/>
    <mergeCell ref="CH137:CH140"/>
    <mergeCell ref="DE137:DE140"/>
    <mergeCell ref="DF137:DF140"/>
    <mergeCell ref="DG137:DG140"/>
    <mergeCell ref="DH137:DH140"/>
    <mergeCell ref="CI137:CI140"/>
    <mergeCell ref="CJ137:CJ140"/>
    <mergeCell ref="CK137:CK140"/>
    <mergeCell ref="CO137:CO140"/>
    <mergeCell ref="CP137:CP140"/>
    <mergeCell ref="CQ137:CQ140"/>
    <mergeCell ref="CR137:CR140"/>
    <mergeCell ref="CS137:CS140"/>
    <mergeCell ref="CT137:CT140"/>
    <mergeCell ref="CU137:CU140"/>
    <mergeCell ref="CV137:CV140"/>
    <mergeCell ref="CW137:CW140"/>
    <mergeCell ref="CX137:CX140"/>
    <mergeCell ref="CY137:CY140"/>
    <mergeCell ref="CZ137:CZ138"/>
    <mergeCell ref="DK137:DK140"/>
    <mergeCell ref="DL137:DL140"/>
    <mergeCell ref="DM137:DM140"/>
    <mergeCell ref="DN137:DN140"/>
    <mergeCell ref="D143:D144"/>
    <mergeCell ref="C145:C148"/>
    <mergeCell ref="D145:D146"/>
    <mergeCell ref="BW145:BW148"/>
    <mergeCell ref="BZ145:BZ148"/>
    <mergeCell ref="CH145:CH148"/>
    <mergeCell ref="CI145:CI148"/>
    <mergeCell ref="CJ145:CJ148"/>
    <mergeCell ref="CK145:CK148"/>
    <mergeCell ref="CO145:CO148"/>
    <mergeCell ref="CP145:CP148"/>
    <mergeCell ref="CQ145:CQ148"/>
    <mergeCell ref="CR145:CR148"/>
    <mergeCell ref="CY145:CY148"/>
    <mergeCell ref="CZ145:CZ146"/>
    <mergeCell ref="DA145:DA146"/>
    <mergeCell ref="DD145:DD148"/>
    <mergeCell ref="DE145:DE148"/>
    <mergeCell ref="DF145:DF148"/>
    <mergeCell ref="DG145:DG148"/>
    <mergeCell ref="DH145:DH148"/>
    <mergeCell ref="DI145:DI148"/>
    <mergeCell ref="DJ145:DJ148"/>
    <mergeCell ref="CS145:CS148"/>
    <mergeCell ref="CT145:CT148"/>
    <mergeCell ref="CU145:CU148"/>
    <mergeCell ref="CV145:CV148"/>
    <mergeCell ref="CW145:CW148"/>
    <mergeCell ref="CX145:CX148"/>
    <mergeCell ref="DK145:DK148"/>
    <mergeCell ref="DL145:DL148"/>
    <mergeCell ref="DM145:DM148"/>
    <mergeCell ref="DN145:DN148"/>
    <mergeCell ref="DO145:DO146"/>
    <mergeCell ref="DP145:DP146"/>
    <mergeCell ref="DQ145:DQ146"/>
    <mergeCell ref="DR145:DR146"/>
    <mergeCell ref="DI149:DI152"/>
    <mergeCell ref="DJ149:DJ152"/>
    <mergeCell ref="DK149:DK152"/>
    <mergeCell ref="DL149:DL152"/>
    <mergeCell ref="DM149:DM152"/>
    <mergeCell ref="DN149:DN152"/>
    <mergeCell ref="DO149:DO150"/>
    <mergeCell ref="DP149:DP150"/>
    <mergeCell ref="DQ149:DQ150"/>
    <mergeCell ref="DR149:DR150"/>
    <mergeCell ref="DA149:DA150"/>
    <mergeCell ref="DD149:DD152"/>
    <mergeCell ref="DE149:DE152"/>
    <mergeCell ref="DF149:DF152"/>
    <mergeCell ref="DG149:DG152"/>
    <mergeCell ref="DH149:DH152"/>
    <mergeCell ref="DR161:DR162"/>
    <mergeCell ref="DI165:DI168"/>
    <mergeCell ref="DJ165:DJ168"/>
    <mergeCell ref="DK165:DK168"/>
    <mergeCell ref="DL165:DL168"/>
    <mergeCell ref="DM165:DM168"/>
    <mergeCell ref="DN165:DN168"/>
    <mergeCell ref="DO165:DO166"/>
    <mergeCell ref="DP165:DP166"/>
    <mergeCell ref="DQ165:DQ166"/>
    <mergeCell ref="DR165:DR166"/>
    <mergeCell ref="DI153:DI156"/>
    <mergeCell ref="DJ153:DJ156"/>
    <mergeCell ref="DK153:DK156"/>
    <mergeCell ref="DL153:DL156"/>
    <mergeCell ref="DM153:DM156"/>
    <mergeCell ref="DN153:DN156"/>
    <mergeCell ref="DO153:DO154"/>
    <mergeCell ref="DP153:DP154"/>
    <mergeCell ref="DQ153:DQ154"/>
    <mergeCell ref="DR153:DR154"/>
    <mergeCell ref="DI157:DI160"/>
    <mergeCell ref="DJ157:DJ160"/>
    <mergeCell ref="DK157:DK160"/>
    <mergeCell ref="DL157:DL160"/>
    <mergeCell ref="DM157:DM160"/>
    <mergeCell ref="DN157:DN160"/>
    <mergeCell ref="DO157:DO158"/>
    <mergeCell ref="DP157:DP158"/>
    <mergeCell ref="DQ157:DQ158"/>
    <mergeCell ref="DR157:DR158"/>
    <mergeCell ref="DK169:DK172"/>
    <mergeCell ref="DL169:DL172"/>
    <mergeCell ref="DG177:DG180"/>
    <mergeCell ref="DH177:DH180"/>
    <mergeCell ref="DI177:DI180"/>
    <mergeCell ref="DJ177:DJ180"/>
    <mergeCell ref="DK177:DK180"/>
    <mergeCell ref="DL177:DL180"/>
    <mergeCell ref="DM173:DM176"/>
    <mergeCell ref="DN173:DN176"/>
    <mergeCell ref="DO173:DO174"/>
    <mergeCell ref="DP173:DP174"/>
    <mergeCell ref="DQ173:DQ174"/>
    <mergeCell ref="DI161:DI164"/>
    <mergeCell ref="DJ161:DJ164"/>
    <mergeCell ref="DK161:DK164"/>
    <mergeCell ref="DL161:DL164"/>
    <mergeCell ref="DM161:DM164"/>
    <mergeCell ref="DN161:DN164"/>
    <mergeCell ref="DO161:DO162"/>
    <mergeCell ref="DP161:DP162"/>
    <mergeCell ref="DQ161:DQ162"/>
    <mergeCell ref="DR173:DR174"/>
    <mergeCell ref="CP181:CP184"/>
    <mergeCell ref="CQ181:CQ184"/>
    <mergeCell ref="CR181:CR184"/>
    <mergeCell ref="CS181:CS184"/>
    <mergeCell ref="CT181:CT184"/>
    <mergeCell ref="CU181:CU184"/>
    <mergeCell ref="CV181:CV184"/>
    <mergeCell ref="CW181:CW184"/>
    <mergeCell ref="CS185:CS188"/>
    <mergeCell ref="CT185:CT188"/>
    <mergeCell ref="CU185:CU188"/>
    <mergeCell ref="CV185:CV188"/>
    <mergeCell ref="CW185:CW188"/>
    <mergeCell ref="CX185:CX188"/>
    <mergeCell ref="CY185:CY188"/>
    <mergeCell ref="CZ185:CZ186"/>
    <mergeCell ref="DA185:DA186"/>
    <mergeCell ref="DD185:DD188"/>
    <mergeCell ref="DO175:DO176"/>
    <mergeCell ref="DP175:DP176"/>
    <mergeCell ref="DQ175:DQ176"/>
    <mergeCell ref="DR175:DR176"/>
    <mergeCell ref="DM177:DM180"/>
    <mergeCell ref="DN177:DN180"/>
    <mergeCell ref="DO177:DO178"/>
    <mergeCell ref="DG181:DG184"/>
    <mergeCell ref="DI173:DI176"/>
    <mergeCell ref="DJ173:DJ176"/>
    <mergeCell ref="DK173:DK176"/>
    <mergeCell ref="DL173:DL176"/>
    <mergeCell ref="CS177:CS180"/>
    <mergeCell ref="DM193:DM196"/>
    <mergeCell ref="DN193:DN196"/>
    <mergeCell ref="DO193:DO194"/>
    <mergeCell ref="DP193:DP194"/>
    <mergeCell ref="DQ193:DQ194"/>
    <mergeCell ref="DR193:DR194"/>
    <mergeCell ref="CY197:CY200"/>
    <mergeCell ref="CZ197:CZ198"/>
    <mergeCell ref="DA197:DA198"/>
    <mergeCell ref="DD197:DD200"/>
    <mergeCell ref="DE197:DE200"/>
    <mergeCell ref="DF197:DF200"/>
    <mergeCell ref="CU197:CU200"/>
    <mergeCell ref="CV197:CV200"/>
    <mergeCell ref="CW197:CW200"/>
    <mergeCell ref="CX197:CX200"/>
    <mergeCell ref="DG197:DG200"/>
    <mergeCell ref="DH197:DH200"/>
    <mergeCell ref="DI197:DI200"/>
    <mergeCell ref="DJ197:DJ200"/>
    <mergeCell ref="CV193:CV196"/>
    <mergeCell ref="CW193:CW196"/>
    <mergeCell ref="CX193:CX196"/>
    <mergeCell ref="CY193:CY196"/>
    <mergeCell ref="CZ193:CZ194"/>
    <mergeCell ref="DH193:DH196"/>
    <mergeCell ref="DI193:DI196"/>
    <mergeCell ref="DJ193:DJ196"/>
    <mergeCell ref="DK193:DK196"/>
    <mergeCell ref="DL193:DL196"/>
    <mergeCell ref="C221:C224"/>
    <mergeCell ref="D221:D222"/>
    <mergeCell ref="BW221:BW222"/>
    <mergeCell ref="BX221:BX222"/>
    <mergeCell ref="BZ221:BZ224"/>
    <mergeCell ref="CA221:CA224"/>
    <mergeCell ref="CB221:CB224"/>
    <mergeCell ref="CC221:CC224"/>
    <mergeCell ref="CD221:CD224"/>
    <mergeCell ref="CE221:CE224"/>
    <mergeCell ref="CF221:CF224"/>
    <mergeCell ref="CG221:CG224"/>
    <mergeCell ref="CH221:CH224"/>
    <mergeCell ref="DE221:DE224"/>
    <mergeCell ref="DF221:DF224"/>
    <mergeCell ref="DG221:DG224"/>
    <mergeCell ref="DH221:DH224"/>
    <mergeCell ref="CI221:CI224"/>
    <mergeCell ref="CJ221:CJ224"/>
    <mergeCell ref="CK221:CK224"/>
    <mergeCell ref="CO221:CO224"/>
    <mergeCell ref="CP221:CP224"/>
    <mergeCell ref="CQ221:CQ224"/>
    <mergeCell ref="CR221:CR224"/>
    <mergeCell ref="CS221:CS224"/>
    <mergeCell ref="CT221:CT224"/>
    <mergeCell ref="CU221:CU224"/>
    <mergeCell ref="CV221:CV224"/>
    <mergeCell ref="CW221:CW224"/>
    <mergeCell ref="CX221:CX224"/>
    <mergeCell ref="CY221:CY224"/>
    <mergeCell ref="CZ221:CZ222"/>
    <mergeCell ref="DK221:DK224"/>
    <mergeCell ref="DL221:DL224"/>
    <mergeCell ref="DM221:DM224"/>
    <mergeCell ref="DN221:DN224"/>
    <mergeCell ref="D227:D228"/>
    <mergeCell ref="C229:C232"/>
    <mergeCell ref="D229:D230"/>
    <mergeCell ref="BW229:BW232"/>
    <mergeCell ref="BZ229:BZ232"/>
    <mergeCell ref="CH229:CH232"/>
    <mergeCell ref="CI229:CI232"/>
    <mergeCell ref="CJ229:CJ232"/>
    <mergeCell ref="CK229:CK232"/>
    <mergeCell ref="CO229:CO232"/>
    <mergeCell ref="CP229:CP232"/>
    <mergeCell ref="CQ229:CQ232"/>
    <mergeCell ref="CR229:CR232"/>
    <mergeCell ref="CY229:CY232"/>
    <mergeCell ref="CZ229:CZ230"/>
    <mergeCell ref="DA229:DA230"/>
    <mergeCell ref="DD229:DD232"/>
    <mergeCell ref="DE229:DE232"/>
    <mergeCell ref="DF229:DF232"/>
    <mergeCell ref="DG229:DG232"/>
    <mergeCell ref="DH229:DH232"/>
    <mergeCell ref="DI229:DI232"/>
    <mergeCell ref="DJ229:DJ232"/>
    <mergeCell ref="CS229:CS232"/>
    <mergeCell ref="CT229:CT232"/>
    <mergeCell ref="CU229:CU232"/>
    <mergeCell ref="CV229:CV232"/>
    <mergeCell ref="CW229:CW232"/>
    <mergeCell ref="CX229:CX232"/>
    <mergeCell ref="DK229:DK232"/>
    <mergeCell ref="DL229:DL232"/>
    <mergeCell ref="DM229:DM232"/>
    <mergeCell ref="DN229:DN232"/>
    <mergeCell ref="DO229:DO230"/>
    <mergeCell ref="DP229:DP230"/>
    <mergeCell ref="DQ229:DQ230"/>
    <mergeCell ref="DR229:DR230"/>
    <mergeCell ref="DI233:DI236"/>
    <mergeCell ref="DJ233:DJ236"/>
    <mergeCell ref="DK233:DK236"/>
    <mergeCell ref="DL233:DL236"/>
    <mergeCell ref="DM233:DM236"/>
    <mergeCell ref="DN233:DN236"/>
    <mergeCell ref="DO233:DO234"/>
    <mergeCell ref="DP233:DP234"/>
    <mergeCell ref="DQ233:DQ234"/>
    <mergeCell ref="DR233:DR234"/>
    <mergeCell ref="DA233:DA234"/>
    <mergeCell ref="DD233:DD236"/>
    <mergeCell ref="DE233:DE236"/>
    <mergeCell ref="DF233:DF236"/>
    <mergeCell ref="DG233:DG236"/>
    <mergeCell ref="DH233:DH236"/>
    <mergeCell ref="DR245:DR246"/>
    <mergeCell ref="DI249:DI252"/>
    <mergeCell ref="DJ249:DJ252"/>
    <mergeCell ref="DK249:DK252"/>
    <mergeCell ref="DL249:DL252"/>
    <mergeCell ref="DM249:DM252"/>
    <mergeCell ref="DN249:DN252"/>
    <mergeCell ref="DO249:DO250"/>
    <mergeCell ref="DP249:DP250"/>
    <mergeCell ref="DQ249:DQ250"/>
    <mergeCell ref="DR249:DR250"/>
    <mergeCell ref="DI237:DI240"/>
    <mergeCell ref="DJ237:DJ240"/>
    <mergeCell ref="DK237:DK240"/>
    <mergeCell ref="DL237:DL240"/>
    <mergeCell ref="DM237:DM240"/>
    <mergeCell ref="DN237:DN240"/>
    <mergeCell ref="DO237:DO238"/>
    <mergeCell ref="DP237:DP238"/>
    <mergeCell ref="DQ237:DQ238"/>
    <mergeCell ref="DR237:DR238"/>
    <mergeCell ref="DI241:DI244"/>
    <mergeCell ref="DJ241:DJ244"/>
    <mergeCell ref="DK241:DK244"/>
    <mergeCell ref="DL241:DL244"/>
    <mergeCell ref="DM241:DM244"/>
    <mergeCell ref="DN241:DN244"/>
    <mergeCell ref="DO241:DO242"/>
    <mergeCell ref="DP241:DP242"/>
    <mergeCell ref="DQ241:DQ242"/>
    <mergeCell ref="DR241:DR242"/>
    <mergeCell ref="DK253:DK256"/>
    <mergeCell ref="DL253:DL256"/>
    <mergeCell ref="DG261:DG264"/>
    <mergeCell ref="DH261:DH264"/>
    <mergeCell ref="DI261:DI264"/>
    <mergeCell ref="DJ261:DJ264"/>
    <mergeCell ref="DK261:DK264"/>
    <mergeCell ref="DL261:DL264"/>
    <mergeCell ref="DM257:DM260"/>
    <mergeCell ref="DN257:DN260"/>
    <mergeCell ref="DO257:DO258"/>
    <mergeCell ref="DP257:DP258"/>
    <mergeCell ref="DQ257:DQ258"/>
    <mergeCell ref="DI245:DI248"/>
    <mergeCell ref="DJ245:DJ248"/>
    <mergeCell ref="DK245:DK248"/>
    <mergeCell ref="DL245:DL248"/>
    <mergeCell ref="DM245:DM248"/>
    <mergeCell ref="DN245:DN248"/>
    <mergeCell ref="DO245:DO246"/>
    <mergeCell ref="DP245:DP246"/>
    <mergeCell ref="DQ245:DQ246"/>
    <mergeCell ref="DR257:DR258"/>
    <mergeCell ref="CP265:CP268"/>
    <mergeCell ref="CQ265:CQ268"/>
    <mergeCell ref="CR265:CR268"/>
    <mergeCell ref="CS265:CS268"/>
    <mergeCell ref="CT265:CT268"/>
    <mergeCell ref="CU265:CU268"/>
    <mergeCell ref="CV265:CV268"/>
    <mergeCell ref="CW265:CW268"/>
    <mergeCell ref="CS269:CS272"/>
    <mergeCell ref="CT269:CT272"/>
    <mergeCell ref="CU269:CU272"/>
    <mergeCell ref="CV269:CV272"/>
    <mergeCell ref="CW269:CW272"/>
    <mergeCell ref="CX269:CX272"/>
    <mergeCell ref="CY269:CY272"/>
    <mergeCell ref="CZ269:CZ270"/>
    <mergeCell ref="DA269:DA270"/>
    <mergeCell ref="DD269:DD272"/>
    <mergeCell ref="DO259:DO260"/>
    <mergeCell ref="DP259:DP260"/>
    <mergeCell ref="DQ259:DQ260"/>
    <mergeCell ref="DR259:DR260"/>
    <mergeCell ref="DM261:DM264"/>
    <mergeCell ref="DN261:DN264"/>
    <mergeCell ref="DO261:DO262"/>
    <mergeCell ref="DG265:DG268"/>
    <mergeCell ref="DI257:DI260"/>
    <mergeCell ref="DJ257:DJ260"/>
    <mergeCell ref="DK257:DK260"/>
    <mergeCell ref="DL257:DL260"/>
    <mergeCell ref="CS261:CS264"/>
    <mergeCell ref="DM277:DM280"/>
    <mergeCell ref="DN277:DN280"/>
    <mergeCell ref="DO277:DO278"/>
    <mergeCell ref="DP277:DP278"/>
    <mergeCell ref="DQ277:DQ278"/>
    <mergeCell ref="DR277:DR278"/>
    <mergeCell ref="CY281:CY284"/>
    <mergeCell ref="CZ281:CZ282"/>
    <mergeCell ref="DA281:DA282"/>
    <mergeCell ref="DD281:DD284"/>
    <mergeCell ref="DE281:DE284"/>
    <mergeCell ref="DF281:DF284"/>
    <mergeCell ref="CU281:CU284"/>
    <mergeCell ref="CV281:CV284"/>
    <mergeCell ref="CW281:CW284"/>
    <mergeCell ref="CX281:CX284"/>
    <mergeCell ref="DG281:DG284"/>
    <mergeCell ref="DH281:DH284"/>
    <mergeCell ref="DI281:DI284"/>
    <mergeCell ref="DJ281:DJ284"/>
    <mergeCell ref="CV277:CV280"/>
    <mergeCell ref="CW277:CW280"/>
    <mergeCell ref="CX277:CX280"/>
    <mergeCell ref="CY277:CY280"/>
    <mergeCell ref="CZ277:CZ278"/>
    <mergeCell ref="DH277:DH280"/>
    <mergeCell ref="DI277:DI280"/>
    <mergeCell ref="DJ277:DJ280"/>
    <mergeCell ref="DK277:DK280"/>
    <mergeCell ref="DL277:DL280"/>
    <mergeCell ref="C305:C308"/>
    <mergeCell ref="D305:D306"/>
    <mergeCell ref="BW305:BW306"/>
    <mergeCell ref="BX305:BX306"/>
    <mergeCell ref="BZ305:BZ308"/>
    <mergeCell ref="CA305:CA308"/>
    <mergeCell ref="CB305:CB308"/>
    <mergeCell ref="CC305:CC308"/>
    <mergeCell ref="CD305:CD308"/>
    <mergeCell ref="CE305:CE308"/>
    <mergeCell ref="CF305:CF308"/>
    <mergeCell ref="CG305:CG308"/>
    <mergeCell ref="CH305:CH308"/>
    <mergeCell ref="DE305:DE308"/>
    <mergeCell ref="DF305:DF308"/>
    <mergeCell ref="DG305:DG308"/>
    <mergeCell ref="DH305:DH308"/>
    <mergeCell ref="CI305:CI308"/>
    <mergeCell ref="CJ305:CJ308"/>
    <mergeCell ref="CK305:CK308"/>
    <mergeCell ref="CO305:CO308"/>
    <mergeCell ref="CP305:CP308"/>
    <mergeCell ref="CQ305:CQ308"/>
    <mergeCell ref="CR305:CR308"/>
    <mergeCell ref="CS305:CS308"/>
    <mergeCell ref="CT305:CT308"/>
    <mergeCell ref="CU305:CU308"/>
    <mergeCell ref="CV305:CV308"/>
    <mergeCell ref="CW305:CW308"/>
    <mergeCell ref="CX305:CX308"/>
    <mergeCell ref="CY305:CY308"/>
    <mergeCell ref="CZ305:CZ306"/>
    <mergeCell ref="DK305:DK308"/>
    <mergeCell ref="DL305:DL308"/>
    <mergeCell ref="DM305:DM308"/>
    <mergeCell ref="DN305:DN308"/>
    <mergeCell ref="D311:D312"/>
    <mergeCell ref="C313:C316"/>
    <mergeCell ref="D313:D314"/>
    <mergeCell ref="BW313:BW316"/>
    <mergeCell ref="BZ313:BZ316"/>
    <mergeCell ref="CH313:CH316"/>
    <mergeCell ref="CI313:CI316"/>
    <mergeCell ref="CJ313:CJ316"/>
    <mergeCell ref="CK313:CK316"/>
    <mergeCell ref="CO313:CO316"/>
    <mergeCell ref="CP313:CP316"/>
    <mergeCell ref="CQ313:CQ316"/>
    <mergeCell ref="CR313:CR316"/>
    <mergeCell ref="CY313:CY316"/>
    <mergeCell ref="CZ313:CZ314"/>
    <mergeCell ref="DA313:DA314"/>
    <mergeCell ref="DD313:DD316"/>
    <mergeCell ref="DE313:DE316"/>
    <mergeCell ref="DF313:DF316"/>
    <mergeCell ref="DG313:DG316"/>
    <mergeCell ref="DH313:DH316"/>
    <mergeCell ref="DI313:DI316"/>
    <mergeCell ref="DJ313:DJ316"/>
    <mergeCell ref="CS313:CS316"/>
    <mergeCell ref="CT313:CT316"/>
    <mergeCell ref="CU313:CU316"/>
    <mergeCell ref="CV313:CV316"/>
    <mergeCell ref="CW313:CW316"/>
    <mergeCell ref="CX313:CX316"/>
    <mergeCell ref="DK313:DK316"/>
    <mergeCell ref="DL313:DL316"/>
    <mergeCell ref="DM313:DM316"/>
    <mergeCell ref="DN313:DN316"/>
    <mergeCell ref="DO313:DO314"/>
    <mergeCell ref="DP313:DP314"/>
    <mergeCell ref="DQ313:DQ314"/>
    <mergeCell ref="DR313:DR314"/>
    <mergeCell ref="DI317:DI320"/>
    <mergeCell ref="DJ317:DJ320"/>
    <mergeCell ref="DK317:DK320"/>
    <mergeCell ref="DL317:DL320"/>
    <mergeCell ref="DM317:DM320"/>
    <mergeCell ref="DN317:DN320"/>
    <mergeCell ref="DO317:DO318"/>
    <mergeCell ref="DP317:DP318"/>
    <mergeCell ref="DQ317:DQ318"/>
    <mergeCell ref="DR317:DR318"/>
    <mergeCell ref="DA317:DA318"/>
    <mergeCell ref="DD317:DD320"/>
    <mergeCell ref="DE317:DE320"/>
    <mergeCell ref="DF317:DF320"/>
    <mergeCell ref="DG317:DG320"/>
    <mergeCell ref="DH317:DH320"/>
    <mergeCell ref="DR329:DR330"/>
    <mergeCell ref="DI333:DI336"/>
    <mergeCell ref="DJ333:DJ336"/>
    <mergeCell ref="DK333:DK336"/>
    <mergeCell ref="DL333:DL336"/>
    <mergeCell ref="DM333:DM336"/>
    <mergeCell ref="DN333:DN336"/>
    <mergeCell ref="DO333:DO334"/>
    <mergeCell ref="DP333:DP334"/>
    <mergeCell ref="DQ333:DQ334"/>
    <mergeCell ref="DR333:DR334"/>
    <mergeCell ref="DI321:DI324"/>
    <mergeCell ref="DJ321:DJ324"/>
    <mergeCell ref="DK321:DK324"/>
    <mergeCell ref="DL321:DL324"/>
    <mergeCell ref="DM321:DM324"/>
    <mergeCell ref="DN321:DN324"/>
    <mergeCell ref="DO321:DO322"/>
    <mergeCell ref="DP321:DP322"/>
    <mergeCell ref="DQ321:DQ322"/>
    <mergeCell ref="DR321:DR322"/>
    <mergeCell ref="DI325:DI328"/>
    <mergeCell ref="DJ325:DJ328"/>
    <mergeCell ref="DK325:DK328"/>
    <mergeCell ref="DL325:DL328"/>
    <mergeCell ref="DM325:DM328"/>
    <mergeCell ref="DN325:DN328"/>
    <mergeCell ref="DO325:DO326"/>
    <mergeCell ref="DP325:DP326"/>
    <mergeCell ref="DQ325:DQ326"/>
    <mergeCell ref="DR325:DR326"/>
    <mergeCell ref="DK337:DK340"/>
    <mergeCell ref="DL337:DL340"/>
    <mergeCell ref="DG345:DG348"/>
    <mergeCell ref="DH345:DH348"/>
    <mergeCell ref="DI345:DI348"/>
    <mergeCell ref="DJ345:DJ348"/>
    <mergeCell ref="DK345:DK348"/>
    <mergeCell ref="DL345:DL348"/>
    <mergeCell ref="DM341:DM344"/>
    <mergeCell ref="DN341:DN344"/>
    <mergeCell ref="DO341:DO342"/>
    <mergeCell ref="DP341:DP342"/>
    <mergeCell ref="DQ341:DQ342"/>
    <mergeCell ref="DI329:DI332"/>
    <mergeCell ref="DJ329:DJ332"/>
    <mergeCell ref="DK329:DK332"/>
    <mergeCell ref="DL329:DL332"/>
    <mergeCell ref="DM329:DM332"/>
    <mergeCell ref="DN329:DN332"/>
    <mergeCell ref="DO329:DO330"/>
    <mergeCell ref="DP329:DP330"/>
    <mergeCell ref="DQ329:DQ330"/>
    <mergeCell ref="DR341:DR342"/>
    <mergeCell ref="CP349:CP352"/>
    <mergeCell ref="CQ349:CQ352"/>
    <mergeCell ref="CR349:CR352"/>
    <mergeCell ref="CS349:CS352"/>
    <mergeCell ref="CT349:CT352"/>
    <mergeCell ref="CU349:CU352"/>
    <mergeCell ref="CV349:CV352"/>
    <mergeCell ref="CW349:CW352"/>
    <mergeCell ref="CS353:CS356"/>
    <mergeCell ref="CT353:CT356"/>
    <mergeCell ref="CU353:CU356"/>
    <mergeCell ref="CV353:CV356"/>
    <mergeCell ref="CW353:CW356"/>
    <mergeCell ref="CX353:CX356"/>
    <mergeCell ref="CY353:CY356"/>
    <mergeCell ref="CZ353:CZ354"/>
    <mergeCell ref="DA353:DA354"/>
    <mergeCell ref="DD353:DD356"/>
    <mergeCell ref="DO343:DO344"/>
    <mergeCell ref="DP343:DP344"/>
    <mergeCell ref="DQ343:DQ344"/>
    <mergeCell ref="DR343:DR344"/>
    <mergeCell ref="DM345:DM348"/>
    <mergeCell ref="DN345:DN348"/>
    <mergeCell ref="DO345:DO346"/>
    <mergeCell ref="DG349:DG352"/>
    <mergeCell ref="DI341:DI344"/>
    <mergeCell ref="DJ341:DJ344"/>
    <mergeCell ref="DK341:DK344"/>
    <mergeCell ref="DL341:DL344"/>
    <mergeCell ref="CS345:CS348"/>
    <mergeCell ref="DM361:DM364"/>
    <mergeCell ref="DN361:DN364"/>
    <mergeCell ref="DO361:DO362"/>
    <mergeCell ref="DP361:DP362"/>
    <mergeCell ref="DQ361:DQ362"/>
    <mergeCell ref="DR361:DR362"/>
    <mergeCell ref="CY365:CY368"/>
    <mergeCell ref="CZ365:CZ366"/>
    <mergeCell ref="DA365:DA366"/>
    <mergeCell ref="DD365:DD368"/>
    <mergeCell ref="DE365:DE368"/>
    <mergeCell ref="DF365:DF368"/>
    <mergeCell ref="CU365:CU368"/>
    <mergeCell ref="CV365:CV368"/>
    <mergeCell ref="CW365:CW368"/>
    <mergeCell ref="CX365:CX368"/>
    <mergeCell ref="DG365:DG368"/>
    <mergeCell ref="DH365:DH368"/>
    <mergeCell ref="DI365:DI368"/>
    <mergeCell ref="DJ365:DJ368"/>
    <mergeCell ref="CV361:CV364"/>
    <mergeCell ref="CW361:CW364"/>
    <mergeCell ref="CX361:CX364"/>
    <mergeCell ref="CY361:CY364"/>
    <mergeCell ref="CZ361:CZ362"/>
    <mergeCell ref="DH361:DH364"/>
    <mergeCell ref="DI361:DI364"/>
    <mergeCell ref="DJ361:DJ364"/>
    <mergeCell ref="DK361:DK364"/>
    <mergeCell ref="DL361:DL364"/>
    <mergeCell ref="C389:C392"/>
    <mergeCell ref="D389:D390"/>
    <mergeCell ref="BW389:BW390"/>
    <mergeCell ref="BX389:BX390"/>
    <mergeCell ref="BZ389:BZ392"/>
    <mergeCell ref="CA389:CA392"/>
    <mergeCell ref="CB389:CB392"/>
    <mergeCell ref="CC389:CC392"/>
    <mergeCell ref="CD389:CD392"/>
    <mergeCell ref="CE389:CE392"/>
    <mergeCell ref="CF389:CF392"/>
    <mergeCell ref="CG389:CG392"/>
    <mergeCell ref="CH389:CH392"/>
    <mergeCell ref="DE389:DE392"/>
    <mergeCell ref="DF389:DF392"/>
    <mergeCell ref="DG389:DG392"/>
    <mergeCell ref="DH389:DH392"/>
    <mergeCell ref="CI389:CI392"/>
    <mergeCell ref="CJ389:CJ392"/>
    <mergeCell ref="CK389:CK392"/>
    <mergeCell ref="CO389:CO392"/>
    <mergeCell ref="CP389:CP392"/>
    <mergeCell ref="CQ389:CQ392"/>
    <mergeCell ref="CR389:CR392"/>
    <mergeCell ref="CS389:CS392"/>
    <mergeCell ref="CT389:CT392"/>
    <mergeCell ref="CU389:CU392"/>
    <mergeCell ref="CV389:CV392"/>
    <mergeCell ref="CW389:CW392"/>
    <mergeCell ref="CX389:CX392"/>
    <mergeCell ref="CY389:CY392"/>
    <mergeCell ref="CZ389:CZ390"/>
    <mergeCell ref="DK389:DK392"/>
    <mergeCell ref="DL389:DL392"/>
    <mergeCell ref="DM389:DM392"/>
    <mergeCell ref="DN389:DN392"/>
    <mergeCell ref="D395:D396"/>
    <mergeCell ref="C397:C400"/>
    <mergeCell ref="D397:D398"/>
    <mergeCell ref="BW397:BW400"/>
    <mergeCell ref="BZ397:BZ400"/>
    <mergeCell ref="CH397:CH400"/>
    <mergeCell ref="CI397:CI400"/>
    <mergeCell ref="CJ397:CJ400"/>
    <mergeCell ref="CK397:CK400"/>
    <mergeCell ref="CO397:CO400"/>
    <mergeCell ref="CP397:CP400"/>
    <mergeCell ref="CQ397:CQ400"/>
    <mergeCell ref="CR397:CR400"/>
    <mergeCell ref="CY397:CY400"/>
    <mergeCell ref="CZ397:CZ398"/>
    <mergeCell ref="DA397:DA398"/>
    <mergeCell ref="DD397:DD400"/>
    <mergeCell ref="DE397:DE400"/>
    <mergeCell ref="DF397:DF400"/>
    <mergeCell ref="DG397:DG400"/>
    <mergeCell ref="DH397:DH400"/>
    <mergeCell ref="DI397:DI400"/>
    <mergeCell ref="DJ397:DJ400"/>
    <mergeCell ref="CS397:CS400"/>
    <mergeCell ref="CT397:CT400"/>
    <mergeCell ref="CU397:CU400"/>
    <mergeCell ref="CV397:CV400"/>
    <mergeCell ref="CW397:CW400"/>
    <mergeCell ref="CX397:CX400"/>
    <mergeCell ref="DK397:DK400"/>
    <mergeCell ref="DL397:DL400"/>
    <mergeCell ref="DM397:DM400"/>
    <mergeCell ref="DN397:DN400"/>
    <mergeCell ref="DO397:DO398"/>
    <mergeCell ref="DP397:DP398"/>
    <mergeCell ref="DQ397:DQ398"/>
    <mergeCell ref="DR397:DR398"/>
    <mergeCell ref="DI401:DI404"/>
    <mergeCell ref="DJ401:DJ404"/>
    <mergeCell ref="DK401:DK404"/>
    <mergeCell ref="DL401:DL404"/>
    <mergeCell ref="DM401:DM404"/>
    <mergeCell ref="DN401:DN404"/>
    <mergeCell ref="DO401:DO402"/>
    <mergeCell ref="DP401:DP402"/>
    <mergeCell ref="DQ401:DQ402"/>
    <mergeCell ref="DR401:DR402"/>
    <mergeCell ref="DA401:DA402"/>
    <mergeCell ref="DD401:DD404"/>
    <mergeCell ref="DE401:DE404"/>
    <mergeCell ref="DF401:DF404"/>
    <mergeCell ref="DG401:DG404"/>
    <mergeCell ref="DH401:DH404"/>
    <mergeCell ref="DR413:DR414"/>
    <mergeCell ref="DI417:DI420"/>
    <mergeCell ref="DJ417:DJ420"/>
    <mergeCell ref="DK417:DK420"/>
    <mergeCell ref="DL417:DL420"/>
    <mergeCell ref="DM417:DM420"/>
    <mergeCell ref="DN417:DN420"/>
    <mergeCell ref="DO417:DO418"/>
    <mergeCell ref="DP417:DP418"/>
    <mergeCell ref="DQ417:DQ418"/>
    <mergeCell ref="DR417:DR418"/>
    <mergeCell ref="DI405:DI408"/>
    <mergeCell ref="DJ405:DJ408"/>
    <mergeCell ref="DK405:DK408"/>
    <mergeCell ref="DL405:DL408"/>
    <mergeCell ref="DM405:DM408"/>
    <mergeCell ref="DN405:DN408"/>
    <mergeCell ref="DO405:DO406"/>
    <mergeCell ref="DP405:DP406"/>
    <mergeCell ref="DQ405:DQ406"/>
    <mergeCell ref="DR405:DR406"/>
    <mergeCell ref="DI409:DI412"/>
    <mergeCell ref="DJ409:DJ412"/>
    <mergeCell ref="DK409:DK412"/>
    <mergeCell ref="DL409:DL412"/>
    <mergeCell ref="DM409:DM412"/>
    <mergeCell ref="DN409:DN412"/>
    <mergeCell ref="DO409:DO410"/>
    <mergeCell ref="DP409:DP410"/>
    <mergeCell ref="DQ409:DQ410"/>
    <mergeCell ref="DR409:DR410"/>
    <mergeCell ref="DK421:DK424"/>
    <mergeCell ref="DL421:DL424"/>
    <mergeCell ref="DG429:DG432"/>
    <mergeCell ref="DH429:DH432"/>
    <mergeCell ref="DI429:DI432"/>
    <mergeCell ref="DJ429:DJ432"/>
    <mergeCell ref="DK429:DK432"/>
    <mergeCell ref="DL429:DL432"/>
    <mergeCell ref="DM425:DM428"/>
    <mergeCell ref="DN425:DN428"/>
    <mergeCell ref="DO425:DO426"/>
    <mergeCell ref="DP425:DP426"/>
    <mergeCell ref="DQ425:DQ426"/>
    <mergeCell ref="DI413:DI416"/>
    <mergeCell ref="DJ413:DJ416"/>
    <mergeCell ref="DK413:DK416"/>
    <mergeCell ref="DL413:DL416"/>
    <mergeCell ref="DM413:DM416"/>
    <mergeCell ref="DN413:DN416"/>
    <mergeCell ref="DO413:DO414"/>
    <mergeCell ref="DP413:DP414"/>
    <mergeCell ref="DQ413:DQ414"/>
    <mergeCell ref="DR425:DR426"/>
    <mergeCell ref="CP433:CP436"/>
    <mergeCell ref="CQ433:CQ436"/>
    <mergeCell ref="CR433:CR436"/>
    <mergeCell ref="CS433:CS436"/>
    <mergeCell ref="CT433:CT436"/>
    <mergeCell ref="CU433:CU436"/>
    <mergeCell ref="CV433:CV436"/>
    <mergeCell ref="CW433:CW436"/>
    <mergeCell ref="CS437:CS440"/>
    <mergeCell ref="CT437:CT440"/>
    <mergeCell ref="CU437:CU440"/>
    <mergeCell ref="CV437:CV440"/>
    <mergeCell ref="CW437:CW440"/>
    <mergeCell ref="CX437:CX440"/>
    <mergeCell ref="CY437:CY440"/>
    <mergeCell ref="CZ437:CZ438"/>
    <mergeCell ref="DA437:DA438"/>
    <mergeCell ref="DD437:DD440"/>
    <mergeCell ref="DO427:DO428"/>
    <mergeCell ref="DP427:DP428"/>
    <mergeCell ref="DQ427:DQ428"/>
    <mergeCell ref="DR427:DR428"/>
    <mergeCell ref="DM429:DM432"/>
    <mergeCell ref="DN429:DN432"/>
    <mergeCell ref="DO429:DO430"/>
    <mergeCell ref="DG433:DG436"/>
    <mergeCell ref="DI425:DI428"/>
    <mergeCell ref="DJ425:DJ428"/>
    <mergeCell ref="DK425:DK428"/>
    <mergeCell ref="DL425:DL428"/>
    <mergeCell ref="CS429:CS432"/>
    <mergeCell ref="DM445:DM448"/>
    <mergeCell ref="DN445:DN448"/>
    <mergeCell ref="DO445:DO446"/>
    <mergeCell ref="DP445:DP446"/>
    <mergeCell ref="DQ445:DQ446"/>
    <mergeCell ref="DR445:DR446"/>
    <mergeCell ref="CY449:CY452"/>
    <mergeCell ref="CZ449:CZ450"/>
    <mergeCell ref="DA449:DA450"/>
    <mergeCell ref="DD449:DD452"/>
    <mergeCell ref="DE449:DE452"/>
    <mergeCell ref="DF449:DF452"/>
    <mergeCell ref="CU449:CU452"/>
    <mergeCell ref="CV449:CV452"/>
    <mergeCell ref="CW449:CW452"/>
    <mergeCell ref="CX449:CX452"/>
    <mergeCell ref="DG449:DG452"/>
    <mergeCell ref="DH449:DH452"/>
    <mergeCell ref="DI449:DI452"/>
    <mergeCell ref="DJ449:DJ452"/>
    <mergeCell ref="CV445:CV448"/>
    <mergeCell ref="CW445:CW448"/>
    <mergeCell ref="CX445:CX448"/>
    <mergeCell ref="CY445:CY448"/>
    <mergeCell ref="CZ445:CZ446"/>
    <mergeCell ref="DH445:DH448"/>
    <mergeCell ref="DI445:DI448"/>
    <mergeCell ref="DJ445:DJ448"/>
    <mergeCell ref="DK445:DK448"/>
    <mergeCell ref="DL445:DL448"/>
    <mergeCell ref="C473:C476"/>
    <mergeCell ref="D473:D474"/>
    <mergeCell ref="BW473:BW474"/>
    <mergeCell ref="BX473:BX474"/>
    <mergeCell ref="BZ473:BZ476"/>
    <mergeCell ref="CA473:CA476"/>
    <mergeCell ref="CB473:CB476"/>
    <mergeCell ref="CC473:CC476"/>
    <mergeCell ref="CD473:CD476"/>
    <mergeCell ref="CE473:CE476"/>
    <mergeCell ref="CF473:CF476"/>
    <mergeCell ref="CG473:CG476"/>
    <mergeCell ref="CH473:CH476"/>
    <mergeCell ref="DE473:DE476"/>
    <mergeCell ref="DF473:DF476"/>
    <mergeCell ref="DG473:DG476"/>
    <mergeCell ref="DH473:DH476"/>
    <mergeCell ref="CI473:CI476"/>
    <mergeCell ref="CJ473:CJ476"/>
    <mergeCell ref="CK473:CK476"/>
    <mergeCell ref="CO473:CO476"/>
    <mergeCell ref="CP473:CP476"/>
    <mergeCell ref="CQ473:CQ476"/>
    <mergeCell ref="CR473:CR476"/>
    <mergeCell ref="CS473:CS476"/>
    <mergeCell ref="CT473:CT476"/>
    <mergeCell ref="CU473:CU476"/>
    <mergeCell ref="CV473:CV476"/>
    <mergeCell ref="CW473:CW476"/>
    <mergeCell ref="CX473:CX476"/>
    <mergeCell ref="CY473:CY476"/>
    <mergeCell ref="CZ473:CZ474"/>
    <mergeCell ref="DK473:DK476"/>
    <mergeCell ref="DL473:DL476"/>
    <mergeCell ref="DM473:DM476"/>
    <mergeCell ref="DN473:DN476"/>
    <mergeCell ref="D479:D480"/>
    <mergeCell ref="C481:C484"/>
    <mergeCell ref="D481:D482"/>
    <mergeCell ref="BW481:BW484"/>
    <mergeCell ref="BZ481:BZ484"/>
    <mergeCell ref="CH481:CH484"/>
    <mergeCell ref="CI481:CI484"/>
    <mergeCell ref="CJ481:CJ484"/>
    <mergeCell ref="CK481:CK484"/>
    <mergeCell ref="CO481:CO484"/>
    <mergeCell ref="CP481:CP484"/>
    <mergeCell ref="CQ481:CQ484"/>
    <mergeCell ref="CR481:CR484"/>
    <mergeCell ref="CY481:CY484"/>
    <mergeCell ref="CZ481:CZ482"/>
    <mergeCell ref="DA481:DA482"/>
    <mergeCell ref="DD481:DD484"/>
    <mergeCell ref="DE481:DE484"/>
    <mergeCell ref="DF481:DF484"/>
    <mergeCell ref="DG481:DG484"/>
    <mergeCell ref="DH481:DH484"/>
    <mergeCell ref="DI481:DI484"/>
    <mergeCell ref="DJ481:DJ484"/>
    <mergeCell ref="CS481:CS484"/>
    <mergeCell ref="CT481:CT484"/>
    <mergeCell ref="CU481:CU484"/>
    <mergeCell ref="CV481:CV484"/>
    <mergeCell ref="CW481:CW484"/>
    <mergeCell ref="CX481:CX484"/>
    <mergeCell ref="DK481:DK484"/>
    <mergeCell ref="DL481:DL484"/>
    <mergeCell ref="DM481:DM484"/>
    <mergeCell ref="DN481:DN484"/>
    <mergeCell ref="DO481:DO482"/>
    <mergeCell ref="DP481:DP482"/>
    <mergeCell ref="DQ481:DQ482"/>
    <mergeCell ref="DR481:DR482"/>
    <mergeCell ref="DI485:DI488"/>
    <mergeCell ref="DJ485:DJ488"/>
    <mergeCell ref="DK485:DK488"/>
    <mergeCell ref="DL485:DL488"/>
    <mergeCell ref="DM485:DM488"/>
    <mergeCell ref="DN485:DN488"/>
    <mergeCell ref="DO485:DO486"/>
    <mergeCell ref="DP485:DP486"/>
    <mergeCell ref="DQ485:DQ486"/>
    <mergeCell ref="DR485:DR486"/>
    <mergeCell ref="DA485:DA486"/>
    <mergeCell ref="DD485:DD488"/>
    <mergeCell ref="DE485:DE488"/>
    <mergeCell ref="DF485:DF488"/>
    <mergeCell ref="DG485:DG488"/>
    <mergeCell ref="DH485:DH488"/>
    <mergeCell ref="DR497:DR498"/>
    <mergeCell ref="DI501:DI504"/>
    <mergeCell ref="DJ501:DJ504"/>
    <mergeCell ref="DK501:DK504"/>
    <mergeCell ref="DL501:DL504"/>
    <mergeCell ref="DM501:DM504"/>
    <mergeCell ref="DN501:DN504"/>
    <mergeCell ref="DO501:DO502"/>
    <mergeCell ref="DP501:DP502"/>
    <mergeCell ref="DQ501:DQ502"/>
    <mergeCell ref="DR501:DR502"/>
    <mergeCell ref="DI489:DI492"/>
    <mergeCell ref="DJ489:DJ492"/>
    <mergeCell ref="DK489:DK492"/>
    <mergeCell ref="DL489:DL492"/>
    <mergeCell ref="DM489:DM492"/>
    <mergeCell ref="DN489:DN492"/>
    <mergeCell ref="DO489:DO490"/>
    <mergeCell ref="DP489:DP490"/>
    <mergeCell ref="DQ489:DQ490"/>
    <mergeCell ref="DR489:DR490"/>
    <mergeCell ref="DI493:DI496"/>
    <mergeCell ref="DJ493:DJ496"/>
    <mergeCell ref="DK493:DK496"/>
    <mergeCell ref="DL493:DL496"/>
    <mergeCell ref="DM493:DM496"/>
    <mergeCell ref="DN493:DN496"/>
    <mergeCell ref="DO493:DO494"/>
    <mergeCell ref="DP493:DP494"/>
    <mergeCell ref="DQ493:DQ494"/>
    <mergeCell ref="DR493:DR494"/>
    <mergeCell ref="DK505:DK508"/>
    <mergeCell ref="DL505:DL508"/>
    <mergeCell ref="DG513:DG516"/>
    <mergeCell ref="DH513:DH516"/>
    <mergeCell ref="DI513:DI516"/>
    <mergeCell ref="DJ513:DJ516"/>
    <mergeCell ref="DK513:DK516"/>
    <mergeCell ref="DL513:DL516"/>
    <mergeCell ref="DM509:DM512"/>
    <mergeCell ref="DN509:DN512"/>
    <mergeCell ref="DO509:DO510"/>
    <mergeCell ref="DP509:DP510"/>
    <mergeCell ref="DQ509:DQ510"/>
    <mergeCell ref="DI497:DI500"/>
    <mergeCell ref="DJ497:DJ500"/>
    <mergeCell ref="DK497:DK500"/>
    <mergeCell ref="DL497:DL500"/>
    <mergeCell ref="DM497:DM500"/>
    <mergeCell ref="DN497:DN500"/>
    <mergeCell ref="DO497:DO498"/>
    <mergeCell ref="DP497:DP498"/>
    <mergeCell ref="DQ497:DQ498"/>
    <mergeCell ref="DR509:DR510"/>
    <mergeCell ref="CP517:CP520"/>
    <mergeCell ref="CQ517:CQ520"/>
    <mergeCell ref="CR517:CR520"/>
    <mergeCell ref="CS517:CS520"/>
    <mergeCell ref="CT517:CT520"/>
    <mergeCell ref="CU517:CU520"/>
    <mergeCell ref="CV517:CV520"/>
    <mergeCell ref="CW517:CW520"/>
    <mergeCell ref="CS521:CS524"/>
    <mergeCell ref="CT521:CT524"/>
    <mergeCell ref="CU521:CU524"/>
    <mergeCell ref="CV521:CV524"/>
    <mergeCell ref="CW521:CW524"/>
    <mergeCell ref="CX521:CX524"/>
    <mergeCell ref="CY521:CY524"/>
    <mergeCell ref="CZ521:CZ522"/>
    <mergeCell ref="DA521:DA522"/>
    <mergeCell ref="DD521:DD524"/>
    <mergeCell ref="DO511:DO512"/>
    <mergeCell ref="DP511:DP512"/>
    <mergeCell ref="DQ511:DQ512"/>
    <mergeCell ref="DR511:DR512"/>
    <mergeCell ref="DM513:DM516"/>
    <mergeCell ref="DN513:DN516"/>
    <mergeCell ref="DO513:DO514"/>
    <mergeCell ref="DG517:DG520"/>
    <mergeCell ref="DI509:DI512"/>
    <mergeCell ref="DJ509:DJ512"/>
    <mergeCell ref="DK509:DK512"/>
    <mergeCell ref="DL509:DL512"/>
    <mergeCell ref="CS513:CS516"/>
    <mergeCell ref="DM529:DM532"/>
    <mergeCell ref="DN529:DN532"/>
    <mergeCell ref="DO529:DO530"/>
    <mergeCell ref="DP529:DP530"/>
    <mergeCell ref="DQ529:DQ530"/>
    <mergeCell ref="DR529:DR530"/>
    <mergeCell ref="CY533:CY536"/>
    <mergeCell ref="CZ533:CZ534"/>
    <mergeCell ref="DA533:DA534"/>
    <mergeCell ref="DD533:DD536"/>
    <mergeCell ref="DE533:DE536"/>
    <mergeCell ref="DF533:DF536"/>
    <mergeCell ref="CU533:CU536"/>
    <mergeCell ref="CV533:CV536"/>
    <mergeCell ref="CW533:CW536"/>
    <mergeCell ref="CX533:CX536"/>
    <mergeCell ref="DG533:DG536"/>
    <mergeCell ref="DH533:DH536"/>
    <mergeCell ref="DI533:DI536"/>
    <mergeCell ref="DJ533:DJ536"/>
    <mergeCell ref="CV529:CV532"/>
    <mergeCell ref="CW529:CW532"/>
    <mergeCell ref="CX529:CX532"/>
    <mergeCell ref="CY529:CY532"/>
    <mergeCell ref="CZ529:CZ530"/>
    <mergeCell ref="DH529:DH532"/>
    <mergeCell ref="DI529:DI532"/>
    <mergeCell ref="DJ529:DJ532"/>
    <mergeCell ref="DK529:DK532"/>
    <mergeCell ref="DL529:DL532"/>
    <mergeCell ref="C557:C560"/>
    <mergeCell ref="D557:D558"/>
    <mergeCell ref="BW557:BW558"/>
    <mergeCell ref="BX557:BX558"/>
    <mergeCell ref="BZ557:BZ560"/>
    <mergeCell ref="CA557:CA560"/>
    <mergeCell ref="CB557:CB560"/>
    <mergeCell ref="CC557:CC560"/>
    <mergeCell ref="CD557:CD560"/>
    <mergeCell ref="CE557:CE560"/>
    <mergeCell ref="CF557:CF560"/>
    <mergeCell ref="CG557:CG560"/>
    <mergeCell ref="CH557:CH560"/>
    <mergeCell ref="DE557:DE560"/>
    <mergeCell ref="DF557:DF560"/>
    <mergeCell ref="DG557:DG560"/>
    <mergeCell ref="DH557:DH560"/>
    <mergeCell ref="CI557:CI560"/>
    <mergeCell ref="CJ557:CJ560"/>
    <mergeCell ref="CK557:CK560"/>
    <mergeCell ref="CO557:CO560"/>
    <mergeCell ref="CP557:CP560"/>
    <mergeCell ref="CQ557:CQ560"/>
    <mergeCell ref="CR557:CR560"/>
    <mergeCell ref="CS557:CS560"/>
    <mergeCell ref="CT557:CT560"/>
    <mergeCell ref="CU557:CU560"/>
    <mergeCell ref="CV557:CV560"/>
    <mergeCell ref="CW557:CW560"/>
    <mergeCell ref="CX557:CX560"/>
    <mergeCell ref="CY557:CY560"/>
    <mergeCell ref="CZ557:CZ558"/>
    <mergeCell ref="DK557:DK560"/>
    <mergeCell ref="DL557:DL560"/>
    <mergeCell ref="DM557:DM560"/>
    <mergeCell ref="DN557:DN560"/>
    <mergeCell ref="D563:D564"/>
    <mergeCell ref="C565:C568"/>
    <mergeCell ref="D565:D566"/>
    <mergeCell ref="BW565:BW568"/>
    <mergeCell ref="BZ565:BZ568"/>
    <mergeCell ref="CH565:CH568"/>
    <mergeCell ref="CI565:CI568"/>
    <mergeCell ref="CJ565:CJ568"/>
    <mergeCell ref="CK565:CK568"/>
    <mergeCell ref="CO565:CO568"/>
    <mergeCell ref="CP565:CP568"/>
    <mergeCell ref="CQ565:CQ568"/>
    <mergeCell ref="CR565:CR568"/>
    <mergeCell ref="CY565:CY568"/>
    <mergeCell ref="CZ565:CZ566"/>
    <mergeCell ref="DA565:DA566"/>
    <mergeCell ref="DD565:DD568"/>
    <mergeCell ref="DE565:DE568"/>
    <mergeCell ref="DF565:DF568"/>
    <mergeCell ref="DG565:DG568"/>
    <mergeCell ref="DH565:DH568"/>
    <mergeCell ref="DI565:DI568"/>
    <mergeCell ref="DJ565:DJ568"/>
    <mergeCell ref="CS565:CS568"/>
    <mergeCell ref="CT565:CT568"/>
    <mergeCell ref="CU565:CU568"/>
    <mergeCell ref="CV565:CV568"/>
    <mergeCell ref="CW565:CW568"/>
    <mergeCell ref="CX565:CX568"/>
    <mergeCell ref="DK565:DK568"/>
    <mergeCell ref="DL565:DL568"/>
    <mergeCell ref="DM565:DM568"/>
    <mergeCell ref="DN565:DN568"/>
    <mergeCell ref="DO565:DO566"/>
    <mergeCell ref="DP565:DP566"/>
    <mergeCell ref="DQ565:DQ566"/>
    <mergeCell ref="DR565:DR566"/>
    <mergeCell ref="DI569:DI572"/>
    <mergeCell ref="DJ569:DJ572"/>
    <mergeCell ref="DK569:DK572"/>
    <mergeCell ref="DL569:DL572"/>
    <mergeCell ref="DM569:DM572"/>
    <mergeCell ref="DN569:DN572"/>
    <mergeCell ref="DO569:DO570"/>
    <mergeCell ref="DP569:DP570"/>
    <mergeCell ref="DQ569:DQ570"/>
    <mergeCell ref="DR569:DR570"/>
    <mergeCell ref="DA569:DA570"/>
    <mergeCell ref="DD569:DD572"/>
    <mergeCell ref="DE569:DE572"/>
    <mergeCell ref="DF569:DF572"/>
    <mergeCell ref="DG569:DG572"/>
    <mergeCell ref="DH569:DH572"/>
    <mergeCell ref="DR581:DR582"/>
    <mergeCell ref="DI585:DI588"/>
    <mergeCell ref="DJ585:DJ588"/>
    <mergeCell ref="DK585:DK588"/>
    <mergeCell ref="DL585:DL588"/>
    <mergeCell ref="DM585:DM588"/>
    <mergeCell ref="DN585:DN588"/>
    <mergeCell ref="DO585:DO586"/>
    <mergeCell ref="DP585:DP586"/>
    <mergeCell ref="DQ585:DQ586"/>
    <mergeCell ref="DR585:DR586"/>
    <mergeCell ref="DI573:DI576"/>
    <mergeCell ref="DJ573:DJ576"/>
    <mergeCell ref="DK573:DK576"/>
    <mergeCell ref="DL573:DL576"/>
    <mergeCell ref="DM573:DM576"/>
    <mergeCell ref="DN573:DN576"/>
    <mergeCell ref="DO573:DO574"/>
    <mergeCell ref="DP573:DP574"/>
    <mergeCell ref="DQ573:DQ574"/>
    <mergeCell ref="DR573:DR574"/>
    <mergeCell ref="DI577:DI580"/>
    <mergeCell ref="DJ577:DJ580"/>
    <mergeCell ref="DK577:DK580"/>
    <mergeCell ref="DL577:DL580"/>
    <mergeCell ref="DM577:DM580"/>
    <mergeCell ref="DN577:DN580"/>
    <mergeCell ref="DO577:DO578"/>
    <mergeCell ref="DP577:DP578"/>
    <mergeCell ref="DQ577:DQ578"/>
    <mergeCell ref="DR577:DR578"/>
    <mergeCell ref="DK589:DK592"/>
    <mergeCell ref="DL589:DL592"/>
    <mergeCell ref="DG597:DG600"/>
    <mergeCell ref="DH597:DH600"/>
    <mergeCell ref="DI597:DI600"/>
    <mergeCell ref="DJ597:DJ600"/>
    <mergeCell ref="DK597:DK600"/>
    <mergeCell ref="DL597:DL600"/>
    <mergeCell ref="DM593:DM596"/>
    <mergeCell ref="DN593:DN596"/>
    <mergeCell ref="DO593:DO594"/>
    <mergeCell ref="DP593:DP594"/>
    <mergeCell ref="DQ593:DQ594"/>
    <mergeCell ref="DI581:DI584"/>
    <mergeCell ref="DJ581:DJ584"/>
    <mergeCell ref="DK581:DK584"/>
    <mergeCell ref="DL581:DL584"/>
    <mergeCell ref="DM581:DM584"/>
    <mergeCell ref="DN581:DN584"/>
    <mergeCell ref="DO581:DO582"/>
    <mergeCell ref="DP581:DP582"/>
    <mergeCell ref="DQ581:DQ582"/>
    <mergeCell ref="DR593:DR594"/>
    <mergeCell ref="CP601:CP604"/>
    <mergeCell ref="CQ601:CQ604"/>
    <mergeCell ref="CR601:CR604"/>
    <mergeCell ref="CS601:CS604"/>
    <mergeCell ref="CT601:CT604"/>
    <mergeCell ref="CU601:CU604"/>
    <mergeCell ref="CV601:CV604"/>
    <mergeCell ref="CW601:CW604"/>
    <mergeCell ref="CS605:CS608"/>
    <mergeCell ref="CT605:CT608"/>
    <mergeCell ref="CU605:CU608"/>
    <mergeCell ref="CV605:CV608"/>
    <mergeCell ref="CW605:CW608"/>
    <mergeCell ref="CX605:CX608"/>
    <mergeCell ref="CY605:CY608"/>
    <mergeCell ref="CZ605:CZ606"/>
    <mergeCell ref="DA605:DA606"/>
    <mergeCell ref="DD605:DD608"/>
    <mergeCell ref="DO595:DO596"/>
    <mergeCell ref="DP595:DP596"/>
    <mergeCell ref="DQ595:DQ596"/>
    <mergeCell ref="DR595:DR596"/>
    <mergeCell ref="DM597:DM600"/>
    <mergeCell ref="DN597:DN600"/>
    <mergeCell ref="DO597:DO598"/>
    <mergeCell ref="DG601:DG604"/>
    <mergeCell ref="DI593:DI596"/>
    <mergeCell ref="DJ593:DJ596"/>
    <mergeCell ref="DK593:DK596"/>
    <mergeCell ref="DL593:DL596"/>
    <mergeCell ref="CS597:CS600"/>
    <mergeCell ref="DM613:DM616"/>
    <mergeCell ref="DN613:DN616"/>
    <mergeCell ref="DO613:DO614"/>
    <mergeCell ref="DP613:DP614"/>
    <mergeCell ref="DQ613:DQ614"/>
    <mergeCell ref="DR613:DR614"/>
    <mergeCell ref="CY617:CY620"/>
    <mergeCell ref="CZ617:CZ618"/>
    <mergeCell ref="DA617:DA618"/>
    <mergeCell ref="DD617:DD620"/>
    <mergeCell ref="DE617:DE620"/>
    <mergeCell ref="DF617:DF620"/>
    <mergeCell ref="CU617:CU620"/>
    <mergeCell ref="CV617:CV620"/>
    <mergeCell ref="CW617:CW620"/>
    <mergeCell ref="CX617:CX620"/>
    <mergeCell ref="DG617:DG620"/>
    <mergeCell ref="DH617:DH620"/>
    <mergeCell ref="DI617:DI620"/>
    <mergeCell ref="DJ617:DJ620"/>
    <mergeCell ref="CV613:CV616"/>
    <mergeCell ref="CW613:CW616"/>
    <mergeCell ref="CX613:CX616"/>
    <mergeCell ref="CY613:CY616"/>
    <mergeCell ref="CZ613:CZ614"/>
    <mergeCell ref="DH613:DH616"/>
    <mergeCell ref="DI613:DI616"/>
    <mergeCell ref="DJ613:DJ616"/>
    <mergeCell ref="DK613:DK616"/>
    <mergeCell ref="DL613:DL616"/>
    <mergeCell ref="C641:C644"/>
    <mergeCell ref="D641:D642"/>
    <mergeCell ref="BW641:BW642"/>
    <mergeCell ref="BX641:BX642"/>
    <mergeCell ref="BZ641:BZ644"/>
    <mergeCell ref="CA641:CA644"/>
    <mergeCell ref="CB641:CB644"/>
    <mergeCell ref="CC641:CC644"/>
    <mergeCell ref="CD641:CD644"/>
    <mergeCell ref="CE641:CE644"/>
    <mergeCell ref="CF641:CF644"/>
    <mergeCell ref="CG641:CG644"/>
    <mergeCell ref="CH641:CH644"/>
    <mergeCell ref="DE641:DE644"/>
    <mergeCell ref="DF641:DF644"/>
    <mergeCell ref="DG641:DG644"/>
    <mergeCell ref="DH641:DH644"/>
    <mergeCell ref="CI641:CI644"/>
    <mergeCell ref="CJ641:CJ644"/>
    <mergeCell ref="CK641:CK644"/>
    <mergeCell ref="CO641:CO644"/>
    <mergeCell ref="CP641:CP644"/>
    <mergeCell ref="CQ641:CQ644"/>
    <mergeCell ref="CR641:CR644"/>
    <mergeCell ref="CS641:CS644"/>
    <mergeCell ref="CT641:CT644"/>
    <mergeCell ref="CU641:CU644"/>
    <mergeCell ref="CV641:CV644"/>
    <mergeCell ref="CW641:CW644"/>
    <mergeCell ref="CX641:CX644"/>
    <mergeCell ref="CY641:CY644"/>
    <mergeCell ref="CZ641:CZ642"/>
    <mergeCell ref="DK641:DK644"/>
    <mergeCell ref="DL641:DL644"/>
    <mergeCell ref="DM641:DM644"/>
    <mergeCell ref="DN641:DN644"/>
    <mergeCell ref="D647:D648"/>
    <mergeCell ref="C649:C652"/>
    <mergeCell ref="D649:D650"/>
    <mergeCell ref="BW649:BW652"/>
    <mergeCell ref="BZ649:BZ652"/>
    <mergeCell ref="CH649:CH652"/>
    <mergeCell ref="CI649:CI652"/>
    <mergeCell ref="CJ649:CJ652"/>
    <mergeCell ref="CK649:CK652"/>
    <mergeCell ref="CO649:CO652"/>
    <mergeCell ref="CP649:CP652"/>
    <mergeCell ref="CQ649:CQ652"/>
    <mergeCell ref="CR649:CR652"/>
    <mergeCell ref="CY649:CY652"/>
    <mergeCell ref="CZ649:CZ650"/>
    <mergeCell ref="DA649:DA650"/>
    <mergeCell ref="DD649:DD652"/>
    <mergeCell ref="DE649:DE652"/>
    <mergeCell ref="DF649:DF652"/>
    <mergeCell ref="DG649:DG652"/>
    <mergeCell ref="DH649:DH652"/>
    <mergeCell ref="DI649:DI652"/>
    <mergeCell ref="DJ649:DJ652"/>
    <mergeCell ref="CS649:CS652"/>
    <mergeCell ref="CT649:CT652"/>
    <mergeCell ref="CU649:CU652"/>
    <mergeCell ref="CV649:CV652"/>
    <mergeCell ref="CW649:CW652"/>
    <mergeCell ref="CX649:CX652"/>
    <mergeCell ref="DK649:DK652"/>
    <mergeCell ref="DL649:DL652"/>
    <mergeCell ref="DM649:DM652"/>
    <mergeCell ref="DN649:DN652"/>
    <mergeCell ref="DO649:DO650"/>
    <mergeCell ref="DP649:DP650"/>
    <mergeCell ref="DQ649:DQ650"/>
    <mergeCell ref="DR649:DR650"/>
    <mergeCell ref="DI653:DI656"/>
    <mergeCell ref="DJ653:DJ656"/>
    <mergeCell ref="DK653:DK656"/>
    <mergeCell ref="DL653:DL656"/>
    <mergeCell ref="DM653:DM656"/>
    <mergeCell ref="DN653:DN656"/>
    <mergeCell ref="DO653:DO654"/>
    <mergeCell ref="DP653:DP654"/>
    <mergeCell ref="DQ653:DQ654"/>
    <mergeCell ref="DR653:DR654"/>
    <mergeCell ref="DA653:DA654"/>
    <mergeCell ref="DD653:DD656"/>
    <mergeCell ref="DE653:DE656"/>
    <mergeCell ref="DF653:DF656"/>
    <mergeCell ref="DG653:DG656"/>
    <mergeCell ref="DH653:DH656"/>
    <mergeCell ref="DI657:DI660"/>
    <mergeCell ref="DJ657:DJ660"/>
    <mergeCell ref="DK657:DK660"/>
    <mergeCell ref="DL657:DL660"/>
    <mergeCell ref="DM657:DM660"/>
    <mergeCell ref="DN657:DN660"/>
    <mergeCell ref="DO657:DO658"/>
    <mergeCell ref="DP657:DP658"/>
    <mergeCell ref="DQ657:DQ658"/>
    <mergeCell ref="DR657:DR658"/>
    <mergeCell ref="DI661:DI664"/>
    <mergeCell ref="DJ661:DJ664"/>
    <mergeCell ref="DK661:DK664"/>
    <mergeCell ref="DL661:DL664"/>
    <mergeCell ref="DM661:DM664"/>
    <mergeCell ref="DN661:DN664"/>
    <mergeCell ref="DO661:DO662"/>
    <mergeCell ref="DP661:DP662"/>
    <mergeCell ref="DQ661:DQ662"/>
    <mergeCell ref="DR661:DR662"/>
    <mergeCell ref="DI665:DI668"/>
    <mergeCell ref="DJ665:DJ668"/>
    <mergeCell ref="DK665:DK668"/>
    <mergeCell ref="DL665:DL668"/>
    <mergeCell ref="DM665:DM668"/>
    <mergeCell ref="DN665:DN668"/>
    <mergeCell ref="DO665:DO666"/>
    <mergeCell ref="DP665:DP666"/>
    <mergeCell ref="DQ665:DQ666"/>
    <mergeCell ref="DR665:DR666"/>
    <mergeCell ref="DI669:DI672"/>
    <mergeCell ref="DJ669:DJ672"/>
    <mergeCell ref="DK669:DK672"/>
    <mergeCell ref="DL669:DL672"/>
    <mergeCell ref="DM669:DM672"/>
    <mergeCell ref="DN669:DN672"/>
    <mergeCell ref="DO669:DO670"/>
    <mergeCell ref="DP669:DP670"/>
    <mergeCell ref="DQ669:DQ670"/>
    <mergeCell ref="DR669:DR670"/>
  </mergeCells>
  <phoneticPr fontId="3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A30"/>
  <sheetViews>
    <sheetView workbookViewId="0"/>
  </sheetViews>
  <sheetFormatPr defaultRowHeight="13.5"/>
  <cols>
    <col min="1" max="1" width="20.875" style="211" customWidth="1"/>
    <col min="2" max="2" width="16.875" style="211" bestFit="1" customWidth="1"/>
    <col min="3" max="3" width="10.625" style="280" bestFit="1" customWidth="1"/>
    <col min="4" max="16384" width="9" style="211"/>
  </cols>
  <sheetData>
    <row r="1" spans="1:27" s="293" customFormat="1" ht="17.850000000000001" customHeight="1">
      <c r="A1" s="291" t="s">
        <v>1046</v>
      </c>
      <c r="B1" s="292"/>
      <c r="C1" s="298"/>
      <c r="D1" s="294"/>
      <c r="F1" s="294"/>
      <c r="H1" s="294"/>
      <c r="J1" s="294"/>
      <c r="L1" s="294"/>
      <c r="N1" s="294"/>
      <c r="P1" s="294"/>
      <c r="R1" s="294"/>
      <c r="T1" s="294"/>
      <c r="V1" s="294"/>
      <c r="X1" s="294"/>
      <c r="Z1" s="294"/>
      <c r="AA1" s="294"/>
    </row>
    <row r="2" spans="1:27">
      <c r="A2" s="209" t="s">
        <v>80</v>
      </c>
      <c r="B2" s="209" t="s">
        <v>77</v>
      </c>
      <c r="C2" s="295">
        <v>297670</v>
      </c>
    </row>
    <row r="3" spans="1:27">
      <c r="A3" s="209"/>
      <c r="B3" s="209" t="s">
        <v>133</v>
      </c>
      <c r="C3" s="296">
        <v>2970</v>
      </c>
    </row>
    <row r="4" spans="1:27">
      <c r="A4" s="209"/>
      <c r="B4" s="209" t="s">
        <v>1022</v>
      </c>
      <c r="C4" s="299">
        <v>4.5</v>
      </c>
    </row>
    <row r="5" spans="1:27">
      <c r="A5" s="209" t="s">
        <v>120</v>
      </c>
      <c r="B5" s="209" t="s">
        <v>77</v>
      </c>
      <c r="C5" s="295">
        <v>53900</v>
      </c>
    </row>
    <row r="6" spans="1:27">
      <c r="A6" s="209"/>
      <c r="B6" s="209" t="s">
        <v>133</v>
      </c>
      <c r="C6" s="295">
        <v>530</v>
      </c>
    </row>
    <row r="7" spans="1:27">
      <c r="A7" s="209"/>
      <c r="B7" s="209" t="s">
        <v>1022</v>
      </c>
      <c r="C7" s="299">
        <v>8.3000000000000007</v>
      </c>
    </row>
    <row r="8" spans="1:27">
      <c r="A8" s="209" t="s">
        <v>121</v>
      </c>
      <c r="B8" s="209" t="s">
        <v>77</v>
      </c>
      <c r="C8" s="295">
        <v>35930</v>
      </c>
    </row>
    <row r="9" spans="1:27">
      <c r="A9" s="209"/>
      <c r="B9" s="209" t="s">
        <v>133</v>
      </c>
      <c r="C9" s="295">
        <v>350</v>
      </c>
    </row>
    <row r="10" spans="1:27">
      <c r="A10" s="209"/>
      <c r="B10" s="209" t="s">
        <v>1022</v>
      </c>
      <c r="C10" s="299">
        <v>9.5</v>
      </c>
    </row>
    <row r="11" spans="1:27">
      <c r="A11" s="209" t="s">
        <v>1049</v>
      </c>
      <c r="B11" s="209" t="s">
        <v>77</v>
      </c>
      <c r="C11" s="295">
        <v>225680</v>
      </c>
    </row>
    <row r="12" spans="1:27">
      <c r="A12" s="209" t="s">
        <v>1050</v>
      </c>
      <c r="B12" s="209" t="s">
        <v>77</v>
      </c>
      <c r="C12" s="295">
        <v>150450</v>
      </c>
    </row>
    <row r="13" spans="1:27">
      <c r="A13" s="209" t="s">
        <v>78</v>
      </c>
      <c r="B13" s="209" t="s">
        <v>77</v>
      </c>
      <c r="C13" s="295">
        <v>49830</v>
      </c>
    </row>
    <row r="14" spans="1:27">
      <c r="A14" s="209"/>
      <c r="B14" s="209" t="s">
        <v>133</v>
      </c>
      <c r="C14" s="295">
        <v>490</v>
      </c>
    </row>
    <row r="15" spans="1:27">
      <c r="A15" s="209"/>
      <c r="B15" s="209" t="s">
        <v>1022</v>
      </c>
      <c r="C15" s="299">
        <v>9</v>
      </c>
    </row>
    <row r="16" spans="1:27">
      <c r="A16" s="209" t="s">
        <v>990</v>
      </c>
      <c r="B16" s="209" t="s">
        <v>130</v>
      </c>
      <c r="C16" s="296">
        <v>49060</v>
      </c>
    </row>
    <row r="17" spans="1:3">
      <c r="A17" s="209"/>
      <c r="B17" s="209" t="s">
        <v>131</v>
      </c>
      <c r="C17" s="296">
        <v>6130</v>
      </c>
    </row>
    <row r="18" spans="1:3">
      <c r="A18" s="209" t="s">
        <v>81</v>
      </c>
      <c r="B18" s="209" t="s">
        <v>153</v>
      </c>
      <c r="C18" s="296">
        <v>2020</v>
      </c>
    </row>
    <row r="19" spans="1:3">
      <c r="A19" s="209"/>
      <c r="B19" s="209" t="s">
        <v>154</v>
      </c>
      <c r="C19" s="296">
        <v>1790</v>
      </c>
    </row>
    <row r="20" spans="1:3">
      <c r="A20" s="209"/>
      <c r="B20" s="209" t="s">
        <v>155</v>
      </c>
      <c r="C20" s="296">
        <v>1770</v>
      </c>
    </row>
    <row r="21" spans="1:3">
      <c r="A21" s="209"/>
      <c r="B21" s="209" t="s">
        <v>156</v>
      </c>
      <c r="C21" s="296">
        <v>1400</v>
      </c>
    </row>
    <row r="22" spans="1:3">
      <c r="A22" s="209"/>
      <c r="B22" s="209" t="s">
        <v>831</v>
      </c>
      <c r="C22" s="296">
        <v>1050</v>
      </c>
    </row>
    <row r="23" spans="1:3">
      <c r="A23" s="209"/>
      <c r="B23" s="209" t="s">
        <v>82</v>
      </c>
      <c r="C23" s="296">
        <v>120</v>
      </c>
    </row>
    <row r="24" spans="1:3">
      <c r="A24" s="209" t="s">
        <v>122</v>
      </c>
      <c r="B24" s="209" t="s">
        <v>77</v>
      </c>
      <c r="C24" s="296">
        <v>88400</v>
      </c>
    </row>
    <row r="25" spans="1:3">
      <c r="A25" s="209"/>
      <c r="B25" s="209" t="s">
        <v>133</v>
      </c>
      <c r="C25" s="296">
        <v>880</v>
      </c>
    </row>
    <row r="26" spans="1:3">
      <c r="B26" s="209" t="s">
        <v>1022</v>
      </c>
      <c r="C26" s="297">
        <v>7.5</v>
      </c>
    </row>
    <row r="27" spans="1:3">
      <c r="A27" s="209" t="s">
        <v>123</v>
      </c>
      <c r="B27" s="209" t="s">
        <v>77</v>
      </c>
      <c r="C27" s="296">
        <v>50000</v>
      </c>
    </row>
    <row r="28" spans="1:3">
      <c r="A28" s="209"/>
      <c r="B28" s="209" t="s">
        <v>133</v>
      </c>
      <c r="C28" s="296">
        <v>500</v>
      </c>
    </row>
    <row r="29" spans="1:3">
      <c r="A29" s="209" t="s">
        <v>124</v>
      </c>
      <c r="B29" s="209" t="s">
        <v>77</v>
      </c>
      <c r="C29" s="296">
        <v>10000</v>
      </c>
    </row>
    <row r="30" spans="1:3">
      <c r="A30" s="209"/>
      <c r="B30" s="209" t="s">
        <v>133</v>
      </c>
      <c r="C30" s="296">
        <v>0</v>
      </c>
    </row>
  </sheetData>
  <sheetProtection algorithmName="SHA-512" hashValue="OFByTaHLTX/ttOIiBGh7lE4yEL5g/E3+CWiCzNJI2VChm1Yd6+Ax9W1tVMFEiode585yDMnfh16vzzvGusnmiA==" saltValue="SKlDobC90YZ/cWO/QAf1oA==" spinCount="100000" sheet="1" objects="1" scenarios="1"/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施設情報</vt:lpstr>
      <vt:lpstr>児童情報 </vt:lpstr>
      <vt:lpstr>明細書【保育所】</vt:lpstr>
      <vt:lpstr>集計【保育所】</vt:lpstr>
      <vt:lpstr>保育単価①【保育所】</vt:lpstr>
      <vt:lpstr>保育単価②【保育所】</vt:lpstr>
      <vt:lpstr>明細書【保育所】!Print_Area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2026-03-18T07:28:49Z</cp:lastPrinted>
  <dcterms:created xsi:type="dcterms:W3CDTF">2021-01-14T07:40:49Z</dcterms:created>
  <dcterms:modified xsi:type="dcterms:W3CDTF">2026-04-27T01:47:41Z</dcterms:modified>
</cp:coreProperties>
</file>